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HomeServer\homes\7920261\2021\Školy 2021\ZŠ Petrin 2021\Rekonstrukce střechy 2. etapa\Rozpočet\"/>
    </mc:Choice>
  </mc:AlternateContent>
  <workbookProtection workbookAlgorithmName="SHA-512" workbookHashValue="UAX4BN8YYT1QkV0OSCJdrNaESbijebwp99J/uvY/Irm9O+d4Y5HhTIlJ93utDxzXWi2bpY8NE3YJ27i5QGCTxQ==" workbookSaltValue="YuFBhPQg72m8yeKuSXoOhQ==" workbookSpinCount="100000" lockStructure="1"/>
  <bookViews>
    <workbookView xWindow="2868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Ostatní náklady" sheetId="12" r:id="rId4"/>
    <sheet name="Vedlejší náklady" sheetId="13" r:id="rId5"/>
    <sheet name="Stavební práce" sheetId="14" r:id="rId6"/>
    <sheet name="Bleskovod" sheetId="15" r:id="rId7"/>
  </sheets>
  <externalReferences>
    <externalReference r:id="rId8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6">Bleskovod!$1:$7</definedName>
    <definedName name="_xlnm.Print_Titles" localSheetId="3">'Ostatní náklady'!$1:$7</definedName>
    <definedName name="_xlnm.Print_Titles" localSheetId="5">'Stavební práce'!$1:$7</definedName>
    <definedName name="_xlnm.Print_Titles" localSheetId="4">'Vedlejší náklady'!$1:$7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6">Bleskovod!$A$1:$X$64</definedName>
    <definedName name="_xlnm.Print_Area" localSheetId="3">'Ostatní náklady'!$A$1:$X$22</definedName>
    <definedName name="_xlnm.Print_Area" localSheetId="1">Stavba!$A$1:$J$65</definedName>
    <definedName name="_xlnm.Print_Area" localSheetId="5">'Stavební práce'!$A$1:$X$278</definedName>
    <definedName name="_xlnm.Print_Area" localSheetId="4">'Vedlejší náklady'!$A$1:$X$52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2" i="1"/>
  <c r="F42" i="1"/>
  <c r="G41" i="1"/>
  <c r="F41" i="1"/>
  <c r="H41" i="1" s="1"/>
  <c r="I41" i="1" s="1"/>
  <c r="G40" i="1"/>
  <c r="F40" i="1"/>
  <c r="G39" i="1"/>
  <c r="F39" i="1"/>
  <c r="G54" i="15"/>
  <c r="BA31" i="15"/>
  <c r="G9" i="15"/>
  <c r="G8" i="15" s="1"/>
  <c r="I9" i="15"/>
  <c r="I8" i="15" s="1"/>
  <c r="K9" i="15"/>
  <c r="M9" i="15"/>
  <c r="O9" i="15"/>
  <c r="O8" i="15" s="1"/>
  <c r="Q9" i="15"/>
  <c r="Q8" i="15" s="1"/>
  <c r="V9" i="15"/>
  <c r="G13" i="15"/>
  <c r="AF54" i="15" s="1"/>
  <c r="I13" i="15"/>
  <c r="K13" i="15"/>
  <c r="O13" i="15"/>
  <c r="Q13" i="15"/>
  <c r="V13" i="15"/>
  <c r="G15" i="15"/>
  <c r="I15" i="15"/>
  <c r="K15" i="15"/>
  <c r="M15" i="15"/>
  <c r="O15" i="15"/>
  <c r="Q15" i="15"/>
  <c r="V15" i="15"/>
  <c r="G17" i="15"/>
  <c r="M17" i="15" s="1"/>
  <c r="I17" i="15"/>
  <c r="K17" i="15"/>
  <c r="K8" i="15" s="1"/>
  <c r="O17" i="15"/>
  <c r="Q17" i="15"/>
  <c r="V17" i="15"/>
  <c r="V8" i="15" s="1"/>
  <c r="G20" i="15"/>
  <c r="I20" i="15"/>
  <c r="K20" i="15"/>
  <c r="M20" i="15"/>
  <c r="O20" i="15"/>
  <c r="Q20" i="15"/>
  <c r="V20" i="15"/>
  <c r="G22" i="15"/>
  <c r="M22" i="15" s="1"/>
  <c r="I22" i="15"/>
  <c r="K22" i="15"/>
  <c r="O22" i="15"/>
  <c r="Q22" i="15"/>
  <c r="V22" i="15"/>
  <c r="G24" i="15"/>
  <c r="I24" i="15"/>
  <c r="K24" i="15"/>
  <c r="M24" i="15"/>
  <c r="O24" i="15"/>
  <c r="Q24" i="15"/>
  <c r="V24" i="15"/>
  <c r="G27" i="15"/>
  <c r="M27" i="15" s="1"/>
  <c r="I27" i="15"/>
  <c r="K27" i="15"/>
  <c r="O27" i="15"/>
  <c r="Q27" i="15"/>
  <c r="V27" i="15"/>
  <c r="G30" i="15"/>
  <c r="I30" i="15"/>
  <c r="K30" i="15"/>
  <c r="M30" i="15"/>
  <c r="O30" i="15"/>
  <c r="Q30" i="15"/>
  <c r="V30" i="15"/>
  <c r="G36" i="15"/>
  <c r="M36" i="15" s="1"/>
  <c r="I36" i="15"/>
  <c r="K36" i="15"/>
  <c r="O36" i="15"/>
  <c r="Q36" i="15"/>
  <c r="V36" i="15"/>
  <c r="G39" i="15"/>
  <c r="I39" i="15"/>
  <c r="K39" i="15"/>
  <c r="M39" i="15"/>
  <c r="O39" i="15"/>
  <c r="Q39" i="15"/>
  <c r="V39" i="15"/>
  <c r="G42" i="15"/>
  <c r="M42" i="15" s="1"/>
  <c r="I42" i="15"/>
  <c r="K42" i="15"/>
  <c r="O42" i="15"/>
  <c r="Q42" i="15"/>
  <c r="V42" i="15"/>
  <c r="G45" i="15"/>
  <c r="G44" i="15" s="1"/>
  <c r="I45" i="15"/>
  <c r="I44" i="15" s="1"/>
  <c r="K45" i="15"/>
  <c r="K44" i="15" s="1"/>
  <c r="O45" i="15"/>
  <c r="O44" i="15" s="1"/>
  <c r="Q45" i="15"/>
  <c r="Q44" i="15" s="1"/>
  <c r="V45" i="15"/>
  <c r="V44" i="15" s="1"/>
  <c r="G46" i="15"/>
  <c r="I46" i="15"/>
  <c r="K46" i="15"/>
  <c r="M46" i="15"/>
  <c r="O46" i="15"/>
  <c r="Q46" i="15"/>
  <c r="V46" i="15"/>
  <c r="G47" i="15"/>
  <c r="I47" i="15"/>
  <c r="K47" i="15"/>
  <c r="M47" i="15"/>
  <c r="O47" i="15"/>
  <c r="Q47" i="15"/>
  <c r="V47" i="15"/>
  <c r="G48" i="15"/>
  <c r="I48" i="15"/>
  <c r="K48" i="15"/>
  <c r="M48" i="15"/>
  <c r="O48" i="15"/>
  <c r="Q48" i="15"/>
  <c r="V48" i="15"/>
  <c r="G49" i="15"/>
  <c r="M49" i="15" s="1"/>
  <c r="I49" i="15"/>
  <c r="K49" i="15"/>
  <c r="O49" i="15"/>
  <c r="Q49" i="15"/>
  <c r="V49" i="15"/>
  <c r="G50" i="15"/>
  <c r="I50" i="15"/>
  <c r="K50" i="15"/>
  <c r="M50" i="15"/>
  <c r="O50" i="15"/>
  <c r="Q50" i="15"/>
  <c r="V50" i="15"/>
  <c r="G51" i="15"/>
  <c r="I51" i="15"/>
  <c r="K51" i="15"/>
  <c r="M51" i="15"/>
  <c r="O51" i="15"/>
  <c r="Q51" i="15"/>
  <c r="V51" i="15"/>
  <c r="G52" i="15"/>
  <c r="I52" i="15"/>
  <c r="K52" i="15"/>
  <c r="M52" i="15"/>
  <c r="O52" i="15"/>
  <c r="Q52" i="15"/>
  <c r="V52" i="15"/>
  <c r="AE54" i="15"/>
  <c r="G268" i="14"/>
  <c r="BA239" i="14"/>
  <c r="G9" i="14"/>
  <c r="G8" i="14" s="1"/>
  <c r="I9" i="14"/>
  <c r="K9" i="14"/>
  <c r="K8" i="14" s="1"/>
  <c r="O9" i="14"/>
  <c r="O8" i="14" s="1"/>
  <c r="Q9" i="14"/>
  <c r="V9" i="14"/>
  <c r="V8" i="14" s="1"/>
  <c r="G14" i="14"/>
  <c r="I14" i="14"/>
  <c r="I8" i="14" s="1"/>
  <c r="K14" i="14"/>
  <c r="M14" i="14"/>
  <c r="O14" i="14"/>
  <c r="Q14" i="14"/>
  <c r="Q8" i="14" s="1"/>
  <c r="V14" i="14"/>
  <c r="G20" i="14"/>
  <c r="I20" i="14"/>
  <c r="I19" i="14" s="1"/>
  <c r="K20" i="14"/>
  <c r="M20" i="14"/>
  <c r="O20" i="14"/>
  <c r="Q20" i="14"/>
  <c r="Q19" i="14" s="1"/>
  <c r="V20" i="14"/>
  <c r="G23" i="14"/>
  <c r="M23" i="14" s="1"/>
  <c r="I23" i="14"/>
  <c r="K23" i="14"/>
  <c r="K19" i="14" s="1"/>
  <c r="O23" i="14"/>
  <c r="Q23" i="14"/>
  <c r="V23" i="14"/>
  <c r="V19" i="14" s="1"/>
  <c r="G27" i="14"/>
  <c r="I27" i="14"/>
  <c r="K27" i="14"/>
  <c r="M27" i="14"/>
  <c r="O27" i="14"/>
  <c r="Q27" i="14"/>
  <c r="V27" i="14"/>
  <c r="G31" i="14"/>
  <c r="M31" i="14" s="1"/>
  <c r="I31" i="14"/>
  <c r="K31" i="14"/>
  <c r="O31" i="14"/>
  <c r="O19" i="14" s="1"/>
  <c r="Q31" i="14"/>
  <c r="V31" i="14"/>
  <c r="G34" i="14"/>
  <c r="I34" i="14"/>
  <c r="K34" i="14"/>
  <c r="M34" i="14"/>
  <c r="O34" i="14"/>
  <c r="Q34" i="14"/>
  <c r="V34" i="14"/>
  <c r="G37" i="14"/>
  <c r="M37" i="14" s="1"/>
  <c r="I37" i="14"/>
  <c r="K37" i="14"/>
  <c r="O37" i="14"/>
  <c r="Q37" i="14"/>
  <c r="V37" i="14"/>
  <c r="G40" i="14"/>
  <c r="I40" i="14"/>
  <c r="K40" i="14"/>
  <c r="M40" i="14"/>
  <c r="O40" i="14"/>
  <c r="Q40" i="14"/>
  <c r="V40" i="14"/>
  <c r="G43" i="14"/>
  <c r="O43" i="14"/>
  <c r="G44" i="14"/>
  <c r="I44" i="14"/>
  <c r="I43" i="14" s="1"/>
  <c r="K44" i="14"/>
  <c r="M44" i="14"/>
  <c r="O44" i="14"/>
  <c r="Q44" i="14"/>
  <c r="Q43" i="14" s="1"/>
  <c r="V44" i="14"/>
  <c r="G47" i="14"/>
  <c r="M47" i="14" s="1"/>
  <c r="I47" i="14"/>
  <c r="K47" i="14"/>
  <c r="K43" i="14" s="1"/>
  <c r="O47" i="14"/>
  <c r="Q47" i="14"/>
  <c r="V47" i="14"/>
  <c r="V43" i="14" s="1"/>
  <c r="I50" i="14"/>
  <c r="Q50" i="14"/>
  <c r="G51" i="14"/>
  <c r="M51" i="14" s="1"/>
  <c r="M50" i="14" s="1"/>
  <c r="I51" i="14"/>
  <c r="K51" i="14"/>
  <c r="K50" i="14" s="1"/>
  <c r="O51" i="14"/>
  <c r="O50" i="14" s="1"/>
  <c r="Q51" i="14"/>
  <c r="V51" i="14"/>
  <c r="V50" i="14" s="1"/>
  <c r="I55" i="14"/>
  <c r="Q55" i="14"/>
  <c r="G56" i="14"/>
  <c r="G55" i="14" s="1"/>
  <c r="I56" i="14"/>
  <c r="K56" i="14"/>
  <c r="K55" i="14" s="1"/>
  <c r="O56" i="14"/>
  <c r="O55" i="14" s="1"/>
  <c r="Q56" i="14"/>
  <c r="V56" i="14"/>
  <c r="V55" i="14" s="1"/>
  <c r="G58" i="14"/>
  <c r="M58" i="14" s="1"/>
  <c r="M57" i="14" s="1"/>
  <c r="I58" i="14"/>
  <c r="K58" i="14"/>
  <c r="K57" i="14" s="1"/>
  <c r="O58" i="14"/>
  <c r="O57" i="14" s="1"/>
  <c r="Q58" i="14"/>
  <c r="V58" i="14"/>
  <c r="V57" i="14" s="1"/>
  <c r="G61" i="14"/>
  <c r="I61" i="14"/>
  <c r="I57" i="14" s="1"/>
  <c r="K61" i="14"/>
  <c r="M61" i="14"/>
  <c r="O61" i="14"/>
  <c r="Q61" i="14"/>
  <c r="Q57" i="14" s="1"/>
  <c r="V61" i="14"/>
  <c r="G63" i="14"/>
  <c r="I63" i="14"/>
  <c r="I62" i="14" s="1"/>
  <c r="K63" i="14"/>
  <c r="M63" i="14"/>
  <c r="O63" i="14"/>
  <c r="Q63" i="14"/>
  <c r="Q62" i="14" s="1"/>
  <c r="V63" i="14"/>
  <c r="G66" i="14"/>
  <c r="G62" i="14" s="1"/>
  <c r="I66" i="14"/>
  <c r="K66" i="14"/>
  <c r="O66" i="14"/>
  <c r="O62" i="14" s="1"/>
  <c r="Q66" i="14"/>
  <c r="V66" i="14"/>
  <c r="G69" i="14"/>
  <c r="I69" i="14"/>
  <c r="K69" i="14"/>
  <c r="M69" i="14"/>
  <c r="O69" i="14"/>
  <c r="Q69" i="14"/>
  <c r="V69" i="14"/>
  <c r="G72" i="14"/>
  <c r="M72" i="14" s="1"/>
  <c r="I72" i="14"/>
  <c r="K72" i="14"/>
  <c r="K62" i="14" s="1"/>
  <c r="O72" i="14"/>
  <c r="Q72" i="14"/>
  <c r="V72" i="14"/>
  <c r="V62" i="14" s="1"/>
  <c r="G75" i="14"/>
  <c r="I75" i="14"/>
  <c r="K75" i="14"/>
  <c r="M75" i="14"/>
  <c r="O75" i="14"/>
  <c r="Q75" i="14"/>
  <c r="V75" i="14"/>
  <c r="G78" i="14"/>
  <c r="M78" i="14" s="1"/>
  <c r="I78" i="14"/>
  <c r="K78" i="14"/>
  <c r="O78" i="14"/>
  <c r="Q78" i="14"/>
  <c r="V78" i="14"/>
  <c r="G82" i="14"/>
  <c r="I82" i="14"/>
  <c r="K82" i="14"/>
  <c r="M82" i="14"/>
  <c r="O82" i="14"/>
  <c r="Q82" i="14"/>
  <c r="V82" i="14"/>
  <c r="G84" i="14"/>
  <c r="I84" i="14"/>
  <c r="I83" i="14" s="1"/>
  <c r="K84" i="14"/>
  <c r="M84" i="14"/>
  <c r="O84" i="14"/>
  <c r="Q84" i="14"/>
  <c r="Q83" i="14" s="1"/>
  <c r="V84" i="14"/>
  <c r="G87" i="14"/>
  <c r="M87" i="14" s="1"/>
  <c r="I87" i="14"/>
  <c r="K87" i="14"/>
  <c r="O87" i="14"/>
  <c r="O83" i="14" s="1"/>
  <c r="Q87" i="14"/>
  <c r="V87" i="14"/>
  <c r="G89" i="14"/>
  <c r="I89" i="14"/>
  <c r="K89" i="14"/>
  <c r="M89" i="14"/>
  <c r="O89" i="14"/>
  <c r="Q89" i="14"/>
  <c r="V89" i="14"/>
  <c r="G97" i="14"/>
  <c r="M97" i="14" s="1"/>
  <c r="I97" i="14"/>
  <c r="K97" i="14"/>
  <c r="K83" i="14" s="1"/>
  <c r="O97" i="14"/>
  <c r="Q97" i="14"/>
  <c r="V97" i="14"/>
  <c r="V83" i="14" s="1"/>
  <c r="G99" i="14"/>
  <c r="I99" i="14"/>
  <c r="K99" i="14"/>
  <c r="M99" i="14"/>
  <c r="O99" i="14"/>
  <c r="Q99" i="14"/>
  <c r="V99" i="14"/>
  <c r="G101" i="14"/>
  <c r="M101" i="14" s="1"/>
  <c r="I101" i="14"/>
  <c r="K101" i="14"/>
  <c r="O101" i="14"/>
  <c r="Q101" i="14"/>
  <c r="V101" i="14"/>
  <c r="G104" i="14"/>
  <c r="I104" i="14"/>
  <c r="K104" i="14"/>
  <c r="M104" i="14"/>
  <c r="O104" i="14"/>
  <c r="Q104" i="14"/>
  <c r="V104" i="14"/>
  <c r="G106" i="14"/>
  <c r="M106" i="14" s="1"/>
  <c r="I106" i="14"/>
  <c r="K106" i="14"/>
  <c r="O106" i="14"/>
  <c r="Q106" i="14"/>
  <c r="V106" i="14"/>
  <c r="G108" i="14"/>
  <c r="I108" i="14"/>
  <c r="K108" i="14"/>
  <c r="M108" i="14"/>
  <c r="O108" i="14"/>
  <c r="Q108" i="14"/>
  <c r="V108" i="14"/>
  <c r="G111" i="14"/>
  <c r="M111" i="14" s="1"/>
  <c r="I111" i="14"/>
  <c r="K111" i="14"/>
  <c r="O111" i="14"/>
  <c r="Q111" i="14"/>
  <c r="V111" i="14"/>
  <c r="G114" i="14"/>
  <c r="I114" i="14"/>
  <c r="K114" i="14"/>
  <c r="M114" i="14"/>
  <c r="O114" i="14"/>
  <c r="Q114" i="14"/>
  <c r="V114" i="14"/>
  <c r="G117" i="14"/>
  <c r="M117" i="14" s="1"/>
  <c r="I117" i="14"/>
  <c r="K117" i="14"/>
  <c r="O117" i="14"/>
  <c r="Q117" i="14"/>
  <c r="V117" i="14"/>
  <c r="G119" i="14"/>
  <c r="I119" i="14"/>
  <c r="K119" i="14"/>
  <c r="M119" i="14"/>
  <c r="O119" i="14"/>
  <c r="Q119" i="14"/>
  <c r="V119" i="14"/>
  <c r="G121" i="14"/>
  <c r="M121" i="14" s="1"/>
  <c r="I121" i="14"/>
  <c r="K121" i="14"/>
  <c r="O121" i="14"/>
  <c r="Q121" i="14"/>
  <c r="V121" i="14"/>
  <c r="G123" i="14"/>
  <c r="I123" i="14"/>
  <c r="K123" i="14"/>
  <c r="M123" i="14"/>
  <c r="O123" i="14"/>
  <c r="Q123" i="14"/>
  <c r="V123" i="14"/>
  <c r="G125" i="14"/>
  <c r="M125" i="14" s="1"/>
  <c r="I125" i="14"/>
  <c r="K125" i="14"/>
  <c r="O125" i="14"/>
  <c r="Q125" i="14"/>
  <c r="V125" i="14"/>
  <c r="G128" i="14"/>
  <c r="I128" i="14"/>
  <c r="K128" i="14"/>
  <c r="M128" i="14"/>
  <c r="O128" i="14"/>
  <c r="Q128" i="14"/>
  <c r="V128" i="14"/>
  <c r="G130" i="14"/>
  <c r="M130" i="14" s="1"/>
  <c r="I130" i="14"/>
  <c r="K130" i="14"/>
  <c r="O130" i="14"/>
  <c r="Q130" i="14"/>
  <c r="V130" i="14"/>
  <c r="G132" i="14"/>
  <c r="I132" i="14"/>
  <c r="K132" i="14"/>
  <c r="M132" i="14"/>
  <c r="O132" i="14"/>
  <c r="Q132" i="14"/>
  <c r="V132" i="14"/>
  <c r="G135" i="14"/>
  <c r="M135" i="14" s="1"/>
  <c r="I135" i="14"/>
  <c r="K135" i="14"/>
  <c r="O135" i="14"/>
  <c r="Q135" i="14"/>
  <c r="V135" i="14"/>
  <c r="G137" i="14"/>
  <c r="I137" i="14"/>
  <c r="K137" i="14"/>
  <c r="M137" i="14"/>
  <c r="O137" i="14"/>
  <c r="Q137" i="14"/>
  <c r="V137" i="14"/>
  <c r="G139" i="14"/>
  <c r="M139" i="14" s="1"/>
  <c r="I139" i="14"/>
  <c r="K139" i="14"/>
  <c r="O139" i="14"/>
  <c r="Q139" i="14"/>
  <c r="V139" i="14"/>
  <c r="G142" i="14"/>
  <c r="I142" i="14"/>
  <c r="K142" i="14"/>
  <c r="M142" i="14"/>
  <c r="O142" i="14"/>
  <c r="Q142" i="14"/>
  <c r="V142" i="14"/>
  <c r="G144" i="14"/>
  <c r="M144" i="14" s="1"/>
  <c r="I144" i="14"/>
  <c r="K144" i="14"/>
  <c r="O144" i="14"/>
  <c r="Q144" i="14"/>
  <c r="V144" i="14"/>
  <c r="G146" i="14"/>
  <c r="I146" i="14"/>
  <c r="K146" i="14"/>
  <c r="M146" i="14"/>
  <c r="O146" i="14"/>
  <c r="Q146" i="14"/>
  <c r="V146" i="14"/>
  <c r="G148" i="14"/>
  <c r="M148" i="14" s="1"/>
  <c r="I148" i="14"/>
  <c r="K148" i="14"/>
  <c r="O148" i="14"/>
  <c r="Q148" i="14"/>
  <c r="V148" i="14"/>
  <c r="G150" i="14"/>
  <c r="G149" i="14" s="1"/>
  <c r="I150" i="14"/>
  <c r="K150" i="14"/>
  <c r="K149" i="14" s="1"/>
  <c r="O150" i="14"/>
  <c r="O149" i="14" s="1"/>
  <c r="Q150" i="14"/>
  <c r="V150" i="14"/>
  <c r="V149" i="14" s="1"/>
  <c r="G162" i="14"/>
  <c r="I162" i="14"/>
  <c r="K162" i="14"/>
  <c r="M162" i="14"/>
  <c r="O162" i="14"/>
  <c r="Q162" i="14"/>
  <c r="V162" i="14"/>
  <c r="G165" i="14"/>
  <c r="M165" i="14" s="1"/>
  <c r="I165" i="14"/>
  <c r="K165" i="14"/>
  <c r="O165" i="14"/>
  <c r="Q165" i="14"/>
  <c r="V165" i="14"/>
  <c r="G176" i="14"/>
  <c r="I176" i="14"/>
  <c r="I149" i="14" s="1"/>
  <c r="K176" i="14"/>
  <c r="M176" i="14"/>
  <c r="O176" i="14"/>
  <c r="Q176" i="14"/>
  <c r="Q149" i="14" s="1"/>
  <c r="V176" i="14"/>
  <c r="G180" i="14"/>
  <c r="M180" i="14" s="1"/>
  <c r="I180" i="14"/>
  <c r="K180" i="14"/>
  <c r="O180" i="14"/>
  <c r="Q180" i="14"/>
  <c r="V180" i="14"/>
  <c r="G183" i="14"/>
  <c r="I183" i="14"/>
  <c r="K183" i="14"/>
  <c r="M183" i="14"/>
  <c r="O183" i="14"/>
  <c r="Q183" i="14"/>
  <c r="V183" i="14"/>
  <c r="G186" i="14"/>
  <c r="M186" i="14" s="1"/>
  <c r="I186" i="14"/>
  <c r="K186" i="14"/>
  <c r="O186" i="14"/>
  <c r="Q186" i="14"/>
  <c r="V186" i="14"/>
  <c r="G191" i="14"/>
  <c r="I191" i="14"/>
  <c r="K191" i="14"/>
  <c r="M191" i="14"/>
  <c r="O191" i="14"/>
  <c r="Q191" i="14"/>
  <c r="V191" i="14"/>
  <c r="G195" i="14"/>
  <c r="M195" i="14" s="1"/>
  <c r="I195" i="14"/>
  <c r="K195" i="14"/>
  <c r="O195" i="14"/>
  <c r="Q195" i="14"/>
  <c r="V195" i="14"/>
  <c r="G206" i="14"/>
  <c r="I206" i="14"/>
  <c r="K206" i="14"/>
  <c r="M206" i="14"/>
  <c r="O206" i="14"/>
  <c r="Q206" i="14"/>
  <c r="V206" i="14"/>
  <c r="G217" i="14"/>
  <c r="M217" i="14" s="1"/>
  <c r="I217" i="14"/>
  <c r="K217" i="14"/>
  <c r="O217" i="14"/>
  <c r="Q217" i="14"/>
  <c r="V217" i="14"/>
  <c r="G223" i="14"/>
  <c r="I223" i="14"/>
  <c r="K223" i="14"/>
  <c r="M223" i="14"/>
  <c r="O223" i="14"/>
  <c r="Q223" i="14"/>
  <c r="V223" i="14"/>
  <c r="G234" i="14"/>
  <c r="M234" i="14" s="1"/>
  <c r="I234" i="14"/>
  <c r="K234" i="14"/>
  <c r="O234" i="14"/>
  <c r="Q234" i="14"/>
  <c r="V234" i="14"/>
  <c r="G236" i="14"/>
  <c r="I236" i="14"/>
  <c r="K236" i="14"/>
  <c r="M236" i="14"/>
  <c r="O236" i="14"/>
  <c r="Q236" i="14"/>
  <c r="V236" i="14"/>
  <c r="G238" i="14"/>
  <c r="M238" i="14" s="1"/>
  <c r="I238" i="14"/>
  <c r="K238" i="14"/>
  <c r="O238" i="14"/>
  <c r="Q238" i="14"/>
  <c r="V238" i="14"/>
  <c r="G251" i="14"/>
  <c r="I251" i="14"/>
  <c r="K251" i="14"/>
  <c r="M251" i="14"/>
  <c r="O251" i="14"/>
  <c r="Q251" i="14"/>
  <c r="V251" i="14"/>
  <c r="G252" i="14"/>
  <c r="K252" i="14"/>
  <c r="O252" i="14"/>
  <c r="V252" i="14"/>
  <c r="G253" i="14"/>
  <c r="I253" i="14"/>
  <c r="I252" i="14" s="1"/>
  <c r="K253" i="14"/>
  <c r="M253" i="14"/>
  <c r="M252" i="14" s="1"/>
  <c r="O253" i="14"/>
  <c r="Q253" i="14"/>
  <c r="Q252" i="14" s="1"/>
  <c r="V253" i="14"/>
  <c r="G258" i="14"/>
  <c r="G259" i="14"/>
  <c r="I259" i="14"/>
  <c r="I258" i="14" s="1"/>
  <c r="K259" i="14"/>
  <c r="M259" i="14"/>
  <c r="O259" i="14"/>
  <c r="Q259" i="14"/>
  <c r="Q258" i="14" s="1"/>
  <c r="V259" i="14"/>
  <c r="G260" i="14"/>
  <c r="M260" i="14" s="1"/>
  <c r="I260" i="14"/>
  <c r="K260" i="14"/>
  <c r="K258" i="14" s="1"/>
  <c r="O260" i="14"/>
  <c r="Q260" i="14"/>
  <c r="V260" i="14"/>
  <c r="V258" i="14" s="1"/>
  <c r="G261" i="14"/>
  <c r="I261" i="14"/>
  <c r="K261" i="14"/>
  <c r="M261" i="14"/>
  <c r="O261" i="14"/>
  <c r="Q261" i="14"/>
  <c r="V261" i="14"/>
  <c r="G262" i="14"/>
  <c r="M262" i="14" s="1"/>
  <c r="I262" i="14"/>
  <c r="K262" i="14"/>
  <c r="O262" i="14"/>
  <c r="O258" i="14" s="1"/>
  <c r="Q262" i="14"/>
  <c r="V262" i="14"/>
  <c r="G263" i="14"/>
  <c r="I263" i="14"/>
  <c r="K263" i="14"/>
  <c r="M263" i="14"/>
  <c r="O263" i="14"/>
  <c r="Q263" i="14"/>
  <c r="V263" i="14"/>
  <c r="G264" i="14"/>
  <c r="M264" i="14" s="1"/>
  <c r="I264" i="14"/>
  <c r="K264" i="14"/>
  <c r="O264" i="14"/>
  <c r="Q264" i="14"/>
  <c r="V264" i="14"/>
  <c r="G265" i="14"/>
  <c r="I265" i="14"/>
  <c r="K265" i="14"/>
  <c r="M265" i="14"/>
  <c r="O265" i="14"/>
  <c r="Q265" i="14"/>
  <c r="V265" i="14"/>
  <c r="G266" i="14"/>
  <c r="M266" i="14" s="1"/>
  <c r="I266" i="14"/>
  <c r="K266" i="14"/>
  <c r="O266" i="14"/>
  <c r="Q266" i="14"/>
  <c r="V266" i="14"/>
  <c r="AE268" i="14"/>
  <c r="AF268" i="14"/>
  <c r="G42" i="13"/>
  <c r="BA36" i="13"/>
  <c r="BA31" i="13"/>
  <c r="BA20" i="13"/>
  <c r="BA14" i="13"/>
  <c r="BA10" i="13"/>
  <c r="G8" i="13"/>
  <c r="G9" i="13"/>
  <c r="I9" i="13"/>
  <c r="I8" i="13" s="1"/>
  <c r="K9" i="13"/>
  <c r="M9" i="13"/>
  <c r="O9" i="13"/>
  <c r="Q9" i="13"/>
  <c r="Q8" i="13" s="1"/>
  <c r="V9" i="13"/>
  <c r="G22" i="13"/>
  <c r="M22" i="13" s="1"/>
  <c r="I22" i="13"/>
  <c r="K22" i="13"/>
  <c r="K8" i="13" s="1"/>
  <c r="O22" i="13"/>
  <c r="Q22" i="13"/>
  <c r="V22" i="13"/>
  <c r="V8" i="13" s="1"/>
  <c r="G33" i="13"/>
  <c r="I33" i="13"/>
  <c r="K33" i="13"/>
  <c r="M33" i="13"/>
  <c r="O33" i="13"/>
  <c r="Q33" i="13"/>
  <c r="V33" i="13"/>
  <c r="G38" i="13"/>
  <c r="M38" i="13" s="1"/>
  <c r="I38" i="13"/>
  <c r="K38" i="13"/>
  <c r="O38" i="13"/>
  <c r="O8" i="13" s="1"/>
  <c r="Q38" i="13"/>
  <c r="V38" i="13"/>
  <c r="AE42" i="13"/>
  <c r="AF42" i="13"/>
  <c r="G12" i="12"/>
  <c r="G8" i="12"/>
  <c r="K8" i="12"/>
  <c r="O8" i="12"/>
  <c r="V8" i="12"/>
  <c r="G9" i="12"/>
  <c r="I9" i="12"/>
  <c r="I8" i="12" s="1"/>
  <c r="K9" i="12"/>
  <c r="M9" i="12"/>
  <c r="M8" i="12" s="1"/>
  <c r="O9" i="12"/>
  <c r="Q9" i="12"/>
  <c r="Q8" i="12" s="1"/>
  <c r="V9" i="12"/>
  <c r="AE12" i="12"/>
  <c r="AF12" i="12"/>
  <c r="I20" i="1"/>
  <c r="I19" i="1"/>
  <c r="I18" i="1"/>
  <c r="I17" i="1"/>
  <c r="I16" i="1"/>
  <c r="I65" i="1"/>
  <c r="J62" i="1" s="1"/>
  <c r="F45" i="1"/>
  <c r="G45" i="1"/>
  <c r="G25" i="1" s="1"/>
  <c r="A25" i="1" s="1"/>
  <c r="H44" i="1"/>
  <c r="I44" i="1" s="1"/>
  <c r="H43" i="1"/>
  <c r="I43" i="1" s="1"/>
  <c r="H42" i="1"/>
  <c r="I42" i="1" s="1"/>
  <c r="H40" i="1"/>
  <c r="I40" i="1" s="1"/>
  <c r="H39" i="1"/>
  <c r="H45" i="1" s="1"/>
  <c r="G28" i="1" l="1"/>
  <c r="A26" i="1"/>
  <c r="G26" i="1"/>
  <c r="G23" i="1"/>
  <c r="M45" i="15"/>
  <c r="M44" i="15" s="1"/>
  <c r="M13" i="15"/>
  <c r="M8" i="15" s="1"/>
  <c r="M258" i="14"/>
  <c r="M83" i="14"/>
  <c r="M43" i="14"/>
  <c r="M19" i="14"/>
  <c r="G83" i="14"/>
  <c r="M150" i="14"/>
  <c r="M149" i="14" s="1"/>
  <c r="G57" i="14"/>
  <c r="M56" i="14"/>
  <c r="M55" i="14" s="1"/>
  <c r="G50" i="14"/>
  <c r="M9" i="14"/>
  <c r="M8" i="14" s="1"/>
  <c r="G19" i="14"/>
  <c r="M66" i="14"/>
  <c r="M62" i="14" s="1"/>
  <c r="M8" i="13"/>
  <c r="J53" i="1"/>
  <c r="J55" i="1"/>
  <c r="J57" i="1"/>
  <c r="J59" i="1"/>
  <c r="J61" i="1"/>
  <c r="J63" i="1"/>
  <c r="J64" i="1"/>
  <c r="J52" i="1"/>
  <c r="J54" i="1"/>
  <c r="J56" i="1"/>
  <c r="J58" i="1"/>
  <c r="J60" i="1"/>
  <c r="I39" i="1"/>
  <c r="I45" i="1" s="1"/>
  <c r="J43" i="1" s="1"/>
  <c r="I21" i="1"/>
  <c r="J28" i="1"/>
  <c r="J26" i="1"/>
  <c r="G38" i="1"/>
  <c r="F38" i="1"/>
  <c r="J23" i="1"/>
  <c r="J24" i="1"/>
  <c r="J25" i="1"/>
  <c r="J27" i="1"/>
  <c r="E24" i="1"/>
  <c r="E26" i="1"/>
  <c r="A23" i="1" l="1"/>
  <c r="J65" i="1"/>
  <c r="J44" i="1"/>
  <c r="J40" i="1"/>
  <c r="J42" i="1"/>
  <c r="J39" i="1"/>
  <c r="J45" i="1" s="1"/>
  <c r="J41" i="1"/>
  <c r="A24" i="1" l="1"/>
  <c r="G24" i="1"/>
  <c r="A27" i="1" s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Petrušková Táňa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Petrušková Táňa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Petrušková Táňa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Petrušková Táňa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<sst xmlns="http://schemas.openxmlformats.org/spreadsheetml/2006/main" count="1501" uniqueCount="446">
  <si>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</si>
  <si>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</si>
  <si>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</si>
  <si>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</si>
  <si>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</si>
  <si>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</si>
  <si>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</si>
  <si>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</si>
  <si>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</si>
  <si>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</si>
  <si>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</si>
  <si>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</si>
  <si>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</si>
  <si>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</si>
  <si>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</si>
  <si>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</si>
  <si>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</si>
  <si>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</si>
  <si>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</si>
  <si>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</si>
  <si>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</si>
  <si>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</si>
  <si>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</si>
  <si>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</si>
  <si>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</si>
  <si>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</si>
  <si>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</si>
  <si>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</si>
  <si>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</si>
  <si>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</si>
  <si>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</si>
  <si>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</si>
  <si>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</si>
  <si>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</si>
  <si>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</si>
  <si>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</si>
  <si>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</si>
  <si>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</si>
  <si>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</si>
  <si>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</si>
  <si>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</si>
  <si>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</si>
  <si>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</si>
  <si>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2021/009</t>
  </si>
  <si>
    <t>Oprava střechy na ZŠ Školní - Petrin, Bruntál</t>
  </si>
  <si>
    <t>Stavba</t>
  </si>
  <si>
    <t>01</t>
  </si>
  <si>
    <t>02</t>
  </si>
  <si>
    <t>03</t>
  </si>
  <si>
    <t>Stavební práce</t>
  </si>
  <si>
    <t>04</t>
  </si>
  <si>
    <t>Bleskosvod</t>
  </si>
  <si>
    <t>Celkem za stavbu</t>
  </si>
  <si>
    <t>CZK</t>
  </si>
  <si>
    <t>Rekapitulace dílů</t>
  </si>
  <si>
    <t>Typ dílu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</si>
  <si>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</si>
  <si>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</si>
  <si>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</si>
  <si>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</si>
  <si>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</si>
  <si>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</si>
  <si>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97</t>
  </si>
  <si>
    <t>Prorážení otvorů</t>
  </si>
  <si>
    <t>99</t>
  </si>
  <si>
    <t>Staveništní přesun hmot</t>
  </si>
  <si>
    <t>721</t>
  </si>
  <si>
    <t>Vnitřní kanalizace</t>
  </si>
  <si>
    <t>762</t>
  </si>
  <si>
    <t>Konstrukce tesařské</t>
  </si>
  <si>
    <t>764</t>
  </si>
  <si>
    <t>Konstrukce klempířské</t>
  </si>
  <si>
    <t>765</t>
  </si>
  <si>
    <t>Krytiny tvrdé</t>
  </si>
  <si>
    <t>783</t>
  </si>
  <si>
    <t>Nátěry</t>
  </si>
  <si>
    <t>799</t>
  </si>
  <si>
    <t>Ostatní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</si>
  <si>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</si>
  <si>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</si>
  <si>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</si>
  <si>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</si>
  <si>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</si>
  <si>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</si>
  <si>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</si>
  <si>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</si>
  <si>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</si>
  <si>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</si>
  <si>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</si>
  <si>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</si>
  <si>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</si>
  <si>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</si>
  <si>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</si>
  <si>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</si>
  <si>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</si>
  <si>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</si>
  <si>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</si>
  <si>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</si>
  <si>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</si>
  <si>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</si>
  <si>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</si>
  <si>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</si>
  <si>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</si>
  <si>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</si>
  <si>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</si>
  <si>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</si>
  <si>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</si>
  <si>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</si>
  <si>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</si>
  <si>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</si>
  <si>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</si>
  <si>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</si>
  <si>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999000001RZ1</t>
  </si>
  <si>
    <t xml:space="preserve">Dokumentace skutečného provedení stavby </t>
  </si>
  <si>
    <t>kpl</t>
  </si>
  <si>
    <t>Vlastní</t>
  </si>
  <si>
    <t>Indiv</t>
  </si>
  <si>
    <t>Práce</t>
  </si>
  <si>
    <t>POL1_7</t>
  </si>
  <si>
    <t>1</t>
  </si>
  <si>
    <t>VV</t>
  </si>
  <si>
    <t>SUM</t>
  </si>
  <si>
    <t>Poznámky uchazeče k zadání</t>
  </si>
  <si>
    <t>POPUZIV</t>
  </si>
  <si>
    <t>END</t>
  </si>
  <si>
    <t>991000001RZ1</t>
  </si>
  <si>
    <t>Vybudování zařízení staveniště</t>
  </si>
  <si>
    <t>- Náklady s oplocením staveniště - oplocení staveniště výšky 1,8 m, délky 140 m vč. brány a označení staveniště</t>
  </si>
  <si>
    <t>POP</t>
  </si>
  <si>
    <t/>
  </si>
  <si>
    <t>- Náklady s připojením staveniště na energie + zajištění měření odběru energií</t>
  </si>
  <si>
    <t>Zajištění bezpečného příjezdu a přístupu na staveniště včetně dopravního značení a potřebných souhlasů a rozhodnutí s vybudováním zařízení staveniště.</t>
  </si>
  <si>
    <t>Náklady s připojením staveniště na energie + zajištění měření odběru energií.</t>
  </si>
  <si>
    <t>Náklady na úklid v prostoru staveniště a příjezdových komunikací ke staveništi.</t>
  </si>
  <si>
    <t>Opatření k zabránění nadměrného zatěžování staveniště a jeho okolí prachem (např. používání krycích plachet, kropení sutě).</t>
  </si>
  <si>
    <t>991000002RZ1</t>
  </si>
  <si>
    <t>Provoz zařízení staveniště</t>
  </si>
  <si>
    <t>- Náklady na vybavení zařízení staveniště</t>
  </si>
  <si>
    <t>- Náklady na spotřebované energie provozem zařízení staveniště</t>
  </si>
  <si>
    <t>- Náklady na úklid v prostoru staveniště a příjezdových komunikací ke staveništi</t>
  </si>
  <si>
    <t>- Náklady na zakrytí oken na fasádě</t>
  </si>
  <si>
    <t>- Opatření k zabránění nadměrného zatěžování staveniště a jeho okolí prachem (např. používání krycích plachet, kropení sutě)</t>
  </si>
  <si>
    <t>991000003RZ1</t>
  </si>
  <si>
    <t>Odstranění zařízení staveniště</t>
  </si>
  <si>
    <t>- Náklady na odstranění a odvoz zařízení staveniště</t>
  </si>
  <si>
    <t>- Uvedení stavbou dotčených ploch a ploch zařízení staveniště do původního stavu, výsev nové trávy v ploše dotčené zařízením staveniště</t>
  </si>
  <si>
    <t>991000004RZ1</t>
  </si>
  <si>
    <t>Opatření z hlediska BOZP na staveništi</t>
  </si>
  <si>
    <t>- dle požadavků a podmínek plánu BOZP na staveništi</t>
  </si>
  <si>
    <t>622422221R00</t>
  </si>
  <si>
    <t>Oprava vnějších omítek vápen. štuk. II, do 20 %</t>
  </si>
  <si>
    <t>m2</t>
  </si>
  <si>
    <t>POL1_1</t>
  </si>
  <si>
    <t>lokální vyspravení fasády a římsy</t>
  </si>
  <si>
    <t>boky mansardy : 1,5*1,5</t>
  </si>
  <si>
    <t>řimsa : 10*0,5</t>
  </si>
  <si>
    <t>štíty : 6,1*0,5*2</t>
  </si>
  <si>
    <t>784125402RZ1</t>
  </si>
  <si>
    <t>Nátěr silikonový, barva žlutá, penetrace, 2 x</t>
  </si>
  <si>
    <t>dle stávající barvy fasády</t>
  </si>
  <si>
    <t>941941032R00</t>
  </si>
  <si>
    <t>Montáž lešení leh.řad.s podlahami,š.do 1 m, H 30 m</t>
  </si>
  <si>
    <t>57*16,5</t>
  </si>
  <si>
    <t>10,5*2</t>
  </si>
  <si>
    <t>941941192R00</t>
  </si>
  <si>
    <t>Příplatek za každý měsíc použití lešení k pol.1032</t>
  </si>
  <si>
    <t>2 měsíce</t>
  </si>
  <si>
    <t>57*16,5*2</t>
  </si>
  <si>
    <t>10,5*2*2</t>
  </si>
  <si>
    <t>941941832R00</t>
  </si>
  <si>
    <t>Demontáž lešení leh.řad.s podlahami,š.1 m, H 30 m</t>
  </si>
  <si>
    <t>včetně zapravení otvorů po kotvách a lokálním zatření</t>
  </si>
  <si>
    <t>941955004R00</t>
  </si>
  <si>
    <t>Lešení lehké pomocné, výška podlahy do 3,5 m</t>
  </si>
  <si>
    <t>5% plochy půdy pod dotčenou části krovu</t>
  </si>
  <si>
    <t>250*0,05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</si>
  <si>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</si>
  <si>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</si>
  <si>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</si>
  <si>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</si>
  <si>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</si>
  <si>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</si>
  <si>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952901411RZ0</t>
  </si>
  <si>
    <t>Vyčištění ostatních objektů - půda hrubý úklid</t>
  </si>
  <si>
    <t>po ukončení stavebních prací - plocha dotčené části půdy cca 600 m2</t>
  </si>
  <si>
    <t>600</t>
  </si>
  <si>
    <t>952902121R00</t>
  </si>
  <si>
    <t>Odstranění holubího trusu z podlah do tl. 5 cm</t>
  </si>
  <si>
    <t>- lokální odstranění holubího trusu v centrální části - ze zdí a dřevěných trámů</t>
  </si>
  <si>
    <t>20</t>
  </si>
  <si>
    <t>978015231R00</t>
  </si>
  <si>
    <t>Otlučení omítek vnějších MVC v složit.1-4 do 20 %</t>
  </si>
  <si>
    <t>999281111R00</t>
  </si>
  <si>
    <t>Přesun hmot pro opravy a údržbu do výšky 25 m</t>
  </si>
  <si>
    <t>t</t>
  </si>
  <si>
    <t>RTS 21/ I</t>
  </si>
  <si>
    <t>Přesun hmot</t>
  </si>
  <si>
    <t>POL7_</t>
  </si>
  <si>
    <t>721273150RT1</t>
  </si>
  <si>
    <t>Hlavice ventilační přivětrávací HL900 přivzdušňovací ventil HL900, D 50/75/110 mm</t>
  </si>
  <si>
    <t>kus</t>
  </si>
  <si>
    <t>včetně úpravy napojení na potrubí kanalizace</t>
  </si>
  <si>
    <t>2</t>
  </si>
  <si>
    <t>998721103R00</t>
  </si>
  <si>
    <t>Přesun hmot pro vnitřní kanalizaci, výšky do 24 m</t>
  </si>
  <si>
    <t>762331812R00</t>
  </si>
  <si>
    <t>Demontáž konstrukcí krovů z hranolů do 224 cm2</t>
  </si>
  <si>
    <t>m</t>
  </si>
  <si>
    <t>krokve 11/16</t>
  </si>
  <si>
    <t>8,5*4</t>
  </si>
  <si>
    <t>762331924R00</t>
  </si>
  <si>
    <t>Vyřezání části střešní vazby do 224 cm2,nad dl.8 m</t>
  </si>
  <si>
    <t>krokve</t>
  </si>
  <si>
    <t>762332932RZ1</t>
  </si>
  <si>
    <t>Doplnění střešní vazby z hranolů do 224 cm2 vč.dod hranolů 110 x 160 mm</t>
  </si>
  <si>
    <t>762341210RT2</t>
  </si>
  <si>
    <t>Montáž bednění střech rovných, prkna hrubá na sraz včetně dodávky řeziva, prkna tl. 24 mm</t>
  </si>
  <si>
    <t>20% výměry střechy - výměna</t>
  </si>
  <si>
    <t>450,6445*0,2</t>
  </si>
  <si>
    <t>762341811R00</t>
  </si>
  <si>
    <t>Demontáž bednění střech rovných z prken hrubých</t>
  </si>
  <si>
    <t>20% plochy</t>
  </si>
  <si>
    <t>762395000R00</t>
  </si>
  <si>
    <t>Spojovací a ochranné prostředky pro střechy</t>
  </si>
  <si>
    <t>m3</t>
  </si>
  <si>
    <t>hřebíky, svorníky, tesařské skoby, vruty</t>
  </si>
  <si>
    <t>bednění : 90,1289*0,025</t>
  </si>
  <si>
    <t>krokve : 0,11*0,16*34</t>
  </si>
  <si>
    <t>998762103R00</t>
  </si>
  <si>
    <t>Přesun hmot pro tesařské konstrukce, výšky do 24 m</t>
  </si>
  <si>
    <t>764211931R00</t>
  </si>
  <si>
    <t>Oprava krytiny hladké Cu 2 x 1m, do 25 m2, nad 45°</t>
  </si>
  <si>
    <t>lokální opravy Cu krytiny na střešních vikýřích</t>
  </si>
  <si>
    <t>10</t>
  </si>
  <si>
    <t>764222260RZ1</t>
  </si>
  <si>
    <t>Oplechování okapů Cu, tvrdá krytina, rš 600 mm pod nástřešním žlabem, K6</t>
  </si>
  <si>
    <t>2,5*2+10</t>
  </si>
  <si>
    <t>764231270RZ1</t>
  </si>
  <si>
    <t>Oplechování okna, tvrdá krytina, rš 500 mm K11</t>
  </si>
  <si>
    <t>včetně napojení na původní oplechování</t>
  </si>
  <si>
    <t>A POJISTNÉ HYDROIZOLACE</t>
  </si>
  <si>
    <t>VČETNĚ NAPOJENÍ NA PŮVODNÍ</t>
  </si>
  <si>
    <t>OPLECHOVÁNÍ</t>
  </si>
  <si>
    <t>2,2*2,2</t>
  </si>
  <si>
    <t>764255201R00</t>
  </si>
  <si>
    <t>Žlaby z Cu plechu nástřešní oblé, rš 500 mm K5</t>
  </si>
  <si>
    <t>764255292R00</t>
  </si>
  <si>
    <t>Montáž háků žlabů nástřešních oblých</t>
  </si>
  <si>
    <t>17</t>
  </si>
  <si>
    <t>764292260R00</t>
  </si>
  <si>
    <t>Úžlabí z Cu plechu, rš 750 mm K1</t>
  </si>
  <si>
    <t>včetně náběhu</t>
  </si>
  <si>
    <t>6,2*2+3,9*2</t>
  </si>
  <si>
    <t>764293230R00</t>
  </si>
  <si>
    <t>Hřeben střechy z Cu plechu, rš 400 mm K3</t>
  </si>
  <si>
    <t>3,7+43,8+4+2,6</t>
  </si>
  <si>
    <t>764293235RZ1</t>
  </si>
  <si>
    <t>Nároží střechy z Cu plechu, rš 400 mm K2</t>
  </si>
  <si>
    <t>4,05*2+6,2*2+3*2</t>
  </si>
  <si>
    <t>764294231RZ1</t>
  </si>
  <si>
    <t>Podkladní pás z Cu plechu, rš 500 mm K4</t>
  </si>
  <si>
    <t>22,8+22,8</t>
  </si>
  <si>
    <t>2,6*2+8</t>
  </si>
  <si>
    <t>764294409RZ1</t>
  </si>
  <si>
    <t>Okapnička  z Cu plechu rš 200 mm, K9</t>
  </si>
  <si>
    <t>15</t>
  </si>
  <si>
    <t>13,2</t>
  </si>
  <si>
    <t>764321823RZ1</t>
  </si>
  <si>
    <t>Demontáž oplechování masky, rš 500 mm, nad 45°</t>
  </si>
  <si>
    <t>krycí maska přechocu mansardové střechy</t>
  </si>
  <si>
    <t>2,6*2+3,1*2</t>
  </si>
  <si>
    <t>764322843RZ1</t>
  </si>
  <si>
    <t>Demontáž oplechování okapů, rš 500 mm, nad 45° pod nástřešním žlabem</t>
  </si>
  <si>
    <t>764348816RZ1</t>
  </si>
  <si>
    <t>Demontáž sněhového zachytače, sklon nad 45° žebříkový zachytač včetně kotevních bodů</t>
  </si>
  <si>
    <t>22,5*2</t>
  </si>
  <si>
    <t>764351838R00</t>
  </si>
  <si>
    <t>Demontáž háků, sklon nad 45°</t>
  </si>
  <si>
    <t>764355802R00</t>
  </si>
  <si>
    <t>Demontáž žlabů nástřeš. oblých, rš 500 mm, nad 45°</t>
  </si>
  <si>
    <t>764361815RZ1</t>
  </si>
  <si>
    <t>Demontáž oplechování a lemování kruhového okna</t>
  </si>
  <si>
    <t>- demontáž lemování a oplechování v místě navazující břidličné krytiny</t>
  </si>
  <si>
    <t>764392842R00</t>
  </si>
  <si>
    <t>Demontáž úžlabí, rš 500 mm, sklon nad 45°</t>
  </si>
  <si>
    <t>764392842RZ1</t>
  </si>
  <si>
    <t>Demontáž okapničky rš 250 mm</t>
  </si>
  <si>
    <t>2,6*2+3,05*2+2,14*2+10,1</t>
  </si>
  <si>
    <t>764393832R00</t>
  </si>
  <si>
    <t>Demontáž hřebene střechy, rš do 400 mm, nad 45°</t>
  </si>
  <si>
    <t>hlavní hřeben + nároží</t>
  </si>
  <si>
    <t>3,69+43,74+4+4,05*2</t>
  </si>
  <si>
    <t>764430840R00</t>
  </si>
  <si>
    <t>Demontáž oplechování zdí,rš od 330 do 500 mm</t>
  </si>
  <si>
    <t>K8 : 5,8*2</t>
  </si>
  <si>
    <t>764454801R00</t>
  </si>
  <si>
    <t>Demontáž odpadních trub kruhových,D 75 a 100 mm</t>
  </si>
  <si>
    <t>2*2</t>
  </si>
  <si>
    <t>764521270R00</t>
  </si>
  <si>
    <t>Oplechování říms z Cu plechu, rš 500 mm K10</t>
  </si>
  <si>
    <t>krycí maska přechodu sklonu mansardové střechy</t>
  </si>
  <si>
    <t>764530230R00</t>
  </si>
  <si>
    <t>Oplechování zdí z Cu plechu, rš 400 mm K8</t>
  </si>
  <si>
    <t>5,8*2</t>
  </si>
  <si>
    <t>764551501RZ1</t>
  </si>
  <si>
    <t>Svod z Cu, kruhový, D 80 mm K7</t>
  </si>
  <si>
    <t>553522685</t>
  </si>
  <si>
    <t>Hák nástř. s podpěrou 33/30x5 540-560 mm měď</t>
  </si>
  <si>
    <t>998764103R00</t>
  </si>
  <si>
    <t>Přesun hmot pro klempířské konstr., výšky do 24 m</t>
  </si>
  <si>
    <t>765322521RZ1</t>
  </si>
  <si>
    <t>Krytina vláknocement., složitá, na bednění německé krytí, šablona 30x30 cm  s obloukem, D+M</t>
  </si>
  <si>
    <t>měděný spojovací materiál, rastrovaný povrch, černomodrá, imitace břidlice, tl. šablony 4 mm</t>
  </si>
  <si>
    <t>1 : 6,1*3,69+7,5*1,87+8,9*17,25+5*0,8+4,1*3,93/2</t>
  </si>
  <si>
    <t>vikýře : -7*1,05*2</t>
  </si>
  <si>
    <t>2 : 6,1*4+7,5*1,78+8,9*17,1+5*0,8+4,1*3,93/2</t>
  </si>
  <si>
    <t>3 : 2,6*5</t>
  </si>
  <si>
    <t>4 : 2,6*5</t>
  </si>
  <si>
    <t>5 : 7,85*4,1*0,5</t>
  </si>
  <si>
    <t>6 : 2,6*2,4</t>
  </si>
  <si>
    <t>7 : 8,9*2,4</t>
  </si>
  <si>
    <t>8 : 2,6*2,4</t>
  </si>
  <si>
    <t>765322690R00</t>
  </si>
  <si>
    <t>Příplat.za sklon přes 30 do 45°</t>
  </si>
  <si>
    <t>765322691R00</t>
  </si>
  <si>
    <t>Příplatek za sklon přes 45 do 60°</t>
  </si>
  <si>
    <t xml:space="preserve">3 : </t>
  </si>
  <si>
    <t xml:space="preserve">4 : </t>
  </si>
  <si>
    <t>6 : 2,6*2,4*0,6</t>
  </si>
  <si>
    <t>7 : 8,9*2,4*0,6</t>
  </si>
  <si>
    <t>8 : 2,6*2,4*0,6</t>
  </si>
  <si>
    <t>765322694RZ1</t>
  </si>
  <si>
    <t>Příplat.za sklon přes 60 do 80°</t>
  </si>
  <si>
    <t>6 : 2,6*2,4*0,4</t>
  </si>
  <si>
    <t>7 : 8,9*2,4*0,4</t>
  </si>
  <si>
    <t>8 : 2,6*2,4*0,4</t>
  </si>
  <si>
    <t>765322780RZ1</t>
  </si>
  <si>
    <t>Kotvíci bod pro šikmou střechu včetně montáže, Z1</t>
  </si>
  <si>
    <t>střešní hák plochý</t>
  </si>
  <si>
    <t>765322780RZ2</t>
  </si>
  <si>
    <t>Kotvíci bod pro šikmou střechu demontáž</t>
  </si>
  <si>
    <t>- původní  tesařský hák</t>
  </si>
  <si>
    <t>11</t>
  </si>
  <si>
    <t>765322809RZ1</t>
  </si>
  <si>
    <t>Ukončení krytiny u hřebene a nároží lemováním</t>
  </si>
  <si>
    <t>dodávka materiálů a montáž</t>
  </si>
  <si>
    <t>hřeben : 54,03</t>
  </si>
  <si>
    <t>nároží : 26,5</t>
  </si>
  <si>
    <t>pod mansardou : 2,5*2+3*2</t>
  </si>
  <si>
    <t>765322810RZ1</t>
  </si>
  <si>
    <t>Založení krytiny u okapu do roviny na okap. plech vláknocementové</t>
  </si>
  <si>
    <t>2+2+3,6*2</t>
  </si>
  <si>
    <t>765341811R00</t>
  </si>
  <si>
    <t>Demontáž břidličné krytiny, desky tvarov. do suti</t>
  </si>
  <si>
    <t>765341891R00</t>
  </si>
  <si>
    <t>Příplatek za sklon přes 45 do 60°, do suti</t>
  </si>
  <si>
    <t>765348212RZ1</t>
  </si>
  <si>
    <t>Zachytače sněhu žebříkové D+M, Z2</t>
  </si>
  <si>
    <t>SCHÉMA VIZ TECHNICKÉ PODMÍNKY</t>
  </si>
  <si>
    <t>MATERIÁL - ŽÁROVĚZINKOVANÁ OCEL</t>
  </si>
  <si>
    <t>POVRCHOVÁ ÚPRAVA - NÁTĚR V BARVĚ STŘEŠNÍ KRYTINY</t>
  </si>
  <si>
    <t>včetně kotvívích prvků - 46 ks</t>
  </si>
  <si>
    <t>22,5+22,5</t>
  </si>
  <si>
    <t>765799301R00</t>
  </si>
  <si>
    <t>Demontáž podstřešní fólie</t>
  </si>
  <si>
    <t>765799302RZ1</t>
  </si>
  <si>
    <t>Příplat.za odstr.každé další vrstvy</t>
  </si>
  <si>
    <t>450,6445</t>
  </si>
  <si>
    <t>765800110RZ1</t>
  </si>
  <si>
    <t>Příplat.za zatlučení hřebíků v ploše do bednění po odstranění pojistné hydroizolace</t>
  </si>
  <si>
    <t>765901145RZ1</t>
  </si>
  <si>
    <t>Střešní folie - pojistná hydroizolace na bednění dodávka včetně montáže</t>
  </si>
  <si>
    <t>Pojistná hydroizolace na bednění pod vláknocementovou skládanou krytinu - nízkodifuzní podstřešní fólie složená z výztužné mřížky, dvou vrstev speciální fólie a ze spodní ochranné netkané textilie. Plošná hmotnost min. cca 160 g/m2</t>
  </si>
  <si>
    <t>Dodávka včetně přeložení</t>
  </si>
  <si>
    <t>998765103R00</t>
  </si>
  <si>
    <t>Přesun hmot pro krytiny tvrdé, výšky do 24 m</t>
  </si>
  <si>
    <t>783782209RZZ</t>
  </si>
  <si>
    <t>Nátěr tesařských konstrukcí 2x vč. nátěrové hmoty</t>
  </si>
  <si>
    <t>proti dřevokazným houbám a hmyzu</t>
  </si>
  <si>
    <t>nové a měněné bednění a prvky krovu</t>
  </si>
  <si>
    <t>bednění : 90,1289*2</t>
  </si>
  <si>
    <t>krokve : 8,5*4*(0,11*2+0,16*2)</t>
  </si>
  <si>
    <t>979011111R00</t>
  </si>
  <si>
    <t>Svislá doprava suti a vybour. hmot za 1.podlaží</t>
  </si>
  <si>
    <t>POL1_9</t>
  </si>
  <si>
    <t>979011121R00</t>
  </si>
  <si>
    <t>Příplatek za každé další podlaží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</si>
  <si>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</si>
  <si>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</si>
  <si>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</si>
  <si>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</si>
  <si>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</si>
  <si>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</si>
  <si>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</si>
  <si>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</si>
  <si>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979087112R00</t>
  </si>
  <si>
    <t>Nakládání suti na dopravní prostředky</t>
  </si>
  <si>
    <t>979999999R00</t>
  </si>
  <si>
    <t>Poplatek za skládku 10 % příměsí</t>
  </si>
  <si>
    <t>VÝMĚNA NEZBYTNĚ NUTNÉ ČÁSTI POTŘEBNÉ K VÝMĚNĚ STŘEŠNÍ KRYTINY, BEDNĚNÍ</t>
  </si>
  <si>
    <t>210220101RZ1</t>
  </si>
  <si>
    <t>Vodiče po střeše AlMgSi do 10,Al 10,Cu 8 +podpěry včetně dodávky drátuAlMgSin 8 mm + úchyty</t>
  </si>
  <si>
    <t>Vedení po střeše vřetně všech podpěr a svorek a všech potřebných komponentů</t>
  </si>
  <si>
    <t>90</t>
  </si>
  <si>
    <t>rezerva : 15</t>
  </si>
  <si>
    <t>210220211R00</t>
  </si>
  <si>
    <t>Tyč jímací s upev. na stř.hřeben do 2 m, do dřeva</t>
  </si>
  <si>
    <t>3</t>
  </si>
  <si>
    <t>210220301RT2</t>
  </si>
  <si>
    <t>Svorka hromosvodová do 2 šroubů /SS, SZ, SO/ včetně dodávky svorky SS</t>
  </si>
  <si>
    <t>12</t>
  </si>
  <si>
    <t>210220301RZ2</t>
  </si>
  <si>
    <t>Svorka hromosvodová do 2 šroubů /SS, SZ, SO/ včetně dodávky PV</t>
  </si>
  <si>
    <t>Veškeré podpěry</t>
  </si>
  <si>
    <t>80</t>
  </si>
  <si>
    <t>210220302RT3</t>
  </si>
  <si>
    <t>Svorka hromosvodová nad 2 šrouby /ST, SJ, SR, atd/ včetně dodávky svorky SK pro vodič d 6-10 mm</t>
  </si>
  <si>
    <t>210220302RT5</t>
  </si>
  <si>
    <t>Svorka hromosvodová nad 2 šrouby /ST, SJ, SR, atd/ včetně dodávky svorky SJ 1 k jímací tyči</t>
  </si>
  <si>
    <t>210220431R00</t>
  </si>
  <si>
    <t>Tvarování montážního dílu jímače, ochr.trubky,úhel</t>
  </si>
  <si>
    <t>pomocné jímače včetně svorek a vše potřebného k pomocnému jímači</t>
  </si>
  <si>
    <t>6</t>
  </si>
  <si>
    <t>210220463R00</t>
  </si>
  <si>
    <t>Montáž vysouvacího žebříku-budova nad 10 m</t>
  </si>
  <si>
    <t>Na každé straně objektu 2x</t>
  </si>
  <si>
    <t>210220465RZ1</t>
  </si>
  <si>
    <t>Demontáž stávajícího hromosvodu</t>
  </si>
  <si>
    <t>Celková demontáž stávajícího H na dotčené části střechy, včetně odvozu a likvidace komponentů na skládku atp..</t>
  </si>
  <si>
    <t>- délka cca 90 m</t>
  </si>
  <si>
    <t>- 1x jímací tyč</t>
  </si>
  <si>
    <t>210220801R00</t>
  </si>
  <si>
    <t>Změření zemního odporu, vč. měřicího protokolu</t>
  </si>
  <si>
    <t>vypracování RZH</t>
  </si>
  <si>
    <t>210290002RZ1</t>
  </si>
  <si>
    <t>Revize hromosvodu</t>
  </si>
  <si>
    <t>revize hromosvodu včetně předání díla</t>
  </si>
  <si>
    <t>35441025</t>
  </si>
  <si>
    <t>Tyč jímací JV 2,0 2000 mm s vrutem</t>
  </si>
  <si>
    <t>Specifikace</t>
  </si>
  <si>
    <t>POL3_0</t>
  </si>
  <si>
    <t>Město Bruntál</t>
  </si>
  <si>
    <t>Nádražní 20</t>
  </si>
  <si>
    <t>79201 Bruntál</t>
  </si>
  <si>
    <t>00295892</t>
  </si>
  <si>
    <t>CZ00295892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</si>
</sst>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8" fillId="0" borderId="0" xfId="0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9" fontId="18" fillId="0" borderId="0" xfId="0" applyNumberFormat="1" applyFont="1" applyBorder="1" applyAlignment="1">
      <alignment horizontal="left" vertical="top"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9" fontId="16" fillId="0" borderId="45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5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4" t="s">
        <v>41</v>
      </c>
      <c r="B2" s="194"/>
      <c r="C2" s="194"/>
      <c r="D2" s="194"/>
      <c r="E2" s="194"/>
      <c r="F2" s="194"/>
      <c r="G2" s="194"/>
    </row>
  </sheetData>
  <sheetProtection algorithmName="SHA-512" hashValue="/ZyzYeUi2/ZnxGcmKpgXaBrG6g/blwVu4LJaw0Kk5iZzJV9LCEYnaYg2wN6d+Q3G6zQ8lB5/j8zb6q6I71Nz6g==" saltValue="dbzvTdSLKwI8VneU9mHnB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8"/>
  <sheetViews>
    <sheetView showGridLines="0" topLeftCell="B41" zoomScaleNormal="100" zoomScaleSheetLayoutView="75" workbookViewId="0">
      <selection activeCell="G15" sqref="G15:H1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9" t="s">
        <v>4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">
      <c r="A2" s="2"/>
      <c r="B2" s="76" t="s">
        <v>24</v>
      </c>
      <c r="C2" s="77"/>
      <c r="D2" s="78" t="s">
        <v>43</v>
      </c>
      <c r="E2" s="235" t="s">
        <v>44</v>
      </c>
      <c r="F2" s="236"/>
      <c r="G2" s="236"/>
      <c r="H2" s="236"/>
      <c r="I2" s="236"/>
      <c r="J2" s="237"/>
      <c r="O2" s="1"/>
    </row>
    <row r="3" spans="1:15" ht="27" hidden="1" customHeight="1" x14ac:dyDescent="0.2">
      <c r="A3" s="2"/>
      <c r="B3" s="79"/>
      <c r="C3" s="77"/>
      <c r="D3" s="80"/>
      <c r="E3" s="238"/>
      <c r="F3" s="239"/>
      <c r="G3" s="239"/>
      <c r="H3" s="239"/>
      <c r="I3" s="239"/>
      <c r="J3" s="240"/>
    </row>
    <row r="4" spans="1:15" ht="23.25" customHeight="1" x14ac:dyDescent="0.2">
      <c r="A4" s="2"/>
      <c r="B4" s="81"/>
      <c r="C4" s="82"/>
      <c r="D4" s="83"/>
      <c r="E4" s="219"/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23</v>
      </c>
      <c r="D5" s="223" t="s">
        <v>441</v>
      </c>
      <c r="E5" s="224"/>
      <c r="F5" s="224"/>
      <c r="G5" s="224"/>
      <c r="H5" s="18" t="s">
        <v>42</v>
      </c>
      <c r="I5" s="193" t="s">
        <v>444</v>
      </c>
      <c r="J5" s="8"/>
    </row>
    <row r="6" spans="1:15" ht="15.75" customHeight="1" x14ac:dyDescent="0.2">
      <c r="A6" s="2"/>
      <c r="B6" s="28"/>
      <c r="C6" s="55"/>
      <c r="D6" s="225" t="s">
        <v>442</v>
      </c>
      <c r="E6" s="226"/>
      <c r="F6" s="226"/>
      <c r="G6" s="226"/>
      <c r="H6" s="18" t="s">
        <v>36</v>
      </c>
      <c r="I6" s="22" t="s">
        <v>445</v>
      </c>
      <c r="J6" s="8"/>
    </row>
    <row r="7" spans="1:15" ht="15.75" customHeight="1" x14ac:dyDescent="0.2">
      <c r="A7" s="2"/>
      <c r="B7" s="29"/>
      <c r="C7" s="56"/>
      <c r="D7" s="53" t="s">
        <v>443</v>
      </c>
      <c r="E7" s="227"/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2"/>
      <c r="E11" s="242"/>
      <c r="F11" s="242"/>
      <c r="G11" s="242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21"/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41"/>
      <c r="F15" s="241"/>
      <c r="G15" s="243"/>
      <c r="H15" s="243"/>
      <c r="I15" s="243" t="s">
        <v>31</v>
      </c>
      <c r="J15" s="244"/>
    </row>
    <row r="16" spans="1:15" ht="23.25" customHeight="1" x14ac:dyDescent="0.2">
      <c r="A16" s="138" t="s">
        <v>26</v>
      </c>
      <c r="B16" s="38" t="s">
        <v>26</v>
      </c>
      <c r="C16" s="62"/>
      <c r="D16" s="63"/>
      <c r="E16" s="207"/>
      <c r="F16" s="208"/>
      <c r="G16" s="207"/>
      <c r="H16" s="208"/>
      <c r="I16" s="207">
        <f>SUMIF(F52:F64,A16,I52:I64)+SUMIF(F52:F64,"PSU",I52:I64)</f>
        <v>0</v>
      </c>
      <c r="J16" s="209"/>
    </row>
    <row r="17" spans="1:10" ht="23.25" customHeight="1" x14ac:dyDescent="0.2">
      <c r="A17" s="138" t="s">
        <v>27</v>
      </c>
      <c r="B17" s="38" t="s">
        <v>27</v>
      </c>
      <c r="C17" s="62"/>
      <c r="D17" s="63"/>
      <c r="E17" s="207"/>
      <c r="F17" s="208"/>
      <c r="G17" s="207"/>
      <c r="H17" s="208"/>
      <c r="I17" s="207">
        <f>SUMIF(F52:F64,A17,I52:I64)</f>
        <v>0</v>
      </c>
      <c r="J17" s="209"/>
    </row>
    <row r="18" spans="1:10" ht="23.25" customHeight="1" x14ac:dyDescent="0.2">
      <c r="A18" s="138" t="s">
        <v>28</v>
      </c>
      <c r="B18" s="38" t="s">
        <v>28</v>
      </c>
      <c r="C18" s="62"/>
      <c r="D18" s="63"/>
      <c r="E18" s="207"/>
      <c r="F18" s="208"/>
      <c r="G18" s="207"/>
      <c r="H18" s="208"/>
      <c r="I18" s="207">
        <f>SUMIF(F52:F64,A18,I52:I64)</f>
        <v>0</v>
      </c>
      <c r="J18" s="209"/>
    </row>
    <row r="19" spans="1:10" ht="23.25" customHeight="1" x14ac:dyDescent="0.2">
      <c r="A19" s="138" t="s">
        <v>83</v>
      </c>
      <c r="B19" s="38" t="s">
        <v>29</v>
      </c>
      <c r="C19" s="62"/>
      <c r="D19" s="63"/>
      <c r="E19" s="207"/>
      <c r="F19" s="208"/>
      <c r="G19" s="207"/>
      <c r="H19" s="208"/>
      <c r="I19" s="207">
        <f>SUMIF(F52:F64,A19,I52:I64)</f>
        <v>0</v>
      </c>
      <c r="J19" s="209"/>
    </row>
    <row r="20" spans="1:10" ht="23.25" customHeight="1" x14ac:dyDescent="0.2">
      <c r="A20" s="138" t="s">
        <v>84</v>
      </c>
      <c r="B20" s="38" t="s">
        <v>30</v>
      </c>
      <c r="C20" s="62"/>
      <c r="D20" s="63"/>
      <c r="E20" s="207"/>
      <c r="F20" s="208"/>
      <c r="G20" s="207"/>
      <c r="H20" s="208"/>
      <c r="I20" s="207">
        <f>SUMIF(F52:F64,A20,I52:I64)</f>
        <v>0</v>
      </c>
      <c r="J20" s="209"/>
    </row>
    <row r="21" spans="1:10" ht="23.25" customHeight="1" x14ac:dyDescent="0.2">
      <c r="A21" s="2"/>
      <c r="B21" s="48" t="s">
        <v>31</v>
      </c>
      <c r="C21" s="64"/>
      <c r="D21" s="65"/>
      <c r="E21" s="210"/>
      <c r="F21" s="245"/>
      <c r="G21" s="210"/>
      <c r="H21" s="245"/>
      <c r="I21" s="210">
        <f>SUM(I16:J20)</f>
        <v>0</v>
      </c>
      <c r="J21" s="21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3">
        <f>A23</f>
        <v>0</v>
      </c>
      <c r="H24" s="204"/>
      <c r="I24" s="20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5">
        <f>ZakladDPHZaklVypocet</f>
        <v>0</v>
      </c>
      <c r="H25" s="206"/>
      <c r="I25" s="20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2">
        <f>A25</f>
        <v>0</v>
      </c>
      <c r="H26" s="233"/>
      <c r="I26" s="23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4">
        <f>CenaCelkem-(ZakladDPHSni+DPHSni+ZakladDPHZakl+DPHZakl)</f>
        <v>0</v>
      </c>
      <c r="H27" s="234"/>
      <c r="I27" s="234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25</v>
      </c>
      <c r="C28" s="113"/>
      <c r="D28" s="113"/>
      <c r="E28" s="114"/>
      <c r="F28" s="115"/>
      <c r="G28" s="213">
        <f>ZakladDPHSniVypocet+ZakladDPHZaklVypocet</f>
        <v>0</v>
      </c>
      <c r="H28" s="213"/>
      <c r="I28" s="213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37</v>
      </c>
      <c r="C29" s="117"/>
      <c r="D29" s="117"/>
      <c r="E29" s="117"/>
      <c r="F29" s="118"/>
      <c r="G29" s="212">
        <f>A27</f>
        <v>0</v>
      </c>
      <c r="H29" s="212"/>
      <c r="I29" s="212"/>
      <c r="J29" s="119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45</v>
      </c>
      <c r="C39" s="197"/>
      <c r="D39" s="197"/>
      <c r="E39" s="197"/>
      <c r="F39" s="99">
        <f>'Ostatní náklady'!AE12+'Vedlejší náklady'!AE42+'Stavební práce'!AE268+Bleskovod!AE54</f>
        <v>0</v>
      </c>
      <c r="G39" s="100">
        <f>'Ostatní náklady'!AF12+'Vedlejší náklady'!AF42+'Stavební práce'!AF268+Bleskovod!AF54</f>
        <v>0</v>
      </c>
      <c r="H39" s="101">
        <f t="shared" ref="H39:H44" si="1">(F39*SazbaDPH1/100)+(G39*SazbaDPH2/100)</f>
        <v>0</v>
      </c>
      <c r="I39" s="101">
        <f t="shared" ref="I39:I44" si="2">F39+G39+H39</f>
        <v>0</v>
      </c>
      <c r="J39" s="102" t="str">
        <f t="shared" ref="J39:J44" si="3">IF(CenaCelkemVypocet=0,"",I39/CenaCelkemVypocet*100)</f>
        <v/>
      </c>
    </row>
    <row r="40" spans="1:10" ht="25.5" customHeight="1" x14ac:dyDescent="0.2">
      <c r="A40" s="88">
        <v>2</v>
      </c>
      <c r="B40" s="103" t="s">
        <v>46</v>
      </c>
      <c r="C40" s="201" t="s">
        <v>44</v>
      </c>
      <c r="D40" s="201"/>
      <c r="E40" s="201"/>
      <c r="F40" s="104">
        <f>'Ostatní náklady'!AE12+'Vedlejší náklady'!AE42+'Stavební práce'!AE268+Bleskovod!AE54</f>
        <v>0</v>
      </c>
      <c r="G40" s="105">
        <f>'Ostatní náklady'!AF12+'Vedlejší náklady'!AF42+'Stavební práce'!AF268+Bleskovod!AF54</f>
        <v>0</v>
      </c>
      <c r="H40" s="105">
        <f t="shared" si="1"/>
        <v>0</v>
      </c>
      <c r="I40" s="105">
        <f t="shared" si="2"/>
        <v>0</v>
      </c>
      <c r="J40" s="106" t="str">
        <f t="shared" si="3"/>
        <v/>
      </c>
    </row>
    <row r="41" spans="1:10" ht="25.5" customHeight="1" x14ac:dyDescent="0.2">
      <c r="A41" s="88">
        <v>3</v>
      </c>
      <c r="B41" s="107" t="s">
        <v>46</v>
      </c>
      <c r="C41" s="197" t="s">
        <v>30</v>
      </c>
      <c r="D41" s="197"/>
      <c r="E41" s="197"/>
      <c r="F41" s="108">
        <f>'Ostatní náklady'!AE12</f>
        <v>0</v>
      </c>
      <c r="G41" s="101">
        <f>'Ostatní náklady'!AF12</f>
        <v>0</v>
      </c>
      <c r="H41" s="101">
        <f t="shared" si="1"/>
        <v>0</v>
      </c>
      <c r="I41" s="101">
        <f t="shared" si="2"/>
        <v>0</v>
      </c>
      <c r="J41" s="102" t="str">
        <f t="shared" si="3"/>
        <v/>
      </c>
    </row>
    <row r="42" spans="1:10" ht="25.5" customHeight="1" x14ac:dyDescent="0.2">
      <c r="A42" s="88">
        <v>3</v>
      </c>
      <c r="B42" s="107" t="s">
        <v>47</v>
      </c>
      <c r="C42" s="197" t="s">
        <v>29</v>
      </c>
      <c r="D42" s="197"/>
      <c r="E42" s="197"/>
      <c r="F42" s="108">
        <f>'Vedlejší náklady'!AE42</f>
        <v>0</v>
      </c>
      <c r="G42" s="101">
        <f>'Vedlejší náklady'!AF42</f>
        <v>0</v>
      </c>
      <c r="H42" s="101">
        <f t="shared" si="1"/>
        <v>0</v>
      </c>
      <c r="I42" s="101">
        <f t="shared" si="2"/>
        <v>0</v>
      </c>
      <c r="J42" s="102" t="str">
        <f t="shared" si="3"/>
        <v/>
      </c>
    </row>
    <row r="43" spans="1:10" ht="25.5" customHeight="1" x14ac:dyDescent="0.2">
      <c r="A43" s="88">
        <v>3</v>
      </c>
      <c r="B43" s="107" t="s">
        <v>48</v>
      </c>
      <c r="C43" s="197" t="s">
        <v>49</v>
      </c>
      <c r="D43" s="197"/>
      <c r="E43" s="197"/>
      <c r="F43" s="108">
        <f>'Stavební práce'!AE268</f>
        <v>0</v>
      </c>
      <c r="G43" s="101">
        <f>'Stavební práce'!AF268</f>
        <v>0</v>
      </c>
      <c r="H43" s="101">
        <f t="shared" si="1"/>
        <v>0</v>
      </c>
      <c r="I43" s="101">
        <f t="shared" si="2"/>
        <v>0</v>
      </c>
      <c r="J43" s="102" t="str">
        <f t="shared" si="3"/>
        <v/>
      </c>
    </row>
    <row r="44" spans="1:10" ht="25.5" customHeight="1" x14ac:dyDescent="0.2">
      <c r="A44" s="88">
        <v>3</v>
      </c>
      <c r="B44" s="107" t="s">
        <v>50</v>
      </c>
      <c r="C44" s="197" t="s">
        <v>51</v>
      </c>
      <c r="D44" s="197"/>
      <c r="E44" s="197"/>
      <c r="F44" s="108">
        <f>Bleskovod!AE54</f>
        <v>0</v>
      </c>
      <c r="G44" s="101">
        <f>Bleskovod!AF54</f>
        <v>0</v>
      </c>
      <c r="H44" s="101">
        <f t="shared" si="1"/>
        <v>0</v>
      </c>
      <c r="I44" s="101">
        <f t="shared" si="2"/>
        <v>0</v>
      </c>
      <c r="J44" s="102" t="str">
        <f t="shared" si="3"/>
        <v/>
      </c>
    </row>
    <row r="45" spans="1:10" ht="25.5" customHeight="1" x14ac:dyDescent="0.2">
      <c r="A45" s="88"/>
      <c r="B45" s="198" t="s">
        <v>52</v>
      </c>
      <c r="C45" s="199"/>
      <c r="D45" s="199"/>
      <c r="E45" s="200"/>
      <c r="F45" s="109">
        <f>SUMIF(A39:A44,"=1",F39:F44)</f>
        <v>0</v>
      </c>
      <c r="G45" s="110">
        <f>SUMIF(A39:A44,"=1",G39:G44)</f>
        <v>0</v>
      </c>
      <c r="H45" s="110">
        <f>SUMIF(A39:A44,"=1",H39:H44)</f>
        <v>0</v>
      </c>
      <c r="I45" s="110">
        <f>SUMIF(A39:A44,"=1",I39:I44)</f>
        <v>0</v>
      </c>
      <c r="J45" s="111">
        <f>SUMIF(A39:A44,"=1",J39:J44)</f>
        <v>0</v>
      </c>
    </row>
    <row r="49" spans="1:10" ht="15.75" x14ac:dyDescent="0.25">
      <c r="B49" s="120" t="s">
        <v>54</v>
      </c>
    </row>
    <row r="51" spans="1:10" ht="25.5" customHeight="1" x14ac:dyDescent="0.2">
      <c r="A51" s="122"/>
      <c r="B51" s="125" t="s">
        <v>18</v>
      </c>
      <c r="C51" s="125" t="s">
        <v>6</v>
      </c>
      <c r="D51" s="126"/>
      <c r="E51" s="126"/>
      <c r="F51" s="127" t="s">
        <v>55</v>
      </c>
      <c r="G51" s="127"/>
      <c r="H51" s="127"/>
      <c r="I51" s="127" t="s">
        <v>31</v>
      </c>
      <c r="J51" s="127" t="s">
        <v>0</v>
      </c>
    </row>
    <row r="52" spans="1:10" ht="36.75" customHeight="1" x14ac:dyDescent="0.2">
      <c r="A52" s="123"/>
      <c r="B52" s="128" t="s">
        <v>56</v>
      </c>
      <c r="C52" s="195" t="s">
        <v>57</v>
      </c>
      <c r="D52" s="196"/>
      <c r="E52" s="196"/>
      <c r="F52" s="134" t="s">
        <v>26</v>
      </c>
      <c r="G52" s="135"/>
      <c r="H52" s="135"/>
      <c r="I52" s="135">
        <f>'Stavební práce'!G8</f>
        <v>0</v>
      </c>
      <c r="J52" s="132" t="str">
        <f>IF(I65=0,"",I52/I65*100)</f>
        <v/>
      </c>
    </row>
    <row r="53" spans="1:10" ht="36.75" customHeight="1" x14ac:dyDescent="0.2">
      <c r="A53" s="123"/>
      <c r="B53" s="128" t="s">
        <v>58</v>
      </c>
      <c r="C53" s="195" t="s">
        <v>59</v>
      </c>
      <c r="D53" s="196"/>
      <c r="E53" s="196"/>
      <c r="F53" s="134" t="s">
        <v>26</v>
      </c>
      <c r="G53" s="135"/>
      <c r="H53" s="135"/>
      <c r="I53" s="135">
        <f>'Stavební práce'!G19</f>
        <v>0</v>
      </c>
      <c r="J53" s="132" t="str">
        <f>IF(I65=0,"",I53/I65*100)</f>
        <v/>
      </c>
    </row>
    <row r="54" spans="1:10" ht="36.75" customHeight="1" x14ac:dyDescent="0.2">
      <c r="A54" s="123"/>
      <c r="B54" s="128" t="s">
        <v>60</v>
      </c>
      <c r="C54" s="195" t="s">
        <v>61</v>
      </c>
      <c r="D54" s="196"/>
      <c r="E54" s="196"/>
      <c r="F54" s="134" t="s">
        <v>26</v>
      </c>
      <c r="G54" s="135"/>
      <c r="H54" s="135"/>
      <c r="I54" s="135">
        <f>'Stavební práce'!G43</f>
        <v>0</v>
      </c>
      <c r="J54" s="132" t="str">
        <f>IF(I65=0,"",I54/I65*100)</f>
        <v/>
      </c>
    </row>
    <row r="55" spans="1:10" ht="36.75" customHeight="1" x14ac:dyDescent="0.2">
      <c r="A55" s="123"/>
      <c r="B55" s="128" t="s">
        <v>62</v>
      </c>
      <c r="C55" s="195" t="s">
        <v>63</v>
      </c>
      <c r="D55" s="196"/>
      <c r="E55" s="196"/>
      <c r="F55" s="134" t="s">
        <v>26</v>
      </c>
      <c r="G55" s="135"/>
      <c r="H55" s="135"/>
      <c r="I55" s="135">
        <f>'Stavební práce'!G50</f>
        <v>0</v>
      </c>
      <c r="J55" s="132" t="str">
        <f>IF(I65=0,"",I55/I65*100)</f>
        <v/>
      </c>
    </row>
    <row r="56" spans="1:10" ht="36.75" customHeight="1" x14ac:dyDescent="0.2">
      <c r="A56" s="123"/>
      <c r="B56" s="128" t="s">
        <v>64</v>
      </c>
      <c r="C56" s="195" t="s">
        <v>65</v>
      </c>
      <c r="D56" s="196"/>
      <c r="E56" s="196"/>
      <c r="F56" s="134" t="s">
        <v>26</v>
      </c>
      <c r="G56" s="135"/>
      <c r="H56" s="135"/>
      <c r="I56" s="135">
        <f>'Stavební práce'!G55</f>
        <v>0</v>
      </c>
      <c r="J56" s="132" t="str">
        <f>IF(I65=0,"",I56/I65*100)</f>
        <v/>
      </c>
    </row>
    <row r="57" spans="1:10" ht="36.75" customHeight="1" x14ac:dyDescent="0.2">
      <c r="A57" s="123"/>
      <c r="B57" s="128" t="s">
        <v>66</v>
      </c>
      <c r="C57" s="195" t="s">
        <v>67</v>
      </c>
      <c r="D57" s="196"/>
      <c r="E57" s="196"/>
      <c r="F57" s="134" t="s">
        <v>27</v>
      </c>
      <c r="G57" s="135"/>
      <c r="H57" s="135"/>
      <c r="I57" s="135">
        <f>'Stavební práce'!G57</f>
        <v>0</v>
      </c>
      <c r="J57" s="132" t="str">
        <f>IF(I65=0,"",I57/I65*100)</f>
        <v/>
      </c>
    </row>
    <row r="58" spans="1:10" ht="36.75" customHeight="1" x14ac:dyDescent="0.2">
      <c r="A58" s="123"/>
      <c r="B58" s="128" t="s">
        <v>68</v>
      </c>
      <c r="C58" s="195" t="s">
        <v>69</v>
      </c>
      <c r="D58" s="196"/>
      <c r="E58" s="196"/>
      <c r="F58" s="134" t="s">
        <v>27</v>
      </c>
      <c r="G58" s="135"/>
      <c r="H58" s="135"/>
      <c r="I58" s="135">
        <f>'Stavební práce'!G62</f>
        <v>0</v>
      </c>
      <c r="J58" s="132" t="str">
        <f>IF(I65=0,"",I58/I65*100)</f>
        <v/>
      </c>
    </row>
    <row r="59" spans="1:10" ht="36.75" customHeight="1" x14ac:dyDescent="0.2">
      <c r="A59" s="123"/>
      <c r="B59" s="128" t="s">
        <v>70</v>
      </c>
      <c r="C59" s="195" t="s">
        <v>71</v>
      </c>
      <c r="D59" s="196"/>
      <c r="E59" s="196"/>
      <c r="F59" s="134" t="s">
        <v>27</v>
      </c>
      <c r="G59" s="135"/>
      <c r="H59" s="135"/>
      <c r="I59" s="135">
        <f>'Stavební práce'!G83</f>
        <v>0</v>
      </c>
      <c r="J59" s="132" t="str">
        <f>IF(I65=0,"",I59/I65*100)</f>
        <v/>
      </c>
    </row>
    <row r="60" spans="1:10" ht="36.75" customHeight="1" x14ac:dyDescent="0.2">
      <c r="A60" s="123"/>
      <c r="B60" s="128" t="s">
        <v>72</v>
      </c>
      <c r="C60" s="195" t="s">
        <v>73</v>
      </c>
      <c r="D60" s="196"/>
      <c r="E60" s="196"/>
      <c r="F60" s="134" t="s">
        <v>27</v>
      </c>
      <c r="G60" s="135"/>
      <c r="H60" s="135"/>
      <c r="I60" s="135">
        <f>'Stavební práce'!G149</f>
        <v>0</v>
      </c>
      <c r="J60" s="132" t="str">
        <f>IF(I65=0,"",I60/I65*100)</f>
        <v/>
      </c>
    </row>
    <row r="61" spans="1:10" ht="36.75" customHeight="1" x14ac:dyDescent="0.2">
      <c r="A61" s="123"/>
      <c r="B61" s="128" t="s">
        <v>74</v>
      </c>
      <c r="C61" s="195" t="s">
        <v>75</v>
      </c>
      <c r="D61" s="196"/>
      <c r="E61" s="196"/>
      <c r="F61" s="134" t="s">
        <v>27</v>
      </c>
      <c r="G61" s="135"/>
      <c r="H61" s="135"/>
      <c r="I61" s="135">
        <f>'Stavební práce'!G252</f>
        <v>0</v>
      </c>
      <c r="J61" s="132" t="str">
        <f>IF(I65=0,"",I61/I65*100)</f>
        <v/>
      </c>
    </row>
    <row r="62" spans="1:10" ht="36.75" customHeight="1" x14ac:dyDescent="0.2">
      <c r="A62" s="123"/>
      <c r="B62" s="128" t="s">
        <v>76</v>
      </c>
      <c r="C62" s="195" t="s">
        <v>77</v>
      </c>
      <c r="D62" s="196"/>
      <c r="E62" s="196"/>
      <c r="F62" s="134" t="s">
        <v>27</v>
      </c>
      <c r="G62" s="135"/>
      <c r="H62" s="135"/>
      <c r="I62" s="135">
        <f>'Ostatní náklady'!G8+'Vedlejší náklady'!G8</f>
        <v>0</v>
      </c>
      <c r="J62" s="132" t="str">
        <f>IF(I65=0,"",I62/I65*100)</f>
        <v/>
      </c>
    </row>
    <row r="63" spans="1:10" ht="36.75" customHeight="1" x14ac:dyDescent="0.2">
      <c r="A63" s="123"/>
      <c r="B63" s="128" t="s">
        <v>78</v>
      </c>
      <c r="C63" s="195" t="s">
        <v>79</v>
      </c>
      <c r="D63" s="196"/>
      <c r="E63" s="196"/>
      <c r="F63" s="134" t="s">
        <v>28</v>
      </c>
      <c r="G63" s="135"/>
      <c r="H63" s="135"/>
      <c r="I63" s="135">
        <f>Bleskovod!G8</f>
        <v>0</v>
      </c>
      <c r="J63" s="132" t="str">
        <f>IF(I65=0,"",I63/I65*100)</f>
        <v/>
      </c>
    </row>
    <row r="64" spans="1:10" ht="36.75" customHeight="1" x14ac:dyDescent="0.2">
      <c r="A64" s="123"/>
      <c r="B64" s="128" t="s">
        <v>80</v>
      </c>
      <c r="C64" s="195" t="s">
        <v>81</v>
      </c>
      <c r="D64" s="196"/>
      <c r="E64" s="196"/>
      <c r="F64" s="134" t="s">
        <v>82</v>
      </c>
      <c r="G64" s="135"/>
      <c r="H64" s="135"/>
      <c r="I64" s="135">
        <f>'Stavební práce'!G258+Bleskovod!G44</f>
        <v>0</v>
      </c>
      <c r="J64" s="132" t="str">
        <f>IF(I65=0,"",I64/I65*100)</f>
        <v/>
      </c>
    </row>
    <row r="65" spans="1:10" ht="25.5" customHeight="1" x14ac:dyDescent="0.2">
      <c r="A65" s="124"/>
      <c r="B65" s="129" t="s">
        <v>1</v>
      </c>
      <c r="C65" s="130"/>
      <c r="D65" s="131"/>
      <c r="E65" s="131"/>
      <c r="F65" s="136"/>
      <c r="G65" s="137"/>
      <c r="H65" s="137"/>
      <c r="I65" s="137">
        <f>SUM(I52:I64)</f>
        <v>0</v>
      </c>
      <c r="J65" s="133">
        <f>SUM(J52:J64)</f>
        <v>0</v>
      </c>
    </row>
    <row r="66" spans="1:10" x14ac:dyDescent="0.2">
      <c r="F66" s="86"/>
      <c r="G66" s="86"/>
      <c r="H66" s="86"/>
      <c r="I66" s="86"/>
      <c r="J66" s="87"/>
    </row>
    <row r="67" spans="1:10" x14ac:dyDescent="0.2">
      <c r="F67" s="86"/>
      <c r="G67" s="86"/>
      <c r="H67" s="86"/>
      <c r="I67" s="86"/>
      <c r="J67" s="87"/>
    </row>
    <row r="68" spans="1:10" x14ac:dyDescent="0.2">
      <c r="F68" s="86"/>
      <c r="G68" s="86"/>
      <c r="H68" s="86"/>
      <c r="I68" s="86"/>
      <c r="J68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B45:E45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50" t="s">
        <v>8</v>
      </c>
      <c r="B2" s="49"/>
      <c r="C2" s="248"/>
      <c r="D2" s="248"/>
      <c r="E2" s="248"/>
      <c r="F2" s="248"/>
      <c r="G2" s="249"/>
    </row>
    <row r="3" spans="1:7" ht="24.95" customHeight="1" x14ac:dyDescent="0.2">
      <c r="A3" s="50" t="s">
        <v>9</v>
      </c>
      <c r="B3" s="49"/>
      <c r="C3" s="248"/>
      <c r="D3" s="248"/>
      <c r="E3" s="248"/>
      <c r="F3" s="248"/>
      <c r="G3" s="249"/>
    </row>
    <row r="4" spans="1:7" ht="24.95" customHeight="1" x14ac:dyDescent="0.2">
      <c r="A4" s="50" t="s">
        <v>10</v>
      </c>
      <c r="B4" s="49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sheetProtection algorithmName="SHA-512" hashValue="1mLEVFwDUTK4JtuTrz1P6Z/ifKhKpjXuoVjh1i5T9rvlG8N9FyUkW8CSMfMZyKi1ryaVWcAyqlJ/a1DiV7h/5w==" saltValue="pvns84qaihudM35tAzksC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85</v>
      </c>
    </row>
    <row r="2" spans="1:60" ht="24.95" customHeight="1" x14ac:dyDescent="0.2">
      <c r="A2" s="139" t="s">
        <v>8</v>
      </c>
      <c r="B2" s="49" t="s">
        <v>43</v>
      </c>
      <c r="C2" s="251" t="s">
        <v>44</v>
      </c>
      <c r="D2" s="252"/>
      <c r="E2" s="252"/>
      <c r="F2" s="252"/>
      <c r="G2" s="253"/>
      <c r="AG2" t="s">
        <v>86</v>
      </c>
    </row>
    <row r="3" spans="1:60" ht="24.95" customHeight="1" x14ac:dyDescent="0.2">
      <c r="A3" s="139" t="s">
        <v>9</v>
      </c>
      <c r="B3" s="49" t="s">
        <v>46</v>
      </c>
      <c r="C3" s="251" t="s">
        <v>44</v>
      </c>
      <c r="D3" s="252"/>
      <c r="E3" s="252"/>
      <c r="F3" s="252"/>
      <c r="G3" s="253"/>
      <c r="AC3" s="121" t="s">
        <v>86</v>
      </c>
      <c r="AG3" t="s">
        <v>87</v>
      </c>
    </row>
    <row r="4" spans="1:60" ht="24.95" customHeight="1" x14ac:dyDescent="0.2">
      <c r="A4" s="140" t="s">
        <v>10</v>
      </c>
      <c r="B4" s="141" t="s">
        <v>46</v>
      </c>
      <c r="C4" s="254" t="s">
        <v>30</v>
      </c>
      <c r="D4" s="255"/>
      <c r="E4" s="255"/>
      <c r="F4" s="255"/>
      <c r="G4" s="256"/>
      <c r="AG4" t="s">
        <v>88</v>
      </c>
    </row>
    <row r="5" spans="1:60" x14ac:dyDescent="0.2">
      <c r="D5" s="10"/>
    </row>
    <row r="6" spans="1:60" ht="38.25" x14ac:dyDescent="0.2">
      <c r="A6" s="143" t="s">
        <v>89</v>
      </c>
      <c r="B6" s="145" t="s">
        <v>90</v>
      </c>
      <c r="C6" s="145" t="s">
        <v>91</v>
      </c>
      <c r="D6" s="144" t="s">
        <v>92</v>
      </c>
      <c r="E6" s="143" t="s">
        <v>93</v>
      </c>
      <c r="F6" s="142" t="s">
        <v>94</v>
      </c>
      <c r="G6" s="143" t="s">
        <v>31</v>
      </c>
      <c r="H6" s="146" t="s">
        <v>32</v>
      </c>
      <c r="I6" s="146" t="s">
        <v>95</v>
      </c>
      <c r="J6" s="146" t="s">
        <v>33</v>
      </c>
      <c r="K6" s="146" t="s">
        <v>96</v>
      </c>
      <c r="L6" s="146" t="s">
        <v>97</v>
      </c>
      <c r="M6" s="146" t="s">
        <v>98</v>
      </c>
      <c r="N6" s="146" t="s">
        <v>99</v>
      </c>
      <c r="O6" s="146" t="s">
        <v>100</v>
      </c>
      <c r="P6" s="146" t="s">
        <v>101</v>
      </c>
      <c r="Q6" s="146" t="s">
        <v>102</v>
      </c>
      <c r="R6" s="146" t="s">
        <v>103</v>
      </c>
      <c r="S6" s="146" t="s">
        <v>104</v>
      </c>
      <c r="T6" s="146" t="s">
        <v>105</v>
      </c>
      <c r="U6" s="146" t="s">
        <v>106</v>
      </c>
      <c r="V6" s="146" t="s">
        <v>107</v>
      </c>
      <c r="W6" s="146" t="s">
        <v>108</v>
      </c>
      <c r="X6" s="146" t="s">
        <v>109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0" t="s">
        <v>110</v>
      </c>
      <c r="B8" s="161" t="s">
        <v>76</v>
      </c>
      <c r="C8" s="174" t="s">
        <v>77</v>
      </c>
      <c r="D8" s="162"/>
      <c r="E8" s="163"/>
      <c r="F8" s="164"/>
      <c r="G8" s="164">
        <f>SUMIF(AG9:AG10,"&lt;&gt;NOR",G9:G10)</f>
        <v>0</v>
      </c>
      <c r="H8" s="164"/>
      <c r="I8" s="164">
        <f>SUM(I9:I10)</f>
        <v>0</v>
      </c>
      <c r="J8" s="164"/>
      <c r="K8" s="164">
        <f>SUM(K9:K10)</f>
        <v>0</v>
      </c>
      <c r="L8" s="164"/>
      <c r="M8" s="165">
        <f>SUM(M9:M10)</f>
        <v>0</v>
      </c>
      <c r="N8" s="159"/>
      <c r="O8" s="159">
        <f>SUM(O9:O10)</f>
        <v>0</v>
      </c>
      <c r="P8" s="159"/>
      <c r="Q8" s="159">
        <f>SUM(Q9:Q10)</f>
        <v>0</v>
      </c>
      <c r="R8" s="159"/>
      <c r="S8" s="159"/>
      <c r="T8" s="159"/>
      <c r="U8" s="159"/>
      <c r="V8" s="159">
        <f>SUM(V9:V10)</f>
        <v>0</v>
      </c>
      <c r="W8" s="159"/>
      <c r="X8" s="159"/>
      <c r="AG8" t="s">
        <v>111</v>
      </c>
    </row>
    <row r="9" spans="1:60" outlineLevel="1" x14ac:dyDescent="0.2">
      <c r="A9" s="166">
        <v>1</v>
      </c>
      <c r="B9" s="167" t="s">
        <v>112</v>
      </c>
      <c r="C9" s="175" t="s">
        <v>113</v>
      </c>
      <c r="D9" s="168" t="s">
        <v>114</v>
      </c>
      <c r="E9" s="169">
        <v>1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2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 t="s">
        <v>115</v>
      </c>
      <c r="T9" s="156" t="s">
        <v>116</v>
      </c>
      <c r="U9" s="156">
        <v>0</v>
      </c>
      <c r="V9" s="156">
        <f>ROUND(E9*U9,2)</f>
        <v>0</v>
      </c>
      <c r="W9" s="156"/>
      <c r="X9" s="156" t="s">
        <v>117</v>
      </c>
      <c r="Y9" s="147"/>
      <c r="Z9" s="147"/>
      <c r="AA9" s="147"/>
      <c r="AB9" s="147"/>
      <c r="AC9" s="147"/>
      <c r="AD9" s="147"/>
      <c r="AE9" s="147"/>
      <c r="AF9" s="147"/>
      <c r="AG9" s="147" t="s">
        <v>118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76" t="s">
        <v>119</v>
      </c>
      <c r="D10" s="157"/>
      <c r="E10" s="158">
        <v>1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120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x14ac:dyDescent="0.2">
      <c r="A11" s="3"/>
      <c r="B11" s="4"/>
      <c r="C11" s="177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v>15</v>
      </c>
      <c r="AF11">
        <v>21</v>
      </c>
      <c r="AG11" t="s">
        <v>97</v>
      </c>
    </row>
    <row r="12" spans="1:60" x14ac:dyDescent="0.2">
      <c r="A12" s="150"/>
      <c r="B12" s="151" t="s">
        <v>31</v>
      </c>
      <c r="C12" s="178"/>
      <c r="D12" s="152"/>
      <c r="E12" s="153"/>
      <c r="F12" s="153"/>
      <c r="G12" s="173">
        <f>G8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E12">
        <f>SUMIF(L7:L10,AE11,G7:G10)</f>
        <v>0</v>
      </c>
      <c r="AF12">
        <f>SUMIF(L7:L10,AF11,G7:G10)</f>
        <v>0</v>
      </c>
      <c r="AG12" t="s">
        <v>121</v>
      </c>
    </row>
    <row r="13" spans="1:60" x14ac:dyDescent="0.2">
      <c r="A13" s="3"/>
      <c r="B13" s="4"/>
      <c r="C13" s="177"/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60" x14ac:dyDescent="0.2">
      <c r="A14" s="3"/>
      <c r="B14" s="4"/>
      <c r="C14" s="177"/>
      <c r="D14" s="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60" x14ac:dyDescent="0.2">
      <c r="A15" s="257" t="s">
        <v>122</v>
      </c>
      <c r="B15" s="257"/>
      <c r="C15" s="258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60" x14ac:dyDescent="0.2">
      <c r="A16" s="259"/>
      <c r="B16" s="260"/>
      <c r="C16" s="261"/>
      <c r="D16" s="260"/>
      <c r="E16" s="260"/>
      <c r="F16" s="260"/>
      <c r="G16" s="26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G16" t="s">
        <v>123</v>
      </c>
    </row>
    <row r="17" spans="1:33" x14ac:dyDescent="0.2">
      <c r="A17" s="263"/>
      <c r="B17" s="264"/>
      <c r="C17" s="265"/>
      <c r="D17" s="264"/>
      <c r="E17" s="264"/>
      <c r="F17" s="264"/>
      <c r="G17" s="26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33" x14ac:dyDescent="0.2">
      <c r="A18" s="263"/>
      <c r="B18" s="264"/>
      <c r="C18" s="265"/>
      <c r="D18" s="264"/>
      <c r="E18" s="264"/>
      <c r="F18" s="264"/>
      <c r="G18" s="26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33" x14ac:dyDescent="0.2">
      <c r="A19" s="263"/>
      <c r="B19" s="264"/>
      <c r="C19" s="265"/>
      <c r="D19" s="264"/>
      <c r="E19" s="264"/>
      <c r="F19" s="264"/>
      <c r="G19" s="26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33" x14ac:dyDescent="0.2">
      <c r="A20" s="267"/>
      <c r="B20" s="268"/>
      <c r="C20" s="269"/>
      <c r="D20" s="268"/>
      <c r="E20" s="268"/>
      <c r="F20" s="268"/>
      <c r="G20" s="27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3" x14ac:dyDescent="0.2">
      <c r="A21" s="3"/>
      <c r="B21" s="4"/>
      <c r="C21" s="177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3" x14ac:dyDescent="0.2">
      <c r="C22" s="179"/>
      <c r="D22" s="10"/>
      <c r="AG22" t="s">
        <v>124</v>
      </c>
    </row>
    <row r="23" spans="1:33" x14ac:dyDescent="0.2">
      <c r="D23" s="10"/>
    </row>
    <row r="24" spans="1:33" x14ac:dyDescent="0.2">
      <c r="D24" s="10"/>
    </row>
    <row r="25" spans="1:33" x14ac:dyDescent="0.2">
      <c r="D25" s="10"/>
    </row>
    <row r="26" spans="1:33" x14ac:dyDescent="0.2">
      <c r="D26" s="10"/>
    </row>
    <row r="27" spans="1:33" x14ac:dyDescent="0.2">
      <c r="D27" s="10"/>
    </row>
    <row r="28" spans="1:33" x14ac:dyDescent="0.2">
      <c r="D28" s="10"/>
    </row>
    <row r="29" spans="1:33" x14ac:dyDescent="0.2">
      <c r="D29" s="10"/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jDAaq5+kCwdy4qwjZdQ5N9kusmavtHb8kw86DCwSDk3JSPJAcOg/iHucddoNLUOhnSUOCKE5yyn3no+9JzeKQ==" saltValue="NHybFLLNMUwj4+E6rqdV6Q==" spinCount="100000" sheet="1"/>
  <mergeCells count="6">
    <mergeCell ref="A16:G20"/>
    <mergeCell ref="A1:G1"/>
    <mergeCell ref="C2:G2"/>
    <mergeCell ref="C3:G3"/>
    <mergeCell ref="C4:G4"/>
    <mergeCell ref="A15:C15"/>
  </mergeCells>
  <pageMargins left="0.59055118110236204" right="0.196850393700787" top="0.78740157499999996" bottom="0.78740157499999996" header="0.3" footer="0.3"/>
  <pageSetup paperSize="9" scale="88" fitToHeight="0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85</v>
      </c>
    </row>
    <row r="2" spans="1:60" ht="24.95" customHeight="1" x14ac:dyDescent="0.2">
      <c r="A2" s="139" t="s">
        <v>8</v>
      </c>
      <c r="B2" s="49" t="s">
        <v>43</v>
      </c>
      <c r="C2" s="251" t="s">
        <v>44</v>
      </c>
      <c r="D2" s="252"/>
      <c r="E2" s="252"/>
      <c r="F2" s="252"/>
      <c r="G2" s="253"/>
      <c r="AG2" t="s">
        <v>86</v>
      </c>
    </row>
    <row r="3" spans="1:60" ht="24.95" customHeight="1" x14ac:dyDescent="0.2">
      <c r="A3" s="139" t="s">
        <v>9</v>
      </c>
      <c r="B3" s="49" t="s">
        <v>46</v>
      </c>
      <c r="C3" s="251" t="s">
        <v>44</v>
      </c>
      <c r="D3" s="252"/>
      <c r="E3" s="252"/>
      <c r="F3" s="252"/>
      <c r="G3" s="253"/>
      <c r="AC3" s="121" t="s">
        <v>86</v>
      </c>
      <c r="AG3" t="s">
        <v>87</v>
      </c>
    </row>
    <row r="4" spans="1:60" ht="24.95" customHeight="1" x14ac:dyDescent="0.2">
      <c r="A4" s="140" t="s">
        <v>10</v>
      </c>
      <c r="B4" s="141" t="s">
        <v>47</v>
      </c>
      <c r="C4" s="254" t="s">
        <v>29</v>
      </c>
      <c r="D4" s="255"/>
      <c r="E4" s="255"/>
      <c r="F4" s="255"/>
      <c r="G4" s="256"/>
      <c r="AG4" t="s">
        <v>88</v>
      </c>
    </row>
    <row r="5" spans="1:60" x14ac:dyDescent="0.2">
      <c r="D5" s="10"/>
    </row>
    <row r="6" spans="1:60" ht="38.25" x14ac:dyDescent="0.2">
      <c r="A6" s="143" t="s">
        <v>89</v>
      </c>
      <c r="B6" s="145" t="s">
        <v>90</v>
      </c>
      <c r="C6" s="145" t="s">
        <v>91</v>
      </c>
      <c r="D6" s="144" t="s">
        <v>92</v>
      </c>
      <c r="E6" s="143" t="s">
        <v>93</v>
      </c>
      <c r="F6" s="142" t="s">
        <v>94</v>
      </c>
      <c r="G6" s="143" t="s">
        <v>31</v>
      </c>
      <c r="H6" s="146" t="s">
        <v>32</v>
      </c>
      <c r="I6" s="146" t="s">
        <v>95</v>
      </c>
      <c r="J6" s="146" t="s">
        <v>33</v>
      </c>
      <c r="K6" s="146" t="s">
        <v>96</v>
      </c>
      <c r="L6" s="146" t="s">
        <v>97</v>
      </c>
      <c r="M6" s="146" t="s">
        <v>98</v>
      </c>
      <c r="N6" s="146" t="s">
        <v>99</v>
      </c>
      <c r="O6" s="146" t="s">
        <v>100</v>
      </c>
      <c r="P6" s="146" t="s">
        <v>101</v>
      </c>
      <c r="Q6" s="146" t="s">
        <v>102</v>
      </c>
      <c r="R6" s="146" t="s">
        <v>103</v>
      </c>
      <c r="S6" s="146" t="s">
        <v>104</v>
      </c>
      <c r="T6" s="146" t="s">
        <v>105</v>
      </c>
      <c r="U6" s="146" t="s">
        <v>106</v>
      </c>
      <c r="V6" s="146" t="s">
        <v>107</v>
      </c>
      <c r="W6" s="146" t="s">
        <v>108</v>
      </c>
      <c r="X6" s="146" t="s">
        <v>109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0" t="s">
        <v>110</v>
      </c>
      <c r="B8" s="161" t="s">
        <v>76</v>
      </c>
      <c r="C8" s="174" t="s">
        <v>77</v>
      </c>
      <c r="D8" s="162"/>
      <c r="E8" s="163"/>
      <c r="F8" s="164"/>
      <c r="G8" s="164">
        <f>SUMIF(AG9:AG40,"&lt;&gt;NOR",G9:G40)</f>
        <v>0</v>
      </c>
      <c r="H8" s="164"/>
      <c r="I8" s="164">
        <f>SUM(I9:I40)</f>
        <v>0</v>
      </c>
      <c r="J8" s="164"/>
      <c r="K8" s="164">
        <f>SUM(K9:K40)</f>
        <v>0</v>
      </c>
      <c r="L8" s="164"/>
      <c r="M8" s="165">
        <f>SUM(M9:M40)</f>
        <v>0</v>
      </c>
      <c r="N8" s="159"/>
      <c r="O8" s="159">
        <f>SUM(O9:O40)</f>
        <v>0</v>
      </c>
      <c r="P8" s="159"/>
      <c r="Q8" s="159">
        <f>SUM(Q9:Q40)</f>
        <v>0</v>
      </c>
      <c r="R8" s="159"/>
      <c r="S8" s="159"/>
      <c r="T8" s="159"/>
      <c r="U8" s="159"/>
      <c r="V8" s="159">
        <f>SUM(V9:V40)</f>
        <v>0</v>
      </c>
      <c r="W8" s="159"/>
      <c r="X8" s="159"/>
      <c r="AG8" t="s">
        <v>111</v>
      </c>
    </row>
    <row r="9" spans="1:60" outlineLevel="1" x14ac:dyDescent="0.2">
      <c r="A9" s="166">
        <v>1</v>
      </c>
      <c r="B9" s="167" t="s">
        <v>125</v>
      </c>
      <c r="C9" s="175" t="s">
        <v>126</v>
      </c>
      <c r="D9" s="168" t="s">
        <v>114</v>
      </c>
      <c r="E9" s="169">
        <v>1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2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 t="s">
        <v>115</v>
      </c>
      <c r="T9" s="156" t="s">
        <v>116</v>
      </c>
      <c r="U9" s="156">
        <v>0</v>
      </c>
      <c r="V9" s="156">
        <f>ROUND(E9*U9,2)</f>
        <v>0</v>
      </c>
      <c r="W9" s="156"/>
      <c r="X9" s="156" t="s">
        <v>117</v>
      </c>
      <c r="Y9" s="147"/>
      <c r="Z9" s="147"/>
      <c r="AA9" s="147"/>
      <c r="AB9" s="147"/>
      <c r="AC9" s="147"/>
      <c r="AD9" s="147"/>
      <c r="AE9" s="147"/>
      <c r="AF9" s="147"/>
      <c r="AG9" s="147" t="s">
        <v>118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22.5" outlineLevel="1" x14ac:dyDescent="0.2">
      <c r="A10" s="154"/>
      <c r="B10" s="155"/>
      <c r="C10" s="273" t="s">
        <v>127</v>
      </c>
      <c r="D10" s="274"/>
      <c r="E10" s="274"/>
      <c r="F10" s="274"/>
      <c r="G10" s="27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128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83" t="str">
        <f>C10</f>
        <v>- Náklady s oplocením staveniště - oplocení staveniště výšky 1,8 m, délky 140 m vč. brány a označení staveniště</v>
      </c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84" t="s">
        <v>129</v>
      </c>
      <c r="D11" s="180"/>
      <c r="E11" s="181"/>
      <c r="F11" s="182"/>
      <c r="G11" s="182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128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271" t="s">
        <v>130</v>
      </c>
      <c r="D12" s="272"/>
      <c r="E12" s="272"/>
      <c r="F12" s="272"/>
      <c r="G12" s="272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128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84" t="s">
        <v>129</v>
      </c>
      <c r="D13" s="180"/>
      <c r="E13" s="181"/>
      <c r="F13" s="182"/>
      <c r="G13" s="182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128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22.5" outlineLevel="1" x14ac:dyDescent="0.2">
      <c r="A14" s="154"/>
      <c r="B14" s="155"/>
      <c r="C14" s="271" t="s">
        <v>131</v>
      </c>
      <c r="D14" s="272"/>
      <c r="E14" s="272"/>
      <c r="F14" s="272"/>
      <c r="G14" s="272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128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83" t="str">
        <f>C14</f>
        <v>Zajištění bezpečného příjezdu a přístupu na staveniště včetně dopravního značení a potřebných souhlasů a rozhodnutí s vybudováním zařízení staveniště.</v>
      </c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84" t="s">
        <v>129</v>
      </c>
      <c r="D15" s="180"/>
      <c r="E15" s="181"/>
      <c r="F15" s="182"/>
      <c r="G15" s="182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128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271" t="s">
        <v>132</v>
      </c>
      <c r="D16" s="272"/>
      <c r="E16" s="272"/>
      <c r="F16" s="272"/>
      <c r="G16" s="272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128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84" t="s">
        <v>129</v>
      </c>
      <c r="D17" s="180"/>
      <c r="E17" s="181"/>
      <c r="F17" s="182"/>
      <c r="G17" s="182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128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271" t="s">
        <v>133</v>
      </c>
      <c r="D18" s="272"/>
      <c r="E18" s="272"/>
      <c r="F18" s="272"/>
      <c r="G18" s="272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128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184" t="s">
        <v>129</v>
      </c>
      <c r="D19" s="180"/>
      <c r="E19" s="181"/>
      <c r="F19" s="182"/>
      <c r="G19" s="182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128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2.5" outlineLevel="1" x14ac:dyDescent="0.2">
      <c r="A20" s="154"/>
      <c r="B20" s="155"/>
      <c r="C20" s="271" t="s">
        <v>134</v>
      </c>
      <c r="D20" s="272"/>
      <c r="E20" s="272"/>
      <c r="F20" s="272"/>
      <c r="G20" s="272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128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83" t="str">
        <f>C20</f>
        <v>Opatření k zabránění nadměrného zatěžování staveniště a jeho okolí prachem (např. používání krycích plachet, kropení sutě).</v>
      </c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76" t="s">
        <v>119</v>
      </c>
      <c r="D21" s="157"/>
      <c r="E21" s="158">
        <v>1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120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66">
        <v>2</v>
      </c>
      <c r="B22" s="167" t="s">
        <v>135</v>
      </c>
      <c r="C22" s="175" t="s">
        <v>136</v>
      </c>
      <c r="D22" s="168" t="s">
        <v>114</v>
      </c>
      <c r="E22" s="169">
        <v>1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2">
        <f>G22*(1+L22/100)</f>
        <v>0</v>
      </c>
      <c r="N22" s="156">
        <v>0</v>
      </c>
      <c r="O22" s="156">
        <f>ROUND(E22*N22,2)</f>
        <v>0</v>
      </c>
      <c r="P22" s="156">
        <v>0</v>
      </c>
      <c r="Q22" s="156">
        <f>ROUND(E22*P22,2)</f>
        <v>0</v>
      </c>
      <c r="R22" s="156"/>
      <c r="S22" s="156" t="s">
        <v>115</v>
      </c>
      <c r="T22" s="156" t="s">
        <v>116</v>
      </c>
      <c r="U22" s="156">
        <v>0</v>
      </c>
      <c r="V22" s="156">
        <f>ROUND(E22*U22,2)</f>
        <v>0</v>
      </c>
      <c r="W22" s="156"/>
      <c r="X22" s="156" t="s">
        <v>117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118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73" t="s">
        <v>137</v>
      </c>
      <c r="D23" s="274"/>
      <c r="E23" s="274"/>
      <c r="F23" s="274"/>
      <c r="G23" s="274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128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84" t="s">
        <v>129</v>
      </c>
      <c r="D24" s="180"/>
      <c r="E24" s="181"/>
      <c r="F24" s="182"/>
      <c r="G24" s="182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128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71" t="s">
        <v>138</v>
      </c>
      <c r="D25" s="272"/>
      <c r="E25" s="272"/>
      <c r="F25" s="272"/>
      <c r="G25" s="272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128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84" t="s">
        <v>129</v>
      </c>
      <c r="D26" s="180"/>
      <c r="E26" s="181"/>
      <c r="F26" s="182"/>
      <c r="G26" s="182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128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271" t="s">
        <v>139</v>
      </c>
      <c r="D27" s="272"/>
      <c r="E27" s="272"/>
      <c r="F27" s="272"/>
      <c r="G27" s="272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128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84" t="s">
        <v>129</v>
      </c>
      <c r="D28" s="180"/>
      <c r="E28" s="181"/>
      <c r="F28" s="182"/>
      <c r="G28" s="182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47"/>
      <c r="Z28" s="147"/>
      <c r="AA28" s="147"/>
      <c r="AB28" s="147"/>
      <c r="AC28" s="147"/>
      <c r="AD28" s="147"/>
      <c r="AE28" s="147"/>
      <c r="AF28" s="147"/>
      <c r="AG28" s="147" t="s">
        <v>128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271" t="s">
        <v>140</v>
      </c>
      <c r="D29" s="272"/>
      <c r="E29" s="272"/>
      <c r="F29" s="272"/>
      <c r="G29" s="272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128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84" t="s">
        <v>129</v>
      </c>
      <c r="D30" s="180"/>
      <c r="E30" s="181"/>
      <c r="F30" s="182"/>
      <c r="G30" s="182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128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1" x14ac:dyDescent="0.2">
      <c r="A31" s="154"/>
      <c r="B31" s="155"/>
      <c r="C31" s="271" t="s">
        <v>141</v>
      </c>
      <c r="D31" s="272"/>
      <c r="E31" s="272"/>
      <c r="F31" s="272"/>
      <c r="G31" s="272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128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83" t="str">
        <f>C31</f>
        <v>- Opatření k zabránění nadměrného zatěžování staveniště a jeho okolí prachem (např. používání krycích plachet, kropení sutě)</v>
      </c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76" t="s">
        <v>119</v>
      </c>
      <c r="D32" s="157"/>
      <c r="E32" s="158">
        <v>1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120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66">
        <v>3</v>
      </c>
      <c r="B33" s="167" t="s">
        <v>142</v>
      </c>
      <c r="C33" s="175" t="s">
        <v>143</v>
      </c>
      <c r="D33" s="168" t="s">
        <v>114</v>
      </c>
      <c r="E33" s="169">
        <v>1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2">
        <f>G33*(1+L33/100)</f>
        <v>0</v>
      </c>
      <c r="N33" s="156">
        <v>0</v>
      </c>
      <c r="O33" s="156">
        <f>ROUND(E33*N33,2)</f>
        <v>0</v>
      </c>
      <c r="P33" s="156">
        <v>0</v>
      </c>
      <c r="Q33" s="156">
        <f>ROUND(E33*P33,2)</f>
        <v>0</v>
      </c>
      <c r="R33" s="156"/>
      <c r="S33" s="156" t="s">
        <v>115</v>
      </c>
      <c r="T33" s="156" t="s">
        <v>116</v>
      </c>
      <c r="U33" s="156">
        <v>0</v>
      </c>
      <c r="V33" s="156">
        <f>ROUND(E33*U33,2)</f>
        <v>0</v>
      </c>
      <c r="W33" s="156"/>
      <c r="X33" s="156" t="s">
        <v>117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118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273" t="s">
        <v>144</v>
      </c>
      <c r="D34" s="274"/>
      <c r="E34" s="274"/>
      <c r="F34" s="274"/>
      <c r="G34" s="274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128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84" t="s">
        <v>129</v>
      </c>
      <c r="D35" s="180"/>
      <c r="E35" s="181"/>
      <c r="F35" s="182"/>
      <c r="G35" s="182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128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ht="22.5" outlineLevel="1" x14ac:dyDescent="0.2">
      <c r="A36" s="154"/>
      <c r="B36" s="155"/>
      <c r="C36" s="271" t="s">
        <v>145</v>
      </c>
      <c r="D36" s="272"/>
      <c r="E36" s="272"/>
      <c r="F36" s="272"/>
      <c r="G36" s="272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128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83" t="str">
        <f>C36</f>
        <v>- Uvedení stavbou dotčených ploch a ploch zařízení staveniště do původního stavu, výsev nové trávy v ploše dotčené zařízením staveniště</v>
      </c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76" t="s">
        <v>119</v>
      </c>
      <c r="D37" s="157"/>
      <c r="E37" s="158">
        <v>1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120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66">
        <v>4</v>
      </c>
      <c r="B38" s="167" t="s">
        <v>146</v>
      </c>
      <c r="C38" s="175" t="s">
        <v>147</v>
      </c>
      <c r="D38" s="168" t="s">
        <v>114</v>
      </c>
      <c r="E38" s="169">
        <v>1</v>
      </c>
      <c r="F38" s="170"/>
      <c r="G38" s="171">
        <f>ROUND(E38*F38,2)</f>
        <v>0</v>
      </c>
      <c r="H38" s="170"/>
      <c r="I38" s="171">
        <f>ROUND(E38*H38,2)</f>
        <v>0</v>
      </c>
      <c r="J38" s="170"/>
      <c r="K38" s="171">
        <f>ROUND(E38*J38,2)</f>
        <v>0</v>
      </c>
      <c r="L38" s="171">
        <v>21</v>
      </c>
      <c r="M38" s="172">
        <f>G38*(1+L38/100)</f>
        <v>0</v>
      </c>
      <c r="N38" s="156">
        <v>0</v>
      </c>
      <c r="O38" s="156">
        <f>ROUND(E38*N38,2)</f>
        <v>0</v>
      </c>
      <c r="P38" s="156">
        <v>0</v>
      </c>
      <c r="Q38" s="156">
        <f>ROUND(E38*P38,2)</f>
        <v>0</v>
      </c>
      <c r="R38" s="156"/>
      <c r="S38" s="156" t="s">
        <v>115</v>
      </c>
      <c r="T38" s="156" t="s">
        <v>116</v>
      </c>
      <c r="U38" s="156">
        <v>0</v>
      </c>
      <c r="V38" s="156">
        <f>ROUND(E38*U38,2)</f>
        <v>0</v>
      </c>
      <c r="W38" s="156"/>
      <c r="X38" s="156" t="s">
        <v>117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118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273" t="s">
        <v>148</v>
      </c>
      <c r="D39" s="274"/>
      <c r="E39" s="274"/>
      <c r="F39" s="274"/>
      <c r="G39" s="274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47"/>
      <c r="Z39" s="147"/>
      <c r="AA39" s="147"/>
      <c r="AB39" s="147"/>
      <c r="AC39" s="147"/>
      <c r="AD39" s="147"/>
      <c r="AE39" s="147"/>
      <c r="AF39" s="147"/>
      <c r="AG39" s="147" t="s">
        <v>128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76" t="s">
        <v>119</v>
      </c>
      <c r="D40" s="157"/>
      <c r="E40" s="158">
        <v>1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120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x14ac:dyDescent="0.2">
      <c r="A41" s="3"/>
      <c r="B41" s="4"/>
      <c r="C41" s="177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AE41">
        <v>15</v>
      </c>
      <c r="AF41">
        <v>21</v>
      </c>
      <c r="AG41" t="s">
        <v>97</v>
      </c>
    </row>
    <row r="42" spans="1:60" x14ac:dyDescent="0.2">
      <c r="A42" s="150"/>
      <c r="B42" s="151" t="s">
        <v>31</v>
      </c>
      <c r="C42" s="178"/>
      <c r="D42" s="152"/>
      <c r="E42" s="153"/>
      <c r="F42" s="153"/>
      <c r="G42" s="173">
        <f>G8</f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AE42">
        <f>SUMIF(L7:L40,AE41,G7:G40)</f>
        <v>0</v>
      </c>
      <c r="AF42">
        <f>SUMIF(L7:L40,AF41,G7:G40)</f>
        <v>0</v>
      </c>
      <c r="AG42" t="s">
        <v>121</v>
      </c>
    </row>
    <row r="43" spans="1:60" x14ac:dyDescent="0.2">
      <c r="A43" s="3"/>
      <c r="B43" s="4"/>
      <c r="C43" s="177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60" x14ac:dyDescent="0.2">
      <c r="A44" s="3"/>
      <c r="B44" s="4"/>
      <c r="C44" s="177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60" x14ac:dyDescent="0.2">
      <c r="A45" s="257" t="s">
        <v>122</v>
      </c>
      <c r="B45" s="257"/>
      <c r="C45" s="258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60" x14ac:dyDescent="0.2">
      <c r="A46" s="259"/>
      <c r="B46" s="260"/>
      <c r="C46" s="261"/>
      <c r="D46" s="260"/>
      <c r="E46" s="260"/>
      <c r="F46" s="260"/>
      <c r="G46" s="26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G46" t="s">
        <v>123</v>
      </c>
    </row>
    <row r="47" spans="1:60" x14ac:dyDescent="0.2">
      <c r="A47" s="263"/>
      <c r="B47" s="264"/>
      <c r="C47" s="265"/>
      <c r="D47" s="264"/>
      <c r="E47" s="264"/>
      <c r="F47" s="264"/>
      <c r="G47" s="26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60" x14ac:dyDescent="0.2">
      <c r="A48" s="263"/>
      <c r="B48" s="264"/>
      <c r="C48" s="265"/>
      <c r="D48" s="264"/>
      <c r="E48" s="264"/>
      <c r="F48" s="264"/>
      <c r="G48" s="26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33" x14ac:dyDescent="0.2">
      <c r="A49" s="263"/>
      <c r="B49" s="264"/>
      <c r="C49" s="265"/>
      <c r="D49" s="264"/>
      <c r="E49" s="264"/>
      <c r="F49" s="264"/>
      <c r="G49" s="26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33" x14ac:dyDescent="0.2">
      <c r="A50" s="267"/>
      <c r="B50" s="268"/>
      <c r="C50" s="269"/>
      <c r="D50" s="268"/>
      <c r="E50" s="268"/>
      <c r="F50" s="268"/>
      <c r="G50" s="27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33" x14ac:dyDescent="0.2">
      <c r="A51" s="3"/>
      <c r="B51" s="4"/>
      <c r="C51" s="177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33" x14ac:dyDescent="0.2">
      <c r="C52" s="179"/>
      <c r="D52" s="10"/>
      <c r="AG52" t="s">
        <v>124</v>
      </c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KnpIRmTw+AVW0cgn8XpznS/zZNTv8C/P/nrV//EkRrxGiIgFk6hK9pyd4tieF+QGggTGw7tjYEfV5nGdc7svjw==" saltValue="Bjmu93it7hd4Ph837ET/YQ==" spinCount="100000" sheet="1"/>
  <mergeCells count="20">
    <mergeCell ref="A46:G50"/>
    <mergeCell ref="C10:G10"/>
    <mergeCell ref="C12:G12"/>
    <mergeCell ref="C14:G14"/>
    <mergeCell ref="C16:G16"/>
    <mergeCell ref="A1:G1"/>
    <mergeCell ref="C2:G2"/>
    <mergeCell ref="C3:G3"/>
    <mergeCell ref="C4:G4"/>
    <mergeCell ref="A45:C45"/>
    <mergeCell ref="C31:G31"/>
    <mergeCell ref="C34:G34"/>
    <mergeCell ref="C36:G36"/>
    <mergeCell ref="C39:G39"/>
    <mergeCell ref="C18:G18"/>
    <mergeCell ref="C20:G20"/>
    <mergeCell ref="C23:G23"/>
    <mergeCell ref="C25:G25"/>
    <mergeCell ref="C27:G27"/>
    <mergeCell ref="C29:G29"/>
  </mergeCells>
  <pageMargins left="0.59055118110236204" right="0.196850393700787" top="0.78740157499999996" bottom="0.78740157499999996" header="0.3" footer="0.3"/>
  <pageSetup paperSize="9" scale="88" fitToHeight="0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85</v>
      </c>
    </row>
    <row r="2" spans="1:60" ht="24.95" customHeight="1" x14ac:dyDescent="0.2">
      <c r="A2" s="139" t="s">
        <v>8</v>
      </c>
      <c r="B2" s="49" t="s">
        <v>43</v>
      </c>
      <c r="C2" s="251" t="s">
        <v>44</v>
      </c>
      <c r="D2" s="252"/>
      <c r="E2" s="252"/>
      <c r="F2" s="252"/>
      <c r="G2" s="253"/>
      <c r="AG2" t="s">
        <v>86</v>
      </c>
    </row>
    <row r="3" spans="1:60" ht="24.95" customHeight="1" x14ac:dyDescent="0.2">
      <c r="A3" s="139" t="s">
        <v>9</v>
      </c>
      <c r="B3" s="49" t="s">
        <v>46</v>
      </c>
      <c r="C3" s="251" t="s">
        <v>44</v>
      </c>
      <c r="D3" s="252"/>
      <c r="E3" s="252"/>
      <c r="F3" s="252"/>
      <c r="G3" s="253"/>
      <c r="AC3" s="121" t="s">
        <v>86</v>
      </c>
      <c r="AG3" t="s">
        <v>87</v>
      </c>
    </row>
    <row r="4" spans="1:60" ht="24.95" customHeight="1" x14ac:dyDescent="0.2">
      <c r="A4" s="140" t="s">
        <v>10</v>
      </c>
      <c r="B4" s="141" t="s">
        <v>48</v>
      </c>
      <c r="C4" s="254" t="s">
        <v>49</v>
      </c>
      <c r="D4" s="255"/>
      <c r="E4" s="255"/>
      <c r="F4" s="255"/>
      <c r="G4" s="256"/>
      <c r="AG4" t="s">
        <v>88</v>
      </c>
    </row>
    <row r="5" spans="1:60" x14ac:dyDescent="0.2">
      <c r="D5" s="10"/>
    </row>
    <row r="6" spans="1:60" ht="38.25" x14ac:dyDescent="0.2">
      <c r="A6" s="143" t="s">
        <v>89</v>
      </c>
      <c r="B6" s="145" t="s">
        <v>90</v>
      </c>
      <c r="C6" s="145" t="s">
        <v>91</v>
      </c>
      <c r="D6" s="144" t="s">
        <v>92</v>
      </c>
      <c r="E6" s="143" t="s">
        <v>93</v>
      </c>
      <c r="F6" s="142" t="s">
        <v>94</v>
      </c>
      <c r="G6" s="143" t="s">
        <v>31</v>
      </c>
      <c r="H6" s="146" t="s">
        <v>32</v>
      </c>
      <c r="I6" s="146" t="s">
        <v>95</v>
      </c>
      <c r="J6" s="146" t="s">
        <v>33</v>
      </c>
      <c r="K6" s="146" t="s">
        <v>96</v>
      </c>
      <c r="L6" s="146" t="s">
        <v>97</v>
      </c>
      <c r="M6" s="146" t="s">
        <v>98</v>
      </c>
      <c r="N6" s="146" t="s">
        <v>99</v>
      </c>
      <c r="O6" s="146" t="s">
        <v>100</v>
      </c>
      <c r="P6" s="146" t="s">
        <v>101</v>
      </c>
      <c r="Q6" s="146" t="s">
        <v>102</v>
      </c>
      <c r="R6" s="146" t="s">
        <v>103</v>
      </c>
      <c r="S6" s="146" t="s">
        <v>104</v>
      </c>
      <c r="T6" s="146" t="s">
        <v>105</v>
      </c>
      <c r="U6" s="146" t="s">
        <v>106</v>
      </c>
      <c r="V6" s="146" t="s">
        <v>107</v>
      </c>
      <c r="W6" s="146" t="s">
        <v>108</v>
      </c>
      <c r="X6" s="146" t="s">
        <v>109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0" t="s">
        <v>110</v>
      </c>
      <c r="B8" s="161" t="s">
        <v>56</v>
      </c>
      <c r="C8" s="174" t="s">
        <v>57</v>
      </c>
      <c r="D8" s="162"/>
      <c r="E8" s="163"/>
      <c r="F8" s="164"/>
      <c r="G8" s="164">
        <f>SUMIF(AG9:AG18,"&lt;&gt;NOR",G9:G18)</f>
        <v>0</v>
      </c>
      <c r="H8" s="164"/>
      <c r="I8" s="164">
        <f>SUM(I9:I18)</f>
        <v>0</v>
      </c>
      <c r="J8" s="164"/>
      <c r="K8" s="164">
        <f>SUM(K9:K18)</f>
        <v>0</v>
      </c>
      <c r="L8" s="164"/>
      <c r="M8" s="165">
        <f>SUM(M9:M18)</f>
        <v>0</v>
      </c>
      <c r="N8" s="159"/>
      <c r="O8" s="159">
        <f>SUM(O9:O18)</f>
        <v>0.27</v>
      </c>
      <c r="P8" s="159"/>
      <c r="Q8" s="159">
        <f>SUM(Q9:Q18)</f>
        <v>0</v>
      </c>
      <c r="R8" s="159"/>
      <c r="S8" s="159"/>
      <c r="T8" s="159"/>
      <c r="U8" s="159"/>
      <c r="V8" s="159">
        <f>SUM(V9:V18)</f>
        <v>0</v>
      </c>
      <c r="W8" s="159"/>
      <c r="X8" s="159"/>
      <c r="AG8" t="s">
        <v>111</v>
      </c>
    </row>
    <row r="9" spans="1:60" outlineLevel="1" x14ac:dyDescent="0.2">
      <c r="A9" s="166">
        <v>1</v>
      </c>
      <c r="B9" s="167" t="s">
        <v>149</v>
      </c>
      <c r="C9" s="175" t="s">
        <v>150</v>
      </c>
      <c r="D9" s="168" t="s">
        <v>151</v>
      </c>
      <c r="E9" s="169">
        <v>13.35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2">
        <f>G9*(1+L9/100)</f>
        <v>0</v>
      </c>
      <c r="N9" s="156">
        <v>2.0289999999999999E-2</v>
      </c>
      <c r="O9" s="156">
        <f>ROUND(E9*N9,2)</f>
        <v>0.27</v>
      </c>
      <c r="P9" s="156">
        <v>0</v>
      </c>
      <c r="Q9" s="156">
        <f>ROUND(E9*P9,2)</f>
        <v>0</v>
      </c>
      <c r="R9" s="156"/>
      <c r="S9" s="156" t="s">
        <v>115</v>
      </c>
      <c r="T9" s="156" t="s">
        <v>116</v>
      </c>
      <c r="U9" s="156">
        <v>0</v>
      </c>
      <c r="V9" s="156">
        <f>ROUND(E9*U9,2)</f>
        <v>0</v>
      </c>
      <c r="W9" s="156"/>
      <c r="X9" s="156" t="s">
        <v>117</v>
      </c>
      <c r="Y9" s="147"/>
      <c r="Z9" s="147"/>
      <c r="AA9" s="147"/>
      <c r="AB9" s="147"/>
      <c r="AC9" s="147"/>
      <c r="AD9" s="147"/>
      <c r="AE9" s="147"/>
      <c r="AF9" s="147"/>
      <c r="AG9" s="147" t="s">
        <v>152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73" t="s">
        <v>153</v>
      </c>
      <c r="D10" s="274"/>
      <c r="E10" s="274"/>
      <c r="F10" s="274"/>
      <c r="G10" s="27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128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76" t="s">
        <v>154</v>
      </c>
      <c r="D11" s="157"/>
      <c r="E11" s="158">
        <v>2.25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120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176" t="s">
        <v>155</v>
      </c>
      <c r="D12" s="157"/>
      <c r="E12" s="158">
        <v>5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120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76" t="s">
        <v>156</v>
      </c>
      <c r="D13" s="157"/>
      <c r="E13" s="158">
        <v>6.1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120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6">
        <v>2</v>
      </c>
      <c r="B14" s="167" t="s">
        <v>157</v>
      </c>
      <c r="C14" s="175" t="s">
        <v>158</v>
      </c>
      <c r="D14" s="168" t="s">
        <v>151</v>
      </c>
      <c r="E14" s="169">
        <v>13.35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2">
        <f>G14*(1+L14/100)</f>
        <v>0</v>
      </c>
      <c r="N14" s="156">
        <v>3.1E-4</v>
      </c>
      <c r="O14" s="156">
        <f>ROUND(E14*N14,2)</f>
        <v>0</v>
      </c>
      <c r="P14" s="156">
        <v>0</v>
      </c>
      <c r="Q14" s="156">
        <f>ROUND(E14*P14,2)</f>
        <v>0</v>
      </c>
      <c r="R14" s="156"/>
      <c r="S14" s="156" t="s">
        <v>115</v>
      </c>
      <c r="T14" s="156" t="s">
        <v>116</v>
      </c>
      <c r="U14" s="156">
        <v>0</v>
      </c>
      <c r="V14" s="156">
        <f>ROUND(E14*U14,2)</f>
        <v>0</v>
      </c>
      <c r="W14" s="156"/>
      <c r="X14" s="156" t="s">
        <v>117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152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273" t="s">
        <v>159</v>
      </c>
      <c r="D15" s="274"/>
      <c r="E15" s="274"/>
      <c r="F15" s="274"/>
      <c r="G15" s="274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128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76" t="s">
        <v>154</v>
      </c>
      <c r="D16" s="157"/>
      <c r="E16" s="158">
        <v>2.25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120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76" t="s">
        <v>155</v>
      </c>
      <c r="D17" s="157"/>
      <c r="E17" s="158">
        <v>5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120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176" t="s">
        <v>156</v>
      </c>
      <c r="D18" s="157"/>
      <c r="E18" s="158">
        <v>6.1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120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x14ac:dyDescent="0.2">
      <c r="A19" s="160" t="s">
        <v>110</v>
      </c>
      <c r="B19" s="161" t="s">
        <v>58</v>
      </c>
      <c r="C19" s="174" t="s">
        <v>59</v>
      </c>
      <c r="D19" s="162"/>
      <c r="E19" s="163"/>
      <c r="F19" s="164"/>
      <c r="G19" s="164">
        <f>SUMIF(AG20:AG42,"&lt;&gt;NOR",G20:G42)</f>
        <v>0</v>
      </c>
      <c r="H19" s="164"/>
      <c r="I19" s="164">
        <f>SUM(I20:I42)</f>
        <v>0</v>
      </c>
      <c r="J19" s="164"/>
      <c r="K19" s="164">
        <f>SUM(K20:K42)</f>
        <v>0</v>
      </c>
      <c r="L19" s="164"/>
      <c r="M19" s="165">
        <f>SUM(M20:M42)</f>
        <v>0</v>
      </c>
      <c r="N19" s="159"/>
      <c r="O19" s="159">
        <f>SUM(O20:O42)</f>
        <v>19.28</v>
      </c>
      <c r="P19" s="159"/>
      <c r="Q19" s="159">
        <f>SUM(Q20:Q42)</f>
        <v>0</v>
      </c>
      <c r="R19" s="159"/>
      <c r="S19" s="159"/>
      <c r="T19" s="159"/>
      <c r="U19" s="159"/>
      <c r="V19" s="159">
        <f>SUM(V20:V42)</f>
        <v>0</v>
      </c>
      <c r="W19" s="159"/>
      <c r="X19" s="159"/>
      <c r="AG19" t="s">
        <v>111</v>
      </c>
    </row>
    <row r="20" spans="1:60" outlineLevel="1" x14ac:dyDescent="0.2">
      <c r="A20" s="166">
        <v>3</v>
      </c>
      <c r="B20" s="167" t="s">
        <v>160</v>
      </c>
      <c r="C20" s="175" t="s">
        <v>161</v>
      </c>
      <c r="D20" s="168" t="s">
        <v>151</v>
      </c>
      <c r="E20" s="169">
        <v>961.5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2">
        <f>G20*(1+L20/100)</f>
        <v>0</v>
      </c>
      <c r="N20" s="156">
        <v>1.8380000000000001E-2</v>
      </c>
      <c r="O20" s="156">
        <f>ROUND(E20*N20,2)</f>
        <v>17.670000000000002</v>
      </c>
      <c r="P20" s="156">
        <v>0</v>
      </c>
      <c r="Q20" s="156">
        <f>ROUND(E20*P20,2)</f>
        <v>0</v>
      </c>
      <c r="R20" s="156"/>
      <c r="S20" s="156" t="s">
        <v>115</v>
      </c>
      <c r="T20" s="156" t="s">
        <v>116</v>
      </c>
      <c r="U20" s="156">
        <v>0</v>
      </c>
      <c r="V20" s="156">
        <f>ROUND(E20*U20,2)</f>
        <v>0</v>
      </c>
      <c r="W20" s="156"/>
      <c r="X20" s="156" t="s">
        <v>117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152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76" t="s">
        <v>162</v>
      </c>
      <c r="D21" s="157"/>
      <c r="E21" s="158">
        <v>940.5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120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176" t="s">
        <v>163</v>
      </c>
      <c r="D22" s="157"/>
      <c r="E22" s="158">
        <v>21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120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66">
        <v>4</v>
      </c>
      <c r="B23" s="167" t="s">
        <v>164</v>
      </c>
      <c r="C23" s="175" t="s">
        <v>165</v>
      </c>
      <c r="D23" s="168" t="s">
        <v>151</v>
      </c>
      <c r="E23" s="169">
        <v>1923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2">
        <f>G23*(1+L23/100)</f>
        <v>0</v>
      </c>
      <c r="N23" s="156">
        <v>8.0000000000000004E-4</v>
      </c>
      <c r="O23" s="156">
        <f>ROUND(E23*N23,2)</f>
        <v>1.54</v>
      </c>
      <c r="P23" s="156">
        <v>0</v>
      </c>
      <c r="Q23" s="156">
        <f>ROUND(E23*P23,2)</f>
        <v>0</v>
      </c>
      <c r="R23" s="156"/>
      <c r="S23" s="156" t="s">
        <v>115</v>
      </c>
      <c r="T23" s="156" t="s">
        <v>116</v>
      </c>
      <c r="U23" s="156">
        <v>0</v>
      </c>
      <c r="V23" s="156">
        <f>ROUND(E23*U23,2)</f>
        <v>0</v>
      </c>
      <c r="W23" s="156"/>
      <c r="X23" s="156" t="s">
        <v>117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152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273" t="s">
        <v>166</v>
      </c>
      <c r="D24" s="274"/>
      <c r="E24" s="274"/>
      <c r="F24" s="274"/>
      <c r="G24" s="274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128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176" t="s">
        <v>167</v>
      </c>
      <c r="D25" s="157"/>
      <c r="E25" s="158">
        <v>1881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120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76" t="s">
        <v>168</v>
      </c>
      <c r="D26" s="157"/>
      <c r="E26" s="158">
        <v>42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120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66">
        <v>5</v>
      </c>
      <c r="B27" s="167" t="s">
        <v>169</v>
      </c>
      <c r="C27" s="175" t="s">
        <v>170</v>
      </c>
      <c r="D27" s="168" t="s">
        <v>151</v>
      </c>
      <c r="E27" s="169">
        <v>961.5</v>
      </c>
      <c r="F27" s="170"/>
      <c r="G27" s="171">
        <f>ROUND(E27*F27,2)</f>
        <v>0</v>
      </c>
      <c r="H27" s="170"/>
      <c r="I27" s="171">
        <f>ROUND(E27*H27,2)</f>
        <v>0</v>
      </c>
      <c r="J27" s="170"/>
      <c r="K27" s="171">
        <f>ROUND(E27*J27,2)</f>
        <v>0</v>
      </c>
      <c r="L27" s="171">
        <v>21</v>
      </c>
      <c r="M27" s="172">
        <f>G27*(1+L27/100)</f>
        <v>0</v>
      </c>
      <c r="N27" s="156">
        <v>0</v>
      </c>
      <c r="O27" s="156">
        <f>ROUND(E27*N27,2)</f>
        <v>0</v>
      </c>
      <c r="P27" s="156">
        <v>0</v>
      </c>
      <c r="Q27" s="156">
        <f>ROUND(E27*P27,2)</f>
        <v>0</v>
      </c>
      <c r="R27" s="156"/>
      <c r="S27" s="156" t="s">
        <v>115</v>
      </c>
      <c r="T27" s="156" t="s">
        <v>116</v>
      </c>
      <c r="U27" s="156">
        <v>0</v>
      </c>
      <c r="V27" s="156">
        <f>ROUND(E27*U27,2)</f>
        <v>0</v>
      </c>
      <c r="W27" s="156"/>
      <c r="X27" s="156" t="s">
        <v>117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152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273" t="s">
        <v>171</v>
      </c>
      <c r="D28" s="274"/>
      <c r="E28" s="274"/>
      <c r="F28" s="274"/>
      <c r="G28" s="274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47"/>
      <c r="Z28" s="147"/>
      <c r="AA28" s="147"/>
      <c r="AB28" s="147"/>
      <c r="AC28" s="147"/>
      <c r="AD28" s="147"/>
      <c r="AE28" s="147"/>
      <c r="AF28" s="147"/>
      <c r="AG28" s="147" t="s">
        <v>128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76" t="s">
        <v>162</v>
      </c>
      <c r="D29" s="157"/>
      <c r="E29" s="158">
        <v>940.5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120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76" t="s">
        <v>163</v>
      </c>
      <c r="D30" s="157"/>
      <c r="E30" s="158">
        <v>21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120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66">
        <v>6</v>
      </c>
      <c r="B31" s="167" t="s">
        <v>172</v>
      </c>
      <c r="C31" s="175" t="s">
        <v>173</v>
      </c>
      <c r="D31" s="168" t="s">
        <v>151</v>
      </c>
      <c r="E31" s="169">
        <v>12.5</v>
      </c>
      <c r="F31" s="170"/>
      <c r="G31" s="171">
        <f>ROUND(E31*F31,2)</f>
        <v>0</v>
      </c>
      <c r="H31" s="170"/>
      <c r="I31" s="171">
        <f>ROUND(E31*H31,2)</f>
        <v>0</v>
      </c>
      <c r="J31" s="170"/>
      <c r="K31" s="171">
        <f>ROUND(E31*J31,2)</f>
        <v>0</v>
      </c>
      <c r="L31" s="171">
        <v>21</v>
      </c>
      <c r="M31" s="172">
        <f>G31*(1+L31/100)</f>
        <v>0</v>
      </c>
      <c r="N31" s="156">
        <v>5.9199999999999999E-3</v>
      </c>
      <c r="O31" s="156">
        <f>ROUND(E31*N31,2)</f>
        <v>7.0000000000000007E-2</v>
      </c>
      <c r="P31" s="156">
        <v>0</v>
      </c>
      <c r="Q31" s="156">
        <f>ROUND(E31*P31,2)</f>
        <v>0</v>
      </c>
      <c r="R31" s="156"/>
      <c r="S31" s="156" t="s">
        <v>115</v>
      </c>
      <c r="T31" s="156" t="s">
        <v>116</v>
      </c>
      <c r="U31" s="156">
        <v>0</v>
      </c>
      <c r="V31" s="156">
        <f>ROUND(E31*U31,2)</f>
        <v>0</v>
      </c>
      <c r="W31" s="156"/>
      <c r="X31" s="156" t="s">
        <v>117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152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273" t="s">
        <v>174</v>
      </c>
      <c r="D32" s="274"/>
      <c r="E32" s="274"/>
      <c r="F32" s="274"/>
      <c r="G32" s="274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128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76" t="s">
        <v>175</v>
      </c>
      <c r="D33" s="157"/>
      <c r="E33" s="158">
        <v>12.5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120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66">
        <v>7</v>
      </c>
      <c r="B34" s="167" t="s">
        <v>176</v>
      </c>
      <c r="C34" s="175" t="s">
        <v>177</v>
      </c>
      <c r="D34" s="168" t="s">
        <v>151</v>
      </c>
      <c r="E34" s="169">
        <v>961.5</v>
      </c>
      <c r="F34" s="170"/>
      <c r="G34" s="171">
        <f>ROUND(E34*F34,2)</f>
        <v>0</v>
      </c>
      <c r="H34" s="170"/>
      <c r="I34" s="171">
        <f>ROUND(E34*H34,2)</f>
        <v>0</v>
      </c>
      <c r="J34" s="170"/>
      <c r="K34" s="171">
        <f>ROUND(E34*J34,2)</f>
        <v>0</v>
      </c>
      <c r="L34" s="171">
        <v>21</v>
      </c>
      <c r="M34" s="172">
        <f>G34*(1+L34/100)</f>
        <v>0</v>
      </c>
      <c r="N34" s="156">
        <v>0</v>
      </c>
      <c r="O34" s="156">
        <f>ROUND(E34*N34,2)</f>
        <v>0</v>
      </c>
      <c r="P34" s="156">
        <v>0</v>
      </c>
      <c r="Q34" s="156">
        <f>ROUND(E34*P34,2)</f>
        <v>0</v>
      </c>
      <c r="R34" s="156"/>
      <c r="S34" s="156" t="s">
        <v>115</v>
      </c>
      <c r="T34" s="156" t="s">
        <v>116</v>
      </c>
      <c r="U34" s="156">
        <v>0</v>
      </c>
      <c r="V34" s="156">
        <f>ROUND(E34*U34,2)</f>
        <v>0</v>
      </c>
      <c r="W34" s="156"/>
      <c r="X34" s="156" t="s">
        <v>117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152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76" t="s">
        <v>162</v>
      </c>
      <c r="D35" s="157"/>
      <c r="E35" s="158">
        <v>940.5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120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76" t="s">
        <v>163</v>
      </c>
      <c r="D36" s="157"/>
      <c r="E36" s="158">
        <v>21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120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66">
        <v>8</v>
      </c>
      <c r="B37" s="167" t="s">
        <v>178</v>
      </c>
      <c r="C37" s="175" t="s">
        <v>179</v>
      </c>
      <c r="D37" s="168" t="s">
        <v>151</v>
      </c>
      <c r="E37" s="169">
        <v>1923</v>
      </c>
      <c r="F37" s="170"/>
      <c r="G37" s="171">
        <f>ROUND(E37*F37,2)</f>
        <v>0</v>
      </c>
      <c r="H37" s="170"/>
      <c r="I37" s="171">
        <f>ROUND(E37*H37,2)</f>
        <v>0</v>
      </c>
      <c r="J37" s="170"/>
      <c r="K37" s="171">
        <f>ROUND(E37*J37,2)</f>
        <v>0</v>
      </c>
      <c r="L37" s="171">
        <v>21</v>
      </c>
      <c r="M37" s="172">
        <f>G37*(1+L37/100)</f>
        <v>0</v>
      </c>
      <c r="N37" s="156">
        <v>0</v>
      </c>
      <c r="O37" s="156">
        <f>ROUND(E37*N37,2)</f>
        <v>0</v>
      </c>
      <c r="P37" s="156">
        <v>0</v>
      </c>
      <c r="Q37" s="156">
        <f>ROUND(E37*P37,2)</f>
        <v>0</v>
      </c>
      <c r="R37" s="156"/>
      <c r="S37" s="156" t="s">
        <v>115</v>
      </c>
      <c r="T37" s="156" t="s">
        <v>116</v>
      </c>
      <c r="U37" s="156">
        <v>0</v>
      </c>
      <c r="V37" s="156">
        <f>ROUND(E37*U37,2)</f>
        <v>0</v>
      </c>
      <c r="W37" s="156"/>
      <c r="X37" s="156" t="s">
        <v>117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152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76" t="s">
        <v>167</v>
      </c>
      <c r="D38" s="157"/>
      <c r="E38" s="158">
        <v>1881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120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76" t="s">
        <v>168</v>
      </c>
      <c r="D39" s="157"/>
      <c r="E39" s="158">
        <v>42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47"/>
      <c r="Z39" s="147"/>
      <c r="AA39" s="147"/>
      <c r="AB39" s="147"/>
      <c r="AC39" s="147"/>
      <c r="AD39" s="147"/>
      <c r="AE39" s="147"/>
      <c r="AF39" s="147"/>
      <c r="AG39" s="147" t="s">
        <v>120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66">
        <v>9</v>
      </c>
      <c r="B40" s="167" t="s">
        <v>180</v>
      </c>
      <c r="C40" s="175" t="s">
        <v>181</v>
      </c>
      <c r="D40" s="168" t="s">
        <v>151</v>
      </c>
      <c r="E40" s="169">
        <v>961.5</v>
      </c>
      <c r="F40" s="170"/>
      <c r="G40" s="171">
        <f>ROUND(E40*F40,2)</f>
        <v>0</v>
      </c>
      <c r="H40" s="170"/>
      <c r="I40" s="171">
        <f>ROUND(E40*H40,2)</f>
        <v>0</v>
      </c>
      <c r="J40" s="170"/>
      <c r="K40" s="171">
        <f>ROUND(E40*J40,2)</f>
        <v>0</v>
      </c>
      <c r="L40" s="171">
        <v>21</v>
      </c>
      <c r="M40" s="172">
        <f>G40*(1+L40/100)</f>
        <v>0</v>
      </c>
      <c r="N40" s="156">
        <v>0</v>
      </c>
      <c r="O40" s="156">
        <f>ROUND(E40*N40,2)</f>
        <v>0</v>
      </c>
      <c r="P40" s="156">
        <v>0</v>
      </c>
      <c r="Q40" s="156">
        <f>ROUND(E40*P40,2)</f>
        <v>0</v>
      </c>
      <c r="R40" s="156"/>
      <c r="S40" s="156" t="s">
        <v>115</v>
      </c>
      <c r="T40" s="156" t="s">
        <v>116</v>
      </c>
      <c r="U40" s="156">
        <v>0</v>
      </c>
      <c r="V40" s="156">
        <f>ROUND(E40*U40,2)</f>
        <v>0</v>
      </c>
      <c r="W40" s="156"/>
      <c r="X40" s="156" t="s">
        <v>117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152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76" t="s">
        <v>162</v>
      </c>
      <c r="D41" s="157"/>
      <c r="E41" s="158">
        <v>940.5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120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76" t="s">
        <v>163</v>
      </c>
      <c r="D42" s="157"/>
      <c r="E42" s="158">
        <v>21</v>
      </c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47"/>
      <c r="Z42" s="147"/>
      <c r="AA42" s="147"/>
      <c r="AB42" s="147"/>
      <c r="AC42" s="147"/>
      <c r="AD42" s="147"/>
      <c r="AE42" s="147"/>
      <c r="AF42" s="147"/>
      <c r="AG42" s="147" t="s">
        <v>120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5.5" x14ac:dyDescent="0.2">
      <c r="A43" s="160" t="s">
        <v>110</v>
      </c>
      <c r="B43" s="161" t="s">
        <v>60</v>
      </c>
      <c r="C43" s="174" t="s">
        <v>61</v>
      </c>
      <c r="D43" s="162"/>
      <c r="E43" s="163"/>
      <c r="F43" s="164"/>
      <c r="G43" s="164">
        <f>SUMIF(AG44:AG49,"&lt;&gt;NOR",G44:G49)</f>
        <v>0</v>
      </c>
      <c r="H43" s="164"/>
      <c r="I43" s="164">
        <f>SUM(I44:I49)</f>
        <v>0</v>
      </c>
      <c r="J43" s="164"/>
      <c r="K43" s="164">
        <f>SUM(K44:K49)</f>
        <v>0</v>
      </c>
      <c r="L43" s="164"/>
      <c r="M43" s="165">
        <f>SUM(M44:M49)</f>
        <v>0</v>
      </c>
      <c r="N43" s="159"/>
      <c r="O43" s="159">
        <f>SUM(O44:O49)</f>
        <v>0</v>
      </c>
      <c r="P43" s="159"/>
      <c r="Q43" s="159">
        <f>SUM(Q44:Q49)</f>
        <v>1</v>
      </c>
      <c r="R43" s="159"/>
      <c r="S43" s="159"/>
      <c r="T43" s="159"/>
      <c r="U43" s="159"/>
      <c r="V43" s="159">
        <f>SUM(V44:V49)</f>
        <v>0</v>
      </c>
      <c r="W43" s="159"/>
      <c r="X43" s="159"/>
      <c r="AG43" t="s">
        <v>111</v>
      </c>
    </row>
    <row r="44" spans="1:60" outlineLevel="1" x14ac:dyDescent="0.2">
      <c r="A44" s="166">
        <v>10</v>
      </c>
      <c r="B44" s="167" t="s">
        <v>182</v>
      </c>
      <c r="C44" s="175" t="s">
        <v>183</v>
      </c>
      <c r="D44" s="168" t="s">
        <v>151</v>
      </c>
      <c r="E44" s="169">
        <v>600</v>
      </c>
      <c r="F44" s="170"/>
      <c r="G44" s="171">
        <f>ROUND(E44*F44,2)</f>
        <v>0</v>
      </c>
      <c r="H44" s="170"/>
      <c r="I44" s="171">
        <f>ROUND(E44*H44,2)</f>
        <v>0</v>
      </c>
      <c r="J44" s="170"/>
      <c r="K44" s="171">
        <f>ROUND(E44*J44,2)</f>
        <v>0</v>
      </c>
      <c r="L44" s="171">
        <v>21</v>
      </c>
      <c r="M44" s="172">
        <f>G44*(1+L44/100)</f>
        <v>0</v>
      </c>
      <c r="N44" s="156">
        <v>0</v>
      </c>
      <c r="O44" s="156">
        <f>ROUND(E44*N44,2)</f>
        <v>0</v>
      </c>
      <c r="P44" s="156">
        <v>0</v>
      </c>
      <c r="Q44" s="156">
        <f>ROUND(E44*P44,2)</f>
        <v>0</v>
      </c>
      <c r="R44" s="156"/>
      <c r="S44" s="156" t="s">
        <v>115</v>
      </c>
      <c r="T44" s="156" t="s">
        <v>116</v>
      </c>
      <c r="U44" s="156">
        <v>0</v>
      </c>
      <c r="V44" s="156">
        <f>ROUND(E44*U44,2)</f>
        <v>0</v>
      </c>
      <c r="W44" s="156"/>
      <c r="X44" s="156" t="s">
        <v>117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152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273" t="s">
        <v>184</v>
      </c>
      <c r="D45" s="274"/>
      <c r="E45" s="274"/>
      <c r="F45" s="274"/>
      <c r="G45" s="274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128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176" t="s">
        <v>185</v>
      </c>
      <c r="D46" s="157"/>
      <c r="E46" s="158">
        <v>600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47"/>
      <c r="Z46" s="147"/>
      <c r="AA46" s="147"/>
      <c r="AB46" s="147"/>
      <c r="AC46" s="147"/>
      <c r="AD46" s="147"/>
      <c r="AE46" s="147"/>
      <c r="AF46" s="147"/>
      <c r="AG46" s="147" t="s">
        <v>120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66">
        <v>11</v>
      </c>
      <c r="B47" s="167" t="s">
        <v>186</v>
      </c>
      <c r="C47" s="175" t="s">
        <v>187</v>
      </c>
      <c r="D47" s="168" t="s">
        <v>151</v>
      </c>
      <c r="E47" s="169">
        <v>20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2">
        <f>G47*(1+L47/100)</f>
        <v>0</v>
      </c>
      <c r="N47" s="156">
        <v>0</v>
      </c>
      <c r="O47" s="156">
        <f>ROUND(E47*N47,2)</f>
        <v>0</v>
      </c>
      <c r="P47" s="156">
        <v>0.05</v>
      </c>
      <c r="Q47" s="156">
        <f>ROUND(E47*P47,2)</f>
        <v>1</v>
      </c>
      <c r="R47" s="156"/>
      <c r="S47" s="156" t="s">
        <v>115</v>
      </c>
      <c r="T47" s="156" t="s">
        <v>116</v>
      </c>
      <c r="U47" s="156">
        <v>0</v>
      </c>
      <c r="V47" s="156">
        <f>ROUND(E47*U47,2)</f>
        <v>0</v>
      </c>
      <c r="W47" s="156"/>
      <c r="X47" s="156" t="s">
        <v>117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152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273" t="s">
        <v>188</v>
      </c>
      <c r="D48" s="274"/>
      <c r="E48" s="274"/>
      <c r="F48" s="274"/>
      <c r="G48" s="274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128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76" t="s">
        <v>189</v>
      </c>
      <c r="D49" s="157"/>
      <c r="E49" s="158">
        <v>20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120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x14ac:dyDescent="0.2">
      <c r="A50" s="160" t="s">
        <v>110</v>
      </c>
      <c r="B50" s="161" t="s">
        <v>62</v>
      </c>
      <c r="C50" s="174" t="s">
        <v>63</v>
      </c>
      <c r="D50" s="162"/>
      <c r="E50" s="163"/>
      <c r="F50" s="164"/>
      <c r="G50" s="164">
        <f>SUMIF(AG51:AG54,"&lt;&gt;NOR",G51:G54)</f>
        <v>0</v>
      </c>
      <c r="H50" s="164"/>
      <c r="I50" s="164">
        <f>SUM(I51:I54)</f>
        <v>0</v>
      </c>
      <c r="J50" s="164"/>
      <c r="K50" s="164">
        <f>SUM(K51:K54)</f>
        <v>0</v>
      </c>
      <c r="L50" s="164"/>
      <c r="M50" s="165">
        <f>SUM(M51:M54)</f>
        <v>0</v>
      </c>
      <c r="N50" s="159"/>
      <c r="O50" s="159">
        <f>SUM(O51:O54)</f>
        <v>0</v>
      </c>
      <c r="P50" s="159"/>
      <c r="Q50" s="159">
        <f>SUM(Q51:Q54)</f>
        <v>0.13</v>
      </c>
      <c r="R50" s="159"/>
      <c r="S50" s="159"/>
      <c r="T50" s="159"/>
      <c r="U50" s="159"/>
      <c r="V50" s="159">
        <f>SUM(V51:V54)</f>
        <v>0</v>
      </c>
      <c r="W50" s="159"/>
      <c r="X50" s="159"/>
      <c r="AG50" t="s">
        <v>111</v>
      </c>
    </row>
    <row r="51" spans="1:60" outlineLevel="1" x14ac:dyDescent="0.2">
      <c r="A51" s="166">
        <v>12</v>
      </c>
      <c r="B51" s="167" t="s">
        <v>190</v>
      </c>
      <c r="C51" s="175" t="s">
        <v>191</v>
      </c>
      <c r="D51" s="168" t="s">
        <v>151</v>
      </c>
      <c r="E51" s="169">
        <v>13.35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2">
        <f>G51*(1+L51/100)</f>
        <v>0</v>
      </c>
      <c r="N51" s="156">
        <v>0</v>
      </c>
      <c r="O51" s="156">
        <f>ROUND(E51*N51,2)</f>
        <v>0</v>
      </c>
      <c r="P51" s="156">
        <v>0.01</v>
      </c>
      <c r="Q51" s="156">
        <f>ROUND(E51*P51,2)</f>
        <v>0.13</v>
      </c>
      <c r="R51" s="156"/>
      <c r="S51" s="156" t="s">
        <v>115</v>
      </c>
      <c r="T51" s="156" t="s">
        <v>116</v>
      </c>
      <c r="U51" s="156">
        <v>0</v>
      </c>
      <c r="V51" s="156">
        <f>ROUND(E51*U51,2)</f>
        <v>0</v>
      </c>
      <c r="W51" s="156"/>
      <c r="X51" s="156" t="s">
        <v>117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152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176" t="s">
        <v>154</v>
      </c>
      <c r="D52" s="157"/>
      <c r="E52" s="158">
        <v>2.25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47"/>
      <c r="Z52" s="147"/>
      <c r="AA52" s="147"/>
      <c r="AB52" s="147"/>
      <c r="AC52" s="147"/>
      <c r="AD52" s="147"/>
      <c r="AE52" s="147"/>
      <c r="AF52" s="147"/>
      <c r="AG52" s="147" t="s">
        <v>120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176" t="s">
        <v>155</v>
      </c>
      <c r="D53" s="157"/>
      <c r="E53" s="158">
        <v>5</v>
      </c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120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176" t="s">
        <v>156</v>
      </c>
      <c r="D54" s="157"/>
      <c r="E54" s="158">
        <v>6.1</v>
      </c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47"/>
      <c r="Z54" s="147"/>
      <c r="AA54" s="147"/>
      <c r="AB54" s="147"/>
      <c r="AC54" s="147"/>
      <c r="AD54" s="147"/>
      <c r="AE54" s="147"/>
      <c r="AF54" s="147"/>
      <c r="AG54" s="147" t="s">
        <v>120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x14ac:dyDescent="0.2">
      <c r="A55" s="160" t="s">
        <v>110</v>
      </c>
      <c r="B55" s="161" t="s">
        <v>64</v>
      </c>
      <c r="C55" s="174" t="s">
        <v>65</v>
      </c>
      <c r="D55" s="162"/>
      <c r="E55" s="163"/>
      <c r="F55" s="164"/>
      <c r="G55" s="164">
        <f>SUMIF(AG56:AG56,"&lt;&gt;NOR",G56:G56)</f>
        <v>0</v>
      </c>
      <c r="H55" s="164"/>
      <c r="I55" s="164">
        <f>SUM(I56:I56)</f>
        <v>0</v>
      </c>
      <c r="J55" s="164"/>
      <c r="K55" s="164">
        <f>SUM(K56:K56)</f>
        <v>0</v>
      </c>
      <c r="L55" s="164"/>
      <c r="M55" s="165">
        <f>SUM(M56:M56)</f>
        <v>0</v>
      </c>
      <c r="N55" s="159"/>
      <c r="O55" s="159">
        <f>SUM(O56:O56)</f>
        <v>0</v>
      </c>
      <c r="P55" s="159"/>
      <c r="Q55" s="159">
        <f>SUM(Q56:Q56)</f>
        <v>0</v>
      </c>
      <c r="R55" s="159"/>
      <c r="S55" s="159"/>
      <c r="T55" s="159"/>
      <c r="U55" s="159"/>
      <c r="V55" s="159">
        <f>SUM(V56:V56)</f>
        <v>50.46</v>
      </c>
      <c r="W55" s="159"/>
      <c r="X55" s="159"/>
      <c r="AG55" t="s">
        <v>111</v>
      </c>
    </row>
    <row r="56" spans="1:60" outlineLevel="1" x14ac:dyDescent="0.2">
      <c r="A56" s="185">
        <v>13</v>
      </c>
      <c r="B56" s="186" t="s">
        <v>192</v>
      </c>
      <c r="C56" s="192" t="s">
        <v>193</v>
      </c>
      <c r="D56" s="187" t="s">
        <v>194</v>
      </c>
      <c r="E56" s="188">
        <v>19.55978</v>
      </c>
      <c r="F56" s="189"/>
      <c r="G56" s="190">
        <f>ROUND(E56*F56,2)</f>
        <v>0</v>
      </c>
      <c r="H56" s="189"/>
      <c r="I56" s="190">
        <f>ROUND(E56*H56,2)</f>
        <v>0</v>
      </c>
      <c r="J56" s="189"/>
      <c r="K56" s="190">
        <f>ROUND(E56*J56,2)</f>
        <v>0</v>
      </c>
      <c r="L56" s="190">
        <v>21</v>
      </c>
      <c r="M56" s="191">
        <f>G56*(1+L56/100)</f>
        <v>0</v>
      </c>
      <c r="N56" s="156">
        <v>0</v>
      </c>
      <c r="O56" s="156">
        <f>ROUND(E56*N56,2)</f>
        <v>0</v>
      </c>
      <c r="P56" s="156">
        <v>0</v>
      </c>
      <c r="Q56" s="156">
        <f>ROUND(E56*P56,2)</f>
        <v>0</v>
      </c>
      <c r="R56" s="156"/>
      <c r="S56" s="156" t="s">
        <v>195</v>
      </c>
      <c r="T56" s="156" t="s">
        <v>116</v>
      </c>
      <c r="U56" s="156">
        <v>2.58</v>
      </c>
      <c r="V56" s="156">
        <f>ROUND(E56*U56,2)</f>
        <v>50.46</v>
      </c>
      <c r="W56" s="156"/>
      <c r="X56" s="156" t="s">
        <v>196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197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x14ac:dyDescent="0.2">
      <c r="A57" s="160" t="s">
        <v>110</v>
      </c>
      <c r="B57" s="161" t="s">
        <v>66</v>
      </c>
      <c r="C57" s="174" t="s">
        <v>67</v>
      </c>
      <c r="D57" s="162"/>
      <c r="E57" s="163"/>
      <c r="F57" s="164"/>
      <c r="G57" s="164">
        <f>SUMIF(AG58:AG61,"&lt;&gt;NOR",G58:G61)</f>
        <v>0</v>
      </c>
      <c r="H57" s="164"/>
      <c r="I57" s="164">
        <f>SUM(I58:I61)</f>
        <v>0</v>
      </c>
      <c r="J57" s="164"/>
      <c r="K57" s="164">
        <f>SUM(K58:K61)</f>
        <v>0</v>
      </c>
      <c r="L57" s="164"/>
      <c r="M57" s="165">
        <f>SUM(M58:M61)</f>
        <v>0</v>
      </c>
      <c r="N57" s="159"/>
      <c r="O57" s="159">
        <f>SUM(O58:O61)</f>
        <v>0</v>
      </c>
      <c r="P57" s="159"/>
      <c r="Q57" s="159">
        <f>SUM(Q58:Q61)</f>
        <v>0</v>
      </c>
      <c r="R57" s="159"/>
      <c r="S57" s="159"/>
      <c r="T57" s="159"/>
      <c r="U57" s="159"/>
      <c r="V57" s="159">
        <f>SUM(V58:V61)</f>
        <v>0</v>
      </c>
      <c r="W57" s="159"/>
      <c r="X57" s="159"/>
      <c r="AG57" t="s">
        <v>111</v>
      </c>
    </row>
    <row r="58" spans="1:60" ht="22.5" outlineLevel="1" x14ac:dyDescent="0.2">
      <c r="A58" s="166">
        <v>14</v>
      </c>
      <c r="B58" s="167" t="s">
        <v>198</v>
      </c>
      <c r="C58" s="175" t="s">
        <v>199</v>
      </c>
      <c r="D58" s="168" t="s">
        <v>200</v>
      </c>
      <c r="E58" s="169">
        <v>2</v>
      </c>
      <c r="F58" s="170"/>
      <c r="G58" s="171">
        <f>ROUND(E58*F58,2)</f>
        <v>0</v>
      </c>
      <c r="H58" s="170"/>
      <c r="I58" s="171">
        <f>ROUND(E58*H58,2)</f>
        <v>0</v>
      </c>
      <c r="J58" s="170"/>
      <c r="K58" s="171">
        <f>ROUND(E58*J58,2)</f>
        <v>0</v>
      </c>
      <c r="L58" s="171">
        <v>21</v>
      </c>
      <c r="M58" s="172">
        <f>G58*(1+L58/100)</f>
        <v>0</v>
      </c>
      <c r="N58" s="156">
        <v>4.8999999999999998E-4</v>
      </c>
      <c r="O58" s="156">
        <f>ROUND(E58*N58,2)</f>
        <v>0</v>
      </c>
      <c r="P58" s="156">
        <v>0</v>
      </c>
      <c r="Q58" s="156">
        <f>ROUND(E58*P58,2)</f>
        <v>0</v>
      </c>
      <c r="R58" s="156"/>
      <c r="S58" s="156" t="s">
        <v>115</v>
      </c>
      <c r="T58" s="156" t="s">
        <v>116</v>
      </c>
      <c r="U58" s="156">
        <v>0</v>
      </c>
      <c r="V58" s="156">
        <f>ROUND(E58*U58,2)</f>
        <v>0</v>
      </c>
      <c r="W58" s="156"/>
      <c r="X58" s="156" t="s">
        <v>117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118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273" t="s">
        <v>201</v>
      </c>
      <c r="D59" s="274"/>
      <c r="E59" s="274"/>
      <c r="F59" s="274"/>
      <c r="G59" s="274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128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76" t="s">
        <v>202</v>
      </c>
      <c r="D60" s="157"/>
      <c r="E60" s="158">
        <v>2</v>
      </c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47"/>
      <c r="Z60" s="147"/>
      <c r="AA60" s="147"/>
      <c r="AB60" s="147"/>
      <c r="AC60" s="147"/>
      <c r="AD60" s="147"/>
      <c r="AE60" s="147"/>
      <c r="AF60" s="147"/>
      <c r="AG60" s="147" t="s">
        <v>120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85">
        <v>15</v>
      </c>
      <c r="B61" s="186" t="s">
        <v>203</v>
      </c>
      <c r="C61" s="192" t="s">
        <v>204</v>
      </c>
      <c r="D61" s="187" t="s">
        <v>194</v>
      </c>
      <c r="E61" s="188">
        <v>9.7999999999999997E-4</v>
      </c>
      <c r="F61" s="189"/>
      <c r="G61" s="190">
        <f>ROUND(E61*F61,2)</f>
        <v>0</v>
      </c>
      <c r="H61" s="189"/>
      <c r="I61" s="190">
        <f>ROUND(E61*H61,2)</f>
        <v>0</v>
      </c>
      <c r="J61" s="189"/>
      <c r="K61" s="190">
        <f>ROUND(E61*J61,2)</f>
        <v>0</v>
      </c>
      <c r="L61" s="190">
        <v>21</v>
      </c>
      <c r="M61" s="191">
        <f>G61*(1+L61/100)</f>
        <v>0</v>
      </c>
      <c r="N61" s="156">
        <v>0</v>
      </c>
      <c r="O61" s="156">
        <f>ROUND(E61*N61,2)</f>
        <v>0</v>
      </c>
      <c r="P61" s="156">
        <v>0</v>
      </c>
      <c r="Q61" s="156">
        <f>ROUND(E61*P61,2)</f>
        <v>0</v>
      </c>
      <c r="R61" s="156"/>
      <c r="S61" s="156" t="s">
        <v>195</v>
      </c>
      <c r="T61" s="156" t="s">
        <v>195</v>
      </c>
      <c r="U61" s="156">
        <v>1.58</v>
      </c>
      <c r="V61" s="156">
        <f>ROUND(E61*U61,2)</f>
        <v>0</v>
      </c>
      <c r="W61" s="156"/>
      <c r="X61" s="156" t="s">
        <v>196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197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x14ac:dyDescent="0.2">
      <c r="A62" s="160" t="s">
        <v>110</v>
      </c>
      <c r="B62" s="161" t="s">
        <v>68</v>
      </c>
      <c r="C62" s="174" t="s">
        <v>69</v>
      </c>
      <c r="D62" s="162"/>
      <c r="E62" s="163"/>
      <c r="F62" s="164"/>
      <c r="G62" s="164">
        <f>SUMIF(AG63:AG82,"&lt;&gt;NOR",G63:G82)</f>
        <v>0</v>
      </c>
      <c r="H62" s="164"/>
      <c r="I62" s="164">
        <f>SUM(I63:I82)</f>
        <v>0</v>
      </c>
      <c r="J62" s="164"/>
      <c r="K62" s="164">
        <f>SUM(K63:K82)</f>
        <v>0</v>
      </c>
      <c r="L62" s="164"/>
      <c r="M62" s="165">
        <f>SUM(M63:M82)</f>
        <v>0</v>
      </c>
      <c r="N62" s="159"/>
      <c r="O62" s="159">
        <f>SUM(O63:O82)</f>
        <v>1.85</v>
      </c>
      <c r="P62" s="159"/>
      <c r="Q62" s="159">
        <f>SUM(Q63:Q82)</f>
        <v>2.25</v>
      </c>
      <c r="R62" s="159"/>
      <c r="S62" s="159"/>
      <c r="T62" s="159"/>
      <c r="U62" s="159"/>
      <c r="V62" s="159">
        <f>SUM(V63:V82)</f>
        <v>3.44</v>
      </c>
      <c r="W62" s="159"/>
      <c r="X62" s="159"/>
      <c r="AG62" t="s">
        <v>111</v>
      </c>
    </row>
    <row r="63" spans="1:60" outlineLevel="1" x14ac:dyDescent="0.2">
      <c r="A63" s="166">
        <v>16</v>
      </c>
      <c r="B63" s="167" t="s">
        <v>205</v>
      </c>
      <c r="C63" s="175" t="s">
        <v>206</v>
      </c>
      <c r="D63" s="168" t="s">
        <v>207</v>
      </c>
      <c r="E63" s="169">
        <v>34</v>
      </c>
      <c r="F63" s="170"/>
      <c r="G63" s="171">
        <f>ROUND(E63*F63,2)</f>
        <v>0</v>
      </c>
      <c r="H63" s="170"/>
      <c r="I63" s="171">
        <f>ROUND(E63*H63,2)</f>
        <v>0</v>
      </c>
      <c r="J63" s="170"/>
      <c r="K63" s="171">
        <f>ROUND(E63*J63,2)</f>
        <v>0</v>
      </c>
      <c r="L63" s="171">
        <v>21</v>
      </c>
      <c r="M63" s="172">
        <f>G63*(1+L63/100)</f>
        <v>0</v>
      </c>
      <c r="N63" s="156">
        <v>0</v>
      </c>
      <c r="O63" s="156">
        <f>ROUND(E63*N63,2)</f>
        <v>0</v>
      </c>
      <c r="P63" s="156">
        <v>1.4E-2</v>
      </c>
      <c r="Q63" s="156">
        <f>ROUND(E63*P63,2)</f>
        <v>0.48</v>
      </c>
      <c r="R63" s="156"/>
      <c r="S63" s="156" t="s">
        <v>115</v>
      </c>
      <c r="T63" s="156" t="s">
        <v>116</v>
      </c>
      <c r="U63" s="156">
        <v>0</v>
      </c>
      <c r="V63" s="156">
        <f>ROUND(E63*U63,2)</f>
        <v>0</v>
      </c>
      <c r="W63" s="156"/>
      <c r="X63" s="156" t="s">
        <v>117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118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273" t="s">
        <v>208</v>
      </c>
      <c r="D64" s="274"/>
      <c r="E64" s="274"/>
      <c r="F64" s="274"/>
      <c r="G64" s="274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47"/>
      <c r="Z64" s="147"/>
      <c r="AA64" s="147"/>
      <c r="AB64" s="147"/>
      <c r="AC64" s="147"/>
      <c r="AD64" s="147"/>
      <c r="AE64" s="147"/>
      <c r="AF64" s="147"/>
      <c r="AG64" s="147" t="s">
        <v>128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76" t="s">
        <v>209</v>
      </c>
      <c r="D65" s="157"/>
      <c r="E65" s="158">
        <v>34</v>
      </c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120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66">
        <v>17</v>
      </c>
      <c r="B66" s="167" t="s">
        <v>210</v>
      </c>
      <c r="C66" s="175" t="s">
        <v>211</v>
      </c>
      <c r="D66" s="168" t="s">
        <v>207</v>
      </c>
      <c r="E66" s="169">
        <v>34</v>
      </c>
      <c r="F66" s="170"/>
      <c r="G66" s="171">
        <f>ROUND(E66*F66,2)</f>
        <v>0</v>
      </c>
      <c r="H66" s="170"/>
      <c r="I66" s="171">
        <f>ROUND(E66*H66,2)</f>
        <v>0</v>
      </c>
      <c r="J66" s="170"/>
      <c r="K66" s="171">
        <f>ROUND(E66*J66,2)</f>
        <v>0</v>
      </c>
      <c r="L66" s="171">
        <v>21</v>
      </c>
      <c r="M66" s="172">
        <f>G66*(1+L66/100)</f>
        <v>0</v>
      </c>
      <c r="N66" s="156">
        <v>1.6000000000000001E-4</v>
      </c>
      <c r="O66" s="156">
        <f>ROUND(E66*N66,2)</f>
        <v>0.01</v>
      </c>
      <c r="P66" s="156">
        <v>1.2319999999999999E-2</v>
      </c>
      <c r="Q66" s="156">
        <f>ROUND(E66*P66,2)</f>
        <v>0.42</v>
      </c>
      <c r="R66" s="156"/>
      <c r="S66" s="156" t="s">
        <v>115</v>
      </c>
      <c r="T66" s="156" t="s">
        <v>116</v>
      </c>
      <c r="U66" s="156">
        <v>0</v>
      </c>
      <c r="V66" s="156">
        <f>ROUND(E66*U66,2)</f>
        <v>0</v>
      </c>
      <c r="W66" s="156"/>
      <c r="X66" s="156" t="s">
        <v>117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118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273" t="s">
        <v>212</v>
      </c>
      <c r="D67" s="274"/>
      <c r="E67" s="274"/>
      <c r="F67" s="274"/>
      <c r="G67" s="274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128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76" t="s">
        <v>209</v>
      </c>
      <c r="D68" s="157"/>
      <c r="E68" s="158">
        <v>34</v>
      </c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120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22.5" outlineLevel="1" x14ac:dyDescent="0.2">
      <c r="A69" s="166">
        <v>18</v>
      </c>
      <c r="B69" s="167" t="s">
        <v>213</v>
      </c>
      <c r="C69" s="175" t="s">
        <v>214</v>
      </c>
      <c r="D69" s="168" t="s">
        <v>207</v>
      </c>
      <c r="E69" s="169">
        <v>34</v>
      </c>
      <c r="F69" s="170"/>
      <c r="G69" s="171">
        <f>ROUND(E69*F69,2)</f>
        <v>0</v>
      </c>
      <c r="H69" s="170"/>
      <c r="I69" s="171">
        <f>ROUND(E69*H69,2)</f>
        <v>0</v>
      </c>
      <c r="J69" s="170"/>
      <c r="K69" s="171">
        <f>ROUND(E69*J69,2)</f>
        <v>0</v>
      </c>
      <c r="L69" s="171">
        <v>21</v>
      </c>
      <c r="M69" s="172">
        <f>G69*(1+L69/100)</f>
        <v>0</v>
      </c>
      <c r="N69" s="156">
        <v>1.3639999999999999E-2</v>
      </c>
      <c r="O69" s="156">
        <f>ROUND(E69*N69,2)</f>
        <v>0.46</v>
      </c>
      <c r="P69" s="156">
        <v>0</v>
      </c>
      <c r="Q69" s="156">
        <f>ROUND(E69*P69,2)</f>
        <v>0</v>
      </c>
      <c r="R69" s="156"/>
      <c r="S69" s="156" t="s">
        <v>115</v>
      </c>
      <c r="T69" s="156" t="s">
        <v>116</v>
      </c>
      <c r="U69" s="156">
        <v>0</v>
      </c>
      <c r="V69" s="156">
        <f>ROUND(E69*U69,2)</f>
        <v>0</v>
      </c>
      <c r="W69" s="156"/>
      <c r="X69" s="156" t="s">
        <v>117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118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273" t="s">
        <v>208</v>
      </c>
      <c r="D70" s="274"/>
      <c r="E70" s="274"/>
      <c r="F70" s="274"/>
      <c r="G70" s="274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128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76" t="s">
        <v>209</v>
      </c>
      <c r="D71" s="157"/>
      <c r="E71" s="158">
        <v>34</v>
      </c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47"/>
      <c r="Z71" s="147"/>
      <c r="AA71" s="147"/>
      <c r="AB71" s="147"/>
      <c r="AC71" s="147"/>
      <c r="AD71" s="147"/>
      <c r="AE71" s="147"/>
      <c r="AF71" s="147"/>
      <c r="AG71" s="147" t="s">
        <v>120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ht="22.5" outlineLevel="1" x14ac:dyDescent="0.2">
      <c r="A72" s="166">
        <v>19</v>
      </c>
      <c r="B72" s="167" t="s">
        <v>215</v>
      </c>
      <c r="C72" s="175" t="s">
        <v>216</v>
      </c>
      <c r="D72" s="168" t="s">
        <v>151</v>
      </c>
      <c r="E72" s="169">
        <v>90.128900000000002</v>
      </c>
      <c r="F72" s="170"/>
      <c r="G72" s="171">
        <f>ROUND(E72*F72,2)</f>
        <v>0</v>
      </c>
      <c r="H72" s="170"/>
      <c r="I72" s="171">
        <f>ROUND(E72*H72,2)</f>
        <v>0</v>
      </c>
      <c r="J72" s="170"/>
      <c r="K72" s="171">
        <f>ROUND(E72*J72,2)</f>
        <v>0</v>
      </c>
      <c r="L72" s="171">
        <v>21</v>
      </c>
      <c r="M72" s="172">
        <f>G72*(1+L72/100)</f>
        <v>0</v>
      </c>
      <c r="N72" s="156">
        <v>1.452E-2</v>
      </c>
      <c r="O72" s="156">
        <f>ROUND(E72*N72,2)</f>
        <v>1.31</v>
      </c>
      <c r="P72" s="156">
        <v>0</v>
      </c>
      <c r="Q72" s="156">
        <f>ROUND(E72*P72,2)</f>
        <v>0</v>
      </c>
      <c r="R72" s="156"/>
      <c r="S72" s="156" t="s">
        <v>115</v>
      </c>
      <c r="T72" s="156" t="s">
        <v>116</v>
      </c>
      <c r="U72" s="156">
        <v>0</v>
      </c>
      <c r="V72" s="156">
        <f>ROUND(E72*U72,2)</f>
        <v>0</v>
      </c>
      <c r="W72" s="156"/>
      <c r="X72" s="156" t="s">
        <v>117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118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273" t="s">
        <v>217</v>
      </c>
      <c r="D73" s="274"/>
      <c r="E73" s="274"/>
      <c r="F73" s="274"/>
      <c r="G73" s="274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47"/>
      <c r="Z73" s="147"/>
      <c r="AA73" s="147"/>
      <c r="AB73" s="147"/>
      <c r="AC73" s="147"/>
      <c r="AD73" s="147"/>
      <c r="AE73" s="147"/>
      <c r="AF73" s="147"/>
      <c r="AG73" s="147" t="s">
        <v>128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176" t="s">
        <v>218</v>
      </c>
      <c r="D74" s="157"/>
      <c r="E74" s="158">
        <v>90.13</v>
      </c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47"/>
      <c r="Z74" s="147"/>
      <c r="AA74" s="147"/>
      <c r="AB74" s="147"/>
      <c r="AC74" s="147"/>
      <c r="AD74" s="147"/>
      <c r="AE74" s="147"/>
      <c r="AF74" s="147"/>
      <c r="AG74" s="147" t="s">
        <v>120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66">
        <v>20</v>
      </c>
      <c r="B75" s="167" t="s">
        <v>219</v>
      </c>
      <c r="C75" s="175" t="s">
        <v>220</v>
      </c>
      <c r="D75" s="168" t="s">
        <v>151</v>
      </c>
      <c r="E75" s="169">
        <v>90.128900000000002</v>
      </c>
      <c r="F75" s="170"/>
      <c r="G75" s="171">
        <f>ROUND(E75*F75,2)</f>
        <v>0</v>
      </c>
      <c r="H75" s="170"/>
      <c r="I75" s="171">
        <f>ROUND(E75*H75,2)</f>
        <v>0</v>
      </c>
      <c r="J75" s="170"/>
      <c r="K75" s="171">
        <f>ROUND(E75*J75,2)</f>
        <v>0</v>
      </c>
      <c r="L75" s="171">
        <v>21</v>
      </c>
      <c r="M75" s="172">
        <f>G75*(1+L75/100)</f>
        <v>0</v>
      </c>
      <c r="N75" s="156">
        <v>0</v>
      </c>
      <c r="O75" s="156">
        <f>ROUND(E75*N75,2)</f>
        <v>0</v>
      </c>
      <c r="P75" s="156">
        <v>1.4999999999999999E-2</v>
      </c>
      <c r="Q75" s="156">
        <f>ROUND(E75*P75,2)</f>
        <v>1.35</v>
      </c>
      <c r="R75" s="156"/>
      <c r="S75" s="156" t="s">
        <v>115</v>
      </c>
      <c r="T75" s="156" t="s">
        <v>116</v>
      </c>
      <c r="U75" s="156">
        <v>0</v>
      </c>
      <c r="V75" s="156">
        <f>ROUND(E75*U75,2)</f>
        <v>0</v>
      </c>
      <c r="W75" s="156"/>
      <c r="X75" s="156" t="s">
        <v>117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118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273" t="s">
        <v>221</v>
      </c>
      <c r="D76" s="274"/>
      <c r="E76" s="274"/>
      <c r="F76" s="274"/>
      <c r="G76" s="274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128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176" t="s">
        <v>218</v>
      </c>
      <c r="D77" s="157"/>
      <c r="E77" s="158">
        <v>90.13</v>
      </c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47"/>
      <c r="Z77" s="147"/>
      <c r="AA77" s="147"/>
      <c r="AB77" s="147"/>
      <c r="AC77" s="147"/>
      <c r="AD77" s="147"/>
      <c r="AE77" s="147"/>
      <c r="AF77" s="147"/>
      <c r="AG77" s="147" t="s">
        <v>120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66">
        <v>21</v>
      </c>
      <c r="B78" s="167" t="s">
        <v>222</v>
      </c>
      <c r="C78" s="175" t="s">
        <v>223</v>
      </c>
      <c r="D78" s="168" t="s">
        <v>224</v>
      </c>
      <c r="E78" s="169">
        <v>2.8515999999999999</v>
      </c>
      <c r="F78" s="170"/>
      <c r="G78" s="171">
        <f>ROUND(E78*F78,2)</f>
        <v>0</v>
      </c>
      <c r="H78" s="170"/>
      <c r="I78" s="171">
        <f>ROUND(E78*H78,2)</f>
        <v>0</v>
      </c>
      <c r="J78" s="170"/>
      <c r="K78" s="171">
        <f>ROUND(E78*J78,2)</f>
        <v>0</v>
      </c>
      <c r="L78" s="171">
        <v>21</v>
      </c>
      <c r="M78" s="172">
        <f>G78*(1+L78/100)</f>
        <v>0</v>
      </c>
      <c r="N78" s="156">
        <v>2.3570000000000001E-2</v>
      </c>
      <c r="O78" s="156">
        <f>ROUND(E78*N78,2)</f>
        <v>7.0000000000000007E-2</v>
      </c>
      <c r="P78" s="156">
        <v>0</v>
      </c>
      <c r="Q78" s="156">
        <f>ROUND(E78*P78,2)</f>
        <v>0</v>
      </c>
      <c r="R78" s="156"/>
      <c r="S78" s="156" t="s">
        <v>115</v>
      </c>
      <c r="T78" s="156" t="s">
        <v>116</v>
      </c>
      <c r="U78" s="156">
        <v>0</v>
      </c>
      <c r="V78" s="156">
        <f>ROUND(E78*U78,2)</f>
        <v>0</v>
      </c>
      <c r="W78" s="156"/>
      <c r="X78" s="156" t="s">
        <v>117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118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273" t="s">
        <v>225</v>
      </c>
      <c r="D79" s="274"/>
      <c r="E79" s="274"/>
      <c r="F79" s="274"/>
      <c r="G79" s="274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128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76" t="s">
        <v>226</v>
      </c>
      <c r="D80" s="157"/>
      <c r="E80" s="158">
        <v>2.25</v>
      </c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47"/>
      <c r="Z80" s="147"/>
      <c r="AA80" s="147"/>
      <c r="AB80" s="147"/>
      <c r="AC80" s="147"/>
      <c r="AD80" s="147"/>
      <c r="AE80" s="147"/>
      <c r="AF80" s="147"/>
      <c r="AG80" s="147" t="s">
        <v>120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76" t="s">
        <v>227</v>
      </c>
      <c r="D81" s="157"/>
      <c r="E81" s="158">
        <v>0.6</v>
      </c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7"/>
      <c r="Z81" s="147"/>
      <c r="AA81" s="147"/>
      <c r="AB81" s="147"/>
      <c r="AC81" s="147"/>
      <c r="AD81" s="147"/>
      <c r="AE81" s="147"/>
      <c r="AF81" s="147"/>
      <c r="AG81" s="147" t="s">
        <v>120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ht="22.5" outlineLevel="1" x14ac:dyDescent="0.2">
      <c r="A82" s="185">
        <v>22</v>
      </c>
      <c r="B82" s="186" t="s">
        <v>228</v>
      </c>
      <c r="C82" s="192" t="s">
        <v>229</v>
      </c>
      <c r="D82" s="187" t="s">
        <v>194</v>
      </c>
      <c r="E82" s="188">
        <v>1.8450800000000001</v>
      </c>
      <c r="F82" s="189"/>
      <c r="G82" s="190">
        <f>ROUND(E82*F82,2)</f>
        <v>0</v>
      </c>
      <c r="H82" s="189"/>
      <c r="I82" s="190">
        <f>ROUND(E82*H82,2)</f>
        <v>0</v>
      </c>
      <c r="J82" s="189"/>
      <c r="K82" s="190">
        <f>ROUND(E82*J82,2)</f>
        <v>0</v>
      </c>
      <c r="L82" s="190">
        <v>21</v>
      </c>
      <c r="M82" s="191">
        <f>G82*(1+L82/100)</f>
        <v>0</v>
      </c>
      <c r="N82" s="156">
        <v>0</v>
      </c>
      <c r="O82" s="156">
        <f>ROUND(E82*N82,2)</f>
        <v>0</v>
      </c>
      <c r="P82" s="156">
        <v>0</v>
      </c>
      <c r="Q82" s="156">
        <f>ROUND(E82*P82,2)</f>
        <v>0</v>
      </c>
      <c r="R82" s="156"/>
      <c r="S82" s="156" t="s">
        <v>195</v>
      </c>
      <c r="T82" s="156" t="s">
        <v>195</v>
      </c>
      <c r="U82" s="156">
        <v>1.863</v>
      </c>
      <c r="V82" s="156">
        <f>ROUND(E82*U82,2)</f>
        <v>3.44</v>
      </c>
      <c r="W82" s="156"/>
      <c r="X82" s="156" t="s">
        <v>196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197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x14ac:dyDescent="0.2">
      <c r="A83" s="160" t="s">
        <v>110</v>
      </c>
      <c r="B83" s="161" t="s">
        <v>70</v>
      </c>
      <c r="C83" s="174" t="s">
        <v>71</v>
      </c>
      <c r="D83" s="162"/>
      <c r="E83" s="163"/>
      <c r="F83" s="164"/>
      <c r="G83" s="164">
        <f>SUMIF(AG84:AG148,"&lt;&gt;NOR",G84:G148)</f>
        <v>0</v>
      </c>
      <c r="H83" s="164"/>
      <c r="I83" s="164">
        <f>SUM(I84:I148)</f>
        <v>0</v>
      </c>
      <c r="J83" s="164"/>
      <c r="K83" s="164">
        <f>SUM(K84:K148)</f>
        <v>0</v>
      </c>
      <c r="L83" s="164"/>
      <c r="M83" s="165">
        <f>SUM(M84:M148)</f>
        <v>0</v>
      </c>
      <c r="N83" s="159"/>
      <c r="O83" s="159">
        <f>SUM(O84:O148)</f>
        <v>0.91000000000000025</v>
      </c>
      <c r="P83" s="159"/>
      <c r="Q83" s="159">
        <f>SUM(Q84:Q148)</f>
        <v>0.70000000000000007</v>
      </c>
      <c r="R83" s="159"/>
      <c r="S83" s="159"/>
      <c r="T83" s="159"/>
      <c r="U83" s="159"/>
      <c r="V83" s="159">
        <f>SUM(V84:V148)</f>
        <v>4.41</v>
      </c>
      <c r="W83" s="159"/>
      <c r="X83" s="159"/>
      <c r="AG83" t="s">
        <v>111</v>
      </c>
    </row>
    <row r="84" spans="1:60" outlineLevel="1" x14ac:dyDescent="0.2">
      <c r="A84" s="166">
        <v>23</v>
      </c>
      <c r="B84" s="167" t="s">
        <v>230</v>
      </c>
      <c r="C84" s="175" t="s">
        <v>231</v>
      </c>
      <c r="D84" s="168" t="s">
        <v>151</v>
      </c>
      <c r="E84" s="169">
        <v>10</v>
      </c>
      <c r="F84" s="170"/>
      <c r="G84" s="171">
        <f>ROUND(E84*F84,2)</f>
        <v>0</v>
      </c>
      <c r="H84" s="170"/>
      <c r="I84" s="171">
        <f>ROUND(E84*H84,2)</f>
        <v>0</v>
      </c>
      <c r="J84" s="170"/>
      <c r="K84" s="171">
        <f>ROUND(E84*J84,2)</f>
        <v>0</v>
      </c>
      <c r="L84" s="171">
        <v>21</v>
      </c>
      <c r="M84" s="172">
        <f>G84*(1+L84/100)</f>
        <v>0</v>
      </c>
      <c r="N84" s="156">
        <v>1.941E-2</v>
      </c>
      <c r="O84" s="156">
        <f>ROUND(E84*N84,2)</f>
        <v>0.19</v>
      </c>
      <c r="P84" s="156">
        <v>0</v>
      </c>
      <c r="Q84" s="156">
        <f>ROUND(E84*P84,2)</f>
        <v>0</v>
      </c>
      <c r="R84" s="156"/>
      <c r="S84" s="156" t="s">
        <v>115</v>
      </c>
      <c r="T84" s="156" t="s">
        <v>116</v>
      </c>
      <c r="U84" s="156">
        <v>0</v>
      </c>
      <c r="V84" s="156">
        <f>ROUND(E84*U84,2)</f>
        <v>0</v>
      </c>
      <c r="W84" s="156"/>
      <c r="X84" s="156" t="s">
        <v>117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118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273" t="s">
        <v>232</v>
      </c>
      <c r="D85" s="274"/>
      <c r="E85" s="274"/>
      <c r="F85" s="274"/>
      <c r="G85" s="274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47"/>
      <c r="Z85" s="147"/>
      <c r="AA85" s="147"/>
      <c r="AB85" s="147"/>
      <c r="AC85" s="147"/>
      <c r="AD85" s="147"/>
      <c r="AE85" s="147"/>
      <c r="AF85" s="147"/>
      <c r="AG85" s="147" t="s">
        <v>128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/>
      <c r="B86" s="155"/>
      <c r="C86" s="176" t="s">
        <v>233</v>
      </c>
      <c r="D86" s="157"/>
      <c r="E86" s="158">
        <v>10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47"/>
      <c r="Z86" s="147"/>
      <c r="AA86" s="147"/>
      <c r="AB86" s="147"/>
      <c r="AC86" s="147"/>
      <c r="AD86" s="147"/>
      <c r="AE86" s="147"/>
      <c r="AF86" s="147"/>
      <c r="AG86" s="147" t="s">
        <v>120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ht="22.5" outlineLevel="1" x14ac:dyDescent="0.2">
      <c r="A87" s="166">
        <v>24</v>
      </c>
      <c r="B87" s="167" t="s">
        <v>234</v>
      </c>
      <c r="C87" s="175" t="s">
        <v>235</v>
      </c>
      <c r="D87" s="168" t="s">
        <v>207</v>
      </c>
      <c r="E87" s="169">
        <v>15</v>
      </c>
      <c r="F87" s="170"/>
      <c r="G87" s="171">
        <f>ROUND(E87*F87,2)</f>
        <v>0</v>
      </c>
      <c r="H87" s="170"/>
      <c r="I87" s="171">
        <f>ROUND(E87*H87,2)</f>
        <v>0</v>
      </c>
      <c r="J87" s="170"/>
      <c r="K87" s="171">
        <f>ROUND(E87*J87,2)</f>
        <v>0</v>
      </c>
      <c r="L87" s="171">
        <v>21</v>
      </c>
      <c r="M87" s="172">
        <f>G87*(1+L87/100)</f>
        <v>0</v>
      </c>
      <c r="N87" s="156">
        <v>4.47E-3</v>
      </c>
      <c r="O87" s="156">
        <f>ROUND(E87*N87,2)</f>
        <v>7.0000000000000007E-2</v>
      </c>
      <c r="P87" s="156">
        <v>0</v>
      </c>
      <c r="Q87" s="156">
        <f>ROUND(E87*P87,2)</f>
        <v>0</v>
      </c>
      <c r="R87" s="156"/>
      <c r="S87" s="156" t="s">
        <v>115</v>
      </c>
      <c r="T87" s="156" t="s">
        <v>116</v>
      </c>
      <c r="U87" s="156">
        <v>0</v>
      </c>
      <c r="V87" s="156">
        <f>ROUND(E87*U87,2)</f>
        <v>0</v>
      </c>
      <c r="W87" s="156"/>
      <c r="X87" s="156" t="s">
        <v>117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118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76" t="s">
        <v>236</v>
      </c>
      <c r="D88" s="157"/>
      <c r="E88" s="158">
        <v>15</v>
      </c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47"/>
      <c r="Z88" s="147"/>
      <c r="AA88" s="147"/>
      <c r="AB88" s="147"/>
      <c r="AC88" s="147"/>
      <c r="AD88" s="147"/>
      <c r="AE88" s="147"/>
      <c r="AF88" s="147"/>
      <c r="AG88" s="147" t="s">
        <v>120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66">
        <v>25</v>
      </c>
      <c r="B89" s="167" t="s">
        <v>237</v>
      </c>
      <c r="C89" s="175" t="s">
        <v>238</v>
      </c>
      <c r="D89" s="168" t="s">
        <v>151</v>
      </c>
      <c r="E89" s="169">
        <v>4.84</v>
      </c>
      <c r="F89" s="170"/>
      <c r="G89" s="171">
        <f>ROUND(E89*F89,2)</f>
        <v>0</v>
      </c>
      <c r="H89" s="170"/>
      <c r="I89" s="171">
        <f>ROUND(E89*H89,2)</f>
        <v>0</v>
      </c>
      <c r="J89" s="170"/>
      <c r="K89" s="171">
        <f>ROUND(E89*J89,2)</f>
        <v>0</v>
      </c>
      <c r="L89" s="171">
        <v>21</v>
      </c>
      <c r="M89" s="172">
        <f>G89*(1+L89/100)</f>
        <v>0</v>
      </c>
      <c r="N89" s="156">
        <v>3.1199999999999999E-3</v>
      </c>
      <c r="O89" s="156">
        <f>ROUND(E89*N89,2)</f>
        <v>0.02</v>
      </c>
      <c r="P89" s="156">
        <v>0</v>
      </c>
      <c r="Q89" s="156">
        <f>ROUND(E89*P89,2)</f>
        <v>0</v>
      </c>
      <c r="R89" s="156"/>
      <c r="S89" s="156" t="s">
        <v>115</v>
      </c>
      <c r="T89" s="156" t="s">
        <v>116</v>
      </c>
      <c r="U89" s="156">
        <v>0</v>
      </c>
      <c r="V89" s="156">
        <f>ROUND(E89*U89,2)</f>
        <v>0</v>
      </c>
      <c r="W89" s="156"/>
      <c r="X89" s="156" t="s">
        <v>117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118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273" t="s">
        <v>239</v>
      </c>
      <c r="D90" s="274"/>
      <c r="E90" s="274"/>
      <c r="F90" s="274"/>
      <c r="G90" s="274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47"/>
      <c r="Z90" s="147"/>
      <c r="AA90" s="147"/>
      <c r="AB90" s="147"/>
      <c r="AC90" s="147"/>
      <c r="AD90" s="147"/>
      <c r="AE90" s="147"/>
      <c r="AF90" s="147"/>
      <c r="AG90" s="147" t="s">
        <v>128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84" t="s">
        <v>129</v>
      </c>
      <c r="D91" s="180"/>
      <c r="E91" s="181"/>
      <c r="F91" s="182"/>
      <c r="G91" s="182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47"/>
      <c r="Z91" s="147"/>
      <c r="AA91" s="147"/>
      <c r="AB91" s="147"/>
      <c r="AC91" s="147"/>
      <c r="AD91" s="147"/>
      <c r="AE91" s="147"/>
      <c r="AF91" s="147"/>
      <c r="AG91" s="147" t="s">
        <v>128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271" t="s">
        <v>399</v>
      </c>
      <c r="D92" s="272"/>
      <c r="E92" s="272"/>
      <c r="F92" s="272"/>
      <c r="G92" s="272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47"/>
      <c r="Z92" s="147"/>
      <c r="AA92" s="147"/>
      <c r="AB92" s="147"/>
      <c r="AC92" s="147"/>
      <c r="AD92" s="147"/>
      <c r="AE92" s="147"/>
      <c r="AF92" s="147"/>
      <c r="AG92" s="147" t="s">
        <v>128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54"/>
      <c r="B93" s="155"/>
      <c r="C93" s="271" t="s">
        <v>240</v>
      </c>
      <c r="D93" s="272"/>
      <c r="E93" s="272"/>
      <c r="F93" s="272"/>
      <c r="G93" s="272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47"/>
      <c r="Z93" s="147"/>
      <c r="AA93" s="147"/>
      <c r="AB93" s="147"/>
      <c r="AC93" s="147"/>
      <c r="AD93" s="147"/>
      <c r="AE93" s="147"/>
      <c r="AF93" s="147"/>
      <c r="AG93" s="147" t="s">
        <v>128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271" t="s">
        <v>241</v>
      </c>
      <c r="D94" s="272"/>
      <c r="E94" s="272"/>
      <c r="F94" s="272"/>
      <c r="G94" s="272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47"/>
      <c r="Z94" s="147"/>
      <c r="AA94" s="147"/>
      <c r="AB94" s="147"/>
      <c r="AC94" s="147"/>
      <c r="AD94" s="147"/>
      <c r="AE94" s="147"/>
      <c r="AF94" s="147"/>
      <c r="AG94" s="147" t="s">
        <v>128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271" t="s">
        <v>242</v>
      </c>
      <c r="D95" s="272"/>
      <c r="E95" s="272"/>
      <c r="F95" s="272"/>
      <c r="G95" s="272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128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76" t="s">
        <v>243</v>
      </c>
      <c r="D96" s="157"/>
      <c r="E96" s="158">
        <v>4.84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120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6">
        <v>26</v>
      </c>
      <c r="B97" s="167" t="s">
        <v>244</v>
      </c>
      <c r="C97" s="175" t="s">
        <v>245</v>
      </c>
      <c r="D97" s="168" t="s">
        <v>207</v>
      </c>
      <c r="E97" s="169">
        <v>15</v>
      </c>
      <c r="F97" s="170"/>
      <c r="G97" s="171">
        <f>ROUND(E97*F97,2)</f>
        <v>0</v>
      </c>
      <c r="H97" s="170"/>
      <c r="I97" s="171">
        <f>ROUND(E97*H97,2)</f>
        <v>0</v>
      </c>
      <c r="J97" s="170"/>
      <c r="K97" s="171">
        <f>ROUND(E97*J97,2)</f>
        <v>0</v>
      </c>
      <c r="L97" s="171">
        <v>21</v>
      </c>
      <c r="M97" s="172">
        <f>G97*(1+L97/100)</f>
        <v>0</v>
      </c>
      <c r="N97" s="156">
        <v>5.0400000000000002E-3</v>
      </c>
      <c r="O97" s="156">
        <f>ROUND(E97*N97,2)</f>
        <v>0.08</v>
      </c>
      <c r="P97" s="156">
        <v>0</v>
      </c>
      <c r="Q97" s="156">
        <f>ROUND(E97*P97,2)</f>
        <v>0</v>
      </c>
      <c r="R97" s="156"/>
      <c r="S97" s="156" t="s">
        <v>115</v>
      </c>
      <c r="T97" s="156" t="s">
        <v>116</v>
      </c>
      <c r="U97" s="156">
        <v>0</v>
      </c>
      <c r="V97" s="156">
        <f>ROUND(E97*U97,2)</f>
        <v>0</v>
      </c>
      <c r="W97" s="156"/>
      <c r="X97" s="156" t="s">
        <v>117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118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76" t="s">
        <v>236</v>
      </c>
      <c r="D98" s="157"/>
      <c r="E98" s="158">
        <v>15</v>
      </c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47"/>
      <c r="Z98" s="147"/>
      <c r="AA98" s="147"/>
      <c r="AB98" s="147"/>
      <c r="AC98" s="147"/>
      <c r="AD98" s="147"/>
      <c r="AE98" s="147"/>
      <c r="AF98" s="147"/>
      <c r="AG98" s="147" t="s">
        <v>120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66">
        <v>27</v>
      </c>
      <c r="B99" s="167" t="s">
        <v>246</v>
      </c>
      <c r="C99" s="175" t="s">
        <v>247</v>
      </c>
      <c r="D99" s="168" t="s">
        <v>200</v>
      </c>
      <c r="E99" s="169">
        <v>17</v>
      </c>
      <c r="F99" s="170"/>
      <c r="G99" s="171">
        <f>ROUND(E99*F99,2)</f>
        <v>0</v>
      </c>
      <c r="H99" s="170"/>
      <c r="I99" s="171">
        <f>ROUND(E99*H99,2)</f>
        <v>0</v>
      </c>
      <c r="J99" s="170"/>
      <c r="K99" s="171">
        <f>ROUND(E99*J99,2)</f>
        <v>0</v>
      </c>
      <c r="L99" s="171">
        <v>21</v>
      </c>
      <c r="M99" s="172">
        <f>G99*(1+L99/100)</f>
        <v>0</v>
      </c>
      <c r="N99" s="156">
        <v>0</v>
      </c>
      <c r="O99" s="156">
        <f>ROUND(E99*N99,2)</f>
        <v>0</v>
      </c>
      <c r="P99" s="156">
        <v>0</v>
      </c>
      <c r="Q99" s="156">
        <f>ROUND(E99*P99,2)</f>
        <v>0</v>
      </c>
      <c r="R99" s="156"/>
      <c r="S99" s="156" t="s">
        <v>115</v>
      </c>
      <c r="T99" s="156" t="s">
        <v>116</v>
      </c>
      <c r="U99" s="156">
        <v>0</v>
      </c>
      <c r="V99" s="156">
        <f>ROUND(E99*U99,2)</f>
        <v>0</v>
      </c>
      <c r="W99" s="156"/>
      <c r="X99" s="156" t="s">
        <v>117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118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176" t="s">
        <v>248</v>
      </c>
      <c r="D100" s="157"/>
      <c r="E100" s="158">
        <v>17</v>
      </c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120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66">
        <v>28</v>
      </c>
      <c r="B101" s="167" t="s">
        <v>249</v>
      </c>
      <c r="C101" s="175" t="s">
        <v>250</v>
      </c>
      <c r="D101" s="168" t="s">
        <v>207</v>
      </c>
      <c r="E101" s="169">
        <v>20.2</v>
      </c>
      <c r="F101" s="170"/>
      <c r="G101" s="171">
        <f>ROUND(E101*F101,2)</f>
        <v>0</v>
      </c>
      <c r="H101" s="170"/>
      <c r="I101" s="171">
        <f>ROUND(E101*H101,2)</f>
        <v>0</v>
      </c>
      <c r="J101" s="170"/>
      <c r="K101" s="171">
        <f>ROUND(E101*J101,2)</f>
        <v>0</v>
      </c>
      <c r="L101" s="171">
        <v>21</v>
      </c>
      <c r="M101" s="172">
        <f>G101*(1+L101/100)</f>
        <v>0</v>
      </c>
      <c r="N101" s="156">
        <v>4.79E-3</v>
      </c>
      <c r="O101" s="156">
        <f>ROUND(E101*N101,2)</f>
        <v>0.1</v>
      </c>
      <c r="P101" s="156">
        <v>0</v>
      </c>
      <c r="Q101" s="156">
        <f>ROUND(E101*P101,2)</f>
        <v>0</v>
      </c>
      <c r="R101" s="156"/>
      <c r="S101" s="156" t="s">
        <v>115</v>
      </c>
      <c r="T101" s="156" t="s">
        <v>116</v>
      </c>
      <c r="U101" s="156">
        <v>0</v>
      </c>
      <c r="V101" s="156">
        <f>ROUND(E101*U101,2)</f>
        <v>0</v>
      </c>
      <c r="W101" s="156"/>
      <c r="X101" s="156" t="s">
        <v>117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118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/>
      <c r="B102" s="155"/>
      <c r="C102" s="273" t="s">
        <v>251</v>
      </c>
      <c r="D102" s="274"/>
      <c r="E102" s="274"/>
      <c r="F102" s="274"/>
      <c r="G102" s="274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47"/>
      <c r="Z102" s="147"/>
      <c r="AA102" s="147"/>
      <c r="AB102" s="147"/>
      <c r="AC102" s="147"/>
      <c r="AD102" s="147"/>
      <c r="AE102" s="147"/>
      <c r="AF102" s="147"/>
      <c r="AG102" s="147" t="s">
        <v>128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176" t="s">
        <v>252</v>
      </c>
      <c r="D103" s="157"/>
      <c r="E103" s="158">
        <v>20.2</v>
      </c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120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66">
        <v>29</v>
      </c>
      <c r="B104" s="167" t="s">
        <v>253</v>
      </c>
      <c r="C104" s="175" t="s">
        <v>254</v>
      </c>
      <c r="D104" s="168" t="s">
        <v>207</v>
      </c>
      <c r="E104" s="169">
        <v>54.1</v>
      </c>
      <c r="F104" s="170"/>
      <c r="G104" s="171">
        <f>ROUND(E104*F104,2)</f>
        <v>0</v>
      </c>
      <c r="H104" s="170"/>
      <c r="I104" s="171">
        <f>ROUND(E104*H104,2)</f>
        <v>0</v>
      </c>
      <c r="J104" s="170"/>
      <c r="K104" s="171">
        <f>ROUND(E104*J104,2)</f>
        <v>0</v>
      </c>
      <c r="L104" s="171">
        <v>21</v>
      </c>
      <c r="M104" s="172">
        <f>G104*(1+L104/100)</f>
        <v>0</v>
      </c>
      <c r="N104" s="156">
        <v>2.5100000000000001E-3</v>
      </c>
      <c r="O104" s="156">
        <f>ROUND(E104*N104,2)</f>
        <v>0.14000000000000001</v>
      </c>
      <c r="P104" s="156">
        <v>0</v>
      </c>
      <c r="Q104" s="156">
        <f>ROUND(E104*P104,2)</f>
        <v>0</v>
      </c>
      <c r="R104" s="156"/>
      <c r="S104" s="156" t="s">
        <v>115</v>
      </c>
      <c r="T104" s="156" t="s">
        <v>116</v>
      </c>
      <c r="U104" s="156">
        <v>0</v>
      </c>
      <c r="V104" s="156">
        <f>ROUND(E104*U104,2)</f>
        <v>0</v>
      </c>
      <c r="W104" s="156"/>
      <c r="X104" s="156" t="s">
        <v>117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118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54"/>
      <c r="B105" s="155"/>
      <c r="C105" s="176" t="s">
        <v>255</v>
      </c>
      <c r="D105" s="157"/>
      <c r="E105" s="158">
        <v>54.1</v>
      </c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120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66">
        <v>30</v>
      </c>
      <c r="B106" s="167" t="s">
        <v>256</v>
      </c>
      <c r="C106" s="175" t="s">
        <v>257</v>
      </c>
      <c r="D106" s="168" t="s">
        <v>207</v>
      </c>
      <c r="E106" s="169">
        <v>26.5</v>
      </c>
      <c r="F106" s="170"/>
      <c r="G106" s="171">
        <f>ROUND(E106*F106,2)</f>
        <v>0</v>
      </c>
      <c r="H106" s="170"/>
      <c r="I106" s="171">
        <f>ROUND(E106*H106,2)</f>
        <v>0</v>
      </c>
      <c r="J106" s="170"/>
      <c r="K106" s="171">
        <f>ROUND(E106*J106,2)</f>
        <v>0</v>
      </c>
      <c r="L106" s="171">
        <v>21</v>
      </c>
      <c r="M106" s="172">
        <f>G106*(1+L106/100)</f>
        <v>0</v>
      </c>
      <c r="N106" s="156">
        <v>2.5100000000000001E-3</v>
      </c>
      <c r="O106" s="156">
        <f>ROUND(E106*N106,2)</f>
        <v>7.0000000000000007E-2</v>
      </c>
      <c r="P106" s="156">
        <v>0</v>
      </c>
      <c r="Q106" s="156">
        <f>ROUND(E106*P106,2)</f>
        <v>0</v>
      </c>
      <c r="R106" s="156"/>
      <c r="S106" s="156" t="s">
        <v>115</v>
      </c>
      <c r="T106" s="156" t="s">
        <v>116</v>
      </c>
      <c r="U106" s="156">
        <v>0</v>
      </c>
      <c r="V106" s="156">
        <f>ROUND(E106*U106,2)</f>
        <v>0</v>
      </c>
      <c r="W106" s="156"/>
      <c r="X106" s="156" t="s">
        <v>117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118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54"/>
      <c r="B107" s="155"/>
      <c r="C107" s="176" t="s">
        <v>258</v>
      </c>
      <c r="D107" s="157"/>
      <c r="E107" s="158">
        <v>26.5</v>
      </c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120</v>
      </c>
      <c r="AH107" s="147">
        <v>0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66">
        <v>31</v>
      </c>
      <c r="B108" s="167" t="s">
        <v>259</v>
      </c>
      <c r="C108" s="175" t="s">
        <v>260</v>
      </c>
      <c r="D108" s="168" t="s">
        <v>207</v>
      </c>
      <c r="E108" s="169">
        <v>58.8</v>
      </c>
      <c r="F108" s="170"/>
      <c r="G108" s="171">
        <f>ROUND(E108*F108,2)</f>
        <v>0</v>
      </c>
      <c r="H108" s="170"/>
      <c r="I108" s="171">
        <f>ROUND(E108*H108,2)</f>
        <v>0</v>
      </c>
      <c r="J108" s="170"/>
      <c r="K108" s="171">
        <f>ROUND(E108*J108,2)</f>
        <v>0</v>
      </c>
      <c r="L108" s="171">
        <v>21</v>
      </c>
      <c r="M108" s="172">
        <f>G108*(1+L108/100)</f>
        <v>0</v>
      </c>
      <c r="N108" s="156">
        <v>1.4599999999999999E-3</v>
      </c>
      <c r="O108" s="156">
        <f>ROUND(E108*N108,2)</f>
        <v>0.09</v>
      </c>
      <c r="P108" s="156">
        <v>0</v>
      </c>
      <c r="Q108" s="156">
        <f>ROUND(E108*P108,2)</f>
        <v>0</v>
      </c>
      <c r="R108" s="156"/>
      <c r="S108" s="156" t="s">
        <v>115</v>
      </c>
      <c r="T108" s="156" t="s">
        <v>116</v>
      </c>
      <c r="U108" s="156">
        <v>0</v>
      </c>
      <c r="V108" s="156">
        <f>ROUND(E108*U108,2)</f>
        <v>0</v>
      </c>
      <c r="W108" s="156"/>
      <c r="X108" s="156" t="s">
        <v>117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118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54"/>
      <c r="B109" s="155"/>
      <c r="C109" s="176" t="s">
        <v>261</v>
      </c>
      <c r="D109" s="157"/>
      <c r="E109" s="158">
        <v>45.6</v>
      </c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120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176" t="s">
        <v>262</v>
      </c>
      <c r="D110" s="157"/>
      <c r="E110" s="158">
        <v>13.2</v>
      </c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120</v>
      </c>
      <c r="AH110" s="147">
        <v>0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66">
        <v>32</v>
      </c>
      <c r="B111" s="167" t="s">
        <v>263</v>
      </c>
      <c r="C111" s="175" t="s">
        <v>264</v>
      </c>
      <c r="D111" s="168" t="s">
        <v>207</v>
      </c>
      <c r="E111" s="169">
        <v>28.2</v>
      </c>
      <c r="F111" s="170"/>
      <c r="G111" s="171">
        <f>ROUND(E111*F111,2)</f>
        <v>0</v>
      </c>
      <c r="H111" s="170"/>
      <c r="I111" s="171">
        <f>ROUND(E111*H111,2)</f>
        <v>0</v>
      </c>
      <c r="J111" s="170"/>
      <c r="K111" s="171">
        <f>ROUND(E111*J111,2)</f>
        <v>0</v>
      </c>
      <c r="L111" s="171">
        <v>21</v>
      </c>
      <c r="M111" s="172">
        <f>G111*(1+L111/100)</f>
        <v>0</v>
      </c>
      <c r="N111" s="156">
        <v>1.14E-3</v>
      </c>
      <c r="O111" s="156">
        <f>ROUND(E111*N111,2)</f>
        <v>0.03</v>
      </c>
      <c r="P111" s="156">
        <v>0</v>
      </c>
      <c r="Q111" s="156">
        <f>ROUND(E111*P111,2)</f>
        <v>0</v>
      </c>
      <c r="R111" s="156"/>
      <c r="S111" s="156" t="s">
        <v>115</v>
      </c>
      <c r="T111" s="156" t="s">
        <v>116</v>
      </c>
      <c r="U111" s="156">
        <v>0</v>
      </c>
      <c r="V111" s="156">
        <f>ROUND(E111*U111,2)</f>
        <v>0</v>
      </c>
      <c r="W111" s="156"/>
      <c r="X111" s="156" t="s">
        <v>117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118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76" t="s">
        <v>265</v>
      </c>
      <c r="D112" s="157"/>
      <c r="E112" s="158">
        <v>15</v>
      </c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120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176" t="s">
        <v>266</v>
      </c>
      <c r="D113" s="157"/>
      <c r="E113" s="158">
        <v>13.2</v>
      </c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120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66">
        <v>33</v>
      </c>
      <c r="B114" s="167" t="s">
        <v>267</v>
      </c>
      <c r="C114" s="175" t="s">
        <v>268</v>
      </c>
      <c r="D114" s="168" t="s">
        <v>207</v>
      </c>
      <c r="E114" s="169">
        <v>11.4</v>
      </c>
      <c r="F114" s="170"/>
      <c r="G114" s="171">
        <f>ROUND(E114*F114,2)</f>
        <v>0</v>
      </c>
      <c r="H114" s="170"/>
      <c r="I114" s="171">
        <f>ROUND(E114*H114,2)</f>
        <v>0</v>
      </c>
      <c r="J114" s="170"/>
      <c r="K114" s="171">
        <f>ROUND(E114*J114,2)</f>
        <v>0</v>
      </c>
      <c r="L114" s="171">
        <v>21</v>
      </c>
      <c r="M114" s="172">
        <f>G114*(1+L114/100)</f>
        <v>0</v>
      </c>
      <c r="N114" s="156">
        <v>0</v>
      </c>
      <c r="O114" s="156">
        <f>ROUND(E114*N114,2)</f>
        <v>0</v>
      </c>
      <c r="P114" s="156">
        <v>4.2599999999999999E-3</v>
      </c>
      <c r="Q114" s="156">
        <f>ROUND(E114*P114,2)</f>
        <v>0.05</v>
      </c>
      <c r="R114" s="156"/>
      <c r="S114" s="156" t="s">
        <v>115</v>
      </c>
      <c r="T114" s="156" t="s">
        <v>116</v>
      </c>
      <c r="U114" s="156">
        <v>0</v>
      </c>
      <c r="V114" s="156">
        <f>ROUND(E114*U114,2)</f>
        <v>0</v>
      </c>
      <c r="W114" s="156"/>
      <c r="X114" s="156" t="s">
        <v>117</v>
      </c>
      <c r="Y114" s="147"/>
      <c r="Z114" s="147"/>
      <c r="AA114" s="147"/>
      <c r="AB114" s="147"/>
      <c r="AC114" s="147"/>
      <c r="AD114" s="147"/>
      <c r="AE114" s="147"/>
      <c r="AF114" s="147"/>
      <c r="AG114" s="147" t="s">
        <v>118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54"/>
      <c r="B115" s="155"/>
      <c r="C115" s="273" t="s">
        <v>269</v>
      </c>
      <c r="D115" s="274"/>
      <c r="E115" s="274"/>
      <c r="F115" s="274"/>
      <c r="G115" s="274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128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176" t="s">
        <v>270</v>
      </c>
      <c r="D116" s="157"/>
      <c r="E116" s="158">
        <v>11.4</v>
      </c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120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ht="22.5" outlineLevel="1" x14ac:dyDescent="0.2">
      <c r="A117" s="166">
        <v>34</v>
      </c>
      <c r="B117" s="167" t="s">
        <v>271</v>
      </c>
      <c r="C117" s="175" t="s">
        <v>272</v>
      </c>
      <c r="D117" s="168" t="s">
        <v>207</v>
      </c>
      <c r="E117" s="169">
        <v>15</v>
      </c>
      <c r="F117" s="170"/>
      <c r="G117" s="171">
        <f>ROUND(E117*F117,2)</f>
        <v>0</v>
      </c>
      <c r="H117" s="170"/>
      <c r="I117" s="171">
        <f>ROUND(E117*H117,2)</f>
        <v>0</v>
      </c>
      <c r="J117" s="170"/>
      <c r="K117" s="171">
        <f>ROUND(E117*J117,2)</f>
        <v>0</v>
      </c>
      <c r="L117" s="171">
        <v>21</v>
      </c>
      <c r="M117" s="172">
        <f>G117*(1+L117/100)</f>
        <v>0</v>
      </c>
      <c r="N117" s="156">
        <v>0</v>
      </c>
      <c r="O117" s="156">
        <f>ROUND(E117*N117,2)</f>
        <v>0</v>
      </c>
      <c r="P117" s="156">
        <v>3.8400000000000001E-3</v>
      </c>
      <c r="Q117" s="156">
        <f>ROUND(E117*P117,2)</f>
        <v>0.06</v>
      </c>
      <c r="R117" s="156"/>
      <c r="S117" s="156" t="s">
        <v>115</v>
      </c>
      <c r="T117" s="156" t="s">
        <v>116</v>
      </c>
      <c r="U117" s="156">
        <v>0</v>
      </c>
      <c r="V117" s="156">
        <f>ROUND(E117*U117,2)</f>
        <v>0</v>
      </c>
      <c r="W117" s="156"/>
      <c r="X117" s="156" t="s">
        <v>117</v>
      </c>
      <c r="Y117" s="147"/>
      <c r="Z117" s="147"/>
      <c r="AA117" s="147"/>
      <c r="AB117" s="147"/>
      <c r="AC117" s="147"/>
      <c r="AD117" s="147"/>
      <c r="AE117" s="147"/>
      <c r="AF117" s="147"/>
      <c r="AG117" s="147" t="s">
        <v>118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76" t="s">
        <v>236</v>
      </c>
      <c r="D118" s="157"/>
      <c r="E118" s="158">
        <v>15</v>
      </c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120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ht="22.5" outlineLevel="1" x14ac:dyDescent="0.2">
      <c r="A119" s="166">
        <v>35</v>
      </c>
      <c r="B119" s="167" t="s">
        <v>273</v>
      </c>
      <c r="C119" s="175" t="s">
        <v>274</v>
      </c>
      <c r="D119" s="168" t="s">
        <v>207</v>
      </c>
      <c r="E119" s="169">
        <v>45</v>
      </c>
      <c r="F119" s="170"/>
      <c r="G119" s="171">
        <f>ROUND(E119*F119,2)</f>
        <v>0</v>
      </c>
      <c r="H119" s="170"/>
      <c r="I119" s="171">
        <f>ROUND(E119*H119,2)</f>
        <v>0</v>
      </c>
      <c r="J119" s="170"/>
      <c r="K119" s="171">
        <f>ROUND(E119*J119,2)</f>
        <v>0</v>
      </c>
      <c r="L119" s="171">
        <v>21</v>
      </c>
      <c r="M119" s="172">
        <f>G119*(1+L119/100)</f>
        <v>0</v>
      </c>
      <c r="N119" s="156">
        <v>0</v>
      </c>
      <c r="O119" s="156">
        <f>ROUND(E119*N119,2)</f>
        <v>0</v>
      </c>
      <c r="P119" s="156">
        <v>4.1599999999999996E-3</v>
      </c>
      <c r="Q119" s="156">
        <f>ROUND(E119*P119,2)</f>
        <v>0.19</v>
      </c>
      <c r="R119" s="156"/>
      <c r="S119" s="156" t="s">
        <v>115</v>
      </c>
      <c r="T119" s="156" t="s">
        <v>116</v>
      </c>
      <c r="U119" s="156">
        <v>0</v>
      </c>
      <c r="V119" s="156">
        <f>ROUND(E119*U119,2)</f>
        <v>0</v>
      </c>
      <c r="W119" s="156"/>
      <c r="X119" s="156" t="s">
        <v>117</v>
      </c>
      <c r="Y119" s="147"/>
      <c r="Z119" s="147"/>
      <c r="AA119" s="147"/>
      <c r="AB119" s="147"/>
      <c r="AC119" s="147"/>
      <c r="AD119" s="147"/>
      <c r="AE119" s="147"/>
      <c r="AF119" s="147"/>
      <c r="AG119" s="147" t="s">
        <v>118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54"/>
      <c r="B120" s="155"/>
      <c r="C120" s="176" t="s">
        <v>275</v>
      </c>
      <c r="D120" s="157"/>
      <c r="E120" s="158">
        <v>45</v>
      </c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120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66">
        <v>36</v>
      </c>
      <c r="B121" s="167" t="s">
        <v>276</v>
      </c>
      <c r="C121" s="175" t="s">
        <v>277</v>
      </c>
      <c r="D121" s="168" t="s">
        <v>200</v>
      </c>
      <c r="E121" s="169">
        <v>17</v>
      </c>
      <c r="F121" s="170"/>
      <c r="G121" s="171">
        <f>ROUND(E121*F121,2)</f>
        <v>0</v>
      </c>
      <c r="H121" s="170"/>
      <c r="I121" s="171">
        <f>ROUND(E121*H121,2)</f>
        <v>0</v>
      </c>
      <c r="J121" s="170"/>
      <c r="K121" s="171">
        <f>ROUND(E121*J121,2)</f>
        <v>0</v>
      </c>
      <c r="L121" s="171">
        <v>21</v>
      </c>
      <c r="M121" s="172">
        <f>G121*(1+L121/100)</f>
        <v>0</v>
      </c>
      <c r="N121" s="156">
        <v>0</v>
      </c>
      <c r="O121" s="156">
        <f>ROUND(E121*N121,2)</f>
        <v>0</v>
      </c>
      <c r="P121" s="156">
        <v>9.6000000000000002E-4</v>
      </c>
      <c r="Q121" s="156">
        <f>ROUND(E121*P121,2)</f>
        <v>0.02</v>
      </c>
      <c r="R121" s="156"/>
      <c r="S121" s="156" t="s">
        <v>115</v>
      </c>
      <c r="T121" s="156" t="s">
        <v>116</v>
      </c>
      <c r="U121" s="156">
        <v>0</v>
      </c>
      <c r="V121" s="156">
        <f>ROUND(E121*U121,2)</f>
        <v>0</v>
      </c>
      <c r="W121" s="156"/>
      <c r="X121" s="156" t="s">
        <v>117</v>
      </c>
      <c r="Y121" s="147"/>
      <c r="Z121" s="147"/>
      <c r="AA121" s="147"/>
      <c r="AB121" s="147"/>
      <c r="AC121" s="147"/>
      <c r="AD121" s="147"/>
      <c r="AE121" s="147"/>
      <c r="AF121" s="147"/>
      <c r="AG121" s="147" t="s">
        <v>118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176" t="s">
        <v>248</v>
      </c>
      <c r="D122" s="157"/>
      <c r="E122" s="158">
        <v>17</v>
      </c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120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66">
        <v>37</v>
      </c>
      <c r="B123" s="167" t="s">
        <v>278</v>
      </c>
      <c r="C123" s="175" t="s">
        <v>279</v>
      </c>
      <c r="D123" s="168" t="s">
        <v>207</v>
      </c>
      <c r="E123" s="169">
        <v>15</v>
      </c>
      <c r="F123" s="170"/>
      <c r="G123" s="171">
        <f>ROUND(E123*F123,2)</f>
        <v>0</v>
      </c>
      <c r="H123" s="170"/>
      <c r="I123" s="171">
        <f>ROUND(E123*H123,2)</f>
        <v>0</v>
      </c>
      <c r="J123" s="170"/>
      <c r="K123" s="171">
        <f>ROUND(E123*J123,2)</f>
        <v>0</v>
      </c>
      <c r="L123" s="171">
        <v>21</v>
      </c>
      <c r="M123" s="172">
        <f>G123*(1+L123/100)</f>
        <v>0</v>
      </c>
      <c r="N123" s="156">
        <v>0</v>
      </c>
      <c r="O123" s="156">
        <f>ROUND(E123*N123,2)</f>
        <v>0</v>
      </c>
      <c r="P123" s="156">
        <v>4.2399999999999998E-3</v>
      </c>
      <c r="Q123" s="156">
        <f>ROUND(E123*P123,2)</f>
        <v>0.06</v>
      </c>
      <c r="R123" s="156"/>
      <c r="S123" s="156" t="s">
        <v>115</v>
      </c>
      <c r="T123" s="156" t="s">
        <v>116</v>
      </c>
      <c r="U123" s="156">
        <v>0</v>
      </c>
      <c r="V123" s="156">
        <f>ROUND(E123*U123,2)</f>
        <v>0</v>
      </c>
      <c r="W123" s="156"/>
      <c r="X123" s="156" t="s">
        <v>117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118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76" t="s">
        <v>236</v>
      </c>
      <c r="D124" s="157"/>
      <c r="E124" s="158">
        <v>15</v>
      </c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120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66">
        <v>38</v>
      </c>
      <c r="B125" s="167" t="s">
        <v>280</v>
      </c>
      <c r="C125" s="175" t="s">
        <v>281</v>
      </c>
      <c r="D125" s="168" t="s">
        <v>200</v>
      </c>
      <c r="E125" s="169">
        <v>1</v>
      </c>
      <c r="F125" s="170"/>
      <c r="G125" s="171">
        <f>ROUND(E125*F125,2)</f>
        <v>0</v>
      </c>
      <c r="H125" s="170"/>
      <c r="I125" s="171">
        <f>ROUND(E125*H125,2)</f>
        <v>0</v>
      </c>
      <c r="J125" s="170"/>
      <c r="K125" s="171">
        <f>ROUND(E125*J125,2)</f>
        <v>0</v>
      </c>
      <c r="L125" s="171">
        <v>21</v>
      </c>
      <c r="M125" s="172">
        <f>G125*(1+L125/100)</f>
        <v>0</v>
      </c>
      <c r="N125" s="156">
        <v>0</v>
      </c>
      <c r="O125" s="156">
        <f>ROUND(E125*N125,2)</f>
        <v>0</v>
      </c>
      <c r="P125" s="156">
        <v>2.0080000000000001E-2</v>
      </c>
      <c r="Q125" s="156">
        <f>ROUND(E125*P125,2)</f>
        <v>0.02</v>
      </c>
      <c r="R125" s="156"/>
      <c r="S125" s="156" t="s">
        <v>115</v>
      </c>
      <c r="T125" s="156" t="s">
        <v>116</v>
      </c>
      <c r="U125" s="156">
        <v>0</v>
      </c>
      <c r="V125" s="156">
        <f>ROUND(E125*U125,2)</f>
        <v>0</v>
      </c>
      <c r="W125" s="156"/>
      <c r="X125" s="156" t="s">
        <v>117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118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273" t="s">
        <v>282</v>
      </c>
      <c r="D126" s="274"/>
      <c r="E126" s="274"/>
      <c r="F126" s="274"/>
      <c r="G126" s="274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128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76" t="s">
        <v>119</v>
      </c>
      <c r="D127" s="157"/>
      <c r="E127" s="158">
        <v>1</v>
      </c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120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66">
        <v>39</v>
      </c>
      <c r="B128" s="167" t="s">
        <v>283</v>
      </c>
      <c r="C128" s="175" t="s">
        <v>284</v>
      </c>
      <c r="D128" s="168" t="s">
        <v>207</v>
      </c>
      <c r="E128" s="169">
        <v>20.2</v>
      </c>
      <c r="F128" s="170"/>
      <c r="G128" s="171">
        <f>ROUND(E128*F128,2)</f>
        <v>0</v>
      </c>
      <c r="H128" s="170"/>
      <c r="I128" s="171">
        <f>ROUND(E128*H128,2)</f>
        <v>0</v>
      </c>
      <c r="J128" s="170"/>
      <c r="K128" s="171">
        <f>ROUND(E128*J128,2)</f>
        <v>0</v>
      </c>
      <c r="L128" s="171">
        <v>21</v>
      </c>
      <c r="M128" s="172">
        <f>G128*(1+L128/100)</f>
        <v>0</v>
      </c>
      <c r="N128" s="156">
        <v>0</v>
      </c>
      <c r="O128" s="156">
        <f>ROUND(E128*N128,2)</f>
        <v>0</v>
      </c>
      <c r="P128" s="156">
        <v>3.0699999999999998E-3</v>
      </c>
      <c r="Q128" s="156">
        <f>ROUND(E128*P128,2)</f>
        <v>0.06</v>
      </c>
      <c r="R128" s="156"/>
      <c r="S128" s="156" t="s">
        <v>115</v>
      </c>
      <c r="T128" s="156" t="s">
        <v>116</v>
      </c>
      <c r="U128" s="156">
        <v>0</v>
      </c>
      <c r="V128" s="156">
        <f>ROUND(E128*U128,2)</f>
        <v>0</v>
      </c>
      <c r="W128" s="156"/>
      <c r="X128" s="156" t="s">
        <v>117</v>
      </c>
      <c r="Y128" s="147"/>
      <c r="Z128" s="147"/>
      <c r="AA128" s="147"/>
      <c r="AB128" s="147"/>
      <c r="AC128" s="147"/>
      <c r="AD128" s="147"/>
      <c r="AE128" s="147"/>
      <c r="AF128" s="147"/>
      <c r="AG128" s="147" t="s">
        <v>118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54"/>
      <c r="B129" s="155"/>
      <c r="C129" s="176" t="s">
        <v>252</v>
      </c>
      <c r="D129" s="157"/>
      <c r="E129" s="158">
        <v>20.2</v>
      </c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120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66">
        <v>40</v>
      </c>
      <c r="B130" s="167" t="s">
        <v>285</v>
      </c>
      <c r="C130" s="175" t="s">
        <v>286</v>
      </c>
      <c r="D130" s="168" t="s">
        <v>207</v>
      </c>
      <c r="E130" s="169">
        <v>25.68</v>
      </c>
      <c r="F130" s="170"/>
      <c r="G130" s="171">
        <f>ROUND(E130*F130,2)</f>
        <v>0</v>
      </c>
      <c r="H130" s="170"/>
      <c r="I130" s="171">
        <f>ROUND(E130*H130,2)</f>
        <v>0</v>
      </c>
      <c r="J130" s="170"/>
      <c r="K130" s="171">
        <f>ROUND(E130*J130,2)</f>
        <v>0</v>
      </c>
      <c r="L130" s="171">
        <v>21</v>
      </c>
      <c r="M130" s="172">
        <f>G130*(1+L130/100)</f>
        <v>0</v>
      </c>
      <c r="N130" s="156">
        <v>0</v>
      </c>
      <c r="O130" s="156">
        <f>ROUND(E130*N130,2)</f>
        <v>0</v>
      </c>
      <c r="P130" s="156">
        <v>3.0699999999999998E-3</v>
      </c>
      <c r="Q130" s="156">
        <f>ROUND(E130*P130,2)</f>
        <v>0.08</v>
      </c>
      <c r="R130" s="156"/>
      <c r="S130" s="156" t="s">
        <v>115</v>
      </c>
      <c r="T130" s="156" t="s">
        <v>116</v>
      </c>
      <c r="U130" s="156">
        <v>0</v>
      </c>
      <c r="V130" s="156">
        <f>ROUND(E130*U130,2)</f>
        <v>0</v>
      </c>
      <c r="W130" s="156"/>
      <c r="X130" s="156" t="s">
        <v>117</v>
      </c>
      <c r="Y130" s="147"/>
      <c r="Z130" s="147"/>
      <c r="AA130" s="147"/>
      <c r="AB130" s="147"/>
      <c r="AC130" s="147"/>
      <c r="AD130" s="147"/>
      <c r="AE130" s="147"/>
      <c r="AF130" s="147"/>
      <c r="AG130" s="147" t="s">
        <v>118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54"/>
      <c r="B131" s="155"/>
      <c r="C131" s="176" t="s">
        <v>287</v>
      </c>
      <c r="D131" s="157"/>
      <c r="E131" s="158">
        <v>25.68</v>
      </c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120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">
      <c r="A132" s="166">
        <v>41</v>
      </c>
      <c r="B132" s="167" t="s">
        <v>288</v>
      </c>
      <c r="C132" s="175" t="s">
        <v>289</v>
      </c>
      <c r="D132" s="168" t="s">
        <v>207</v>
      </c>
      <c r="E132" s="169">
        <v>59.53</v>
      </c>
      <c r="F132" s="170"/>
      <c r="G132" s="171">
        <f>ROUND(E132*F132,2)</f>
        <v>0</v>
      </c>
      <c r="H132" s="170"/>
      <c r="I132" s="171">
        <f>ROUND(E132*H132,2)</f>
        <v>0</v>
      </c>
      <c r="J132" s="170"/>
      <c r="K132" s="171">
        <f>ROUND(E132*J132,2)</f>
        <v>0</v>
      </c>
      <c r="L132" s="171">
        <v>21</v>
      </c>
      <c r="M132" s="172">
        <f>G132*(1+L132/100)</f>
        <v>0</v>
      </c>
      <c r="N132" s="156">
        <v>0</v>
      </c>
      <c r="O132" s="156">
        <f>ROUND(E132*N132,2)</f>
        <v>0</v>
      </c>
      <c r="P132" s="156">
        <v>1.97E-3</v>
      </c>
      <c r="Q132" s="156">
        <f>ROUND(E132*P132,2)</f>
        <v>0.12</v>
      </c>
      <c r="R132" s="156"/>
      <c r="S132" s="156" t="s">
        <v>115</v>
      </c>
      <c r="T132" s="156" t="s">
        <v>116</v>
      </c>
      <c r="U132" s="156">
        <v>0</v>
      </c>
      <c r="V132" s="156">
        <f>ROUND(E132*U132,2)</f>
        <v>0</v>
      </c>
      <c r="W132" s="156"/>
      <c r="X132" s="156" t="s">
        <v>117</v>
      </c>
      <c r="Y132" s="147"/>
      <c r="Z132" s="147"/>
      <c r="AA132" s="147"/>
      <c r="AB132" s="147"/>
      <c r="AC132" s="147"/>
      <c r="AD132" s="147"/>
      <c r="AE132" s="147"/>
      <c r="AF132" s="147"/>
      <c r="AG132" s="147" t="s">
        <v>118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273" t="s">
        <v>290</v>
      </c>
      <c r="D133" s="274"/>
      <c r="E133" s="274"/>
      <c r="F133" s="274"/>
      <c r="G133" s="274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128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">
      <c r="A134" s="154"/>
      <c r="B134" s="155"/>
      <c r="C134" s="176" t="s">
        <v>291</v>
      </c>
      <c r="D134" s="157"/>
      <c r="E134" s="158">
        <v>59.53</v>
      </c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120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66">
        <v>42</v>
      </c>
      <c r="B135" s="167" t="s">
        <v>292</v>
      </c>
      <c r="C135" s="175" t="s">
        <v>293</v>
      </c>
      <c r="D135" s="168" t="s">
        <v>207</v>
      </c>
      <c r="E135" s="169">
        <v>11.6</v>
      </c>
      <c r="F135" s="170"/>
      <c r="G135" s="171">
        <f>ROUND(E135*F135,2)</f>
        <v>0</v>
      </c>
      <c r="H135" s="170"/>
      <c r="I135" s="171">
        <f>ROUND(E135*H135,2)</f>
        <v>0</v>
      </c>
      <c r="J135" s="170"/>
      <c r="K135" s="171">
        <f>ROUND(E135*J135,2)</f>
        <v>0</v>
      </c>
      <c r="L135" s="171">
        <v>21</v>
      </c>
      <c r="M135" s="172">
        <f>G135*(1+L135/100)</f>
        <v>0</v>
      </c>
      <c r="N135" s="156">
        <v>0</v>
      </c>
      <c r="O135" s="156">
        <f>ROUND(E135*N135,2)</f>
        <v>0</v>
      </c>
      <c r="P135" s="156">
        <v>2.3E-3</v>
      </c>
      <c r="Q135" s="156">
        <f>ROUND(E135*P135,2)</f>
        <v>0.03</v>
      </c>
      <c r="R135" s="156"/>
      <c r="S135" s="156" t="s">
        <v>115</v>
      </c>
      <c r="T135" s="156" t="s">
        <v>116</v>
      </c>
      <c r="U135" s="156">
        <v>0</v>
      </c>
      <c r="V135" s="156">
        <f>ROUND(E135*U135,2)</f>
        <v>0</v>
      </c>
      <c r="W135" s="156"/>
      <c r="X135" s="156" t="s">
        <v>117</v>
      </c>
      <c r="Y135" s="147"/>
      <c r="Z135" s="147"/>
      <c r="AA135" s="147"/>
      <c r="AB135" s="147"/>
      <c r="AC135" s="147"/>
      <c r="AD135" s="147"/>
      <c r="AE135" s="147"/>
      <c r="AF135" s="147"/>
      <c r="AG135" s="147" t="s">
        <v>118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76" t="s">
        <v>294</v>
      </c>
      <c r="D136" s="157"/>
      <c r="E136" s="158">
        <v>11.6</v>
      </c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120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66">
        <v>43</v>
      </c>
      <c r="B137" s="167" t="s">
        <v>295</v>
      </c>
      <c r="C137" s="175" t="s">
        <v>296</v>
      </c>
      <c r="D137" s="168" t="s">
        <v>207</v>
      </c>
      <c r="E137" s="169">
        <v>4</v>
      </c>
      <c r="F137" s="170"/>
      <c r="G137" s="171">
        <f>ROUND(E137*F137,2)</f>
        <v>0</v>
      </c>
      <c r="H137" s="170"/>
      <c r="I137" s="171">
        <f>ROUND(E137*H137,2)</f>
        <v>0</v>
      </c>
      <c r="J137" s="170"/>
      <c r="K137" s="171">
        <f>ROUND(E137*J137,2)</f>
        <v>0</v>
      </c>
      <c r="L137" s="171">
        <v>21</v>
      </c>
      <c r="M137" s="172">
        <f>G137*(1+L137/100)</f>
        <v>0</v>
      </c>
      <c r="N137" s="156">
        <v>0</v>
      </c>
      <c r="O137" s="156">
        <f>ROUND(E137*N137,2)</f>
        <v>0</v>
      </c>
      <c r="P137" s="156">
        <v>2.2599999999999999E-3</v>
      </c>
      <c r="Q137" s="156">
        <f>ROUND(E137*P137,2)</f>
        <v>0.01</v>
      </c>
      <c r="R137" s="156"/>
      <c r="S137" s="156" t="s">
        <v>115</v>
      </c>
      <c r="T137" s="156" t="s">
        <v>116</v>
      </c>
      <c r="U137" s="156">
        <v>0</v>
      </c>
      <c r="V137" s="156">
        <f>ROUND(E137*U137,2)</f>
        <v>0</v>
      </c>
      <c r="W137" s="156"/>
      <c r="X137" s="156" t="s">
        <v>117</v>
      </c>
      <c r="Y137" s="147"/>
      <c r="Z137" s="147"/>
      <c r="AA137" s="147"/>
      <c r="AB137" s="147"/>
      <c r="AC137" s="147"/>
      <c r="AD137" s="147"/>
      <c r="AE137" s="147"/>
      <c r="AF137" s="147"/>
      <c r="AG137" s="147" t="s">
        <v>118</v>
      </c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1" x14ac:dyDescent="0.2">
      <c r="A138" s="154"/>
      <c r="B138" s="155"/>
      <c r="C138" s="176" t="s">
        <v>297</v>
      </c>
      <c r="D138" s="157"/>
      <c r="E138" s="158">
        <v>4</v>
      </c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47"/>
      <c r="Z138" s="147"/>
      <c r="AA138" s="147"/>
      <c r="AB138" s="147"/>
      <c r="AC138" s="147"/>
      <c r="AD138" s="147"/>
      <c r="AE138" s="147"/>
      <c r="AF138" s="147"/>
      <c r="AG138" s="147" t="s">
        <v>120</v>
      </c>
      <c r="AH138" s="147">
        <v>0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66">
        <v>44</v>
      </c>
      <c r="B139" s="167" t="s">
        <v>298</v>
      </c>
      <c r="C139" s="175" t="s">
        <v>299</v>
      </c>
      <c r="D139" s="168" t="s">
        <v>207</v>
      </c>
      <c r="E139" s="169">
        <v>11.4</v>
      </c>
      <c r="F139" s="170"/>
      <c r="G139" s="171">
        <f>ROUND(E139*F139,2)</f>
        <v>0</v>
      </c>
      <c r="H139" s="170"/>
      <c r="I139" s="171">
        <f>ROUND(E139*H139,2)</f>
        <v>0</v>
      </c>
      <c r="J139" s="170"/>
      <c r="K139" s="171">
        <f>ROUND(E139*J139,2)</f>
        <v>0</v>
      </c>
      <c r="L139" s="171">
        <v>21</v>
      </c>
      <c r="M139" s="172">
        <f>G139*(1+L139/100)</f>
        <v>0</v>
      </c>
      <c r="N139" s="156">
        <v>4.4900000000000001E-3</v>
      </c>
      <c r="O139" s="156">
        <f>ROUND(E139*N139,2)</f>
        <v>0.05</v>
      </c>
      <c r="P139" s="156">
        <v>0</v>
      </c>
      <c r="Q139" s="156">
        <f>ROUND(E139*P139,2)</f>
        <v>0</v>
      </c>
      <c r="R139" s="156"/>
      <c r="S139" s="156" t="s">
        <v>115</v>
      </c>
      <c r="T139" s="156" t="s">
        <v>116</v>
      </c>
      <c r="U139" s="156">
        <v>0</v>
      </c>
      <c r="V139" s="156">
        <f>ROUND(E139*U139,2)</f>
        <v>0</v>
      </c>
      <c r="W139" s="156"/>
      <c r="X139" s="156" t="s">
        <v>117</v>
      </c>
      <c r="Y139" s="147"/>
      <c r="Z139" s="147"/>
      <c r="AA139" s="147"/>
      <c r="AB139" s="147"/>
      <c r="AC139" s="147"/>
      <c r="AD139" s="147"/>
      <c r="AE139" s="147"/>
      <c r="AF139" s="147"/>
      <c r="AG139" s="147" t="s">
        <v>118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54"/>
      <c r="B140" s="155"/>
      <c r="C140" s="273" t="s">
        <v>300</v>
      </c>
      <c r="D140" s="274"/>
      <c r="E140" s="274"/>
      <c r="F140" s="274"/>
      <c r="G140" s="274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47"/>
      <c r="Z140" s="147"/>
      <c r="AA140" s="147"/>
      <c r="AB140" s="147"/>
      <c r="AC140" s="147"/>
      <c r="AD140" s="147"/>
      <c r="AE140" s="147"/>
      <c r="AF140" s="147"/>
      <c r="AG140" s="147" t="s">
        <v>128</v>
      </c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54"/>
      <c r="B141" s="155"/>
      <c r="C141" s="176" t="s">
        <v>270</v>
      </c>
      <c r="D141" s="157"/>
      <c r="E141" s="158">
        <v>11.4</v>
      </c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120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66">
        <v>45</v>
      </c>
      <c r="B142" s="167" t="s">
        <v>301</v>
      </c>
      <c r="C142" s="175" t="s">
        <v>302</v>
      </c>
      <c r="D142" s="168" t="s">
        <v>207</v>
      </c>
      <c r="E142" s="169">
        <v>11.6</v>
      </c>
      <c r="F142" s="170"/>
      <c r="G142" s="171">
        <f>ROUND(E142*F142,2)</f>
        <v>0</v>
      </c>
      <c r="H142" s="170"/>
      <c r="I142" s="171">
        <f>ROUND(E142*H142,2)</f>
        <v>0</v>
      </c>
      <c r="J142" s="170"/>
      <c r="K142" s="171">
        <f>ROUND(E142*J142,2)</f>
        <v>0</v>
      </c>
      <c r="L142" s="171">
        <v>21</v>
      </c>
      <c r="M142" s="172">
        <f>G142*(1+L142/100)</f>
        <v>0</v>
      </c>
      <c r="N142" s="156">
        <v>4.5399999999999998E-3</v>
      </c>
      <c r="O142" s="156">
        <f>ROUND(E142*N142,2)</f>
        <v>0.05</v>
      </c>
      <c r="P142" s="156">
        <v>0</v>
      </c>
      <c r="Q142" s="156">
        <f>ROUND(E142*P142,2)</f>
        <v>0</v>
      </c>
      <c r="R142" s="156"/>
      <c r="S142" s="156" t="s">
        <v>115</v>
      </c>
      <c r="T142" s="156" t="s">
        <v>116</v>
      </c>
      <c r="U142" s="156">
        <v>0</v>
      </c>
      <c r="V142" s="156">
        <f>ROUND(E142*U142,2)</f>
        <v>0</v>
      </c>
      <c r="W142" s="156"/>
      <c r="X142" s="156" t="s">
        <v>117</v>
      </c>
      <c r="Y142" s="147"/>
      <c r="Z142" s="147"/>
      <c r="AA142" s="147"/>
      <c r="AB142" s="147"/>
      <c r="AC142" s="147"/>
      <c r="AD142" s="147"/>
      <c r="AE142" s="147"/>
      <c r="AF142" s="147"/>
      <c r="AG142" s="147" t="s">
        <v>118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54"/>
      <c r="B143" s="155"/>
      <c r="C143" s="176" t="s">
        <v>303</v>
      </c>
      <c r="D143" s="157"/>
      <c r="E143" s="158">
        <v>11.6</v>
      </c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47"/>
      <c r="Z143" s="147"/>
      <c r="AA143" s="147"/>
      <c r="AB143" s="147"/>
      <c r="AC143" s="147"/>
      <c r="AD143" s="147"/>
      <c r="AE143" s="147"/>
      <c r="AF143" s="147"/>
      <c r="AG143" s="147" t="s">
        <v>120</v>
      </c>
      <c r="AH143" s="147">
        <v>0</v>
      </c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66">
        <v>46</v>
      </c>
      <c r="B144" s="167" t="s">
        <v>304</v>
      </c>
      <c r="C144" s="175" t="s">
        <v>305</v>
      </c>
      <c r="D144" s="168" t="s">
        <v>207</v>
      </c>
      <c r="E144" s="169">
        <v>4</v>
      </c>
      <c r="F144" s="170"/>
      <c r="G144" s="171">
        <f>ROUND(E144*F144,2)</f>
        <v>0</v>
      </c>
      <c r="H144" s="170"/>
      <c r="I144" s="171">
        <f>ROUND(E144*H144,2)</f>
        <v>0</v>
      </c>
      <c r="J144" s="170"/>
      <c r="K144" s="171">
        <f>ROUND(E144*J144,2)</f>
        <v>0</v>
      </c>
      <c r="L144" s="171">
        <v>21</v>
      </c>
      <c r="M144" s="172">
        <f>G144*(1+L144/100)</f>
        <v>0</v>
      </c>
      <c r="N144" s="156">
        <v>1.2800000000000001E-3</v>
      </c>
      <c r="O144" s="156">
        <f>ROUND(E144*N144,2)</f>
        <v>0.01</v>
      </c>
      <c r="P144" s="156">
        <v>0</v>
      </c>
      <c r="Q144" s="156">
        <f>ROUND(E144*P144,2)</f>
        <v>0</v>
      </c>
      <c r="R144" s="156"/>
      <c r="S144" s="156" t="s">
        <v>115</v>
      </c>
      <c r="T144" s="156" t="s">
        <v>116</v>
      </c>
      <c r="U144" s="156">
        <v>0</v>
      </c>
      <c r="V144" s="156">
        <f>ROUND(E144*U144,2)</f>
        <v>0</v>
      </c>
      <c r="W144" s="156"/>
      <c r="X144" s="156" t="s">
        <v>117</v>
      </c>
      <c r="Y144" s="147"/>
      <c r="Z144" s="147"/>
      <c r="AA144" s="147"/>
      <c r="AB144" s="147"/>
      <c r="AC144" s="147"/>
      <c r="AD144" s="147"/>
      <c r="AE144" s="147"/>
      <c r="AF144" s="147"/>
      <c r="AG144" s="147" t="s">
        <v>118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">
      <c r="A145" s="154"/>
      <c r="B145" s="155"/>
      <c r="C145" s="176" t="s">
        <v>297</v>
      </c>
      <c r="D145" s="157"/>
      <c r="E145" s="158">
        <v>4</v>
      </c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47"/>
      <c r="Z145" s="147"/>
      <c r="AA145" s="147"/>
      <c r="AB145" s="147"/>
      <c r="AC145" s="147"/>
      <c r="AD145" s="147"/>
      <c r="AE145" s="147"/>
      <c r="AF145" s="147"/>
      <c r="AG145" s="147" t="s">
        <v>120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66">
        <v>47</v>
      </c>
      <c r="B146" s="167" t="s">
        <v>306</v>
      </c>
      <c r="C146" s="175" t="s">
        <v>307</v>
      </c>
      <c r="D146" s="168" t="s">
        <v>200</v>
      </c>
      <c r="E146" s="169">
        <v>17</v>
      </c>
      <c r="F146" s="170"/>
      <c r="G146" s="171">
        <f>ROUND(E146*F146,2)</f>
        <v>0</v>
      </c>
      <c r="H146" s="170"/>
      <c r="I146" s="171">
        <f>ROUND(E146*H146,2)</f>
        <v>0</v>
      </c>
      <c r="J146" s="170"/>
      <c r="K146" s="171">
        <f>ROUND(E146*J146,2)</f>
        <v>0</v>
      </c>
      <c r="L146" s="171">
        <v>21</v>
      </c>
      <c r="M146" s="172">
        <f>G146*(1+L146/100)</f>
        <v>0</v>
      </c>
      <c r="N146" s="156">
        <v>7.5000000000000002E-4</v>
      </c>
      <c r="O146" s="156">
        <f>ROUND(E146*N146,2)</f>
        <v>0.01</v>
      </c>
      <c r="P146" s="156">
        <v>0</v>
      </c>
      <c r="Q146" s="156">
        <f>ROUND(E146*P146,2)</f>
        <v>0</v>
      </c>
      <c r="R146" s="156"/>
      <c r="S146" s="156" t="s">
        <v>115</v>
      </c>
      <c r="T146" s="156" t="s">
        <v>116</v>
      </c>
      <c r="U146" s="156">
        <v>0</v>
      </c>
      <c r="V146" s="156">
        <f>ROUND(E146*U146,2)</f>
        <v>0</v>
      </c>
      <c r="W146" s="156"/>
      <c r="X146" s="156" t="s">
        <v>117</v>
      </c>
      <c r="Y146" s="147"/>
      <c r="Z146" s="147"/>
      <c r="AA146" s="147"/>
      <c r="AB146" s="147"/>
      <c r="AC146" s="147"/>
      <c r="AD146" s="147"/>
      <c r="AE146" s="147"/>
      <c r="AF146" s="147"/>
      <c r="AG146" s="147" t="s">
        <v>118</v>
      </c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">
      <c r="A147" s="154"/>
      <c r="B147" s="155"/>
      <c r="C147" s="176" t="s">
        <v>248</v>
      </c>
      <c r="D147" s="157"/>
      <c r="E147" s="158">
        <v>17</v>
      </c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47"/>
      <c r="Z147" s="147"/>
      <c r="AA147" s="147"/>
      <c r="AB147" s="147"/>
      <c r="AC147" s="147"/>
      <c r="AD147" s="147"/>
      <c r="AE147" s="147"/>
      <c r="AF147" s="147"/>
      <c r="AG147" s="147" t="s">
        <v>120</v>
      </c>
      <c r="AH147" s="147">
        <v>0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85">
        <v>48</v>
      </c>
      <c r="B148" s="186" t="s">
        <v>308</v>
      </c>
      <c r="C148" s="192" t="s">
        <v>309</v>
      </c>
      <c r="D148" s="187" t="s">
        <v>194</v>
      </c>
      <c r="E148" s="188">
        <v>0.89063000000000003</v>
      </c>
      <c r="F148" s="189"/>
      <c r="G148" s="190">
        <f>ROUND(E148*F148,2)</f>
        <v>0</v>
      </c>
      <c r="H148" s="189"/>
      <c r="I148" s="190">
        <f>ROUND(E148*H148,2)</f>
        <v>0</v>
      </c>
      <c r="J148" s="189"/>
      <c r="K148" s="190">
        <f>ROUND(E148*J148,2)</f>
        <v>0</v>
      </c>
      <c r="L148" s="190">
        <v>21</v>
      </c>
      <c r="M148" s="191">
        <f>G148*(1+L148/100)</f>
        <v>0</v>
      </c>
      <c r="N148" s="156">
        <v>0</v>
      </c>
      <c r="O148" s="156">
        <f>ROUND(E148*N148,2)</f>
        <v>0</v>
      </c>
      <c r="P148" s="156">
        <v>0</v>
      </c>
      <c r="Q148" s="156">
        <f>ROUND(E148*P148,2)</f>
        <v>0</v>
      </c>
      <c r="R148" s="156"/>
      <c r="S148" s="156" t="s">
        <v>195</v>
      </c>
      <c r="T148" s="156" t="s">
        <v>195</v>
      </c>
      <c r="U148" s="156">
        <v>4.9470000000000001</v>
      </c>
      <c r="V148" s="156">
        <f>ROUND(E148*U148,2)</f>
        <v>4.41</v>
      </c>
      <c r="W148" s="156"/>
      <c r="X148" s="156" t="s">
        <v>196</v>
      </c>
      <c r="Y148" s="147"/>
      <c r="Z148" s="147"/>
      <c r="AA148" s="147"/>
      <c r="AB148" s="147"/>
      <c r="AC148" s="147"/>
      <c r="AD148" s="147"/>
      <c r="AE148" s="147"/>
      <c r="AF148" s="147"/>
      <c r="AG148" s="147" t="s">
        <v>197</v>
      </c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x14ac:dyDescent="0.2">
      <c r="A149" s="160" t="s">
        <v>110</v>
      </c>
      <c r="B149" s="161" t="s">
        <v>72</v>
      </c>
      <c r="C149" s="174" t="s">
        <v>73</v>
      </c>
      <c r="D149" s="162"/>
      <c r="E149" s="163"/>
      <c r="F149" s="164"/>
      <c r="G149" s="164">
        <f>SUMIF(AG150:AG251,"&lt;&gt;NOR",G150:G251)</f>
        <v>0</v>
      </c>
      <c r="H149" s="164"/>
      <c r="I149" s="164">
        <f>SUM(I150:I251)</f>
        <v>0</v>
      </c>
      <c r="J149" s="164"/>
      <c r="K149" s="164">
        <f>SUM(K150:K251)</f>
        <v>0</v>
      </c>
      <c r="L149" s="164"/>
      <c r="M149" s="165">
        <f>SUM(M150:M251)</f>
        <v>0</v>
      </c>
      <c r="N149" s="159"/>
      <c r="O149" s="159">
        <f>SUM(O150:O251)</f>
        <v>8.7299999999999986</v>
      </c>
      <c r="P149" s="159"/>
      <c r="Q149" s="159">
        <f>SUM(Q150:Q251)</f>
        <v>11.5</v>
      </c>
      <c r="R149" s="159"/>
      <c r="S149" s="159"/>
      <c r="T149" s="159"/>
      <c r="U149" s="159"/>
      <c r="V149" s="159">
        <f>SUM(V150:V251)</f>
        <v>22.32</v>
      </c>
      <c r="W149" s="159"/>
      <c r="X149" s="159"/>
      <c r="AG149" t="s">
        <v>111</v>
      </c>
    </row>
    <row r="150" spans="1:60" ht="22.5" outlineLevel="1" x14ac:dyDescent="0.2">
      <c r="A150" s="166">
        <v>49</v>
      </c>
      <c r="B150" s="167" t="s">
        <v>310</v>
      </c>
      <c r="C150" s="175" t="s">
        <v>311</v>
      </c>
      <c r="D150" s="168" t="s">
        <v>151</v>
      </c>
      <c r="E150" s="169">
        <v>450.64449999999999</v>
      </c>
      <c r="F150" s="170"/>
      <c r="G150" s="171">
        <f>ROUND(E150*F150,2)</f>
        <v>0</v>
      </c>
      <c r="H150" s="170"/>
      <c r="I150" s="171">
        <f>ROUND(E150*H150,2)</f>
        <v>0</v>
      </c>
      <c r="J150" s="170"/>
      <c r="K150" s="171">
        <f>ROUND(E150*J150,2)</f>
        <v>0</v>
      </c>
      <c r="L150" s="171">
        <v>21</v>
      </c>
      <c r="M150" s="172">
        <f>G150*(1+L150/100)</f>
        <v>0</v>
      </c>
      <c r="N150" s="156">
        <v>1.417E-2</v>
      </c>
      <c r="O150" s="156">
        <f>ROUND(E150*N150,2)</f>
        <v>6.39</v>
      </c>
      <c r="P150" s="156">
        <v>0</v>
      </c>
      <c r="Q150" s="156">
        <f>ROUND(E150*P150,2)</f>
        <v>0</v>
      </c>
      <c r="R150" s="156"/>
      <c r="S150" s="156" t="s">
        <v>115</v>
      </c>
      <c r="T150" s="156" t="s">
        <v>116</v>
      </c>
      <c r="U150" s="156">
        <v>0</v>
      </c>
      <c r="V150" s="156">
        <f>ROUND(E150*U150,2)</f>
        <v>0</v>
      </c>
      <c r="W150" s="156"/>
      <c r="X150" s="156" t="s">
        <v>117</v>
      </c>
      <c r="Y150" s="147"/>
      <c r="Z150" s="147"/>
      <c r="AA150" s="147"/>
      <c r="AB150" s="147"/>
      <c r="AC150" s="147"/>
      <c r="AD150" s="147"/>
      <c r="AE150" s="147"/>
      <c r="AF150" s="147"/>
      <c r="AG150" s="147" t="s">
        <v>118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">
      <c r="A151" s="154"/>
      <c r="B151" s="155"/>
      <c r="C151" s="273" t="s">
        <v>312</v>
      </c>
      <c r="D151" s="274"/>
      <c r="E151" s="274"/>
      <c r="F151" s="274"/>
      <c r="G151" s="274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47"/>
      <c r="Z151" s="147"/>
      <c r="AA151" s="147"/>
      <c r="AB151" s="147"/>
      <c r="AC151" s="147"/>
      <c r="AD151" s="147"/>
      <c r="AE151" s="147"/>
      <c r="AF151" s="147"/>
      <c r="AG151" s="147" t="s">
        <v>128</v>
      </c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54"/>
      <c r="B152" s="155"/>
      <c r="C152" s="176" t="s">
        <v>313</v>
      </c>
      <c r="D152" s="157"/>
      <c r="E152" s="158">
        <v>202.12</v>
      </c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120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1" x14ac:dyDescent="0.2">
      <c r="A153" s="154"/>
      <c r="B153" s="155"/>
      <c r="C153" s="176" t="s">
        <v>314</v>
      </c>
      <c r="D153" s="157"/>
      <c r="E153" s="158">
        <v>-14.7</v>
      </c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47"/>
      <c r="Z153" s="147"/>
      <c r="AA153" s="147"/>
      <c r="AB153" s="147"/>
      <c r="AC153" s="147"/>
      <c r="AD153" s="147"/>
      <c r="AE153" s="147"/>
      <c r="AF153" s="147"/>
      <c r="AG153" s="147" t="s">
        <v>120</v>
      </c>
      <c r="AH153" s="147">
        <v>0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 x14ac:dyDescent="0.2">
      <c r="A154" s="154"/>
      <c r="B154" s="155"/>
      <c r="C154" s="176" t="s">
        <v>315</v>
      </c>
      <c r="D154" s="157"/>
      <c r="E154" s="158">
        <v>202</v>
      </c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47"/>
      <c r="Z154" s="147"/>
      <c r="AA154" s="147"/>
      <c r="AB154" s="147"/>
      <c r="AC154" s="147"/>
      <c r="AD154" s="147"/>
      <c r="AE154" s="147"/>
      <c r="AF154" s="147"/>
      <c r="AG154" s="147" t="s">
        <v>120</v>
      </c>
      <c r="AH154" s="147">
        <v>0</v>
      </c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">
      <c r="A155" s="154"/>
      <c r="B155" s="155"/>
      <c r="C155" s="176" t="s">
        <v>314</v>
      </c>
      <c r="D155" s="157"/>
      <c r="E155" s="158">
        <v>-14.7</v>
      </c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120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54"/>
      <c r="B156" s="155"/>
      <c r="C156" s="176" t="s">
        <v>316</v>
      </c>
      <c r="D156" s="157"/>
      <c r="E156" s="158">
        <v>13</v>
      </c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47"/>
      <c r="Z156" s="147"/>
      <c r="AA156" s="147"/>
      <c r="AB156" s="147"/>
      <c r="AC156" s="147"/>
      <c r="AD156" s="147"/>
      <c r="AE156" s="147"/>
      <c r="AF156" s="147"/>
      <c r="AG156" s="147" t="s">
        <v>120</v>
      </c>
      <c r="AH156" s="147">
        <v>0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54"/>
      <c r="B157" s="155"/>
      <c r="C157" s="176" t="s">
        <v>317</v>
      </c>
      <c r="D157" s="157"/>
      <c r="E157" s="158">
        <v>13</v>
      </c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120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 x14ac:dyDescent="0.2">
      <c r="A158" s="154"/>
      <c r="B158" s="155"/>
      <c r="C158" s="176" t="s">
        <v>318</v>
      </c>
      <c r="D158" s="157"/>
      <c r="E158" s="158">
        <v>16.09</v>
      </c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120</v>
      </c>
      <c r="AH158" s="147">
        <v>0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 x14ac:dyDescent="0.2">
      <c r="A159" s="154"/>
      <c r="B159" s="155"/>
      <c r="C159" s="176" t="s">
        <v>319</v>
      </c>
      <c r="D159" s="157"/>
      <c r="E159" s="158">
        <v>6.24</v>
      </c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47"/>
      <c r="Z159" s="147"/>
      <c r="AA159" s="147"/>
      <c r="AB159" s="147"/>
      <c r="AC159" s="147"/>
      <c r="AD159" s="147"/>
      <c r="AE159" s="147"/>
      <c r="AF159" s="147"/>
      <c r="AG159" s="147" t="s">
        <v>120</v>
      </c>
      <c r="AH159" s="147">
        <v>0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">
      <c r="A160" s="154"/>
      <c r="B160" s="155"/>
      <c r="C160" s="176" t="s">
        <v>320</v>
      </c>
      <c r="D160" s="157"/>
      <c r="E160" s="158">
        <v>21.36</v>
      </c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120</v>
      </c>
      <c r="AH160" s="147">
        <v>0</v>
      </c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1" x14ac:dyDescent="0.2">
      <c r="A161" s="154"/>
      <c r="B161" s="155"/>
      <c r="C161" s="176" t="s">
        <v>321</v>
      </c>
      <c r="D161" s="157"/>
      <c r="E161" s="158">
        <v>6.24</v>
      </c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47"/>
      <c r="Z161" s="147"/>
      <c r="AA161" s="147"/>
      <c r="AB161" s="147"/>
      <c r="AC161" s="147"/>
      <c r="AD161" s="147"/>
      <c r="AE161" s="147"/>
      <c r="AF161" s="147"/>
      <c r="AG161" s="147" t="s">
        <v>120</v>
      </c>
      <c r="AH161" s="147">
        <v>0</v>
      </c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1" x14ac:dyDescent="0.2">
      <c r="A162" s="166">
        <v>50</v>
      </c>
      <c r="B162" s="167" t="s">
        <v>322</v>
      </c>
      <c r="C162" s="175" t="s">
        <v>323</v>
      </c>
      <c r="D162" s="168" t="s">
        <v>151</v>
      </c>
      <c r="E162" s="169">
        <v>26</v>
      </c>
      <c r="F162" s="170"/>
      <c r="G162" s="171">
        <f>ROUND(E162*F162,2)</f>
        <v>0</v>
      </c>
      <c r="H162" s="170"/>
      <c r="I162" s="171">
        <f>ROUND(E162*H162,2)</f>
        <v>0</v>
      </c>
      <c r="J162" s="170"/>
      <c r="K162" s="171">
        <f>ROUND(E162*J162,2)</f>
        <v>0</v>
      </c>
      <c r="L162" s="171">
        <v>21</v>
      </c>
      <c r="M162" s="172">
        <f>G162*(1+L162/100)</f>
        <v>0</v>
      </c>
      <c r="N162" s="156">
        <v>0</v>
      </c>
      <c r="O162" s="156">
        <f>ROUND(E162*N162,2)</f>
        <v>0</v>
      </c>
      <c r="P162" s="156">
        <v>0</v>
      </c>
      <c r="Q162" s="156">
        <f>ROUND(E162*P162,2)</f>
        <v>0</v>
      </c>
      <c r="R162" s="156"/>
      <c r="S162" s="156" t="s">
        <v>115</v>
      </c>
      <c r="T162" s="156" t="s">
        <v>116</v>
      </c>
      <c r="U162" s="156">
        <v>0</v>
      </c>
      <c r="V162" s="156">
        <f>ROUND(E162*U162,2)</f>
        <v>0</v>
      </c>
      <c r="W162" s="156"/>
      <c r="X162" s="156" t="s">
        <v>117</v>
      </c>
      <c r="Y162" s="147"/>
      <c r="Z162" s="147"/>
      <c r="AA162" s="147"/>
      <c r="AB162" s="147"/>
      <c r="AC162" s="147"/>
      <c r="AD162" s="147"/>
      <c r="AE162" s="147"/>
      <c r="AF162" s="147"/>
      <c r="AG162" s="147" t="s">
        <v>118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">
      <c r="A163" s="154"/>
      <c r="B163" s="155"/>
      <c r="C163" s="176" t="s">
        <v>316</v>
      </c>
      <c r="D163" s="157"/>
      <c r="E163" s="158">
        <v>13</v>
      </c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120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">
      <c r="A164" s="154"/>
      <c r="B164" s="155"/>
      <c r="C164" s="176" t="s">
        <v>317</v>
      </c>
      <c r="D164" s="157"/>
      <c r="E164" s="158">
        <v>13</v>
      </c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120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">
      <c r="A165" s="166">
        <v>51</v>
      </c>
      <c r="B165" s="167" t="s">
        <v>324</v>
      </c>
      <c r="C165" s="175" t="s">
        <v>325</v>
      </c>
      <c r="D165" s="168" t="s">
        <v>151</v>
      </c>
      <c r="E165" s="169">
        <v>411.10849999999999</v>
      </c>
      <c r="F165" s="170"/>
      <c r="G165" s="171">
        <f>ROUND(E165*F165,2)</f>
        <v>0</v>
      </c>
      <c r="H165" s="170"/>
      <c r="I165" s="171">
        <f>ROUND(E165*H165,2)</f>
        <v>0</v>
      </c>
      <c r="J165" s="170"/>
      <c r="K165" s="171">
        <f>ROUND(E165*J165,2)</f>
        <v>0</v>
      </c>
      <c r="L165" s="171">
        <v>21</v>
      </c>
      <c r="M165" s="172">
        <f>G165*(1+L165/100)</f>
        <v>0</v>
      </c>
      <c r="N165" s="156">
        <v>0</v>
      </c>
      <c r="O165" s="156">
        <f>ROUND(E165*N165,2)</f>
        <v>0</v>
      </c>
      <c r="P165" s="156">
        <v>0</v>
      </c>
      <c r="Q165" s="156">
        <f>ROUND(E165*P165,2)</f>
        <v>0</v>
      </c>
      <c r="R165" s="156"/>
      <c r="S165" s="156" t="s">
        <v>115</v>
      </c>
      <c r="T165" s="156" t="s">
        <v>116</v>
      </c>
      <c r="U165" s="156">
        <v>0</v>
      </c>
      <c r="V165" s="156">
        <f>ROUND(E165*U165,2)</f>
        <v>0</v>
      </c>
      <c r="W165" s="156"/>
      <c r="X165" s="156" t="s">
        <v>117</v>
      </c>
      <c r="Y165" s="147"/>
      <c r="Z165" s="147"/>
      <c r="AA165" s="147"/>
      <c r="AB165" s="147"/>
      <c r="AC165" s="147"/>
      <c r="AD165" s="147"/>
      <c r="AE165" s="147"/>
      <c r="AF165" s="147"/>
      <c r="AG165" s="147" t="s">
        <v>118</v>
      </c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outlineLevel="1" x14ac:dyDescent="0.2">
      <c r="A166" s="154"/>
      <c r="B166" s="155"/>
      <c r="C166" s="176" t="s">
        <v>313</v>
      </c>
      <c r="D166" s="157"/>
      <c r="E166" s="158">
        <v>202.12</v>
      </c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47"/>
      <c r="Z166" s="147"/>
      <c r="AA166" s="147"/>
      <c r="AB166" s="147"/>
      <c r="AC166" s="147"/>
      <c r="AD166" s="147"/>
      <c r="AE166" s="147"/>
      <c r="AF166" s="147"/>
      <c r="AG166" s="147" t="s">
        <v>120</v>
      </c>
      <c r="AH166" s="147">
        <v>0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 x14ac:dyDescent="0.2">
      <c r="A167" s="154"/>
      <c r="B167" s="155"/>
      <c r="C167" s="176" t="s">
        <v>314</v>
      </c>
      <c r="D167" s="157"/>
      <c r="E167" s="158">
        <v>-14.7</v>
      </c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47"/>
      <c r="Z167" s="147"/>
      <c r="AA167" s="147"/>
      <c r="AB167" s="147"/>
      <c r="AC167" s="147"/>
      <c r="AD167" s="147"/>
      <c r="AE167" s="147"/>
      <c r="AF167" s="147"/>
      <c r="AG167" s="147" t="s">
        <v>120</v>
      </c>
      <c r="AH167" s="147">
        <v>0</v>
      </c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 x14ac:dyDescent="0.2">
      <c r="A168" s="154"/>
      <c r="B168" s="155"/>
      <c r="C168" s="176" t="s">
        <v>315</v>
      </c>
      <c r="D168" s="157"/>
      <c r="E168" s="158">
        <v>202</v>
      </c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47"/>
      <c r="Z168" s="147"/>
      <c r="AA168" s="147"/>
      <c r="AB168" s="147"/>
      <c r="AC168" s="147"/>
      <c r="AD168" s="147"/>
      <c r="AE168" s="147"/>
      <c r="AF168" s="147"/>
      <c r="AG168" s="147" t="s">
        <v>120</v>
      </c>
      <c r="AH168" s="147">
        <v>0</v>
      </c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outlineLevel="1" x14ac:dyDescent="0.2">
      <c r="A169" s="154"/>
      <c r="B169" s="155"/>
      <c r="C169" s="176" t="s">
        <v>314</v>
      </c>
      <c r="D169" s="157"/>
      <c r="E169" s="158">
        <v>-14.7</v>
      </c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47"/>
      <c r="Z169" s="147"/>
      <c r="AA169" s="147"/>
      <c r="AB169" s="147"/>
      <c r="AC169" s="147"/>
      <c r="AD169" s="147"/>
      <c r="AE169" s="147"/>
      <c r="AF169" s="147"/>
      <c r="AG169" s="147" t="s">
        <v>120</v>
      </c>
      <c r="AH169" s="147">
        <v>0</v>
      </c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1" x14ac:dyDescent="0.2">
      <c r="A170" s="154"/>
      <c r="B170" s="155"/>
      <c r="C170" s="176" t="s">
        <v>326</v>
      </c>
      <c r="D170" s="157"/>
      <c r="E170" s="158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47"/>
      <c r="Z170" s="147"/>
      <c r="AA170" s="147"/>
      <c r="AB170" s="147"/>
      <c r="AC170" s="147"/>
      <c r="AD170" s="147"/>
      <c r="AE170" s="147"/>
      <c r="AF170" s="147"/>
      <c r="AG170" s="147" t="s">
        <v>120</v>
      </c>
      <c r="AH170" s="147">
        <v>0</v>
      </c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1" x14ac:dyDescent="0.2">
      <c r="A171" s="154"/>
      <c r="B171" s="155"/>
      <c r="C171" s="176" t="s">
        <v>327</v>
      </c>
      <c r="D171" s="157"/>
      <c r="E171" s="158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47"/>
      <c r="Z171" s="147"/>
      <c r="AA171" s="147"/>
      <c r="AB171" s="147"/>
      <c r="AC171" s="147"/>
      <c r="AD171" s="147"/>
      <c r="AE171" s="147"/>
      <c r="AF171" s="147"/>
      <c r="AG171" s="147" t="s">
        <v>120</v>
      </c>
      <c r="AH171" s="147">
        <v>0</v>
      </c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1" x14ac:dyDescent="0.2">
      <c r="A172" s="154"/>
      <c r="B172" s="155"/>
      <c r="C172" s="176" t="s">
        <v>318</v>
      </c>
      <c r="D172" s="157"/>
      <c r="E172" s="158">
        <v>16.09</v>
      </c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47"/>
      <c r="Z172" s="147"/>
      <c r="AA172" s="147"/>
      <c r="AB172" s="147"/>
      <c r="AC172" s="147"/>
      <c r="AD172" s="147"/>
      <c r="AE172" s="147"/>
      <c r="AF172" s="147"/>
      <c r="AG172" s="147" t="s">
        <v>120</v>
      </c>
      <c r="AH172" s="147">
        <v>0</v>
      </c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">
      <c r="A173" s="154"/>
      <c r="B173" s="155"/>
      <c r="C173" s="176" t="s">
        <v>328</v>
      </c>
      <c r="D173" s="157"/>
      <c r="E173" s="158">
        <v>3.74</v>
      </c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120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">
      <c r="A174" s="154"/>
      <c r="B174" s="155"/>
      <c r="C174" s="176" t="s">
        <v>329</v>
      </c>
      <c r="D174" s="157"/>
      <c r="E174" s="158">
        <v>12.82</v>
      </c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47"/>
      <c r="Z174" s="147"/>
      <c r="AA174" s="147"/>
      <c r="AB174" s="147"/>
      <c r="AC174" s="147"/>
      <c r="AD174" s="147"/>
      <c r="AE174" s="147"/>
      <c r="AF174" s="147"/>
      <c r="AG174" s="147" t="s">
        <v>120</v>
      </c>
      <c r="AH174" s="147">
        <v>0</v>
      </c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54"/>
      <c r="B175" s="155"/>
      <c r="C175" s="176" t="s">
        <v>330</v>
      </c>
      <c r="D175" s="157"/>
      <c r="E175" s="158">
        <v>3.74</v>
      </c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47"/>
      <c r="Z175" s="147"/>
      <c r="AA175" s="147"/>
      <c r="AB175" s="147"/>
      <c r="AC175" s="147"/>
      <c r="AD175" s="147"/>
      <c r="AE175" s="147"/>
      <c r="AF175" s="147"/>
      <c r="AG175" s="147" t="s">
        <v>120</v>
      </c>
      <c r="AH175" s="147">
        <v>0</v>
      </c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outlineLevel="1" x14ac:dyDescent="0.2">
      <c r="A176" s="166">
        <v>52</v>
      </c>
      <c r="B176" s="167" t="s">
        <v>331</v>
      </c>
      <c r="C176" s="175" t="s">
        <v>332</v>
      </c>
      <c r="D176" s="168" t="s">
        <v>151</v>
      </c>
      <c r="E176" s="169">
        <v>13.536</v>
      </c>
      <c r="F176" s="170"/>
      <c r="G176" s="171">
        <f>ROUND(E176*F176,2)</f>
        <v>0</v>
      </c>
      <c r="H176" s="170"/>
      <c r="I176" s="171">
        <f>ROUND(E176*H176,2)</f>
        <v>0</v>
      </c>
      <c r="J176" s="170"/>
      <c r="K176" s="171">
        <f>ROUND(E176*J176,2)</f>
        <v>0</v>
      </c>
      <c r="L176" s="171">
        <v>21</v>
      </c>
      <c r="M176" s="172">
        <f>G176*(1+L176/100)</f>
        <v>0</v>
      </c>
      <c r="N176" s="156">
        <v>0</v>
      </c>
      <c r="O176" s="156">
        <f>ROUND(E176*N176,2)</f>
        <v>0</v>
      </c>
      <c r="P176" s="156">
        <v>0</v>
      </c>
      <c r="Q176" s="156">
        <f>ROUND(E176*P176,2)</f>
        <v>0</v>
      </c>
      <c r="R176" s="156"/>
      <c r="S176" s="156" t="s">
        <v>115</v>
      </c>
      <c r="T176" s="156" t="s">
        <v>116</v>
      </c>
      <c r="U176" s="156">
        <v>0</v>
      </c>
      <c r="V176" s="156">
        <f>ROUND(E176*U176,2)</f>
        <v>0</v>
      </c>
      <c r="W176" s="156"/>
      <c r="X176" s="156" t="s">
        <v>117</v>
      </c>
      <c r="Y176" s="147"/>
      <c r="Z176" s="147"/>
      <c r="AA176" s="147"/>
      <c r="AB176" s="147"/>
      <c r="AC176" s="147"/>
      <c r="AD176" s="147"/>
      <c r="AE176" s="147"/>
      <c r="AF176" s="147"/>
      <c r="AG176" s="147" t="s">
        <v>118</v>
      </c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 x14ac:dyDescent="0.2">
      <c r="A177" s="154"/>
      <c r="B177" s="155"/>
      <c r="C177" s="176" t="s">
        <v>333</v>
      </c>
      <c r="D177" s="157"/>
      <c r="E177" s="158">
        <v>2.5</v>
      </c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120</v>
      </c>
      <c r="AH177" s="147">
        <v>0</v>
      </c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 x14ac:dyDescent="0.2">
      <c r="A178" s="154"/>
      <c r="B178" s="155"/>
      <c r="C178" s="176" t="s">
        <v>334</v>
      </c>
      <c r="D178" s="157"/>
      <c r="E178" s="158">
        <v>8.5399999999999991</v>
      </c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47"/>
      <c r="Z178" s="147"/>
      <c r="AA178" s="147"/>
      <c r="AB178" s="147"/>
      <c r="AC178" s="147"/>
      <c r="AD178" s="147"/>
      <c r="AE178" s="147"/>
      <c r="AF178" s="147"/>
      <c r="AG178" s="147" t="s">
        <v>120</v>
      </c>
      <c r="AH178" s="147">
        <v>0</v>
      </c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">
      <c r="A179" s="154"/>
      <c r="B179" s="155"/>
      <c r="C179" s="176" t="s">
        <v>335</v>
      </c>
      <c r="D179" s="157"/>
      <c r="E179" s="158">
        <v>2.5</v>
      </c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120</v>
      </c>
      <c r="AH179" s="147">
        <v>0</v>
      </c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66">
        <v>53</v>
      </c>
      <c r="B180" s="167" t="s">
        <v>336</v>
      </c>
      <c r="C180" s="175" t="s">
        <v>337</v>
      </c>
      <c r="D180" s="168" t="s">
        <v>200</v>
      </c>
      <c r="E180" s="169">
        <v>20</v>
      </c>
      <c r="F180" s="170"/>
      <c r="G180" s="171">
        <f>ROUND(E180*F180,2)</f>
        <v>0</v>
      </c>
      <c r="H180" s="170"/>
      <c r="I180" s="171">
        <f>ROUND(E180*H180,2)</f>
        <v>0</v>
      </c>
      <c r="J180" s="170"/>
      <c r="K180" s="171">
        <f>ROUND(E180*J180,2)</f>
        <v>0</v>
      </c>
      <c r="L180" s="171">
        <v>21</v>
      </c>
      <c r="M180" s="172">
        <f>G180*(1+L180/100)</f>
        <v>0</v>
      </c>
      <c r="N180" s="156">
        <v>6.4799999999999996E-3</v>
      </c>
      <c r="O180" s="156">
        <f>ROUND(E180*N180,2)</f>
        <v>0.13</v>
      </c>
      <c r="P180" s="156">
        <v>0</v>
      </c>
      <c r="Q180" s="156">
        <f>ROUND(E180*P180,2)</f>
        <v>0</v>
      </c>
      <c r="R180" s="156"/>
      <c r="S180" s="156" t="s">
        <v>115</v>
      </c>
      <c r="T180" s="156" t="s">
        <v>116</v>
      </c>
      <c r="U180" s="156">
        <v>0</v>
      </c>
      <c r="V180" s="156">
        <f>ROUND(E180*U180,2)</f>
        <v>0</v>
      </c>
      <c r="W180" s="156"/>
      <c r="X180" s="156" t="s">
        <v>117</v>
      </c>
      <c r="Y180" s="147"/>
      <c r="Z180" s="147"/>
      <c r="AA180" s="147"/>
      <c r="AB180" s="147"/>
      <c r="AC180" s="147"/>
      <c r="AD180" s="147"/>
      <c r="AE180" s="147"/>
      <c r="AF180" s="147"/>
      <c r="AG180" s="147" t="s">
        <v>118</v>
      </c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 x14ac:dyDescent="0.2">
      <c r="A181" s="154"/>
      <c r="B181" s="155"/>
      <c r="C181" s="273" t="s">
        <v>338</v>
      </c>
      <c r="D181" s="274"/>
      <c r="E181" s="274"/>
      <c r="F181" s="274"/>
      <c r="G181" s="274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47"/>
      <c r="Z181" s="147"/>
      <c r="AA181" s="147"/>
      <c r="AB181" s="147"/>
      <c r="AC181" s="147"/>
      <c r="AD181" s="147"/>
      <c r="AE181" s="147"/>
      <c r="AF181" s="147"/>
      <c r="AG181" s="147" t="s">
        <v>128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">
      <c r="A182" s="154"/>
      <c r="B182" s="155"/>
      <c r="C182" s="176" t="s">
        <v>189</v>
      </c>
      <c r="D182" s="157"/>
      <c r="E182" s="158">
        <v>20</v>
      </c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47"/>
      <c r="Z182" s="147"/>
      <c r="AA182" s="147"/>
      <c r="AB182" s="147"/>
      <c r="AC182" s="147"/>
      <c r="AD182" s="147"/>
      <c r="AE182" s="147"/>
      <c r="AF182" s="147"/>
      <c r="AG182" s="147" t="s">
        <v>120</v>
      </c>
      <c r="AH182" s="147">
        <v>0</v>
      </c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 x14ac:dyDescent="0.2">
      <c r="A183" s="166">
        <v>54</v>
      </c>
      <c r="B183" s="167" t="s">
        <v>339</v>
      </c>
      <c r="C183" s="175" t="s">
        <v>340</v>
      </c>
      <c r="D183" s="168" t="s">
        <v>200</v>
      </c>
      <c r="E183" s="169">
        <v>11</v>
      </c>
      <c r="F183" s="170"/>
      <c r="G183" s="171">
        <f>ROUND(E183*F183,2)</f>
        <v>0</v>
      </c>
      <c r="H183" s="170"/>
      <c r="I183" s="171">
        <f>ROUND(E183*H183,2)</f>
        <v>0</v>
      </c>
      <c r="J183" s="170"/>
      <c r="K183" s="171">
        <f>ROUND(E183*J183,2)</f>
        <v>0</v>
      </c>
      <c r="L183" s="171">
        <v>21</v>
      </c>
      <c r="M183" s="172">
        <f>G183*(1+L183/100)</f>
        <v>0</v>
      </c>
      <c r="N183" s="156">
        <v>0</v>
      </c>
      <c r="O183" s="156">
        <f>ROUND(E183*N183,2)</f>
        <v>0</v>
      </c>
      <c r="P183" s="156">
        <v>6.4799999999999996E-3</v>
      </c>
      <c r="Q183" s="156">
        <f>ROUND(E183*P183,2)</f>
        <v>7.0000000000000007E-2</v>
      </c>
      <c r="R183" s="156"/>
      <c r="S183" s="156" t="s">
        <v>115</v>
      </c>
      <c r="T183" s="156" t="s">
        <v>116</v>
      </c>
      <c r="U183" s="156">
        <v>0</v>
      </c>
      <c r="V183" s="156">
        <f>ROUND(E183*U183,2)</f>
        <v>0</v>
      </c>
      <c r="W183" s="156"/>
      <c r="X183" s="156" t="s">
        <v>117</v>
      </c>
      <c r="Y183" s="147"/>
      <c r="Z183" s="147"/>
      <c r="AA183" s="147"/>
      <c r="AB183" s="147"/>
      <c r="AC183" s="147"/>
      <c r="AD183" s="147"/>
      <c r="AE183" s="147"/>
      <c r="AF183" s="147"/>
      <c r="AG183" s="147" t="s">
        <v>118</v>
      </c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54"/>
      <c r="B184" s="155"/>
      <c r="C184" s="273" t="s">
        <v>341</v>
      </c>
      <c r="D184" s="274"/>
      <c r="E184" s="274"/>
      <c r="F184" s="274"/>
      <c r="G184" s="274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47"/>
      <c r="Z184" s="147"/>
      <c r="AA184" s="147"/>
      <c r="AB184" s="147"/>
      <c r="AC184" s="147"/>
      <c r="AD184" s="147"/>
      <c r="AE184" s="147"/>
      <c r="AF184" s="147"/>
      <c r="AG184" s="147" t="s">
        <v>128</v>
      </c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">
      <c r="A185" s="154"/>
      <c r="B185" s="155"/>
      <c r="C185" s="176" t="s">
        <v>342</v>
      </c>
      <c r="D185" s="157"/>
      <c r="E185" s="158">
        <v>11</v>
      </c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120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">
      <c r="A186" s="166">
        <v>55</v>
      </c>
      <c r="B186" s="167" t="s">
        <v>343</v>
      </c>
      <c r="C186" s="175" t="s">
        <v>344</v>
      </c>
      <c r="D186" s="168" t="s">
        <v>207</v>
      </c>
      <c r="E186" s="169">
        <v>91.53</v>
      </c>
      <c r="F186" s="170"/>
      <c r="G186" s="171">
        <f>ROUND(E186*F186,2)</f>
        <v>0</v>
      </c>
      <c r="H186" s="170"/>
      <c r="I186" s="171">
        <f>ROUND(E186*H186,2)</f>
        <v>0</v>
      </c>
      <c r="J186" s="170"/>
      <c r="K186" s="171">
        <f>ROUND(E186*J186,2)</f>
        <v>0</v>
      </c>
      <c r="L186" s="171">
        <v>21</v>
      </c>
      <c r="M186" s="172">
        <f>G186*(1+L186/100)</f>
        <v>0</v>
      </c>
      <c r="N186" s="156">
        <v>3.0699999999999998E-3</v>
      </c>
      <c r="O186" s="156">
        <f>ROUND(E186*N186,2)</f>
        <v>0.28000000000000003</v>
      </c>
      <c r="P186" s="156">
        <v>0</v>
      </c>
      <c r="Q186" s="156">
        <f>ROUND(E186*P186,2)</f>
        <v>0</v>
      </c>
      <c r="R186" s="156"/>
      <c r="S186" s="156" t="s">
        <v>115</v>
      </c>
      <c r="T186" s="156" t="s">
        <v>116</v>
      </c>
      <c r="U186" s="156">
        <v>0</v>
      </c>
      <c r="V186" s="156">
        <f>ROUND(E186*U186,2)</f>
        <v>0</v>
      </c>
      <c r="W186" s="156"/>
      <c r="X186" s="156" t="s">
        <v>117</v>
      </c>
      <c r="Y186" s="147"/>
      <c r="Z186" s="147"/>
      <c r="AA186" s="147"/>
      <c r="AB186" s="147"/>
      <c r="AC186" s="147"/>
      <c r="AD186" s="147"/>
      <c r="AE186" s="147"/>
      <c r="AF186" s="147"/>
      <c r="AG186" s="147" t="s">
        <v>118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1" x14ac:dyDescent="0.2">
      <c r="A187" s="154"/>
      <c r="B187" s="155"/>
      <c r="C187" s="273" t="s">
        <v>345</v>
      </c>
      <c r="D187" s="274"/>
      <c r="E187" s="274"/>
      <c r="F187" s="274"/>
      <c r="G187" s="274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47"/>
      <c r="Z187" s="147"/>
      <c r="AA187" s="147"/>
      <c r="AB187" s="147"/>
      <c r="AC187" s="147"/>
      <c r="AD187" s="147"/>
      <c r="AE187" s="147"/>
      <c r="AF187" s="147"/>
      <c r="AG187" s="147" t="s">
        <v>128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 x14ac:dyDescent="0.2">
      <c r="A188" s="154"/>
      <c r="B188" s="155"/>
      <c r="C188" s="176" t="s">
        <v>346</v>
      </c>
      <c r="D188" s="157"/>
      <c r="E188" s="158">
        <v>54.03</v>
      </c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47"/>
      <c r="Z188" s="147"/>
      <c r="AA188" s="147"/>
      <c r="AB188" s="147"/>
      <c r="AC188" s="147"/>
      <c r="AD188" s="147"/>
      <c r="AE188" s="147"/>
      <c r="AF188" s="147"/>
      <c r="AG188" s="147" t="s">
        <v>120</v>
      </c>
      <c r="AH188" s="147">
        <v>0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 x14ac:dyDescent="0.2">
      <c r="A189" s="154"/>
      <c r="B189" s="155"/>
      <c r="C189" s="176" t="s">
        <v>347</v>
      </c>
      <c r="D189" s="157"/>
      <c r="E189" s="158">
        <v>26.5</v>
      </c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120</v>
      </c>
      <c r="AH189" s="147">
        <v>0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 x14ac:dyDescent="0.2">
      <c r="A190" s="154"/>
      <c r="B190" s="155"/>
      <c r="C190" s="176" t="s">
        <v>348</v>
      </c>
      <c r="D190" s="157"/>
      <c r="E190" s="158">
        <v>11</v>
      </c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47"/>
      <c r="Z190" s="147"/>
      <c r="AA190" s="147"/>
      <c r="AB190" s="147"/>
      <c r="AC190" s="147"/>
      <c r="AD190" s="147"/>
      <c r="AE190" s="147"/>
      <c r="AF190" s="147"/>
      <c r="AG190" s="147" t="s">
        <v>120</v>
      </c>
      <c r="AH190" s="147">
        <v>0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ht="22.5" outlineLevel="1" x14ac:dyDescent="0.2">
      <c r="A191" s="166">
        <v>56</v>
      </c>
      <c r="B191" s="167" t="s">
        <v>349</v>
      </c>
      <c r="C191" s="175" t="s">
        <v>350</v>
      </c>
      <c r="D191" s="168" t="s">
        <v>207</v>
      </c>
      <c r="E191" s="169">
        <v>56.8</v>
      </c>
      <c r="F191" s="170"/>
      <c r="G191" s="171">
        <f>ROUND(E191*F191,2)</f>
        <v>0</v>
      </c>
      <c r="H191" s="170"/>
      <c r="I191" s="171">
        <f>ROUND(E191*H191,2)</f>
        <v>0</v>
      </c>
      <c r="J191" s="170"/>
      <c r="K191" s="171">
        <f>ROUND(E191*J191,2)</f>
        <v>0</v>
      </c>
      <c r="L191" s="171">
        <v>21</v>
      </c>
      <c r="M191" s="172">
        <f>G191*(1+L191/100)</f>
        <v>0</v>
      </c>
      <c r="N191" s="156">
        <v>3.0699999999999998E-3</v>
      </c>
      <c r="O191" s="156">
        <f>ROUND(E191*N191,2)</f>
        <v>0.17</v>
      </c>
      <c r="P191" s="156">
        <v>0</v>
      </c>
      <c r="Q191" s="156">
        <f>ROUND(E191*P191,2)</f>
        <v>0</v>
      </c>
      <c r="R191" s="156"/>
      <c r="S191" s="156" t="s">
        <v>115</v>
      </c>
      <c r="T191" s="156" t="s">
        <v>116</v>
      </c>
      <c r="U191" s="156">
        <v>0</v>
      </c>
      <c r="V191" s="156">
        <f>ROUND(E191*U191,2)</f>
        <v>0</v>
      </c>
      <c r="W191" s="156"/>
      <c r="X191" s="156" t="s">
        <v>117</v>
      </c>
      <c r="Y191" s="147"/>
      <c r="Z191" s="147"/>
      <c r="AA191" s="147"/>
      <c r="AB191" s="147"/>
      <c r="AC191" s="147"/>
      <c r="AD191" s="147"/>
      <c r="AE191" s="147"/>
      <c r="AF191" s="147"/>
      <c r="AG191" s="147" t="s">
        <v>118</v>
      </c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outlineLevel="1" x14ac:dyDescent="0.2">
      <c r="A192" s="154"/>
      <c r="B192" s="155"/>
      <c r="C192" s="273" t="s">
        <v>345</v>
      </c>
      <c r="D192" s="274"/>
      <c r="E192" s="274"/>
      <c r="F192" s="274"/>
      <c r="G192" s="274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47"/>
      <c r="Z192" s="147"/>
      <c r="AA192" s="147"/>
      <c r="AB192" s="147"/>
      <c r="AC192" s="147"/>
      <c r="AD192" s="147"/>
      <c r="AE192" s="147"/>
      <c r="AF192" s="147"/>
      <c r="AG192" s="147" t="s">
        <v>128</v>
      </c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outlineLevel="1" x14ac:dyDescent="0.2">
      <c r="A193" s="154"/>
      <c r="B193" s="155"/>
      <c r="C193" s="176" t="s">
        <v>261</v>
      </c>
      <c r="D193" s="157"/>
      <c r="E193" s="158">
        <v>45.6</v>
      </c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47"/>
      <c r="Z193" s="147"/>
      <c r="AA193" s="147"/>
      <c r="AB193" s="147"/>
      <c r="AC193" s="147"/>
      <c r="AD193" s="147"/>
      <c r="AE193" s="147"/>
      <c r="AF193" s="147"/>
      <c r="AG193" s="147" t="s">
        <v>120</v>
      </c>
      <c r="AH193" s="147">
        <v>0</v>
      </c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 x14ac:dyDescent="0.2">
      <c r="A194" s="154"/>
      <c r="B194" s="155"/>
      <c r="C194" s="176" t="s">
        <v>351</v>
      </c>
      <c r="D194" s="157"/>
      <c r="E194" s="158">
        <v>11.2</v>
      </c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47"/>
      <c r="Z194" s="147"/>
      <c r="AA194" s="147"/>
      <c r="AB194" s="147"/>
      <c r="AC194" s="147"/>
      <c r="AD194" s="147"/>
      <c r="AE194" s="147"/>
      <c r="AF194" s="147"/>
      <c r="AG194" s="147" t="s">
        <v>120</v>
      </c>
      <c r="AH194" s="147">
        <v>0</v>
      </c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 x14ac:dyDescent="0.2">
      <c r="A195" s="166">
        <v>57</v>
      </c>
      <c r="B195" s="167" t="s">
        <v>352</v>
      </c>
      <c r="C195" s="175" t="s">
        <v>353</v>
      </c>
      <c r="D195" s="168" t="s">
        <v>151</v>
      </c>
      <c r="E195" s="169">
        <v>450.64449999999999</v>
      </c>
      <c r="F195" s="170"/>
      <c r="G195" s="171">
        <f>ROUND(E195*F195,2)</f>
        <v>0</v>
      </c>
      <c r="H195" s="170"/>
      <c r="I195" s="171">
        <f>ROUND(E195*H195,2)</f>
        <v>0</v>
      </c>
      <c r="J195" s="170"/>
      <c r="K195" s="171">
        <f>ROUND(E195*J195,2)</f>
        <v>0</v>
      </c>
      <c r="L195" s="171">
        <v>21</v>
      </c>
      <c r="M195" s="172">
        <f>G195*(1+L195/100)</f>
        <v>0</v>
      </c>
      <c r="N195" s="156">
        <v>0</v>
      </c>
      <c r="O195" s="156">
        <f>ROUND(E195*N195,2)</f>
        <v>0</v>
      </c>
      <c r="P195" s="156">
        <v>2.5000000000000001E-2</v>
      </c>
      <c r="Q195" s="156">
        <f>ROUND(E195*P195,2)</f>
        <v>11.27</v>
      </c>
      <c r="R195" s="156"/>
      <c r="S195" s="156" t="s">
        <v>115</v>
      </c>
      <c r="T195" s="156" t="s">
        <v>116</v>
      </c>
      <c r="U195" s="156">
        <v>0</v>
      </c>
      <c r="V195" s="156">
        <f>ROUND(E195*U195,2)</f>
        <v>0</v>
      </c>
      <c r="W195" s="156"/>
      <c r="X195" s="156" t="s">
        <v>117</v>
      </c>
      <c r="Y195" s="147"/>
      <c r="Z195" s="147"/>
      <c r="AA195" s="147"/>
      <c r="AB195" s="147"/>
      <c r="AC195" s="147"/>
      <c r="AD195" s="147"/>
      <c r="AE195" s="147"/>
      <c r="AF195" s="147"/>
      <c r="AG195" s="147" t="s">
        <v>118</v>
      </c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 x14ac:dyDescent="0.2">
      <c r="A196" s="154"/>
      <c r="B196" s="155"/>
      <c r="C196" s="176" t="s">
        <v>313</v>
      </c>
      <c r="D196" s="157"/>
      <c r="E196" s="158">
        <v>202.12</v>
      </c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120</v>
      </c>
      <c r="AH196" s="147">
        <v>0</v>
      </c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outlineLevel="1" x14ac:dyDescent="0.2">
      <c r="A197" s="154"/>
      <c r="B197" s="155"/>
      <c r="C197" s="176" t="s">
        <v>314</v>
      </c>
      <c r="D197" s="157"/>
      <c r="E197" s="158">
        <v>-14.7</v>
      </c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47"/>
      <c r="Z197" s="147"/>
      <c r="AA197" s="147"/>
      <c r="AB197" s="147"/>
      <c r="AC197" s="147"/>
      <c r="AD197" s="147"/>
      <c r="AE197" s="147"/>
      <c r="AF197" s="147"/>
      <c r="AG197" s="147" t="s">
        <v>120</v>
      </c>
      <c r="AH197" s="147">
        <v>0</v>
      </c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outlineLevel="1" x14ac:dyDescent="0.2">
      <c r="A198" s="154"/>
      <c r="B198" s="155"/>
      <c r="C198" s="176" t="s">
        <v>315</v>
      </c>
      <c r="D198" s="157"/>
      <c r="E198" s="158">
        <v>202</v>
      </c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47"/>
      <c r="Z198" s="147"/>
      <c r="AA198" s="147"/>
      <c r="AB198" s="147"/>
      <c r="AC198" s="147"/>
      <c r="AD198" s="147"/>
      <c r="AE198" s="147"/>
      <c r="AF198" s="147"/>
      <c r="AG198" s="147" t="s">
        <v>120</v>
      </c>
      <c r="AH198" s="147">
        <v>0</v>
      </c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 x14ac:dyDescent="0.2">
      <c r="A199" s="154"/>
      <c r="B199" s="155"/>
      <c r="C199" s="176" t="s">
        <v>314</v>
      </c>
      <c r="D199" s="157"/>
      <c r="E199" s="158">
        <v>-14.7</v>
      </c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47"/>
      <c r="Z199" s="147"/>
      <c r="AA199" s="147"/>
      <c r="AB199" s="147"/>
      <c r="AC199" s="147"/>
      <c r="AD199" s="147"/>
      <c r="AE199" s="147"/>
      <c r="AF199" s="147"/>
      <c r="AG199" s="147" t="s">
        <v>120</v>
      </c>
      <c r="AH199" s="147">
        <v>0</v>
      </c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 x14ac:dyDescent="0.2">
      <c r="A200" s="154"/>
      <c r="B200" s="155"/>
      <c r="C200" s="176" t="s">
        <v>316</v>
      </c>
      <c r="D200" s="157"/>
      <c r="E200" s="158">
        <v>13</v>
      </c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47"/>
      <c r="Z200" s="147"/>
      <c r="AA200" s="147"/>
      <c r="AB200" s="147"/>
      <c r="AC200" s="147"/>
      <c r="AD200" s="147"/>
      <c r="AE200" s="147"/>
      <c r="AF200" s="147"/>
      <c r="AG200" s="147" t="s">
        <v>120</v>
      </c>
      <c r="AH200" s="147">
        <v>0</v>
      </c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outlineLevel="1" x14ac:dyDescent="0.2">
      <c r="A201" s="154"/>
      <c r="B201" s="155"/>
      <c r="C201" s="176" t="s">
        <v>317</v>
      </c>
      <c r="D201" s="157"/>
      <c r="E201" s="158">
        <v>13</v>
      </c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47"/>
      <c r="Z201" s="147"/>
      <c r="AA201" s="147"/>
      <c r="AB201" s="147"/>
      <c r="AC201" s="147"/>
      <c r="AD201" s="147"/>
      <c r="AE201" s="147"/>
      <c r="AF201" s="147"/>
      <c r="AG201" s="147" t="s">
        <v>120</v>
      </c>
      <c r="AH201" s="147">
        <v>0</v>
      </c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outlineLevel="1" x14ac:dyDescent="0.2">
      <c r="A202" s="154"/>
      <c r="B202" s="155"/>
      <c r="C202" s="176" t="s">
        <v>318</v>
      </c>
      <c r="D202" s="157"/>
      <c r="E202" s="158">
        <v>16.09</v>
      </c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47"/>
      <c r="Z202" s="147"/>
      <c r="AA202" s="147"/>
      <c r="AB202" s="147"/>
      <c r="AC202" s="147"/>
      <c r="AD202" s="147"/>
      <c r="AE202" s="147"/>
      <c r="AF202" s="147"/>
      <c r="AG202" s="147" t="s">
        <v>120</v>
      </c>
      <c r="AH202" s="147">
        <v>0</v>
      </c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outlineLevel="1" x14ac:dyDescent="0.2">
      <c r="A203" s="154"/>
      <c r="B203" s="155"/>
      <c r="C203" s="176" t="s">
        <v>319</v>
      </c>
      <c r="D203" s="157"/>
      <c r="E203" s="158">
        <v>6.24</v>
      </c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47"/>
      <c r="Z203" s="147"/>
      <c r="AA203" s="147"/>
      <c r="AB203" s="147"/>
      <c r="AC203" s="147"/>
      <c r="AD203" s="147"/>
      <c r="AE203" s="147"/>
      <c r="AF203" s="147"/>
      <c r="AG203" s="147" t="s">
        <v>120</v>
      </c>
      <c r="AH203" s="147">
        <v>0</v>
      </c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1" x14ac:dyDescent="0.2">
      <c r="A204" s="154"/>
      <c r="B204" s="155"/>
      <c r="C204" s="176" t="s">
        <v>320</v>
      </c>
      <c r="D204" s="157"/>
      <c r="E204" s="158">
        <v>21.36</v>
      </c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47"/>
      <c r="Z204" s="147"/>
      <c r="AA204" s="147"/>
      <c r="AB204" s="147"/>
      <c r="AC204" s="147"/>
      <c r="AD204" s="147"/>
      <c r="AE204" s="147"/>
      <c r="AF204" s="147"/>
      <c r="AG204" s="147" t="s">
        <v>120</v>
      </c>
      <c r="AH204" s="147">
        <v>0</v>
      </c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 x14ac:dyDescent="0.2">
      <c r="A205" s="154"/>
      <c r="B205" s="155"/>
      <c r="C205" s="176" t="s">
        <v>321</v>
      </c>
      <c r="D205" s="157"/>
      <c r="E205" s="158">
        <v>6.24</v>
      </c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47"/>
      <c r="Z205" s="147"/>
      <c r="AA205" s="147"/>
      <c r="AB205" s="147"/>
      <c r="AC205" s="147"/>
      <c r="AD205" s="147"/>
      <c r="AE205" s="147"/>
      <c r="AF205" s="147"/>
      <c r="AG205" s="147" t="s">
        <v>120</v>
      </c>
      <c r="AH205" s="147">
        <v>0</v>
      </c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 x14ac:dyDescent="0.2">
      <c r="A206" s="166">
        <v>58</v>
      </c>
      <c r="B206" s="167" t="s">
        <v>354</v>
      </c>
      <c r="C206" s="175" t="s">
        <v>355</v>
      </c>
      <c r="D206" s="168" t="s">
        <v>151</v>
      </c>
      <c r="E206" s="169">
        <v>450.64449999999999</v>
      </c>
      <c r="F206" s="170"/>
      <c r="G206" s="171">
        <f>ROUND(E206*F206,2)</f>
        <v>0</v>
      </c>
      <c r="H206" s="170"/>
      <c r="I206" s="171">
        <f>ROUND(E206*H206,2)</f>
        <v>0</v>
      </c>
      <c r="J206" s="170"/>
      <c r="K206" s="171">
        <f>ROUND(E206*J206,2)</f>
        <v>0</v>
      </c>
      <c r="L206" s="171">
        <v>21</v>
      </c>
      <c r="M206" s="172">
        <f>G206*(1+L206/100)</f>
        <v>0</v>
      </c>
      <c r="N206" s="156">
        <v>0</v>
      </c>
      <c r="O206" s="156">
        <f>ROUND(E206*N206,2)</f>
        <v>0</v>
      </c>
      <c r="P206" s="156">
        <v>0</v>
      </c>
      <c r="Q206" s="156">
        <f>ROUND(E206*P206,2)</f>
        <v>0</v>
      </c>
      <c r="R206" s="156"/>
      <c r="S206" s="156" t="s">
        <v>115</v>
      </c>
      <c r="T206" s="156" t="s">
        <v>116</v>
      </c>
      <c r="U206" s="156">
        <v>0</v>
      </c>
      <c r="V206" s="156">
        <f>ROUND(E206*U206,2)</f>
        <v>0</v>
      </c>
      <c r="W206" s="156"/>
      <c r="X206" s="156" t="s">
        <v>117</v>
      </c>
      <c r="Y206" s="147"/>
      <c r="Z206" s="147"/>
      <c r="AA206" s="147"/>
      <c r="AB206" s="147"/>
      <c r="AC206" s="147"/>
      <c r="AD206" s="147"/>
      <c r="AE206" s="147"/>
      <c r="AF206" s="147"/>
      <c r="AG206" s="147" t="s">
        <v>118</v>
      </c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 x14ac:dyDescent="0.2">
      <c r="A207" s="154"/>
      <c r="B207" s="155"/>
      <c r="C207" s="176" t="s">
        <v>313</v>
      </c>
      <c r="D207" s="157"/>
      <c r="E207" s="158">
        <v>202.12</v>
      </c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47"/>
      <c r="Z207" s="147"/>
      <c r="AA207" s="147"/>
      <c r="AB207" s="147"/>
      <c r="AC207" s="147"/>
      <c r="AD207" s="147"/>
      <c r="AE207" s="147"/>
      <c r="AF207" s="147"/>
      <c r="AG207" s="147" t="s">
        <v>120</v>
      </c>
      <c r="AH207" s="147">
        <v>0</v>
      </c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1" x14ac:dyDescent="0.2">
      <c r="A208" s="154"/>
      <c r="B208" s="155"/>
      <c r="C208" s="176" t="s">
        <v>314</v>
      </c>
      <c r="D208" s="157"/>
      <c r="E208" s="158">
        <v>-14.7</v>
      </c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47"/>
      <c r="Z208" s="147"/>
      <c r="AA208" s="147"/>
      <c r="AB208" s="147"/>
      <c r="AC208" s="147"/>
      <c r="AD208" s="147"/>
      <c r="AE208" s="147"/>
      <c r="AF208" s="147"/>
      <c r="AG208" s="147" t="s">
        <v>120</v>
      </c>
      <c r="AH208" s="147">
        <v>0</v>
      </c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outlineLevel="1" x14ac:dyDescent="0.2">
      <c r="A209" s="154"/>
      <c r="B209" s="155"/>
      <c r="C209" s="176" t="s">
        <v>315</v>
      </c>
      <c r="D209" s="157"/>
      <c r="E209" s="158">
        <v>202</v>
      </c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47"/>
      <c r="Z209" s="147"/>
      <c r="AA209" s="147"/>
      <c r="AB209" s="147"/>
      <c r="AC209" s="147"/>
      <c r="AD209" s="147"/>
      <c r="AE209" s="147"/>
      <c r="AF209" s="147"/>
      <c r="AG209" s="147" t="s">
        <v>120</v>
      </c>
      <c r="AH209" s="147">
        <v>0</v>
      </c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1" x14ac:dyDescent="0.2">
      <c r="A210" s="154"/>
      <c r="B210" s="155"/>
      <c r="C210" s="176" t="s">
        <v>314</v>
      </c>
      <c r="D210" s="157"/>
      <c r="E210" s="158">
        <v>-14.7</v>
      </c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47"/>
      <c r="Z210" s="147"/>
      <c r="AA210" s="147"/>
      <c r="AB210" s="147"/>
      <c r="AC210" s="147"/>
      <c r="AD210" s="147"/>
      <c r="AE210" s="147"/>
      <c r="AF210" s="147"/>
      <c r="AG210" s="147" t="s">
        <v>120</v>
      </c>
      <c r="AH210" s="147">
        <v>0</v>
      </c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1" x14ac:dyDescent="0.2">
      <c r="A211" s="154"/>
      <c r="B211" s="155"/>
      <c r="C211" s="176" t="s">
        <v>316</v>
      </c>
      <c r="D211" s="157"/>
      <c r="E211" s="158">
        <v>13</v>
      </c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47"/>
      <c r="Z211" s="147"/>
      <c r="AA211" s="147"/>
      <c r="AB211" s="147"/>
      <c r="AC211" s="147"/>
      <c r="AD211" s="147"/>
      <c r="AE211" s="147"/>
      <c r="AF211" s="147"/>
      <c r="AG211" s="147" t="s">
        <v>120</v>
      </c>
      <c r="AH211" s="147">
        <v>0</v>
      </c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1" x14ac:dyDescent="0.2">
      <c r="A212" s="154"/>
      <c r="B212" s="155"/>
      <c r="C212" s="176" t="s">
        <v>317</v>
      </c>
      <c r="D212" s="157"/>
      <c r="E212" s="158">
        <v>13</v>
      </c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47"/>
      <c r="Z212" s="147"/>
      <c r="AA212" s="147"/>
      <c r="AB212" s="147"/>
      <c r="AC212" s="147"/>
      <c r="AD212" s="147"/>
      <c r="AE212" s="147"/>
      <c r="AF212" s="147"/>
      <c r="AG212" s="147" t="s">
        <v>120</v>
      </c>
      <c r="AH212" s="147">
        <v>0</v>
      </c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outlineLevel="1" x14ac:dyDescent="0.2">
      <c r="A213" s="154"/>
      <c r="B213" s="155"/>
      <c r="C213" s="176" t="s">
        <v>318</v>
      </c>
      <c r="D213" s="157"/>
      <c r="E213" s="158">
        <v>16.09</v>
      </c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47"/>
      <c r="Z213" s="147"/>
      <c r="AA213" s="147"/>
      <c r="AB213" s="147"/>
      <c r="AC213" s="147"/>
      <c r="AD213" s="147"/>
      <c r="AE213" s="147"/>
      <c r="AF213" s="147"/>
      <c r="AG213" s="147" t="s">
        <v>120</v>
      </c>
      <c r="AH213" s="147">
        <v>0</v>
      </c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</row>
    <row r="214" spans="1:60" outlineLevel="1" x14ac:dyDescent="0.2">
      <c r="A214" s="154"/>
      <c r="B214" s="155"/>
      <c r="C214" s="176" t="s">
        <v>319</v>
      </c>
      <c r="D214" s="157"/>
      <c r="E214" s="158">
        <v>6.24</v>
      </c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47"/>
      <c r="Z214" s="147"/>
      <c r="AA214" s="147"/>
      <c r="AB214" s="147"/>
      <c r="AC214" s="147"/>
      <c r="AD214" s="147"/>
      <c r="AE214" s="147"/>
      <c r="AF214" s="147"/>
      <c r="AG214" s="147" t="s">
        <v>120</v>
      </c>
      <c r="AH214" s="147">
        <v>0</v>
      </c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1" x14ac:dyDescent="0.2">
      <c r="A215" s="154"/>
      <c r="B215" s="155"/>
      <c r="C215" s="176" t="s">
        <v>320</v>
      </c>
      <c r="D215" s="157"/>
      <c r="E215" s="158">
        <v>21.36</v>
      </c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47"/>
      <c r="Z215" s="147"/>
      <c r="AA215" s="147"/>
      <c r="AB215" s="147"/>
      <c r="AC215" s="147"/>
      <c r="AD215" s="147"/>
      <c r="AE215" s="147"/>
      <c r="AF215" s="147"/>
      <c r="AG215" s="147" t="s">
        <v>120</v>
      </c>
      <c r="AH215" s="147">
        <v>0</v>
      </c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1" x14ac:dyDescent="0.2">
      <c r="A216" s="154"/>
      <c r="B216" s="155"/>
      <c r="C216" s="176" t="s">
        <v>321</v>
      </c>
      <c r="D216" s="157"/>
      <c r="E216" s="158">
        <v>6.24</v>
      </c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47"/>
      <c r="Z216" s="147"/>
      <c r="AA216" s="147"/>
      <c r="AB216" s="147"/>
      <c r="AC216" s="147"/>
      <c r="AD216" s="147"/>
      <c r="AE216" s="147"/>
      <c r="AF216" s="147"/>
      <c r="AG216" s="147" t="s">
        <v>120</v>
      </c>
      <c r="AH216" s="147">
        <v>0</v>
      </c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outlineLevel="1" x14ac:dyDescent="0.2">
      <c r="A217" s="166">
        <v>59</v>
      </c>
      <c r="B217" s="167" t="s">
        <v>356</v>
      </c>
      <c r="C217" s="175" t="s">
        <v>357</v>
      </c>
      <c r="D217" s="168" t="s">
        <v>207</v>
      </c>
      <c r="E217" s="169">
        <v>45</v>
      </c>
      <c r="F217" s="170"/>
      <c r="G217" s="171">
        <f>ROUND(E217*F217,2)</f>
        <v>0</v>
      </c>
      <c r="H217" s="170"/>
      <c r="I217" s="171">
        <f>ROUND(E217*H217,2)</f>
        <v>0</v>
      </c>
      <c r="J217" s="170"/>
      <c r="K217" s="171">
        <f>ROUND(E217*J217,2)</f>
        <v>0</v>
      </c>
      <c r="L217" s="171">
        <v>21</v>
      </c>
      <c r="M217" s="172">
        <f>G217*(1+L217/100)</f>
        <v>0</v>
      </c>
      <c r="N217" s="156">
        <v>4.8500000000000001E-3</v>
      </c>
      <c r="O217" s="156">
        <f>ROUND(E217*N217,2)</f>
        <v>0.22</v>
      </c>
      <c r="P217" s="156">
        <v>0</v>
      </c>
      <c r="Q217" s="156">
        <f>ROUND(E217*P217,2)</f>
        <v>0</v>
      </c>
      <c r="R217" s="156"/>
      <c r="S217" s="156" t="s">
        <v>115</v>
      </c>
      <c r="T217" s="156" t="s">
        <v>116</v>
      </c>
      <c r="U217" s="156">
        <v>0</v>
      </c>
      <c r="V217" s="156">
        <f>ROUND(E217*U217,2)</f>
        <v>0</v>
      </c>
      <c r="W217" s="156"/>
      <c r="X217" s="156" t="s">
        <v>117</v>
      </c>
      <c r="Y217" s="147"/>
      <c r="Z217" s="147"/>
      <c r="AA217" s="147"/>
      <c r="AB217" s="147"/>
      <c r="AC217" s="147"/>
      <c r="AD217" s="147"/>
      <c r="AE217" s="147"/>
      <c r="AF217" s="147"/>
      <c r="AG217" s="147" t="s">
        <v>118</v>
      </c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outlineLevel="1" x14ac:dyDescent="0.2">
      <c r="A218" s="154"/>
      <c r="B218" s="155"/>
      <c r="C218" s="273" t="s">
        <v>358</v>
      </c>
      <c r="D218" s="274"/>
      <c r="E218" s="274"/>
      <c r="F218" s="274"/>
      <c r="G218" s="274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47"/>
      <c r="Z218" s="147"/>
      <c r="AA218" s="147"/>
      <c r="AB218" s="147"/>
      <c r="AC218" s="147"/>
      <c r="AD218" s="147"/>
      <c r="AE218" s="147"/>
      <c r="AF218" s="147"/>
      <c r="AG218" s="147" t="s">
        <v>128</v>
      </c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outlineLevel="1" x14ac:dyDescent="0.2">
      <c r="A219" s="154"/>
      <c r="B219" s="155"/>
      <c r="C219" s="271" t="s">
        <v>359</v>
      </c>
      <c r="D219" s="272"/>
      <c r="E219" s="272"/>
      <c r="F219" s="272"/>
      <c r="G219" s="272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47"/>
      <c r="Z219" s="147"/>
      <c r="AA219" s="147"/>
      <c r="AB219" s="147"/>
      <c r="AC219" s="147"/>
      <c r="AD219" s="147"/>
      <c r="AE219" s="147"/>
      <c r="AF219" s="147"/>
      <c r="AG219" s="147" t="s">
        <v>128</v>
      </c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 x14ac:dyDescent="0.2">
      <c r="A220" s="154"/>
      <c r="B220" s="155"/>
      <c r="C220" s="271" t="s">
        <v>360</v>
      </c>
      <c r="D220" s="272"/>
      <c r="E220" s="272"/>
      <c r="F220" s="272"/>
      <c r="G220" s="272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47"/>
      <c r="Z220" s="147"/>
      <c r="AA220" s="147"/>
      <c r="AB220" s="147"/>
      <c r="AC220" s="147"/>
      <c r="AD220" s="147"/>
      <c r="AE220" s="147"/>
      <c r="AF220" s="147"/>
      <c r="AG220" s="147" t="s">
        <v>128</v>
      </c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outlineLevel="1" x14ac:dyDescent="0.2">
      <c r="A221" s="154"/>
      <c r="B221" s="155"/>
      <c r="C221" s="271" t="s">
        <v>361</v>
      </c>
      <c r="D221" s="272"/>
      <c r="E221" s="272"/>
      <c r="F221" s="272"/>
      <c r="G221" s="272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47"/>
      <c r="Z221" s="147"/>
      <c r="AA221" s="147"/>
      <c r="AB221" s="147"/>
      <c r="AC221" s="147"/>
      <c r="AD221" s="147"/>
      <c r="AE221" s="147"/>
      <c r="AF221" s="147"/>
      <c r="AG221" s="147" t="s">
        <v>128</v>
      </c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</row>
    <row r="222" spans="1:60" outlineLevel="1" x14ac:dyDescent="0.2">
      <c r="A222" s="154"/>
      <c r="B222" s="155"/>
      <c r="C222" s="176" t="s">
        <v>362</v>
      </c>
      <c r="D222" s="157"/>
      <c r="E222" s="158">
        <v>45</v>
      </c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47"/>
      <c r="Z222" s="147"/>
      <c r="AA222" s="147"/>
      <c r="AB222" s="147"/>
      <c r="AC222" s="147"/>
      <c r="AD222" s="147"/>
      <c r="AE222" s="147"/>
      <c r="AF222" s="147"/>
      <c r="AG222" s="147" t="s">
        <v>120</v>
      </c>
      <c r="AH222" s="147">
        <v>0</v>
      </c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1" x14ac:dyDescent="0.2">
      <c r="A223" s="166">
        <v>60</v>
      </c>
      <c r="B223" s="167" t="s">
        <v>363</v>
      </c>
      <c r="C223" s="175" t="s">
        <v>364</v>
      </c>
      <c r="D223" s="168" t="s">
        <v>151</v>
      </c>
      <c r="E223" s="169">
        <v>450.64449999999999</v>
      </c>
      <c r="F223" s="170"/>
      <c r="G223" s="171">
        <f>ROUND(E223*F223,2)</f>
        <v>0</v>
      </c>
      <c r="H223" s="170"/>
      <c r="I223" s="171">
        <f>ROUND(E223*H223,2)</f>
        <v>0</v>
      </c>
      <c r="J223" s="170"/>
      <c r="K223" s="171">
        <f>ROUND(E223*J223,2)</f>
        <v>0</v>
      </c>
      <c r="L223" s="171">
        <v>21</v>
      </c>
      <c r="M223" s="172">
        <f>G223*(1+L223/100)</f>
        <v>0</v>
      </c>
      <c r="N223" s="156">
        <v>0</v>
      </c>
      <c r="O223" s="156">
        <f>ROUND(E223*N223,2)</f>
        <v>0</v>
      </c>
      <c r="P223" s="156">
        <v>1.8000000000000001E-4</v>
      </c>
      <c r="Q223" s="156">
        <f>ROUND(E223*P223,2)</f>
        <v>0.08</v>
      </c>
      <c r="R223" s="156"/>
      <c r="S223" s="156" t="s">
        <v>115</v>
      </c>
      <c r="T223" s="156" t="s">
        <v>116</v>
      </c>
      <c r="U223" s="156">
        <v>0</v>
      </c>
      <c r="V223" s="156">
        <f>ROUND(E223*U223,2)</f>
        <v>0</v>
      </c>
      <c r="W223" s="156"/>
      <c r="X223" s="156" t="s">
        <v>117</v>
      </c>
      <c r="Y223" s="147"/>
      <c r="Z223" s="147"/>
      <c r="AA223" s="147"/>
      <c r="AB223" s="147"/>
      <c r="AC223" s="147"/>
      <c r="AD223" s="147"/>
      <c r="AE223" s="147"/>
      <c r="AF223" s="147"/>
      <c r="AG223" s="147" t="s">
        <v>118</v>
      </c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 x14ac:dyDescent="0.2">
      <c r="A224" s="154"/>
      <c r="B224" s="155"/>
      <c r="C224" s="176" t="s">
        <v>313</v>
      </c>
      <c r="D224" s="157"/>
      <c r="E224" s="158">
        <v>202.12</v>
      </c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47"/>
      <c r="Z224" s="147"/>
      <c r="AA224" s="147"/>
      <c r="AB224" s="147"/>
      <c r="AC224" s="147"/>
      <c r="AD224" s="147"/>
      <c r="AE224" s="147"/>
      <c r="AF224" s="147"/>
      <c r="AG224" s="147" t="s">
        <v>120</v>
      </c>
      <c r="AH224" s="147">
        <v>0</v>
      </c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1" x14ac:dyDescent="0.2">
      <c r="A225" s="154"/>
      <c r="B225" s="155"/>
      <c r="C225" s="176" t="s">
        <v>314</v>
      </c>
      <c r="D225" s="157"/>
      <c r="E225" s="158">
        <v>-14.7</v>
      </c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47"/>
      <c r="Z225" s="147"/>
      <c r="AA225" s="147"/>
      <c r="AB225" s="147"/>
      <c r="AC225" s="147"/>
      <c r="AD225" s="147"/>
      <c r="AE225" s="147"/>
      <c r="AF225" s="147"/>
      <c r="AG225" s="147" t="s">
        <v>120</v>
      </c>
      <c r="AH225" s="147">
        <v>0</v>
      </c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 x14ac:dyDescent="0.2">
      <c r="A226" s="154"/>
      <c r="B226" s="155"/>
      <c r="C226" s="176" t="s">
        <v>315</v>
      </c>
      <c r="D226" s="157"/>
      <c r="E226" s="158">
        <v>202</v>
      </c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47"/>
      <c r="Z226" s="147"/>
      <c r="AA226" s="147"/>
      <c r="AB226" s="147"/>
      <c r="AC226" s="147"/>
      <c r="AD226" s="147"/>
      <c r="AE226" s="147"/>
      <c r="AF226" s="147"/>
      <c r="AG226" s="147" t="s">
        <v>120</v>
      </c>
      <c r="AH226" s="147">
        <v>0</v>
      </c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 x14ac:dyDescent="0.2">
      <c r="A227" s="154"/>
      <c r="B227" s="155"/>
      <c r="C227" s="176" t="s">
        <v>314</v>
      </c>
      <c r="D227" s="157"/>
      <c r="E227" s="158">
        <v>-14.7</v>
      </c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47"/>
      <c r="Z227" s="147"/>
      <c r="AA227" s="147"/>
      <c r="AB227" s="147"/>
      <c r="AC227" s="147"/>
      <c r="AD227" s="147"/>
      <c r="AE227" s="147"/>
      <c r="AF227" s="147"/>
      <c r="AG227" s="147" t="s">
        <v>120</v>
      </c>
      <c r="AH227" s="147">
        <v>0</v>
      </c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 x14ac:dyDescent="0.2">
      <c r="A228" s="154"/>
      <c r="B228" s="155"/>
      <c r="C228" s="176" t="s">
        <v>316</v>
      </c>
      <c r="D228" s="157"/>
      <c r="E228" s="158">
        <v>13</v>
      </c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47"/>
      <c r="Z228" s="147"/>
      <c r="AA228" s="147"/>
      <c r="AB228" s="147"/>
      <c r="AC228" s="147"/>
      <c r="AD228" s="147"/>
      <c r="AE228" s="147"/>
      <c r="AF228" s="147"/>
      <c r="AG228" s="147" t="s">
        <v>120</v>
      </c>
      <c r="AH228" s="147">
        <v>0</v>
      </c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 x14ac:dyDescent="0.2">
      <c r="A229" s="154"/>
      <c r="B229" s="155"/>
      <c r="C229" s="176" t="s">
        <v>317</v>
      </c>
      <c r="D229" s="157"/>
      <c r="E229" s="158">
        <v>13</v>
      </c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47"/>
      <c r="Z229" s="147"/>
      <c r="AA229" s="147"/>
      <c r="AB229" s="147"/>
      <c r="AC229" s="147"/>
      <c r="AD229" s="147"/>
      <c r="AE229" s="147"/>
      <c r="AF229" s="147"/>
      <c r="AG229" s="147" t="s">
        <v>120</v>
      </c>
      <c r="AH229" s="147">
        <v>0</v>
      </c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 x14ac:dyDescent="0.2">
      <c r="A230" s="154"/>
      <c r="B230" s="155"/>
      <c r="C230" s="176" t="s">
        <v>318</v>
      </c>
      <c r="D230" s="157"/>
      <c r="E230" s="158">
        <v>16.09</v>
      </c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47"/>
      <c r="Z230" s="147"/>
      <c r="AA230" s="147"/>
      <c r="AB230" s="147"/>
      <c r="AC230" s="147"/>
      <c r="AD230" s="147"/>
      <c r="AE230" s="147"/>
      <c r="AF230" s="147"/>
      <c r="AG230" s="147" t="s">
        <v>120</v>
      </c>
      <c r="AH230" s="147">
        <v>0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 x14ac:dyDescent="0.2">
      <c r="A231" s="154"/>
      <c r="B231" s="155"/>
      <c r="C231" s="176" t="s">
        <v>319</v>
      </c>
      <c r="D231" s="157"/>
      <c r="E231" s="158">
        <v>6.24</v>
      </c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47"/>
      <c r="Z231" s="147"/>
      <c r="AA231" s="147"/>
      <c r="AB231" s="147"/>
      <c r="AC231" s="147"/>
      <c r="AD231" s="147"/>
      <c r="AE231" s="147"/>
      <c r="AF231" s="147"/>
      <c r="AG231" s="147" t="s">
        <v>120</v>
      </c>
      <c r="AH231" s="147">
        <v>0</v>
      </c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 x14ac:dyDescent="0.2">
      <c r="A232" s="154"/>
      <c r="B232" s="155"/>
      <c r="C232" s="176" t="s">
        <v>320</v>
      </c>
      <c r="D232" s="157"/>
      <c r="E232" s="158">
        <v>21.36</v>
      </c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120</v>
      </c>
      <c r="AH232" s="147">
        <v>0</v>
      </c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outlineLevel="1" x14ac:dyDescent="0.2">
      <c r="A233" s="154"/>
      <c r="B233" s="155"/>
      <c r="C233" s="176" t="s">
        <v>321</v>
      </c>
      <c r="D233" s="157"/>
      <c r="E233" s="158">
        <v>6.24</v>
      </c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47"/>
      <c r="Z233" s="147"/>
      <c r="AA233" s="147"/>
      <c r="AB233" s="147"/>
      <c r="AC233" s="147"/>
      <c r="AD233" s="147"/>
      <c r="AE233" s="147"/>
      <c r="AF233" s="147"/>
      <c r="AG233" s="147" t="s">
        <v>120</v>
      </c>
      <c r="AH233" s="147">
        <v>0</v>
      </c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</row>
    <row r="234" spans="1:60" outlineLevel="1" x14ac:dyDescent="0.2">
      <c r="A234" s="166">
        <v>61</v>
      </c>
      <c r="B234" s="167" t="s">
        <v>365</v>
      </c>
      <c r="C234" s="175" t="s">
        <v>366</v>
      </c>
      <c r="D234" s="168" t="s">
        <v>151</v>
      </c>
      <c r="E234" s="169">
        <v>450.64449999999999</v>
      </c>
      <c r="F234" s="170"/>
      <c r="G234" s="171">
        <f>ROUND(E234*F234,2)</f>
        <v>0</v>
      </c>
      <c r="H234" s="170"/>
      <c r="I234" s="171">
        <f>ROUND(E234*H234,2)</f>
        <v>0</v>
      </c>
      <c r="J234" s="170"/>
      <c r="K234" s="171">
        <f>ROUND(E234*J234,2)</f>
        <v>0</v>
      </c>
      <c r="L234" s="171">
        <v>21</v>
      </c>
      <c r="M234" s="172">
        <f>G234*(1+L234/100)</f>
        <v>0</v>
      </c>
      <c r="N234" s="156">
        <v>0</v>
      </c>
      <c r="O234" s="156">
        <f>ROUND(E234*N234,2)</f>
        <v>0</v>
      </c>
      <c r="P234" s="156">
        <v>1.8000000000000001E-4</v>
      </c>
      <c r="Q234" s="156">
        <f>ROUND(E234*P234,2)</f>
        <v>0.08</v>
      </c>
      <c r="R234" s="156"/>
      <c r="S234" s="156" t="s">
        <v>115</v>
      </c>
      <c r="T234" s="156" t="s">
        <v>116</v>
      </c>
      <c r="U234" s="156">
        <v>0</v>
      </c>
      <c r="V234" s="156">
        <f>ROUND(E234*U234,2)</f>
        <v>0</v>
      </c>
      <c r="W234" s="156"/>
      <c r="X234" s="156" t="s">
        <v>117</v>
      </c>
      <c r="Y234" s="147"/>
      <c r="Z234" s="147"/>
      <c r="AA234" s="147"/>
      <c r="AB234" s="147"/>
      <c r="AC234" s="147"/>
      <c r="AD234" s="147"/>
      <c r="AE234" s="147"/>
      <c r="AF234" s="147"/>
      <c r="AG234" s="147" t="s">
        <v>118</v>
      </c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outlineLevel="1" x14ac:dyDescent="0.2">
      <c r="A235" s="154"/>
      <c r="B235" s="155"/>
      <c r="C235" s="176" t="s">
        <v>367</v>
      </c>
      <c r="D235" s="157"/>
      <c r="E235" s="158">
        <v>450.64</v>
      </c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47"/>
      <c r="Z235" s="147"/>
      <c r="AA235" s="147"/>
      <c r="AB235" s="147"/>
      <c r="AC235" s="147"/>
      <c r="AD235" s="147"/>
      <c r="AE235" s="147"/>
      <c r="AF235" s="147"/>
      <c r="AG235" s="147" t="s">
        <v>120</v>
      </c>
      <c r="AH235" s="147">
        <v>0</v>
      </c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ht="22.5" outlineLevel="1" x14ac:dyDescent="0.2">
      <c r="A236" s="166">
        <v>62</v>
      </c>
      <c r="B236" s="167" t="s">
        <v>368</v>
      </c>
      <c r="C236" s="175" t="s">
        <v>369</v>
      </c>
      <c r="D236" s="168" t="s">
        <v>151</v>
      </c>
      <c r="E236" s="169">
        <v>450.64449999999999</v>
      </c>
      <c r="F236" s="170"/>
      <c r="G236" s="171">
        <f>ROUND(E236*F236,2)</f>
        <v>0</v>
      </c>
      <c r="H236" s="170"/>
      <c r="I236" s="171">
        <f>ROUND(E236*H236,2)</f>
        <v>0</v>
      </c>
      <c r="J236" s="170"/>
      <c r="K236" s="171">
        <f>ROUND(E236*J236,2)</f>
        <v>0</v>
      </c>
      <c r="L236" s="171">
        <v>21</v>
      </c>
      <c r="M236" s="172">
        <f>G236*(1+L236/100)</f>
        <v>0</v>
      </c>
      <c r="N236" s="156">
        <v>3.16E-3</v>
      </c>
      <c r="O236" s="156">
        <f>ROUND(E236*N236,2)</f>
        <v>1.42</v>
      </c>
      <c r="P236" s="156">
        <v>0</v>
      </c>
      <c r="Q236" s="156">
        <f>ROUND(E236*P236,2)</f>
        <v>0</v>
      </c>
      <c r="R236" s="156"/>
      <c r="S236" s="156" t="s">
        <v>115</v>
      </c>
      <c r="T236" s="156" t="s">
        <v>116</v>
      </c>
      <c r="U236" s="156">
        <v>0</v>
      </c>
      <c r="V236" s="156">
        <f>ROUND(E236*U236,2)</f>
        <v>0</v>
      </c>
      <c r="W236" s="156"/>
      <c r="X236" s="156" t="s">
        <v>117</v>
      </c>
      <c r="Y236" s="147"/>
      <c r="Z236" s="147"/>
      <c r="AA236" s="147"/>
      <c r="AB236" s="147"/>
      <c r="AC236" s="147"/>
      <c r="AD236" s="147"/>
      <c r="AE236" s="147"/>
      <c r="AF236" s="147"/>
      <c r="AG236" s="147" t="s">
        <v>118</v>
      </c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 x14ac:dyDescent="0.2">
      <c r="A237" s="154"/>
      <c r="B237" s="155"/>
      <c r="C237" s="176" t="s">
        <v>367</v>
      </c>
      <c r="D237" s="157"/>
      <c r="E237" s="158">
        <v>450.64</v>
      </c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47"/>
      <c r="Z237" s="147"/>
      <c r="AA237" s="147"/>
      <c r="AB237" s="147"/>
      <c r="AC237" s="147"/>
      <c r="AD237" s="147"/>
      <c r="AE237" s="147"/>
      <c r="AF237" s="147"/>
      <c r="AG237" s="147" t="s">
        <v>120</v>
      </c>
      <c r="AH237" s="147">
        <v>0</v>
      </c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ht="22.5" outlineLevel="1" x14ac:dyDescent="0.2">
      <c r="A238" s="166">
        <v>63</v>
      </c>
      <c r="B238" s="167" t="s">
        <v>370</v>
      </c>
      <c r="C238" s="175" t="s">
        <v>371</v>
      </c>
      <c r="D238" s="168" t="s">
        <v>151</v>
      </c>
      <c r="E238" s="169">
        <v>450.64449999999999</v>
      </c>
      <c r="F238" s="170"/>
      <c r="G238" s="171">
        <f>ROUND(E238*F238,2)</f>
        <v>0</v>
      </c>
      <c r="H238" s="170"/>
      <c r="I238" s="171">
        <f>ROUND(E238*H238,2)</f>
        <v>0</v>
      </c>
      <c r="J238" s="170"/>
      <c r="K238" s="171">
        <f>ROUND(E238*J238,2)</f>
        <v>0</v>
      </c>
      <c r="L238" s="171">
        <v>21</v>
      </c>
      <c r="M238" s="172">
        <f>G238*(1+L238/100)</f>
        <v>0</v>
      </c>
      <c r="N238" s="156">
        <v>2.5999999999999998E-4</v>
      </c>
      <c r="O238" s="156">
        <f>ROUND(E238*N238,2)</f>
        <v>0.12</v>
      </c>
      <c r="P238" s="156">
        <v>0</v>
      </c>
      <c r="Q238" s="156">
        <f>ROUND(E238*P238,2)</f>
        <v>0</v>
      </c>
      <c r="R238" s="156"/>
      <c r="S238" s="156" t="s">
        <v>115</v>
      </c>
      <c r="T238" s="156" t="s">
        <v>116</v>
      </c>
      <c r="U238" s="156">
        <v>0</v>
      </c>
      <c r="V238" s="156">
        <f>ROUND(E238*U238,2)</f>
        <v>0</v>
      </c>
      <c r="W238" s="156"/>
      <c r="X238" s="156" t="s">
        <v>117</v>
      </c>
      <c r="Y238" s="147"/>
      <c r="Z238" s="147"/>
      <c r="AA238" s="147"/>
      <c r="AB238" s="147"/>
      <c r="AC238" s="147"/>
      <c r="AD238" s="147"/>
      <c r="AE238" s="147"/>
      <c r="AF238" s="147"/>
      <c r="AG238" s="147" t="s">
        <v>118</v>
      </c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ht="33.75" outlineLevel="1" x14ac:dyDescent="0.2">
      <c r="A239" s="154"/>
      <c r="B239" s="155"/>
      <c r="C239" s="273" t="s">
        <v>372</v>
      </c>
      <c r="D239" s="274"/>
      <c r="E239" s="274"/>
      <c r="F239" s="274"/>
      <c r="G239" s="274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47"/>
      <c r="Z239" s="147"/>
      <c r="AA239" s="147"/>
      <c r="AB239" s="147"/>
      <c r="AC239" s="147"/>
      <c r="AD239" s="147"/>
      <c r="AE239" s="147"/>
      <c r="AF239" s="147"/>
      <c r="AG239" s="147" t="s">
        <v>128</v>
      </c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83" t="str">
        <f>C239</f>
        <v>Pojistná hydroizolace na bednění pod vláknocementovou skládanou krytinu - nízkodifuzní podstřešní fólie složená z výztužné mřížky, dvou vrstev speciální fólie a ze spodní ochranné netkané textilie. Plošná hmotnost min. cca 160 g/m2</v>
      </c>
      <c r="BB239" s="147"/>
      <c r="BC239" s="147"/>
      <c r="BD239" s="147"/>
      <c r="BE239" s="147"/>
      <c r="BF239" s="147"/>
      <c r="BG239" s="147"/>
      <c r="BH239" s="147"/>
    </row>
    <row r="240" spans="1:60" outlineLevel="1" x14ac:dyDescent="0.2">
      <c r="A240" s="154"/>
      <c r="B240" s="155"/>
      <c r="C240" s="271" t="s">
        <v>373</v>
      </c>
      <c r="D240" s="272"/>
      <c r="E240" s="272"/>
      <c r="F240" s="272"/>
      <c r="G240" s="272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47"/>
      <c r="Z240" s="147"/>
      <c r="AA240" s="147"/>
      <c r="AB240" s="147"/>
      <c r="AC240" s="147"/>
      <c r="AD240" s="147"/>
      <c r="AE240" s="147"/>
      <c r="AF240" s="147"/>
      <c r="AG240" s="147" t="s">
        <v>128</v>
      </c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outlineLevel="1" x14ac:dyDescent="0.2">
      <c r="A241" s="154"/>
      <c r="B241" s="155"/>
      <c r="C241" s="176" t="s">
        <v>313</v>
      </c>
      <c r="D241" s="157"/>
      <c r="E241" s="158">
        <v>202.12</v>
      </c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47"/>
      <c r="Z241" s="147"/>
      <c r="AA241" s="147"/>
      <c r="AB241" s="147"/>
      <c r="AC241" s="147"/>
      <c r="AD241" s="147"/>
      <c r="AE241" s="147"/>
      <c r="AF241" s="147"/>
      <c r="AG241" s="147" t="s">
        <v>120</v>
      </c>
      <c r="AH241" s="147">
        <v>0</v>
      </c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 x14ac:dyDescent="0.2">
      <c r="A242" s="154"/>
      <c r="B242" s="155"/>
      <c r="C242" s="176" t="s">
        <v>314</v>
      </c>
      <c r="D242" s="157"/>
      <c r="E242" s="158">
        <v>-14.7</v>
      </c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47"/>
      <c r="Z242" s="147"/>
      <c r="AA242" s="147"/>
      <c r="AB242" s="147"/>
      <c r="AC242" s="147"/>
      <c r="AD242" s="147"/>
      <c r="AE242" s="147"/>
      <c r="AF242" s="147"/>
      <c r="AG242" s="147" t="s">
        <v>120</v>
      </c>
      <c r="AH242" s="147">
        <v>0</v>
      </c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outlineLevel="1" x14ac:dyDescent="0.2">
      <c r="A243" s="154"/>
      <c r="B243" s="155"/>
      <c r="C243" s="176" t="s">
        <v>315</v>
      </c>
      <c r="D243" s="157"/>
      <c r="E243" s="158">
        <v>202</v>
      </c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47"/>
      <c r="Z243" s="147"/>
      <c r="AA243" s="147"/>
      <c r="AB243" s="147"/>
      <c r="AC243" s="147"/>
      <c r="AD243" s="147"/>
      <c r="AE243" s="147"/>
      <c r="AF243" s="147"/>
      <c r="AG243" s="147" t="s">
        <v>120</v>
      </c>
      <c r="AH243" s="147">
        <v>0</v>
      </c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</row>
    <row r="244" spans="1:60" outlineLevel="1" x14ac:dyDescent="0.2">
      <c r="A244" s="154"/>
      <c r="B244" s="155"/>
      <c r="C244" s="176" t="s">
        <v>314</v>
      </c>
      <c r="D244" s="157"/>
      <c r="E244" s="158">
        <v>-14.7</v>
      </c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47"/>
      <c r="Z244" s="147"/>
      <c r="AA244" s="147"/>
      <c r="AB244" s="147"/>
      <c r="AC244" s="147"/>
      <c r="AD244" s="147"/>
      <c r="AE244" s="147"/>
      <c r="AF244" s="147"/>
      <c r="AG244" s="147" t="s">
        <v>120</v>
      </c>
      <c r="AH244" s="147">
        <v>0</v>
      </c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outlineLevel="1" x14ac:dyDescent="0.2">
      <c r="A245" s="154"/>
      <c r="B245" s="155"/>
      <c r="C245" s="176" t="s">
        <v>316</v>
      </c>
      <c r="D245" s="157"/>
      <c r="E245" s="158">
        <v>13</v>
      </c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47"/>
      <c r="Z245" s="147"/>
      <c r="AA245" s="147"/>
      <c r="AB245" s="147"/>
      <c r="AC245" s="147"/>
      <c r="AD245" s="147"/>
      <c r="AE245" s="147"/>
      <c r="AF245" s="147"/>
      <c r="AG245" s="147" t="s">
        <v>120</v>
      </c>
      <c r="AH245" s="147">
        <v>0</v>
      </c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1" x14ac:dyDescent="0.2">
      <c r="A246" s="154"/>
      <c r="B246" s="155"/>
      <c r="C246" s="176" t="s">
        <v>317</v>
      </c>
      <c r="D246" s="157"/>
      <c r="E246" s="158">
        <v>13</v>
      </c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47"/>
      <c r="Z246" s="147"/>
      <c r="AA246" s="147"/>
      <c r="AB246" s="147"/>
      <c r="AC246" s="147"/>
      <c r="AD246" s="147"/>
      <c r="AE246" s="147"/>
      <c r="AF246" s="147"/>
      <c r="AG246" s="147" t="s">
        <v>120</v>
      </c>
      <c r="AH246" s="147">
        <v>0</v>
      </c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outlineLevel="1" x14ac:dyDescent="0.2">
      <c r="A247" s="154"/>
      <c r="B247" s="155"/>
      <c r="C247" s="176" t="s">
        <v>318</v>
      </c>
      <c r="D247" s="157"/>
      <c r="E247" s="158">
        <v>16.09</v>
      </c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47"/>
      <c r="Z247" s="147"/>
      <c r="AA247" s="147"/>
      <c r="AB247" s="147"/>
      <c r="AC247" s="147"/>
      <c r="AD247" s="147"/>
      <c r="AE247" s="147"/>
      <c r="AF247" s="147"/>
      <c r="AG247" s="147" t="s">
        <v>120</v>
      </c>
      <c r="AH247" s="147">
        <v>0</v>
      </c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</row>
    <row r="248" spans="1:60" outlineLevel="1" x14ac:dyDescent="0.2">
      <c r="A248" s="154"/>
      <c r="B248" s="155"/>
      <c r="C248" s="176" t="s">
        <v>319</v>
      </c>
      <c r="D248" s="157"/>
      <c r="E248" s="158">
        <v>6.24</v>
      </c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47"/>
      <c r="Z248" s="147"/>
      <c r="AA248" s="147"/>
      <c r="AB248" s="147"/>
      <c r="AC248" s="147"/>
      <c r="AD248" s="147"/>
      <c r="AE248" s="147"/>
      <c r="AF248" s="147"/>
      <c r="AG248" s="147" t="s">
        <v>120</v>
      </c>
      <c r="AH248" s="147">
        <v>0</v>
      </c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1" x14ac:dyDescent="0.2">
      <c r="A249" s="154"/>
      <c r="B249" s="155"/>
      <c r="C249" s="176" t="s">
        <v>320</v>
      </c>
      <c r="D249" s="157"/>
      <c r="E249" s="158">
        <v>21.36</v>
      </c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47"/>
      <c r="Z249" s="147"/>
      <c r="AA249" s="147"/>
      <c r="AB249" s="147"/>
      <c r="AC249" s="147"/>
      <c r="AD249" s="147"/>
      <c r="AE249" s="147"/>
      <c r="AF249" s="147"/>
      <c r="AG249" s="147" t="s">
        <v>120</v>
      </c>
      <c r="AH249" s="147">
        <v>0</v>
      </c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outlineLevel="1" x14ac:dyDescent="0.2">
      <c r="A250" s="154"/>
      <c r="B250" s="155"/>
      <c r="C250" s="176" t="s">
        <v>321</v>
      </c>
      <c r="D250" s="157"/>
      <c r="E250" s="158">
        <v>6.24</v>
      </c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47"/>
      <c r="Z250" s="147"/>
      <c r="AA250" s="147"/>
      <c r="AB250" s="147"/>
      <c r="AC250" s="147"/>
      <c r="AD250" s="147"/>
      <c r="AE250" s="147"/>
      <c r="AF250" s="147"/>
      <c r="AG250" s="147" t="s">
        <v>120</v>
      </c>
      <c r="AH250" s="147">
        <v>0</v>
      </c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outlineLevel="1" x14ac:dyDescent="0.2">
      <c r="A251" s="185">
        <v>64</v>
      </c>
      <c r="B251" s="186" t="s">
        <v>374</v>
      </c>
      <c r="C251" s="192" t="s">
        <v>375</v>
      </c>
      <c r="D251" s="187" t="s">
        <v>194</v>
      </c>
      <c r="E251" s="188">
        <v>8.7300599999999999</v>
      </c>
      <c r="F251" s="189"/>
      <c r="G251" s="190">
        <f>ROUND(E251*F251,2)</f>
        <v>0</v>
      </c>
      <c r="H251" s="189"/>
      <c r="I251" s="190">
        <f>ROUND(E251*H251,2)</f>
        <v>0</v>
      </c>
      <c r="J251" s="189"/>
      <c r="K251" s="190">
        <f>ROUND(E251*J251,2)</f>
        <v>0</v>
      </c>
      <c r="L251" s="190">
        <v>21</v>
      </c>
      <c r="M251" s="191">
        <f>G251*(1+L251/100)</f>
        <v>0</v>
      </c>
      <c r="N251" s="156">
        <v>0</v>
      </c>
      <c r="O251" s="156">
        <f>ROUND(E251*N251,2)</f>
        <v>0</v>
      </c>
      <c r="P251" s="156">
        <v>0</v>
      </c>
      <c r="Q251" s="156">
        <f>ROUND(E251*P251,2)</f>
        <v>0</v>
      </c>
      <c r="R251" s="156"/>
      <c r="S251" s="156" t="s">
        <v>195</v>
      </c>
      <c r="T251" s="156" t="s">
        <v>195</v>
      </c>
      <c r="U251" s="156">
        <v>2.5569999999999999</v>
      </c>
      <c r="V251" s="156">
        <f>ROUND(E251*U251,2)</f>
        <v>22.32</v>
      </c>
      <c r="W251" s="156"/>
      <c r="X251" s="156" t="s">
        <v>196</v>
      </c>
      <c r="Y251" s="147"/>
      <c r="Z251" s="147"/>
      <c r="AA251" s="147"/>
      <c r="AB251" s="147"/>
      <c r="AC251" s="147"/>
      <c r="AD251" s="147"/>
      <c r="AE251" s="147"/>
      <c r="AF251" s="147"/>
      <c r="AG251" s="147" t="s">
        <v>197</v>
      </c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x14ac:dyDescent="0.2">
      <c r="A252" s="160" t="s">
        <v>110</v>
      </c>
      <c r="B252" s="161" t="s">
        <v>74</v>
      </c>
      <c r="C252" s="174" t="s">
        <v>75</v>
      </c>
      <c r="D252" s="162"/>
      <c r="E252" s="163"/>
      <c r="F252" s="164"/>
      <c r="G252" s="164">
        <f>SUMIF(AG253:AG257,"&lt;&gt;NOR",G253:G257)</f>
        <v>0</v>
      </c>
      <c r="H252" s="164"/>
      <c r="I252" s="164">
        <f>SUM(I253:I257)</f>
        <v>0</v>
      </c>
      <c r="J252" s="164"/>
      <c r="K252" s="164">
        <f>SUM(K253:K257)</f>
        <v>0</v>
      </c>
      <c r="L252" s="164"/>
      <c r="M252" s="165">
        <f>SUM(M253:M257)</f>
        <v>0</v>
      </c>
      <c r="N252" s="159"/>
      <c r="O252" s="159">
        <f>SUM(O253:O257)</f>
        <v>0.03</v>
      </c>
      <c r="P252" s="159"/>
      <c r="Q252" s="159">
        <f>SUM(Q253:Q257)</f>
        <v>0</v>
      </c>
      <c r="R252" s="159"/>
      <c r="S252" s="159"/>
      <c r="T252" s="159"/>
      <c r="U252" s="159"/>
      <c r="V252" s="159">
        <f>SUM(V253:V257)</f>
        <v>0</v>
      </c>
      <c r="W252" s="159"/>
      <c r="X252" s="159"/>
      <c r="AG252" t="s">
        <v>111</v>
      </c>
    </row>
    <row r="253" spans="1:60" outlineLevel="1" x14ac:dyDescent="0.2">
      <c r="A253" s="166">
        <v>65</v>
      </c>
      <c r="B253" s="167" t="s">
        <v>376</v>
      </c>
      <c r="C253" s="175" t="s">
        <v>377</v>
      </c>
      <c r="D253" s="168" t="s">
        <v>151</v>
      </c>
      <c r="E253" s="169">
        <v>198.61779999999999</v>
      </c>
      <c r="F253" s="170"/>
      <c r="G253" s="171">
        <f>ROUND(E253*F253,2)</f>
        <v>0</v>
      </c>
      <c r="H253" s="170"/>
      <c r="I253" s="171">
        <f>ROUND(E253*H253,2)</f>
        <v>0</v>
      </c>
      <c r="J253" s="170"/>
      <c r="K253" s="171">
        <f>ROUND(E253*J253,2)</f>
        <v>0</v>
      </c>
      <c r="L253" s="171">
        <v>21</v>
      </c>
      <c r="M253" s="172">
        <f>G253*(1+L253/100)</f>
        <v>0</v>
      </c>
      <c r="N253" s="156">
        <v>1.4999999999999999E-4</v>
      </c>
      <c r="O253" s="156">
        <f>ROUND(E253*N253,2)</f>
        <v>0.03</v>
      </c>
      <c r="P253" s="156">
        <v>0</v>
      </c>
      <c r="Q253" s="156">
        <f>ROUND(E253*P253,2)</f>
        <v>0</v>
      </c>
      <c r="R253" s="156"/>
      <c r="S253" s="156" t="s">
        <v>115</v>
      </c>
      <c r="T253" s="156" t="s">
        <v>116</v>
      </c>
      <c r="U253" s="156">
        <v>0</v>
      </c>
      <c r="V253" s="156">
        <f>ROUND(E253*U253,2)</f>
        <v>0</v>
      </c>
      <c r="W253" s="156"/>
      <c r="X253" s="156" t="s">
        <v>117</v>
      </c>
      <c r="Y253" s="147"/>
      <c r="Z253" s="147"/>
      <c r="AA253" s="147"/>
      <c r="AB253" s="147"/>
      <c r="AC253" s="147"/>
      <c r="AD253" s="147"/>
      <c r="AE253" s="147"/>
      <c r="AF253" s="147"/>
      <c r="AG253" s="147" t="s">
        <v>118</v>
      </c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 x14ac:dyDescent="0.2">
      <c r="A254" s="154"/>
      <c r="B254" s="155"/>
      <c r="C254" s="273" t="s">
        <v>378</v>
      </c>
      <c r="D254" s="274"/>
      <c r="E254" s="274"/>
      <c r="F254" s="274"/>
      <c r="G254" s="274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47"/>
      <c r="Z254" s="147"/>
      <c r="AA254" s="147"/>
      <c r="AB254" s="147"/>
      <c r="AC254" s="147"/>
      <c r="AD254" s="147"/>
      <c r="AE254" s="147"/>
      <c r="AF254" s="147"/>
      <c r="AG254" s="147" t="s">
        <v>128</v>
      </c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outlineLevel="1" x14ac:dyDescent="0.2">
      <c r="A255" s="154"/>
      <c r="B255" s="155"/>
      <c r="C255" s="271" t="s">
        <v>379</v>
      </c>
      <c r="D255" s="272"/>
      <c r="E255" s="272"/>
      <c r="F255" s="272"/>
      <c r="G255" s="272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56"/>
      <c r="S255" s="156"/>
      <c r="T255" s="156"/>
      <c r="U255" s="156"/>
      <c r="V255" s="156"/>
      <c r="W255" s="156"/>
      <c r="X255" s="156"/>
      <c r="Y255" s="147"/>
      <c r="Z255" s="147"/>
      <c r="AA255" s="147"/>
      <c r="AB255" s="147"/>
      <c r="AC255" s="147"/>
      <c r="AD255" s="147"/>
      <c r="AE255" s="147"/>
      <c r="AF255" s="147"/>
      <c r="AG255" s="147" t="s">
        <v>128</v>
      </c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outlineLevel="1" x14ac:dyDescent="0.2">
      <c r="A256" s="154"/>
      <c r="B256" s="155"/>
      <c r="C256" s="176" t="s">
        <v>380</v>
      </c>
      <c r="D256" s="157"/>
      <c r="E256" s="158">
        <v>180.26</v>
      </c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47"/>
      <c r="Z256" s="147"/>
      <c r="AA256" s="147"/>
      <c r="AB256" s="147"/>
      <c r="AC256" s="147"/>
      <c r="AD256" s="147"/>
      <c r="AE256" s="147"/>
      <c r="AF256" s="147"/>
      <c r="AG256" s="147" t="s">
        <v>120</v>
      </c>
      <c r="AH256" s="147">
        <v>0</v>
      </c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outlineLevel="1" x14ac:dyDescent="0.2">
      <c r="A257" s="154"/>
      <c r="B257" s="155"/>
      <c r="C257" s="176" t="s">
        <v>381</v>
      </c>
      <c r="D257" s="157"/>
      <c r="E257" s="158">
        <v>18.36</v>
      </c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47"/>
      <c r="Z257" s="147"/>
      <c r="AA257" s="147"/>
      <c r="AB257" s="147"/>
      <c r="AC257" s="147"/>
      <c r="AD257" s="147"/>
      <c r="AE257" s="147"/>
      <c r="AF257" s="147"/>
      <c r="AG257" s="147" t="s">
        <v>120</v>
      </c>
      <c r="AH257" s="147">
        <v>0</v>
      </c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x14ac:dyDescent="0.2">
      <c r="A258" s="160" t="s">
        <v>110</v>
      </c>
      <c r="B258" s="161" t="s">
        <v>80</v>
      </c>
      <c r="C258" s="174" t="s">
        <v>81</v>
      </c>
      <c r="D258" s="162"/>
      <c r="E258" s="163"/>
      <c r="F258" s="164"/>
      <c r="G258" s="164">
        <f>SUMIF(AG259:AG266,"&lt;&gt;NOR",G259:G266)</f>
        <v>0</v>
      </c>
      <c r="H258" s="164"/>
      <c r="I258" s="164">
        <f>SUM(I259:I266)</f>
        <v>0</v>
      </c>
      <c r="J258" s="164"/>
      <c r="K258" s="164">
        <f>SUM(K259:K266)</f>
        <v>0</v>
      </c>
      <c r="L258" s="164"/>
      <c r="M258" s="165">
        <f>SUM(M259:M266)</f>
        <v>0</v>
      </c>
      <c r="N258" s="159"/>
      <c r="O258" s="159">
        <f>SUM(O259:O266)</f>
        <v>0</v>
      </c>
      <c r="P258" s="159"/>
      <c r="Q258" s="159">
        <f>SUM(Q259:Q266)</f>
        <v>0</v>
      </c>
      <c r="R258" s="159"/>
      <c r="S258" s="159"/>
      <c r="T258" s="159"/>
      <c r="U258" s="159"/>
      <c r="V258" s="159">
        <f>SUM(V259:V266)</f>
        <v>0</v>
      </c>
      <c r="W258" s="159"/>
      <c r="X258" s="159"/>
      <c r="AG258" t="s">
        <v>111</v>
      </c>
    </row>
    <row r="259" spans="1:60" outlineLevel="1" x14ac:dyDescent="0.2">
      <c r="A259" s="185">
        <v>66</v>
      </c>
      <c r="B259" s="186" t="s">
        <v>382</v>
      </c>
      <c r="C259" s="192" t="s">
        <v>383</v>
      </c>
      <c r="D259" s="187" t="s">
        <v>194</v>
      </c>
      <c r="E259" s="188">
        <v>15.56715</v>
      </c>
      <c r="F259" s="189"/>
      <c r="G259" s="190">
        <f t="shared" ref="G259:G266" si="0">ROUND(E259*F259,2)</f>
        <v>0</v>
      </c>
      <c r="H259" s="189"/>
      <c r="I259" s="190">
        <f t="shared" ref="I259:I266" si="1">ROUND(E259*H259,2)</f>
        <v>0</v>
      </c>
      <c r="J259" s="189"/>
      <c r="K259" s="190">
        <f t="shared" ref="K259:K266" si="2">ROUND(E259*J259,2)</f>
        <v>0</v>
      </c>
      <c r="L259" s="190">
        <v>21</v>
      </c>
      <c r="M259" s="191">
        <f t="shared" ref="M259:M266" si="3">G259*(1+L259/100)</f>
        <v>0</v>
      </c>
      <c r="N259" s="156">
        <v>0</v>
      </c>
      <c r="O259" s="156">
        <f t="shared" ref="O259:O266" si="4">ROUND(E259*N259,2)</f>
        <v>0</v>
      </c>
      <c r="P259" s="156">
        <v>0</v>
      </c>
      <c r="Q259" s="156">
        <f t="shared" ref="Q259:Q266" si="5">ROUND(E259*P259,2)</f>
        <v>0</v>
      </c>
      <c r="R259" s="156"/>
      <c r="S259" s="156" t="s">
        <v>115</v>
      </c>
      <c r="T259" s="156" t="s">
        <v>116</v>
      </c>
      <c r="U259" s="156">
        <v>0</v>
      </c>
      <c r="V259" s="156">
        <f t="shared" ref="V259:V266" si="6">ROUND(E259*U259,2)</f>
        <v>0</v>
      </c>
      <c r="W259" s="156"/>
      <c r="X259" s="156" t="s">
        <v>117</v>
      </c>
      <c r="Y259" s="147"/>
      <c r="Z259" s="147"/>
      <c r="AA259" s="147"/>
      <c r="AB259" s="147"/>
      <c r="AC259" s="147"/>
      <c r="AD259" s="147"/>
      <c r="AE259" s="147"/>
      <c r="AF259" s="147"/>
      <c r="AG259" s="147" t="s">
        <v>384</v>
      </c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outlineLevel="1" x14ac:dyDescent="0.2">
      <c r="A260" s="185">
        <v>67</v>
      </c>
      <c r="B260" s="186" t="s">
        <v>385</v>
      </c>
      <c r="C260" s="192" t="s">
        <v>386</v>
      </c>
      <c r="D260" s="187" t="s">
        <v>194</v>
      </c>
      <c r="E260" s="188">
        <v>31.1343</v>
      </c>
      <c r="F260" s="189"/>
      <c r="G260" s="190">
        <f t="shared" si="0"/>
        <v>0</v>
      </c>
      <c r="H260" s="189"/>
      <c r="I260" s="190">
        <f t="shared" si="1"/>
        <v>0</v>
      </c>
      <c r="J260" s="189"/>
      <c r="K260" s="190">
        <f t="shared" si="2"/>
        <v>0</v>
      </c>
      <c r="L260" s="190">
        <v>21</v>
      </c>
      <c r="M260" s="191">
        <f t="shared" si="3"/>
        <v>0</v>
      </c>
      <c r="N260" s="156">
        <v>0</v>
      </c>
      <c r="O260" s="156">
        <f t="shared" si="4"/>
        <v>0</v>
      </c>
      <c r="P260" s="156">
        <v>0</v>
      </c>
      <c r="Q260" s="156">
        <f t="shared" si="5"/>
        <v>0</v>
      </c>
      <c r="R260" s="156"/>
      <c r="S260" s="156" t="s">
        <v>115</v>
      </c>
      <c r="T260" s="156" t="s">
        <v>116</v>
      </c>
      <c r="U260" s="156">
        <v>0</v>
      </c>
      <c r="V260" s="156">
        <f t="shared" si="6"/>
        <v>0</v>
      </c>
      <c r="W260" s="156"/>
      <c r="X260" s="156" t="s">
        <v>117</v>
      </c>
      <c r="Y260" s="147"/>
      <c r="Z260" s="147"/>
      <c r="AA260" s="147"/>
      <c r="AB260" s="147"/>
      <c r="AC260" s="147"/>
      <c r="AD260" s="147"/>
      <c r="AE260" s="147"/>
      <c r="AF260" s="147"/>
      <c r="AG260" s="147" t="s">
        <v>384</v>
      </c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outlineLevel="1" x14ac:dyDescent="0.2">
      <c r="A261" s="185">
        <v>68</v>
      </c>
      <c r="B261" s="186" t="s">
        <v>387</v>
      </c>
      <c r="C261" s="192" t="s">
        <v>388</v>
      </c>
      <c r="D261" s="187" t="s">
        <v>194</v>
      </c>
      <c r="E261" s="188">
        <v>15.56715</v>
      </c>
      <c r="F261" s="189"/>
      <c r="G261" s="190">
        <f t="shared" si="0"/>
        <v>0</v>
      </c>
      <c r="H261" s="189"/>
      <c r="I261" s="190">
        <f t="shared" si="1"/>
        <v>0</v>
      </c>
      <c r="J261" s="189"/>
      <c r="K261" s="190">
        <f t="shared" si="2"/>
        <v>0</v>
      </c>
      <c r="L261" s="190">
        <v>21</v>
      </c>
      <c r="M261" s="191">
        <f t="shared" si="3"/>
        <v>0</v>
      </c>
      <c r="N261" s="156">
        <v>0</v>
      </c>
      <c r="O261" s="156">
        <f t="shared" si="4"/>
        <v>0</v>
      </c>
      <c r="P261" s="156">
        <v>0</v>
      </c>
      <c r="Q261" s="156">
        <f t="shared" si="5"/>
        <v>0</v>
      </c>
      <c r="R261" s="156"/>
      <c r="S261" s="156" t="s">
        <v>115</v>
      </c>
      <c r="T261" s="156" t="s">
        <v>116</v>
      </c>
      <c r="U261" s="156">
        <v>0</v>
      </c>
      <c r="V261" s="156">
        <f t="shared" si="6"/>
        <v>0</v>
      </c>
      <c r="W261" s="156"/>
      <c r="X261" s="156" t="s">
        <v>117</v>
      </c>
      <c r="Y261" s="147"/>
      <c r="Z261" s="147"/>
      <c r="AA261" s="147"/>
      <c r="AB261" s="147"/>
      <c r="AC261" s="147"/>
      <c r="AD261" s="147"/>
      <c r="AE261" s="147"/>
      <c r="AF261" s="147"/>
      <c r="AG261" s="147" t="s">
        <v>384</v>
      </c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</row>
    <row r="262" spans="1:60" outlineLevel="1" x14ac:dyDescent="0.2">
      <c r="A262" s="185">
        <v>69</v>
      </c>
      <c r="B262" s="186" t="s">
        <v>389</v>
      </c>
      <c r="C262" s="192" t="s">
        <v>390</v>
      </c>
      <c r="D262" s="187" t="s">
        <v>194</v>
      </c>
      <c r="E262" s="188">
        <v>217.94006999999999</v>
      </c>
      <c r="F262" s="189"/>
      <c r="G262" s="190">
        <f t="shared" si="0"/>
        <v>0</v>
      </c>
      <c r="H262" s="189"/>
      <c r="I262" s="190">
        <f t="shared" si="1"/>
        <v>0</v>
      </c>
      <c r="J262" s="189"/>
      <c r="K262" s="190">
        <f t="shared" si="2"/>
        <v>0</v>
      </c>
      <c r="L262" s="190">
        <v>21</v>
      </c>
      <c r="M262" s="191">
        <f t="shared" si="3"/>
        <v>0</v>
      </c>
      <c r="N262" s="156">
        <v>0</v>
      </c>
      <c r="O262" s="156">
        <f t="shared" si="4"/>
        <v>0</v>
      </c>
      <c r="P262" s="156">
        <v>0</v>
      </c>
      <c r="Q262" s="156">
        <f t="shared" si="5"/>
        <v>0</v>
      </c>
      <c r="R262" s="156"/>
      <c r="S262" s="156" t="s">
        <v>115</v>
      </c>
      <c r="T262" s="156" t="s">
        <v>116</v>
      </c>
      <c r="U262" s="156">
        <v>0</v>
      </c>
      <c r="V262" s="156">
        <f t="shared" si="6"/>
        <v>0</v>
      </c>
      <c r="W262" s="156"/>
      <c r="X262" s="156" t="s">
        <v>117</v>
      </c>
      <c r="Y262" s="147"/>
      <c r="Z262" s="147"/>
      <c r="AA262" s="147"/>
      <c r="AB262" s="147"/>
      <c r="AC262" s="147"/>
      <c r="AD262" s="147"/>
      <c r="AE262" s="147"/>
      <c r="AF262" s="147"/>
      <c r="AG262" s="147" t="s">
        <v>384</v>
      </c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</row>
    <row r="263" spans="1:60" outlineLevel="1" x14ac:dyDescent="0.2">
      <c r="A263" s="185">
        <v>70</v>
      </c>
      <c r="B263" s="186" t="s">
        <v>391</v>
      </c>
      <c r="C263" s="192" t="s">
        <v>392</v>
      </c>
      <c r="D263" s="187" t="s">
        <v>194</v>
      </c>
      <c r="E263" s="188">
        <v>15.56715</v>
      </c>
      <c r="F263" s="189"/>
      <c r="G263" s="190">
        <f t="shared" si="0"/>
        <v>0</v>
      </c>
      <c r="H263" s="189"/>
      <c r="I263" s="190">
        <f t="shared" si="1"/>
        <v>0</v>
      </c>
      <c r="J263" s="189"/>
      <c r="K263" s="190">
        <f t="shared" si="2"/>
        <v>0</v>
      </c>
      <c r="L263" s="190">
        <v>21</v>
      </c>
      <c r="M263" s="191">
        <f t="shared" si="3"/>
        <v>0</v>
      </c>
      <c r="N263" s="156">
        <v>0</v>
      </c>
      <c r="O263" s="156">
        <f t="shared" si="4"/>
        <v>0</v>
      </c>
      <c r="P263" s="156">
        <v>0</v>
      </c>
      <c r="Q263" s="156">
        <f t="shared" si="5"/>
        <v>0</v>
      </c>
      <c r="R263" s="156"/>
      <c r="S263" s="156" t="s">
        <v>115</v>
      </c>
      <c r="T263" s="156" t="s">
        <v>116</v>
      </c>
      <c r="U263" s="156">
        <v>0</v>
      </c>
      <c r="V263" s="156">
        <f t="shared" si="6"/>
        <v>0</v>
      </c>
      <c r="W263" s="156"/>
      <c r="X263" s="156" t="s">
        <v>117</v>
      </c>
      <c r="Y263" s="147"/>
      <c r="Z263" s="147"/>
      <c r="AA263" s="147"/>
      <c r="AB263" s="147"/>
      <c r="AC263" s="147"/>
      <c r="AD263" s="147"/>
      <c r="AE263" s="147"/>
      <c r="AF263" s="147"/>
      <c r="AG263" s="147" t="s">
        <v>384</v>
      </c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</row>
    <row r="264" spans="1:60" outlineLevel="1" x14ac:dyDescent="0.2">
      <c r="A264" s="185">
        <v>71</v>
      </c>
      <c r="B264" s="186" t="s">
        <v>393</v>
      </c>
      <c r="C264" s="192" t="s">
        <v>394</v>
      </c>
      <c r="D264" s="187" t="s">
        <v>194</v>
      </c>
      <c r="E264" s="188">
        <v>31.1343</v>
      </c>
      <c r="F264" s="189"/>
      <c r="G264" s="190">
        <f t="shared" si="0"/>
        <v>0</v>
      </c>
      <c r="H264" s="189"/>
      <c r="I264" s="190">
        <f t="shared" si="1"/>
        <v>0</v>
      </c>
      <c r="J264" s="189"/>
      <c r="K264" s="190">
        <f t="shared" si="2"/>
        <v>0</v>
      </c>
      <c r="L264" s="190">
        <v>21</v>
      </c>
      <c r="M264" s="191">
        <f t="shared" si="3"/>
        <v>0</v>
      </c>
      <c r="N264" s="156">
        <v>0</v>
      </c>
      <c r="O264" s="156">
        <f t="shared" si="4"/>
        <v>0</v>
      </c>
      <c r="P264" s="156">
        <v>0</v>
      </c>
      <c r="Q264" s="156">
        <f t="shared" si="5"/>
        <v>0</v>
      </c>
      <c r="R264" s="156"/>
      <c r="S264" s="156" t="s">
        <v>115</v>
      </c>
      <c r="T264" s="156" t="s">
        <v>116</v>
      </c>
      <c r="U264" s="156">
        <v>0</v>
      </c>
      <c r="V264" s="156">
        <f t="shared" si="6"/>
        <v>0</v>
      </c>
      <c r="W264" s="156"/>
      <c r="X264" s="156" t="s">
        <v>117</v>
      </c>
      <c r="Y264" s="147"/>
      <c r="Z264" s="147"/>
      <c r="AA264" s="147"/>
      <c r="AB264" s="147"/>
      <c r="AC264" s="147"/>
      <c r="AD264" s="147"/>
      <c r="AE264" s="147"/>
      <c r="AF264" s="147"/>
      <c r="AG264" s="147" t="s">
        <v>384</v>
      </c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</row>
    <row r="265" spans="1:60" outlineLevel="1" x14ac:dyDescent="0.2">
      <c r="A265" s="185">
        <v>72</v>
      </c>
      <c r="B265" s="186" t="s">
        <v>395</v>
      </c>
      <c r="C265" s="192" t="s">
        <v>396</v>
      </c>
      <c r="D265" s="187" t="s">
        <v>194</v>
      </c>
      <c r="E265" s="188">
        <v>15.56715</v>
      </c>
      <c r="F265" s="189"/>
      <c r="G265" s="190">
        <f t="shared" si="0"/>
        <v>0</v>
      </c>
      <c r="H265" s="189"/>
      <c r="I265" s="190">
        <f t="shared" si="1"/>
        <v>0</v>
      </c>
      <c r="J265" s="189"/>
      <c r="K265" s="190">
        <f t="shared" si="2"/>
        <v>0</v>
      </c>
      <c r="L265" s="190">
        <v>21</v>
      </c>
      <c r="M265" s="191">
        <f t="shared" si="3"/>
        <v>0</v>
      </c>
      <c r="N265" s="156">
        <v>0</v>
      </c>
      <c r="O265" s="156">
        <f t="shared" si="4"/>
        <v>0</v>
      </c>
      <c r="P265" s="156">
        <v>0</v>
      </c>
      <c r="Q265" s="156">
        <f t="shared" si="5"/>
        <v>0</v>
      </c>
      <c r="R265" s="156"/>
      <c r="S265" s="156" t="s">
        <v>115</v>
      </c>
      <c r="T265" s="156" t="s">
        <v>116</v>
      </c>
      <c r="U265" s="156">
        <v>0</v>
      </c>
      <c r="V265" s="156">
        <f t="shared" si="6"/>
        <v>0</v>
      </c>
      <c r="W265" s="156"/>
      <c r="X265" s="156" t="s">
        <v>117</v>
      </c>
      <c r="Y265" s="147"/>
      <c r="Z265" s="147"/>
      <c r="AA265" s="147"/>
      <c r="AB265" s="147"/>
      <c r="AC265" s="147"/>
      <c r="AD265" s="147"/>
      <c r="AE265" s="147"/>
      <c r="AF265" s="147"/>
      <c r="AG265" s="147" t="s">
        <v>384</v>
      </c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</row>
    <row r="266" spans="1:60" outlineLevel="1" x14ac:dyDescent="0.2">
      <c r="A266" s="166">
        <v>73</v>
      </c>
      <c r="B266" s="167" t="s">
        <v>397</v>
      </c>
      <c r="C266" s="175" t="s">
        <v>398</v>
      </c>
      <c r="D266" s="168" t="s">
        <v>194</v>
      </c>
      <c r="E266" s="169">
        <v>15.56715</v>
      </c>
      <c r="F266" s="170"/>
      <c r="G266" s="171">
        <f t="shared" si="0"/>
        <v>0</v>
      </c>
      <c r="H266" s="170"/>
      <c r="I266" s="171">
        <f t="shared" si="1"/>
        <v>0</v>
      </c>
      <c r="J266" s="170"/>
      <c r="K266" s="171">
        <f t="shared" si="2"/>
        <v>0</v>
      </c>
      <c r="L266" s="171">
        <v>21</v>
      </c>
      <c r="M266" s="172">
        <f t="shared" si="3"/>
        <v>0</v>
      </c>
      <c r="N266" s="156">
        <v>0</v>
      </c>
      <c r="O266" s="156">
        <f t="shared" si="4"/>
        <v>0</v>
      </c>
      <c r="P266" s="156">
        <v>0</v>
      </c>
      <c r="Q266" s="156">
        <f t="shared" si="5"/>
        <v>0</v>
      </c>
      <c r="R266" s="156"/>
      <c r="S266" s="156" t="s">
        <v>115</v>
      </c>
      <c r="T266" s="156" t="s">
        <v>116</v>
      </c>
      <c r="U266" s="156">
        <v>0</v>
      </c>
      <c r="V266" s="156">
        <f t="shared" si="6"/>
        <v>0</v>
      </c>
      <c r="W266" s="156"/>
      <c r="X266" s="156" t="s">
        <v>117</v>
      </c>
      <c r="Y266" s="147"/>
      <c r="Z266" s="147"/>
      <c r="AA266" s="147"/>
      <c r="AB266" s="147"/>
      <c r="AC266" s="147"/>
      <c r="AD266" s="147"/>
      <c r="AE266" s="147"/>
      <c r="AF266" s="147"/>
      <c r="AG266" s="147" t="s">
        <v>384</v>
      </c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</row>
    <row r="267" spans="1:60" x14ac:dyDescent="0.2">
      <c r="A267" s="3"/>
      <c r="B267" s="4"/>
      <c r="C267" s="177"/>
      <c r="D267" s="6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AE267">
        <v>15</v>
      </c>
      <c r="AF267">
        <v>21</v>
      </c>
      <c r="AG267" t="s">
        <v>97</v>
      </c>
    </row>
    <row r="268" spans="1:60" x14ac:dyDescent="0.2">
      <c r="A268" s="150"/>
      <c r="B268" s="151" t="s">
        <v>31</v>
      </c>
      <c r="C268" s="178"/>
      <c r="D268" s="152"/>
      <c r="E268" s="153"/>
      <c r="F268" s="153"/>
      <c r="G268" s="173">
        <f>G8+G19+G43+G50+G55+G57+G62+G83+G149+G252+G258</f>
        <v>0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AE268">
        <f>SUMIF(L7:L266,AE267,G7:G266)</f>
        <v>0</v>
      </c>
      <c r="AF268">
        <f>SUMIF(L7:L266,AF267,G7:G266)</f>
        <v>0</v>
      </c>
      <c r="AG268" t="s">
        <v>121</v>
      </c>
    </row>
    <row r="269" spans="1:60" x14ac:dyDescent="0.2">
      <c r="A269" s="3"/>
      <c r="B269" s="4"/>
      <c r="C269" s="177"/>
      <c r="D269" s="6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60" x14ac:dyDescent="0.2">
      <c r="A270" s="3"/>
      <c r="B270" s="4"/>
      <c r="C270" s="177"/>
      <c r="D270" s="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60" x14ac:dyDescent="0.2">
      <c r="A271" s="257" t="s">
        <v>122</v>
      </c>
      <c r="B271" s="257"/>
      <c r="C271" s="258"/>
      <c r="D271" s="6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60" x14ac:dyDescent="0.2">
      <c r="A272" s="259"/>
      <c r="B272" s="260"/>
      <c r="C272" s="261"/>
      <c r="D272" s="260"/>
      <c r="E272" s="260"/>
      <c r="F272" s="260"/>
      <c r="G272" s="26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AG272" t="s">
        <v>123</v>
      </c>
    </row>
    <row r="273" spans="1:33" x14ac:dyDescent="0.2">
      <c r="A273" s="263"/>
      <c r="B273" s="264"/>
      <c r="C273" s="265"/>
      <c r="D273" s="264"/>
      <c r="E273" s="264"/>
      <c r="F273" s="264"/>
      <c r="G273" s="26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33" x14ac:dyDescent="0.2">
      <c r="A274" s="263"/>
      <c r="B274" s="264"/>
      <c r="C274" s="265"/>
      <c r="D274" s="264"/>
      <c r="E274" s="264"/>
      <c r="F274" s="264"/>
      <c r="G274" s="26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33" x14ac:dyDescent="0.2">
      <c r="A275" s="263"/>
      <c r="B275" s="264"/>
      <c r="C275" s="265"/>
      <c r="D275" s="264"/>
      <c r="E275" s="264"/>
      <c r="F275" s="264"/>
      <c r="G275" s="26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33" x14ac:dyDescent="0.2">
      <c r="A276" s="267"/>
      <c r="B276" s="268"/>
      <c r="C276" s="269"/>
      <c r="D276" s="268"/>
      <c r="E276" s="268"/>
      <c r="F276" s="268"/>
      <c r="G276" s="27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33" x14ac:dyDescent="0.2">
      <c r="A277" s="3"/>
      <c r="B277" s="4"/>
      <c r="C277" s="177"/>
      <c r="D277" s="6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33" x14ac:dyDescent="0.2">
      <c r="C278" s="179"/>
      <c r="D278" s="10"/>
      <c r="AG278" t="s">
        <v>124</v>
      </c>
    </row>
    <row r="279" spans="1:33" x14ac:dyDescent="0.2">
      <c r="D279" s="10"/>
    </row>
    <row r="280" spans="1:33" x14ac:dyDescent="0.2">
      <c r="D280" s="10"/>
    </row>
    <row r="281" spans="1:33" x14ac:dyDescent="0.2">
      <c r="D281" s="10"/>
    </row>
    <row r="282" spans="1:33" x14ac:dyDescent="0.2">
      <c r="D282" s="10"/>
    </row>
    <row r="283" spans="1:33" x14ac:dyDescent="0.2">
      <c r="D283" s="10"/>
    </row>
    <row r="284" spans="1:33" x14ac:dyDescent="0.2">
      <c r="D284" s="10"/>
    </row>
    <row r="285" spans="1:33" x14ac:dyDescent="0.2">
      <c r="D285" s="10"/>
    </row>
    <row r="286" spans="1:33" x14ac:dyDescent="0.2">
      <c r="D286" s="10"/>
    </row>
    <row r="287" spans="1:33" x14ac:dyDescent="0.2">
      <c r="D287" s="10"/>
    </row>
    <row r="288" spans="1:33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ZZhS+p0k6Jm8ZUjLL4mney5Xbsgf+WfQmQsWzvoehkzGQyUQjlgzPeEXP00RQj0QuyQ2q//2d9BrUvfmHT1KQ==" saltValue="t3oPESMa2fTxZ5bWri+YQg==" spinCount="100000" sheet="1"/>
  <mergeCells count="44">
    <mergeCell ref="A272:G276"/>
    <mergeCell ref="C10:G10"/>
    <mergeCell ref="C15:G15"/>
    <mergeCell ref="C24:G24"/>
    <mergeCell ref="C28:G28"/>
    <mergeCell ref="A1:G1"/>
    <mergeCell ref="C2:G2"/>
    <mergeCell ref="C3:G3"/>
    <mergeCell ref="C4:G4"/>
    <mergeCell ref="A271:C271"/>
    <mergeCell ref="C90:G90"/>
    <mergeCell ref="C32:G32"/>
    <mergeCell ref="C45:G45"/>
    <mergeCell ref="C48:G48"/>
    <mergeCell ref="C59:G59"/>
    <mergeCell ref="C64:G64"/>
    <mergeCell ref="C67:G67"/>
    <mergeCell ref="C70:G70"/>
    <mergeCell ref="C73:G73"/>
    <mergeCell ref="C76:G76"/>
    <mergeCell ref="C79:G79"/>
    <mergeCell ref="C85:G85"/>
    <mergeCell ref="C184:G184"/>
    <mergeCell ref="C92:G92"/>
    <mergeCell ref="C93:G93"/>
    <mergeCell ref="C94:G94"/>
    <mergeCell ref="C95:G95"/>
    <mergeCell ref="C102:G102"/>
    <mergeCell ref="C115:G115"/>
    <mergeCell ref="C126:G126"/>
    <mergeCell ref="C133:G133"/>
    <mergeCell ref="C140:G140"/>
    <mergeCell ref="C151:G151"/>
    <mergeCell ref="C181:G181"/>
    <mergeCell ref="C239:G239"/>
    <mergeCell ref="C240:G240"/>
    <mergeCell ref="C254:G254"/>
    <mergeCell ref="C255:G255"/>
    <mergeCell ref="C187:G187"/>
    <mergeCell ref="C192:G192"/>
    <mergeCell ref="C218:G218"/>
    <mergeCell ref="C219:G219"/>
    <mergeCell ref="C220:G220"/>
    <mergeCell ref="C221:G221"/>
  </mergeCells>
  <pageMargins left="0.59055118110236204" right="0.196850393700787" top="0.78740157499999996" bottom="0.78740157499999996" header="0.3" footer="0.3"/>
  <pageSetup paperSize="9" scale="88" fitToHeight="0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85</v>
      </c>
    </row>
    <row r="2" spans="1:60" ht="24.95" customHeight="1" x14ac:dyDescent="0.2">
      <c r="A2" s="139" t="s">
        <v>8</v>
      </c>
      <c r="B2" s="49" t="s">
        <v>43</v>
      </c>
      <c r="C2" s="251" t="s">
        <v>44</v>
      </c>
      <c r="D2" s="252"/>
      <c r="E2" s="252"/>
      <c r="F2" s="252"/>
      <c r="G2" s="253"/>
      <c r="AG2" t="s">
        <v>86</v>
      </c>
    </row>
    <row r="3" spans="1:60" ht="24.95" customHeight="1" x14ac:dyDescent="0.2">
      <c r="A3" s="139" t="s">
        <v>9</v>
      </c>
      <c r="B3" s="49" t="s">
        <v>46</v>
      </c>
      <c r="C3" s="251" t="s">
        <v>44</v>
      </c>
      <c r="D3" s="252"/>
      <c r="E3" s="252"/>
      <c r="F3" s="252"/>
      <c r="G3" s="253"/>
      <c r="AC3" s="121" t="s">
        <v>86</v>
      </c>
      <c r="AG3" t="s">
        <v>87</v>
      </c>
    </row>
    <row r="4" spans="1:60" ht="24.95" customHeight="1" x14ac:dyDescent="0.2">
      <c r="A4" s="140" t="s">
        <v>10</v>
      </c>
      <c r="B4" s="141" t="s">
        <v>50</v>
      </c>
      <c r="C4" s="254" t="s">
        <v>51</v>
      </c>
      <c r="D4" s="255"/>
      <c r="E4" s="255"/>
      <c r="F4" s="255"/>
      <c r="G4" s="256"/>
      <c r="AG4" t="s">
        <v>88</v>
      </c>
    </row>
    <row r="5" spans="1:60" x14ac:dyDescent="0.2">
      <c r="D5" s="10"/>
    </row>
    <row r="6" spans="1:60" ht="38.25" x14ac:dyDescent="0.2">
      <c r="A6" s="143" t="s">
        <v>89</v>
      </c>
      <c r="B6" s="145" t="s">
        <v>90</v>
      </c>
      <c r="C6" s="145" t="s">
        <v>91</v>
      </c>
      <c r="D6" s="144" t="s">
        <v>92</v>
      </c>
      <c r="E6" s="143" t="s">
        <v>93</v>
      </c>
      <c r="F6" s="142" t="s">
        <v>94</v>
      </c>
      <c r="G6" s="143" t="s">
        <v>31</v>
      </c>
      <c r="H6" s="146" t="s">
        <v>32</v>
      </c>
      <c r="I6" s="146" t="s">
        <v>95</v>
      </c>
      <c r="J6" s="146" t="s">
        <v>33</v>
      </c>
      <c r="K6" s="146" t="s">
        <v>96</v>
      </c>
      <c r="L6" s="146" t="s">
        <v>97</v>
      </c>
      <c r="M6" s="146" t="s">
        <v>98</v>
      </c>
      <c r="N6" s="146" t="s">
        <v>99</v>
      </c>
      <c r="O6" s="146" t="s">
        <v>100</v>
      </c>
      <c r="P6" s="146" t="s">
        <v>101</v>
      </c>
      <c r="Q6" s="146" t="s">
        <v>102</v>
      </c>
      <c r="R6" s="146" t="s">
        <v>103</v>
      </c>
      <c r="S6" s="146" t="s">
        <v>104</v>
      </c>
      <c r="T6" s="146" t="s">
        <v>105</v>
      </c>
      <c r="U6" s="146" t="s">
        <v>106</v>
      </c>
      <c r="V6" s="146" t="s">
        <v>107</v>
      </c>
      <c r="W6" s="146" t="s">
        <v>108</v>
      </c>
      <c r="X6" s="146" t="s">
        <v>109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0" t="s">
        <v>110</v>
      </c>
      <c r="B8" s="161" t="s">
        <v>78</v>
      </c>
      <c r="C8" s="174" t="s">
        <v>79</v>
      </c>
      <c r="D8" s="162"/>
      <c r="E8" s="163"/>
      <c r="F8" s="164"/>
      <c r="G8" s="164">
        <f>SUMIF(AG9:AG43,"&lt;&gt;NOR",G9:G43)</f>
        <v>0</v>
      </c>
      <c r="H8" s="164"/>
      <c r="I8" s="164">
        <f>SUM(I9:I43)</f>
        <v>0</v>
      </c>
      <c r="J8" s="164"/>
      <c r="K8" s="164">
        <f>SUM(K9:K43)</f>
        <v>0</v>
      </c>
      <c r="L8" s="164"/>
      <c r="M8" s="165">
        <f>SUM(M9:M43)</f>
        <v>0</v>
      </c>
      <c r="N8" s="159"/>
      <c r="O8" s="159">
        <f>SUM(O9:O43)</f>
        <v>0.19</v>
      </c>
      <c r="P8" s="159"/>
      <c r="Q8" s="159">
        <f>SUM(Q9:Q43)</f>
        <v>0.1</v>
      </c>
      <c r="R8" s="159"/>
      <c r="S8" s="159"/>
      <c r="T8" s="159"/>
      <c r="U8" s="159"/>
      <c r="V8" s="159">
        <f>SUM(V9:V43)</f>
        <v>0</v>
      </c>
      <c r="W8" s="159"/>
      <c r="X8" s="159"/>
      <c r="AG8" t="s">
        <v>111</v>
      </c>
    </row>
    <row r="9" spans="1:60" ht="22.5" outlineLevel="1" x14ac:dyDescent="0.2">
      <c r="A9" s="166">
        <v>1</v>
      </c>
      <c r="B9" s="167" t="s">
        <v>400</v>
      </c>
      <c r="C9" s="175" t="s">
        <v>401</v>
      </c>
      <c r="D9" s="168" t="s">
        <v>207</v>
      </c>
      <c r="E9" s="169">
        <v>105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2">
        <f>G9*(1+L9/100)</f>
        <v>0</v>
      </c>
      <c r="N9" s="156">
        <v>1.6999999999999999E-3</v>
      </c>
      <c r="O9" s="156">
        <f>ROUND(E9*N9,2)</f>
        <v>0.18</v>
      </c>
      <c r="P9" s="156">
        <v>0</v>
      </c>
      <c r="Q9" s="156">
        <f>ROUND(E9*P9,2)</f>
        <v>0</v>
      </c>
      <c r="R9" s="156"/>
      <c r="S9" s="156" t="s">
        <v>115</v>
      </c>
      <c r="T9" s="156" t="s">
        <v>116</v>
      </c>
      <c r="U9" s="156">
        <v>0</v>
      </c>
      <c r="V9" s="156">
        <f>ROUND(E9*U9,2)</f>
        <v>0</v>
      </c>
      <c r="W9" s="156"/>
      <c r="X9" s="156" t="s">
        <v>117</v>
      </c>
      <c r="Y9" s="147"/>
      <c r="Z9" s="147"/>
      <c r="AA9" s="147"/>
      <c r="AB9" s="147"/>
      <c r="AC9" s="147"/>
      <c r="AD9" s="147"/>
      <c r="AE9" s="147"/>
      <c r="AF9" s="147"/>
      <c r="AG9" s="147" t="s">
        <v>384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73" t="s">
        <v>402</v>
      </c>
      <c r="D10" s="274"/>
      <c r="E10" s="274"/>
      <c r="F10" s="274"/>
      <c r="G10" s="27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128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76" t="s">
        <v>403</v>
      </c>
      <c r="D11" s="157"/>
      <c r="E11" s="158">
        <v>90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120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176" t="s">
        <v>404</v>
      </c>
      <c r="D12" s="157"/>
      <c r="E12" s="158">
        <v>15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120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66">
        <v>2</v>
      </c>
      <c r="B13" s="167" t="s">
        <v>405</v>
      </c>
      <c r="C13" s="175" t="s">
        <v>406</v>
      </c>
      <c r="D13" s="168" t="s">
        <v>200</v>
      </c>
      <c r="E13" s="169">
        <v>3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2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 t="s">
        <v>115</v>
      </c>
      <c r="T13" s="156" t="s">
        <v>116</v>
      </c>
      <c r="U13" s="156">
        <v>0</v>
      </c>
      <c r="V13" s="156">
        <f>ROUND(E13*U13,2)</f>
        <v>0</v>
      </c>
      <c r="W13" s="156"/>
      <c r="X13" s="156" t="s">
        <v>117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384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76" t="s">
        <v>407</v>
      </c>
      <c r="D14" s="157"/>
      <c r="E14" s="158">
        <v>3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120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22.5" outlineLevel="1" x14ac:dyDescent="0.2">
      <c r="A15" s="166">
        <v>3</v>
      </c>
      <c r="B15" s="167" t="s">
        <v>408</v>
      </c>
      <c r="C15" s="175" t="s">
        <v>409</v>
      </c>
      <c r="D15" s="168" t="s">
        <v>200</v>
      </c>
      <c r="E15" s="169">
        <v>12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2">
        <f>G15*(1+L15/100)</f>
        <v>0</v>
      </c>
      <c r="N15" s="156">
        <v>1.1E-4</v>
      </c>
      <c r="O15" s="156">
        <f>ROUND(E15*N15,2)</f>
        <v>0</v>
      </c>
      <c r="P15" s="156">
        <v>0</v>
      </c>
      <c r="Q15" s="156">
        <f>ROUND(E15*P15,2)</f>
        <v>0</v>
      </c>
      <c r="R15" s="156"/>
      <c r="S15" s="156" t="s">
        <v>115</v>
      </c>
      <c r="T15" s="156" t="s">
        <v>116</v>
      </c>
      <c r="U15" s="156">
        <v>0</v>
      </c>
      <c r="V15" s="156">
        <f>ROUND(E15*U15,2)</f>
        <v>0</v>
      </c>
      <c r="W15" s="156"/>
      <c r="X15" s="156" t="s">
        <v>117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384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76" t="s">
        <v>410</v>
      </c>
      <c r="D16" s="157"/>
      <c r="E16" s="158">
        <v>12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120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2.5" outlineLevel="1" x14ac:dyDescent="0.2">
      <c r="A17" s="166">
        <v>4</v>
      </c>
      <c r="B17" s="167" t="s">
        <v>411</v>
      </c>
      <c r="C17" s="175" t="s">
        <v>412</v>
      </c>
      <c r="D17" s="168" t="s">
        <v>200</v>
      </c>
      <c r="E17" s="169">
        <v>80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2">
        <f>G17*(1+L17/100)</f>
        <v>0</v>
      </c>
      <c r="N17" s="156">
        <v>0</v>
      </c>
      <c r="O17" s="156">
        <f>ROUND(E17*N17,2)</f>
        <v>0</v>
      </c>
      <c r="P17" s="156">
        <v>0</v>
      </c>
      <c r="Q17" s="156">
        <f>ROUND(E17*P17,2)</f>
        <v>0</v>
      </c>
      <c r="R17" s="156"/>
      <c r="S17" s="156" t="s">
        <v>115</v>
      </c>
      <c r="T17" s="156" t="s">
        <v>116</v>
      </c>
      <c r="U17" s="156">
        <v>0</v>
      </c>
      <c r="V17" s="156">
        <f>ROUND(E17*U17,2)</f>
        <v>0</v>
      </c>
      <c r="W17" s="156"/>
      <c r="X17" s="156" t="s">
        <v>117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384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273" t="s">
        <v>413</v>
      </c>
      <c r="D18" s="274"/>
      <c r="E18" s="274"/>
      <c r="F18" s="274"/>
      <c r="G18" s="274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128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176" t="s">
        <v>414</v>
      </c>
      <c r="D19" s="157"/>
      <c r="E19" s="158">
        <v>80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120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2.5" outlineLevel="1" x14ac:dyDescent="0.2">
      <c r="A20" s="166">
        <v>5</v>
      </c>
      <c r="B20" s="167" t="s">
        <v>415</v>
      </c>
      <c r="C20" s="175" t="s">
        <v>416</v>
      </c>
      <c r="D20" s="168" t="s">
        <v>200</v>
      </c>
      <c r="E20" s="169">
        <v>10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2">
        <f>G20*(1+L20/100)</f>
        <v>0</v>
      </c>
      <c r="N20" s="156">
        <v>2.2000000000000001E-4</v>
      </c>
      <c r="O20" s="156">
        <f>ROUND(E20*N20,2)</f>
        <v>0</v>
      </c>
      <c r="P20" s="156">
        <v>0</v>
      </c>
      <c r="Q20" s="156">
        <f>ROUND(E20*P20,2)</f>
        <v>0</v>
      </c>
      <c r="R20" s="156"/>
      <c r="S20" s="156" t="s">
        <v>115</v>
      </c>
      <c r="T20" s="156" t="s">
        <v>116</v>
      </c>
      <c r="U20" s="156">
        <v>0</v>
      </c>
      <c r="V20" s="156">
        <f>ROUND(E20*U20,2)</f>
        <v>0</v>
      </c>
      <c r="W20" s="156"/>
      <c r="X20" s="156" t="s">
        <v>117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384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76" t="s">
        <v>233</v>
      </c>
      <c r="D21" s="157"/>
      <c r="E21" s="158">
        <v>10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120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2.5" outlineLevel="1" x14ac:dyDescent="0.2">
      <c r="A22" s="166">
        <v>6</v>
      </c>
      <c r="B22" s="167" t="s">
        <v>417</v>
      </c>
      <c r="C22" s="175" t="s">
        <v>418</v>
      </c>
      <c r="D22" s="168" t="s">
        <v>200</v>
      </c>
      <c r="E22" s="169">
        <v>3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2">
        <f>G22*(1+L22/100)</f>
        <v>0</v>
      </c>
      <c r="N22" s="156">
        <v>3.8999999999999999E-4</v>
      </c>
      <c r="O22" s="156">
        <f>ROUND(E22*N22,2)</f>
        <v>0</v>
      </c>
      <c r="P22" s="156">
        <v>0</v>
      </c>
      <c r="Q22" s="156">
        <f>ROUND(E22*P22,2)</f>
        <v>0</v>
      </c>
      <c r="R22" s="156"/>
      <c r="S22" s="156" t="s">
        <v>115</v>
      </c>
      <c r="T22" s="156" t="s">
        <v>116</v>
      </c>
      <c r="U22" s="156">
        <v>0</v>
      </c>
      <c r="V22" s="156">
        <f>ROUND(E22*U22,2)</f>
        <v>0</v>
      </c>
      <c r="W22" s="156"/>
      <c r="X22" s="156" t="s">
        <v>117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384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6" t="s">
        <v>407</v>
      </c>
      <c r="D23" s="157"/>
      <c r="E23" s="158">
        <v>3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120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66">
        <v>7</v>
      </c>
      <c r="B24" s="167" t="s">
        <v>419</v>
      </c>
      <c r="C24" s="175" t="s">
        <v>420</v>
      </c>
      <c r="D24" s="168" t="s">
        <v>200</v>
      </c>
      <c r="E24" s="169">
        <v>6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21</v>
      </c>
      <c r="M24" s="172">
        <f>G24*(1+L24/100)</f>
        <v>0</v>
      </c>
      <c r="N24" s="156">
        <v>0</v>
      </c>
      <c r="O24" s="156">
        <f>ROUND(E24*N24,2)</f>
        <v>0</v>
      </c>
      <c r="P24" s="156">
        <v>0</v>
      </c>
      <c r="Q24" s="156">
        <f>ROUND(E24*P24,2)</f>
        <v>0</v>
      </c>
      <c r="R24" s="156"/>
      <c r="S24" s="156" t="s">
        <v>115</v>
      </c>
      <c r="T24" s="156" t="s">
        <v>116</v>
      </c>
      <c r="U24" s="156">
        <v>0</v>
      </c>
      <c r="V24" s="156">
        <f>ROUND(E24*U24,2)</f>
        <v>0</v>
      </c>
      <c r="W24" s="156"/>
      <c r="X24" s="156" t="s">
        <v>117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384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73" t="s">
        <v>421</v>
      </c>
      <c r="D25" s="274"/>
      <c r="E25" s="274"/>
      <c r="F25" s="274"/>
      <c r="G25" s="274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128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76" t="s">
        <v>422</v>
      </c>
      <c r="D26" s="157"/>
      <c r="E26" s="158">
        <v>6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120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66">
        <v>8</v>
      </c>
      <c r="B27" s="167" t="s">
        <v>423</v>
      </c>
      <c r="C27" s="175" t="s">
        <v>424</v>
      </c>
      <c r="D27" s="168" t="s">
        <v>200</v>
      </c>
      <c r="E27" s="169">
        <v>3</v>
      </c>
      <c r="F27" s="170"/>
      <c r="G27" s="171">
        <f>ROUND(E27*F27,2)</f>
        <v>0</v>
      </c>
      <c r="H27" s="170"/>
      <c r="I27" s="171">
        <f>ROUND(E27*H27,2)</f>
        <v>0</v>
      </c>
      <c r="J27" s="170"/>
      <c r="K27" s="171">
        <f>ROUND(E27*J27,2)</f>
        <v>0</v>
      </c>
      <c r="L27" s="171">
        <v>21</v>
      </c>
      <c r="M27" s="172">
        <f>G27*(1+L27/100)</f>
        <v>0</v>
      </c>
      <c r="N27" s="156">
        <v>0</v>
      </c>
      <c r="O27" s="156">
        <f>ROUND(E27*N27,2)</f>
        <v>0</v>
      </c>
      <c r="P27" s="156">
        <v>0</v>
      </c>
      <c r="Q27" s="156">
        <f>ROUND(E27*P27,2)</f>
        <v>0</v>
      </c>
      <c r="R27" s="156"/>
      <c r="S27" s="156" t="s">
        <v>115</v>
      </c>
      <c r="T27" s="156" t="s">
        <v>116</v>
      </c>
      <c r="U27" s="156">
        <v>0</v>
      </c>
      <c r="V27" s="156">
        <f>ROUND(E27*U27,2)</f>
        <v>0</v>
      </c>
      <c r="W27" s="156"/>
      <c r="X27" s="156" t="s">
        <v>117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384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273" t="s">
        <v>425</v>
      </c>
      <c r="D28" s="274"/>
      <c r="E28" s="274"/>
      <c r="F28" s="274"/>
      <c r="G28" s="274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47"/>
      <c r="Z28" s="147"/>
      <c r="AA28" s="147"/>
      <c r="AB28" s="147"/>
      <c r="AC28" s="147"/>
      <c r="AD28" s="147"/>
      <c r="AE28" s="147"/>
      <c r="AF28" s="147"/>
      <c r="AG28" s="147" t="s">
        <v>128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76" t="s">
        <v>407</v>
      </c>
      <c r="D29" s="157"/>
      <c r="E29" s="158">
        <v>3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120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66">
        <v>9</v>
      </c>
      <c r="B30" s="167" t="s">
        <v>426</v>
      </c>
      <c r="C30" s="175" t="s">
        <v>427</v>
      </c>
      <c r="D30" s="168" t="s">
        <v>114</v>
      </c>
      <c r="E30" s="169">
        <v>1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2">
        <f>G30*(1+L30/100)</f>
        <v>0</v>
      </c>
      <c r="N30" s="156">
        <v>0</v>
      </c>
      <c r="O30" s="156">
        <f>ROUND(E30*N30,2)</f>
        <v>0</v>
      </c>
      <c r="P30" s="156">
        <v>0.1</v>
      </c>
      <c r="Q30" s="156">
        <f>ROUND(E30*P30,2)</f>
        <v>0.1</v>
      </c>
      <c r="R30" s="156"/>
      <c r="S30" s="156" t="s">
        <v>115</v>
      </c>
      <c r="T30" s="156" t="s">
        <v>116</v>
      </c>
      <c r="U30" s="156">
        <v>0</v>
      </c>
      <c r="V30" s="156">
        <f>ROUND(E30*U30,2)</f>
        <v>0</v>
      </c>
      <c r="W30" s="156"/>
      <c r="X30" s="156" t="s">
        <v>117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384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1" x14ac:dyDescent="0.2">
      <c r="A31" s="154"/>
      <c r="B31" s="155"/>
      <c r="C31" s="273" t="s">
        <v>428</v>
      </c>
      <c r="D31" s="274"/>
      <c r="E31" s="274"/>
      <c r="F31" s="274"/>
      <c r="G31" s="274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128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83" t="str">
        <f>C31</f>
        <v>Celková demontáž stávajícího H na dotčené části střechy, včetně odvozu a likvidace komponentů na skládku atp..</v>
      </c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84" t="s">
        <v>129</v>
      </c>
      <c r="D32" s="180"/>
      <c r="E32" s="181"/>
      <c r="F32" s="182"/>
      <c r="G32" s="182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128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271" t="s">
        <v>429</v>
      </c>
      <c r="D33" s="272"/>
      <c r="E33" s="272"/>
      <c r="F33" s="272"/>
      <c r="G33" s="272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128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271" t="s">
        <v>430</v>
      </c>
      <c r="D34" s="272"/>
      <c r="E34" s="272"/>
      <c r="F34" s="272"/>
      <c r="G34" s="272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128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76" t="s">
        <v>119</v>
      </c>
      <c r="D35" s="157"/>
      <c r="E35" s="158">
        <v>1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120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66">
        <v>10</v>
      </c>
      <c r="B36" s="167" t="s">
        <v>431</v>
      </c>
      <c r="C36" s="175" t="s">
        <v>432</v>
      </c>
      <c r="D36" s="168" t="s">
        <v>200</v>
      </c>
      <c r="E36" s="169">
        <v>3</v>
      </c>
      <c r="F36" s="170"/>
      <c r="G36" s="171">
        <f>ROUND(E36*F36,2)</f>
        <v>0</v>
      </c>
      <c r="H36" s="170"/>
      <c r="I36" s="171">
        <f>ROUND(E36*H36,2)</f>
        <v>0</v>
      </c>
      <c r="J36" s="170"/>
      <c r="K36" s="171">
        <f>ROUND(E36*J36,2)</f>
        <v>0</v>
      </c>
      <c r="L36" s="171">
        <v>21</v>
      </c>
      <c r="M36" s="172">
        <f>G36*(1+L36/100)</f>
        <v>0</v>
      </c>
      <c r="N36" s="156">
        <v>0</v>
      </c>
      <c r="O36" s="156">
        <f>ROUND(E36*N36,2)</f>
        <v>0</v>
      </c>
      <c r="P36" s="156">
        <v>0</v>
      </c>
      <c r="Q36" s="156">
        <f>ROUND(E36*P36,2)</f>
        <v>0</v>
      </c>
      <c r="R36" s="156"/>
      <c r="S36" s="156" t="s">
        <v>115</v>
      </c>
      <c r="T36" s="156" t="s">
        <v>116</v>
      </c>
      <c r="U36" s="156">
        <v>0</v>
      </c>
      <c r="V36" s="156">
        <f>ROUND(E36*U36,2)</f>
        <v>0</v>
      </c>
      <c r="W36" s="156"/>
      <c r="X36" s="156" t="s">
        <v>117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384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273" t="s">
        <v>433</v>
      </c>
      <c r="D37" s="274"/>
      <c r="E37" s="274"/>
      <c r="F37" s="274"/>
      <c r="G37" s="274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128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76" t="s">
        <v>407</v>
      </c>
      <c r="D38" s="157"/>
      <c r="E38" s="158">
        <v>3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120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66">
        <v>11</v>
      </c>
      <c r="B39" s="167" t="s">
        <v>434</v>
      </c>
      <c r="C39" s="175" t="s">
        <v>435</v>
      </c>
      <c r="D39" s="168" t="s">
        <v>200</v>
      </c>
      <c r="E39" s="169">
        <v>1</v>
      </c>
      <c r="F39" s="170"/>
      <c r="G39" s="171">
        <f>ROUND(E39*F39,2)</f>
        <v>0</v>
      </c>
      <c r="H39" s="170"/>
      <c r="I39" s="171">
        <f>ROUND(E39*H39,2)</f>
        <v>0</v>
      </c>
      <c r="J39" s="170"/>
      <c r="K39" s="171">
        <f>ROUND(E39*J39,2)</f>
        <v>0</v>
      </c>
      <c r="L39" s="171">
        <v>21</v>
      </c>
      <c r="M39" s="172">
        <f>G39*(1+L39/100)</f>
        <v>0</v>
      </c>
      <c r="N39" s="156">
        <v>0</v>
      </c>
      <c r="O39" s="156">
        <f>ROUND(E39*N39,2)</f>
        <v>0</v>
      </c>
      <c r="P39" s="156">
        <v>0</v>
      </c>
      <c r="Q39" s="156">
        <f>ROUND(E39*P39,2)</f>
        <v>0</v>
      </c>
      <c r="R39" s="156"/>
      <c r="S39" s="156" t="s">
        <v>115</v>
      </c>
      <c r="T39" s="156" t="s">
        <v>116</v>
      </c>
      <c r="U39" s="156">
        <v>0</v>
      </c>
      <c r="V39" s="156">
        <f>ROUND(E39*U39,2)</f>
        <v>0</v>
      </c>
      <c r="W39" s="156"/>
      <c r="X39" s="156" t="s">
        <v>117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384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273" t="s">
        <v>436</v>
      </c>
      <c r="D40" s="274"/>
      <c r="E40" s="274"/>
      <c r="F40" s="274"/>
      <c r="G40" s="274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128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76" t="s">
        <v>119</v>
      </c>
      <c r="D41" s="157"/>
      <c r="E41" s="158">
        <v>1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120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66">
        <v>12</v>
      </c>
      <c r="B42" s="167" t="s">
        <v>437</v>
      </c>
      <c r="C42" s="175" t="s">
        <v>438</v>
      </c>
      <c r="D42" s="168" t="s">
        <v>200</v>
      </c>
      <c r="E42" s="169">
        <v>3</v>
      </c>
      <c r="F42" s="170"/>
      <c r="G42" s="171">
        <f>ROUND(E42*F42,2)</f>
        <v>0</v>
      </c>
      <c r="H42" s="170"/>
      <c r="I42" s="171">
        <f>ROUND(E42*H42,2)</f>
        <v>0</v>
      </c>
      <c r="J42" s="170"/>
      <c r="K42" s="171">
        <f>ROUND(E42*J42,2)</f>
        <v>0</v>
      </c>
      <c r="L42" s="171">
        <v>21</v>
      </c>
      <c r="M42" s="172">
        <f>G42*(1+L42/100)</f>
        <v>0</v>
      </c>
      <c r="N42" s="156">
        <v>4.2100000000000002E-3</v>
      </c>
      <c r="O42" s="156">
        <f>ROUND(E42*N42,2)</f>
        <v>0.01</v>
      </c>
      <c r="P42" s="156">
        <v>0</v>
      </c>
      <c r="Q42" s="156">
        <f>ROUND(E42*P42,2)</f>
        <v>0</v>
      </c>
      <c r="R42" s="156"/>
      <c r="S42" s="156" t="s">
        <v>115</v>
      </c>
      <c r="T42" s="156" t="s">
        <v>116</v>
      </c>
      <c r="U42" s="156">
        <v>0</v>
      </c>
      <c r="V42" s="156">
        <f>ROUND(E42*U42,2)</f>
        <v>0</v>
      </c>
      <c r="W42" s="156"/>
      <c r="X42" s="156" t="s">
        <v>439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440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76" t="s">
        <v>407</v>
      </c>
      <c r="D43" s="157"/>
      <c r="E43" s="158">
        <v>3</v>
      </c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47"/>
      <c r="Z43" s="147"/>
      <c r="AA43" s="147"/>
      <c r="AB43" s="147"/>
      <c r="AC43" s="147"/>
      <c r="AD43" s="147"/>
      <c r="AE43" s="147"/>
      <c r="AF43" s="147"/>
      <c r="AG43" s="147" t="s">
        <v>120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x14ac:dyDescent="0.2">
      <c r="A44" s="160" t="s">
        <v>110</v>
      </c>
      <c r="B44" s="161" t="s">
        <v>80</v>
      </c>
      <c r="C44" s="174" t="s">
        <v>81</v>
      </c>
      <c r="D44" s="162"/>
      <c r="E44" s="163"/>
      <c r="F44" s="164"/>
      <c r="G44" s="164">
        <f>SUMIF(AG45:AG52,"&lt;&gt;NOR",G45:G52)</f>
        <v>0</v>
      </c>
      <c r="H44" s="164"/>
      <c r="I44" s="164">
        <f>SUM(I45:I52)</f>
        <v>0</v>
      </c>
      <c r="J44" s="164"/>
      <c r="K44" s="164">
        <f>SUM(K45:K52)</f>
        <v>0</v>
      </c>
      <c r="L44" s="164"/>
      <c r="M44" s="165">
        <f>SUM(M45:M52)</f>
        <v>0</v>
      </c>
      <c r="N44" s="159"/>
      <c r="O44" s="159">
        <f>SUM(O45:O52)</f>
        <v>0</v>
      </c>
      <c r="P44" s="159"/>
      <c r="Q44" s="159">
        <f>SUM(Q45:Q52)</f>
        <v>0</v>
      </c>
      <c r="R44" s="159"/>
      <c r="S44" s="159"/>
      <c r="T44" s="159"/>
      <c r="U44" s="159"/>
      <c r="V44" s="159">
        <f>SUM(V45:V52)</f>
        <v>0</v>
      </c>
      <c r="W44" s="159"/>
      <c r="X44" s="159"/>
      <c r="AG44" t="s">
        <v>111</v>
      </c>
    </row>
    <row r="45" spans="1:60" outlineLevel="1" x14ac:dyDescent="0.2">
      <c r="A45" s="185">
        <v>13</v>
      </c>
      <c r="B45" s="186" t="s">
        <v>382</v>
      </c>
      <c r="C45" s="192" t="s">
        <v>383</v>
      </c>
      <c r="D45" s="187" t="s">
        <v>194</v>
      </c>
      <c r="E45" s="188">
        <v>0.1</v>
      </c>
      <c r="F45" s="189"/>
      <c r="G45" s="190">
        <f t="shared" ref="G45:G52" si="0">ROUND(E45*F45,2)</f>
        <v>0</v>
      </c>
      <c r="H45" s="189"/>
      <c r="I45" s="190">
        <f t="shared" ref="I45:I52" si="1">ROUND(E45*H45,2)</f>
        <v>0</v>
      </c>
      <c r="J45" s="189"/>
      <c r="K45" s="190">
        <f t="shared" ref="K45:K52" si="2">ROUND(E45*J45,2)</f>
        <v>0</v>
      </c>
      <c r="L45" s="190">
        <v>21</v>
      </c>
      <c r="M45" s="191">
        <f t="shared" ref="M45:M52" si="3">G45*(1+L45/100)</f>
        <v>0</v>
      </c>
      <c r="N45" s="156">
        <v>0</v>
      </c>
      <c r="O45" s="156">
        <f t="shared" ref="O45:O52" si="4">ROUND(E45*N45,2)</f>
        <v>0</v>
      </c>
      <c r="P45" s="156">
        <v>0</v>
      </c>
      <c r="Q45" s="156">
        <f t="shared" ref="Q45:Q52" si="5">ROUND(E45*P45,2)</f>
        <v>0</v>
      </c>
      <c r="R45" s="156"/>
      <c r="S45" s="156" t="s">
        <v>115</v>
      </c>
      <c r="T45" s="156" t="s">
        <v>116</v>
      </c>
      <c r="U45" s="156">
        <v>0</v>
      </c>
      <c r="V45" s="156">
        <f t="shared" ref="V45:V52" si="6">ROUND(E45*U45,2)</f>
        <v>0</v>
      </c>
      <c r="W45" s="156"/>
      <c r="X45" s="156" t="s">
        <v>117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384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85">
        <v>14</v>
      </c>
      <c r="B46" s="186" t="s">
        <v>385</v>
      </c>
      <c r="C46" s="192" t="s">
        <v>386</v>
      </c>
      <c r="D46" s="187" t="s">
        <v>194</v>
      </c>
      <c r="E46" s="188">
        <v>0.2</v>
      </c>
      <c r="F46" s="189"/>
      <c r="G46" s="190">
        <f t="shared" si="0"/>
        <v>0</v>
      </c>
      <c r="H46" s="189"/>
      <c r="I46" s="190">
        <f t="shared" si="1"/>
        <v>0</v>
      </c>
      <c r="J46" s="189"/>
      <c r="K46" s="190">
        <f t="shared" si="2"/>
        <v>0</v>
      </c>
      <c r="L46" s="190">
        <v>21</v>
      </c>
      <c r="M46" s="191">
        <f t="shared" si="3"/>
        <v>0</v>
      </c>
      <c r="N46" s="156">
        <v>0</v>
      </c>
      <c r="O46" s="156">
        <f t="shared" si="4"/>
        <v>0</v>
      </c>
      <c r="P46" s="156">
        <v>0</v>
      </c>
      <c r="Q46" s="156">
        <f t="shared" si="5"/>
        <v>0</v>
      </c>
      <c r="R46" s="156"/>
      <c r="S46" s="156" t="s">
        <v>115</v>
      </c>
      <c r="T46" s="156" t="s">
        <v>116</v>
      </c>
      <c r="U46" s="156">
        <v>0</v>
      </c>
      <c r="V46" s="156">
        <f t="shared" si="6"/>
        <v>0</v>
      </c>
      <c r="W46" s="156"/>
      <c r="X46" s="156" t="s">
        <v>117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384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85">
        <v>15</v>
      </c>
      <c r="B47" s="186" t="s">
        <v>387</v>
      </c>
      <c r="C47" s="192" t="s">
        <v>388</v>
      </c>
      <c r="D47" s="187" t="s">
        <v>194</v>
      </c>
      <c r="E47" s="188">
        <v>0.1</v>
      </c>
      <c r="F47" s="189"/>
      <c r="G47" s="190">
        <f t="shared" si="0"/>
        <v>0</v>
      </c>
      <c r="H47" s="189"/>
      <c r="I47" s="190">
        <f t="shared" si="1"/>
        <v>0</v>
      </c>
      <c r="J47" s="189"/>
      <c r="K47" s="190">
        <f t="shared" si="2"/>
        <v>0</v>
      </c>
      <c r="L47" s="190">
        <v>21</v>
      </c>
      <c r="M47" s="191">
        <f t="shared" si="3"/>
        <v>0</v>
      </c>
      <c r="N47" s="156">
        <v>0</v>
      </c>
      <c r="O47" s="156">
        <f t="shared" si="4"/>
        <v>0</v>
      </c>
      <c r="P47" s="156">
        <v>0</v>
      </c>
      <c r="Q47" s="156">
        <f t="shared" si="5"/>
        <v>0</v>
      </c>
      <c r="R47" s="156"/>
      <c r="S47" s="156" t="s">
        <v>115</v>
      </c>
      <c r="T47" s="156" t="s">
        <v>116</v>
      </c>
      <c r="U47" s="156">
        <v>0</v>
      </c>
      <c r="V47" s="156">
        <f t="shared" si="6"/>
        <v>0</v>
      </c>
      <c r="W47" s="156"/>
      <c r="X47" s="156" t="s">
        <v>117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384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85">
        <v>16</v>
      </c>
      <c r="B48" s="186" t="s">
        <v>389</v>
      </c>
      <c r="C48" s="192" t="s">
        <v>390</v>
      </c>
      <c r="D48" s="187" t="s">
        <v>194</v>
      </c>
      <c r="E48" s="188">
        <v>1.4</v>
      </c>
      <c r="F48" s="189"/>
      <c r="G48" s="190">
        <f t="shared" si="0"/>
        <v>0</v>
      </c>
      <c r="H48" s="189"/>
      <c r="I48" s="190">
        <f t="shared" si="1"/>
        <v>0</v>
      </c>
      <c r="J48" s="189"/>
      <c r="K48" s="190">
        <f t="shared" si="2"/>
        <v>0</v>
      </c>
      <c r="L48" s="190">
        <v>21</v>
      </c>
      <c r="M48" s="191">
        <f t="shared" si="3"/>
        <v>0</v>
      </c>
      <c r="N48" s="156">
        <v>0</v>
      </c>
      <c r="O48" s="156">
        <f t="shared" si="4"/>
        <v>0</v>
      </c>
      <c r="P48" s="156">
        <v>0</v>
      </c>
      <c r="Q48" s="156">
        <f t="shared" si="5"/>
        <v>0</v>
      </c>
      <c r="R48" s="156"/>
      <c r="S48" s="156" t="s">
        <v>115</v>
      </c>
      <c r="T48" s="156" t="s">
        <v>116</v>
      </c>
      <c r="U48" s="156">
        <v>0</v>
      </c>
      <c r="V48" s="156">
        <f t="shared" si="6"/>
        <v>0</v>
      </c>
      <c r="W48" s="156"/>
      <c r="X48" s="156" t="s">
        <v>117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384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85">
        <v>17</v>
      </c>
      <c r="B49" s="186" t="s">
        <v>391</v>
      </c>
      <c r="C49" s="192" t="s">
        <v>392</v>
      </c>
      <c r="D49" s="187" t="s">
        <v>194</v>
      </c>
      <c r="E49" s="188">
        <v>0.1</v>
      </c>
      <c r="F49" s="189"/>
      <c r="G49" s="190">
        <f t="shared" si="0"/>
        <v>0</v>
      </c>
      <c r="H49" s="189"/>
      <c r="I49" s="190">
        <f t="shared" si="1"/>
        <v>0</v>
      </c>
      <c r="J49" s="189"/>
      <c r="K49" s="190">
        <f t="shared" si="2"/>
        <v>0</v>
      </c>
      <c r="L49" s="190">
        <v>21</v>
      </c>
      <c r="M49" s="191">
        <f t="shared" si="3"/>
        <v>0</v>
      </c>
      <c r="N49" s="156">
        <v>0</v>
      </c>
      <c r="O49" s="156">
        <f t="shared" si="4"/>
        <v>0</v>
      </c>
      <c r="P49" s="156">
        <v>0</v>
      </c>
      <c r="Q49" s="156">
        <f t="shared" si="5"/>
        <v>0</v>
      </c>
      <c r="R49" s="156"/>
      <c r="S49" s="156" t="s">
        <v>115</v>
      </c>
      <c r="T49" s="156" t="s">
        <v>116</v>
      </c>
      <c r="U49" s="156">
        <v>0</v>
      </c>
      <c r="V49" s="156">
        <f t="shared" si="6"/>
        <v>0</v>
      </c>
      <c r="W49" s="156"/>
      <c r="X49" s="156" t="s">
        <v>117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384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85">
        <v>18</v>
      </c>
      <c r="B50" s="186" t="s">
        <v>393</v>
      </c>
      <c r="C50" s="192" t="s">
        <v>394</v>
      </c>
      <c r="D50" s="187" t="s">
        <v>194</v>
      </c>
      <c r="E50" s="188">
        <v>0.2</v>
      </c>
      <c r="F50" s="189"/>
      <c r="G50" s="190">
        <f t="shared" si="0"/>
        <v>0</v>
      </c>
      <c r="H50" s="189"/>
      <c r="I50" s="190">
        <f t="shared" si="1"/>
        <v>0</v>
      </c>
      <c r="J50" s="189"/>
      <c r="K50" s="190">
        <f t="shared" si="2"/>
        <v>0</v>
      </c>
      <c r="L50" s="190">
        <v>21</v>
      </c>
      <c r="M50" s="191">
        <f t="shared" si="3"/>
        <v>0</v>
      </c>
      <c r="N50" s="156">
        <v>0</v>
      </c>
      <c r="O50" s="156">
        <f t="shared" si="4"/>
        <v>0</v>
      </c>
      <c r="P50" s="156">
        <v>0</v>
      </c>
      <c r="Q50" s="156">
        <f t="shared" si="5"/>
        <v>0</v>
      </c>
      <c r="R50" s="156"/>
      <c r="S50" s="156" t="s">
        <v>115</v>
      </c>
      <c r="T50" s="156" t="s">
        <v>116</v>
      </c>
      <c r="U50" s="156">
        <v>0</v>
      </c>
      <c r="V50" s="156">
        <f t="shared" si="6"/>
        <v>0</v>
      </c>
      <c r="W50" s="156"/>
      <c r="X50" s="156" t="s">
        <v>117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384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85">
        <v>19</v>
      </c>
      <c r="B51" s="186" t="s">
        <v>395</v>
      </c>
      <c r="C51" s="192" t="s">
        <v>396</v>
      </c>
      <c r="D51" s="187" t="s">
        <v>194</v>
      </c>
      <c r="E51" s="188">
        <v>0.1</v>
      </c>
      <c r="F51" s="189"/>
      <c r="G51" s="190">
        <f t="shared" si="0"/>
        <v>0</v>
      </c>
      <c r="H51" s="189"/>
      <c r="I51" s="190">
        <f t="shared" si="1"/>
        <v>0</v>
      </c>
      <c r="J51" s="189"/>
      <c r="K51" s="190">
        <f t="shared" si="2"/>
        <v>0</v>
      </c>
      <c r="L51" s="190">
        <v>21</v>
      </c>
      <c r="M51" s="191">
        <f t="shared" si="3"/>
        <v>0</v>
      </c>
      <c r="N51" s="156">
        <v>0</v>
      </c>
      <c r="O51" s="156">
        <f t="shared" si="4"/>
        <v>0</v>
      </c>
      <c r="P51" s="156">
        <v>0</v>
      </c>
      <c r="Q51" s="156">
        <f t="shared" si="5"/>
        <v>0</v>
      </c>
      <c r="R51" s="156"/>
      <c r="S51" s="156" t="s">
        <v>115</v>
      </c>
      <c r="T51" s="156" t="s">
        <v>116</v>
      </c>
      <c r="U51" s="156">
        <v>0</v>
      </c>
      <c r="V51" s="156">
        <f t="shared" si="6"/>
        <v>0</v>
      </c>
      <c r="W51" s="156"/>
      <c r="X51" s="156" t="s">
        <v>117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384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66">
        <v>20</v>
      </c>
      <c r="B52" s="167" t="s">
        <v>397</v>
      </c>
      <c r="C52" s="175" t="s">
        <v>398</v>
      </c>
      <c r="D52" s="168" t="s">
        <v>194</v>
      </c>
      <c r="E52" s="169">
        <v>0.1</v>
      </c>
      <c r="F52" s="170"/>
      <c r="G52" s="171">
        <f t="shared" si="0"/>
        <v>0</v>
      </c>
      <c r="H52" s="170"/>
      <c r="I52" s="171">
        <f t="shared" si="1"/>
        <v>0</v>
      </c>
      <c r="J52" s="170"/>
      <c r="K52" s="171">
        <f t="shared" si="2"/>
        <v>0</v>
      </c>
      <c r="L52" s="171">
        <v>21</v>
      </c>
      <c r="M52" s="172">
        <f t="shared" si="3"/>
        <v>0</v>
      </c>
      <c r="N52" s="156">
        <v>0</v>
      </c>
      <c r="O52" s="156">
        <f t="shared" si="4"/>
        <v>0</v>
      </c>
      <c r="P52" s="156">
        <v>0</v>
      </c>
      <c r="Q52" s="156">
        <f t="shared" si="5"/>
        <v>0</v>
      </c>
      <c r="R52" s="156"/>
      <c r="S52" s="156" t="s">
        <v>115</v>
      </c>
      <c r="T52" s="156" t="s">
        <v>116</v>
      </c>
      <c r="U52" s="156">
        <v>0</v>
      </c>
      <c r="V52" s="156">
        <f t="shared" si="6"/>
        <v>0</v>
      </c>
      <c r="W52" s="156"/>
      <c r="X52" s="156" t="s">
        <v>117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384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x14ac:dyDescent="0.2">
      <c r="A53" s="3"/>
      <c r="B53" s="4"/>
      <c r="C53" s="177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AE53">
        <v>15</v>
      </c>
      <c r="AF53">
        <v>21</v>
      </c>
      <c r="AG53" t="s">
        <v>97</v>
      </c>
    </row>
    <row r="54" spans="1:60" x14ac:dyDescent="0.2">
      <c r="A54" s="150"/>
      <c r="B54" s="151" t="s">
        <v>31</v>
      </c>
      <c r="C54" s="178"/>
      <c r="D54" s="152"/>
      <c r="E54" s="153"/>
      <c r="F54" s="153"/>
      <c r="G54" s="173">
        <f>G8+G44</f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AE54">
        <f>SUMIF(L7:L52,AE53,G7:G52)</f>
        <v>0</v>
      </c>
      <c r="AF54">
        <f>SUMIF(L7:L52,AF53,G7:G52)</f>
        <v>0</v>
      </c>
      <c r="AG54" t="s">
        <v>121</v>
      </c>
    </row>
    <row r="55" spans="1:60" x14ac:dyDescent="0.2">
      <c r="A55" s="3"/>
      <c r="B55" s="4"/>
      <c r="C55" s="177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60" x14ac:dyDescent="0.2">
      <c r="A56" s="3"/>
      <c r="B56" s="4"/>
      <c r="C56" s="177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60" x14ac:dyDescent="0.2">
      <c r="A57" s="257" t="s">
        <v>122</v>
      </c>
      <c r="B57" s="257"/>
      <c r="C57" s="258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60" x14ac:dyDescent="0.2">
      <c r="A58" s="259"/>
      <c r="B58" s="260"/>
      <c r="C58" s="261"/>
      <c r="D58" s="260"/>
      <c r="E58" s="260"/>
      <c r="F58" s="260"/>
      <c r="G58" s="26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G58" t="s">
        <v>123</v>
      </c>
    </row>
    <row r="59" spans="1:60" x14ac:dyDescent="0.2">
      <c r="A59" s="263"/>
      <c r="B59" s="264"/>
      <c r="C59" s="265"/>
      <c r="D59" s="264"/>
      <c r="E59" s="264"/>
      <c r="F59" s="264"/>
      <c r="G59" s="26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60" x14ac:dyDescent="0.2">
      <c r="A60" s="263"/>
      <c r="B60" s="264"/>
      <c r="C60" s="265"/>
      <c r="D60" s="264"/>
      <c r="E60" s="264"/>
      <c r="F60" s="264"/>
      <c r="G60" s="26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60" x14ac:dyDescent="0.2">
      <c r="A61" s="263"/>
      <c r="B61" s="264"/>
      <c r="C61" s="265"/>
      <c r="D61" s="264"/>
      <c r="E61" s="264"/>
      <c r="F61" s="264"/>
      <c r="G61" s="26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 x14ac:dyDescent="0.2">
      <c r="A62" s="267"/>
      <c r="B62" s="268"/>
      <c r="C62" s="269"/>
      <c r="D62" s="268"/>
      <c r="E62" s="268"/>
      <c r="F62" s="268"/>
      <c r="G62" s="27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 x14ac:dyDescent="0.2">
      <c r="A63" s="3"/>
      <c r="B63" s="4"/>
      <c r="C63" s="177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 x14ac:dyDescent="0.2">
      <c r="C64" s="179"/>
      <c r="D64" s="10"/>
      <c r="AG64" t="s">
        <v>124</v>
      </c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yEq/BHeVnu8JEmgF+kKXI8BT/tixBbIGyQYzUGtFoJiqAlxGVjhkMreDFUbat/rJkO532zkodfbPFGTvEH5wQ==" saltValue="SQgHQoQX4VgFeBft1m7QeQ==" spinCount="100000" sheet="1"/>
  <mergeCells count="15">
    <mergeCell ref="A58:G62"/>
    <mergeCell ref="C10:G10"/>
    <mergeCell ref="C18:G18"/>
    <mergeCell ref="C25:G25"/>
    <mergeCell ref="C28:G28"/>
    <mergeCell ref="A1:G1"/>
    <mergeCell ref="C2:G2"/>
    <mergeCell ref="C3:G3"/>
    <mergeCell ref="C4:G4"/>
    <mergeCell ref="A57:C57"/>
    <mergeCell ref="C31:G31"/>
    <mergeCell ref="C33:G33"/>
    <mergeCell ref="C34:G34"/>
    <mergeCell ref="C37:G37"/>
    <mergeCell ref="C40:G40"/>
  </mergeCells>
  <pageMargins left="0.59055118110236204" right="0.196850393700787" top="0.78740157499999996" bottom="0.78740157499999996" header="0.3" footer="0.3"/>
  <pageSetup paperSize="9" scale="88" fitToHeight="0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Ostatní náklady</vt:lpstr>
      <vt:lpstr>Vedlejší náklady</vt:lpstr>
      <vt:lpstr>Stavební práce</vt:lpstr>
      <vt:lpstr>Bleskovod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Bleskovod!Názvy_tisku</vt:lpstr>
      <vt:lpstr>'Ostatní náklady'!Názvy_tisku</vt:lpstr>
      <vt:lpstr>'Stavební práce'!Názvy_tisku</vt:lpstr>
      <vt:lpstr>'Vedlejší náklady'!Názvy_tisku</vt:lpstr>
      <vt:lpstr>oadresa</vt:lpstr>
      <vt:lpstr>Stavba!Objednatel</vt:lpstr>
      <vt:lpstr>Stavba!Objekt</vt:lpstr>
      <vt:lpstr>Bleskovod!Oblast_tisku</vt:lpstr>
      <vt:lpstr>'Ostatní náklady'!Oblast_tisku</vt:lpstr>
      <vt:lpstr>Stavba!Oblast_tisku</vt:lpstr>
      <vt:lpstr>'Stavební práce'!Oblast_tisku</vt:lpstr>
      <vt:lpstr>'Vedlejší náklady'!Oblast_tisku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Petrušková Táňa</dc:creator>
  <cp:lastModifiedBy>Petrušková Táňa</cp:lastModifiedBy>
  <cp:lastPrinted>2021-06-29T08:12:45Z</cp:lastPrinted>
  <dcterms:created xsi:type="dcterms:W3CDTF">2009-04-08T07:15:50Z</dcterms:created>
  <dcterms:modified xsi:type="dcterms:W3CDTF">2021-06-29T08:13:01Z</dcterms:modified>
</cp:coreProperties>
</file>