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dubosova\Desktop\"/>
    </mc:Choice>
  </mc:AlternateContent>
  <xr:revisionPtr revIDLastSave="0" documentId="13_ncr:1_{BF540AFD-6FE7-4AAF-BD92-5218744A436B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Rekapitulácia stavby" sheetId="1" r:id="rId1"/>
    <sheet name="01.1 - Schodisko" sheetId="2" r:id="rId2"/>
    <sheet name="01.2 - Chodby" sheetId="3" r:id="rId3"/>
    <sheet name="01.3 - Izby" sheetId="4" r:id="rId4"/>
  </sheets>
  <definedNames>
    <definedName name="_xlnm._FilterDatabase" localSheetId="1" hidden="1">'01.1 - Schodisko'!$C$124:$K$161</definedName>
    <definedName name="_xlnm._FilterDatabase" localSheetId="2" hidden="1">'01.2 - Chodby'!$C$125:$K$163</definedName>
    <definedName name="_xlnm._FilterDatabase" localSheetId="3" hidden="1">'01.3 - Izby'!$C$125:$K$162</definedName>
    <definedName name="_xlnm.Print_Titles" localSheetId="1">'01.1 - Schodisko'!$124:$124</definedName>
    <definedName name="_xlnm.Print_Titles" localSheetId="2">'01.2 - Chodby'!$125:$125</definedName>
    <definedName name="_xlnm.Print_Titles" localSheetId="3">'01.3 - Izby'!$125:$125</definedName>
    <definedName name="_xlnm.Print_Titles" localSheetId="0">'Rekapitulácia stavby'!$92:$92</definedName>
    <definedName name="_xlnm.Print_Area" localSheetId="1">'01.1 - Schodisko'!$C$4:$J$76,'01.1 - Schodisko'!$C$82:$J$104,'01.1 - Schodisko'!$C$110:$J$161</definedName>
    <definedName name="_xlnm.Print_Area" localSheetId="2">'01.2 - Chodby'!$C$4:$J$76,'01.2 - Chodby'!$C$82:$J$105,'01.2 - Chodby'!$C$111:$J$163</definedName>
    <definedName name="_xlnm.Print_Area" localSheetId="3">'01.3 - Izby'!$C$4:$J$76,'01.3 - Izby'!$C$82:$J$105,'01.3 - Izby'!$C$111:$J$162</definedName>
    <definedName name="_xlnm.Print_Area" localSheetId="0">'Rekapitulácia stavby'!$D$4:$AO$76,'Rekapitulácia stavby'!$C$82:$AQ$99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4" l="1"/>
  <c r="J38" i="4"/>
  <c r="AY98" i="1" s="1"/>
  <c r="J37" i="4"/>
  <c r="AX98" i="1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F122" i="4"/>
  <c r="F120" i="4"/>
  <c r="E118" i="4"/>
  <c r="F93" i="4"/>
  <c r="F91" i="4"/>
  <c r="E89" i="4"/>
  <c r="J26" i="4"/>
  <c r="E26" i="4"/>
  <c r="J123" i="4"/>
  <c r="J25" i="4"/>
  <c r="J23" i="4"/>
  <c r="E23" i="4"/>
  <c r="J122" i="4"/>
  <c r="J22" i="4"/>
  <c r="J20" i="4"/>
  <c r="E20" i="4"/>
  <c r="F123" i="4"/>
  <c r="J19" i="4"/>
  <c r="J14" i="4"/>
  <c r="J120" i="4" s="1"/>
  <c r="E7" i="4"/>
  <c r="E114" i="4" s="1"/>
  <c r="J39" i="3"/>
  <c r="J38" i="3"/>
  <c r="AY97" i="1"/>
  <c r="J37" i="3"/>
  <c r="AX97" i="1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F122" i="3"/>
  <c r="F120" i="3"/>
  <c r="E118" i="3"/>
  <c r="F93" i="3"/>
  <c r="F91" i="3"/>
  <c r="E89" i="3"/>
  <c r="J26" i="3"/>
  <c r="E26" i="3"/>
  <c r="J123" i="3"/>
  <c r="J25" i="3"/>
  <c r="J23" i="3"/>
  <c r="E23" i="3"/>
  <c r="J122" i="3"/>
  <c r="J22" i="3"/>
  <c r="J20" i="3"/>
  <c r="E20" i="3"/>
  <c r="F94" i="3"/>
  <c r="J19" i="3"/>
  <c r="J14" i="3"/>
  <c r="J91" i="3" s="1"/>
  <c r="E7" i="3"/>
  <c r="E114" i="3" s="1"/>
  <c r="J39" i="2"/>
  <c r="J38" i="2"/>
  <c r="AY96" i="1"/>
  <c r="J37" i="2"/>
  <c r="AX96" i="1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F121" i="2"/>
  <c r="F119" i="2"/>
  <c r="E117" i="2"/>
  <c r="F93" i="2"/>
  <c r="F91" i="2"/>
  <c r="E89" i="2"/>
  <c r="J26" i="2"/>
  <c r="E26" i="2"/>
  <c r="J122" i="2"/>
  <c r="J25" i="2"/>
  <c r="J23" i="2"/>
  <c r="E23" i="2"/>
  <c r="J121" i="2"/>
  <c r="J22" i="2"/>
  <c r="J20" i="2"/>
  <c r="E20" i="2"/>
  <c r="F122" i="2"/>
  <c r="J19" i="2"/>
  <c r="J14" i="2"/>
  <c r="J119" i="2" s="1"/>
  <c r="E7" i="2"/>
  <c r="E113" i="2" s="1"/>
  <c r="L90" i="1"/>
  <c r="AM90" i="1"/>
  <c r="AM89" i="1"/>
  <c r="L89" i="1"/>
  <c r="AM87" i="1"/>
  <c r="L87" i="1"/>
  <c r="L85" i="1"/>
  <c r="L84" i="1"/>
  <c r="BK151" i="4"/>
  <c r="J151" i="4"/>
  <c r="BK150" i="4"/>
  <c r="J150" i="4"/>
  <c r="BK149" i="4"/>
  <c r="J149" i="4"/>
  <c r="BK148" i="4"/>
  <c r="J148" i="4"/>
  <c r="BK147" i="4"/>
  <c r="J147" i="4"/>
  <c r="BK146" i="4"/>
  <c r="J146" i="4"/>
  <c r="BK145" i="4"/>
  <c r="J145" i="4"/>
  <c r="BK144" i="4"/>
  <c r="J144" i="4"/>
  <c r="BK142" i="4"/>
  <c r="J142" i="4"/>
  <c r="BK141" i="4"/>
  <c r="J141" i="4"/>
  <c r="BK140" i="4"/>
  <c r="J140" i="4"/>
  <c r="BK139" i="4"/>
  <c r="J139" i="4"/>
  <c r="BK136" i="4"/>
  <c r="J136" i="4"/>
  <c r="BK135" i="4"/>
  <c r="J135" i="4"/>
  <c r="BK134" i="4"/>
  <c r="J134" i="4"/>
  <c r="BK133" i="4"/>
  <c r="J133" i="4"/>
  <c r="BK132" i="4"/>
  <c r="J132" i="4"/>
  <c r="BK131" i="4"/>
  <c r="J131" i="4"/>
  <c r="BK130" i="4"/>
  <c r="J130" i="4"/>
  <c r="BK129" i="4"/>
  <c r="J129" i="4"/>
  <c r="J154" i="3"/>
  <c r="BK153" i="3"/>
  <c r="J152" i="3"/>
  <c r="J151" i="3"/>
  <c r="BK150" i="3"/>
  <c r="J149" i="3"/>
  <c r="J148" i="3"/>
  <c r="J147" i="3"/>
  <c r="BK146" i="3"/>
  <c r="BK139" i="3"/>
  <c r="J136" i="3"/>
  <c r="BK135" i="3"/>
  <c r="BK132" i="3"/>
  <c r="BK131" i="3"/>
  <c r="BK130" i="3"/>
  <c r="J129" i="3"/>
  <c r="J161" i="2"/>
  <c r="J160" i="2"/>
  <c r="J155" i="2"/>
  <c r="BK154" i="2"/>
  <c r="J153" i="2"/>
  <c r="BK151" i="2"/>
  <c r="J150" i="2"/>
  <c r="BK149" i="2"/>
  <c r="J147" i="2"/>
  <c r="J146" i="2"/>
  <c r="BK145" i="2"/>
  <c r="J143" i="2"/>
  <c r="J142" i="2"/>
  <c r="BK141" i="2"/>
  <c r="J140" i="2"/>
  <c r="J139" i="2"/>
  <c r="J138" i="2"/>
  <c r="BK134" i="2"/>
  <c r="J133" i="2"/>
  <c r="J132" i="2"/>
  <c r="J131" i="2"/>
  <c r="BK129" i="2"/>
  <c r="BK128" i="2"/>
  <c r="BK162" i="4"/>
  <c r="BK160" i="4"/>
  <c r="J160" i="4"/>
  <c r="BK159" i="4"/>
  <c r="BK158" i="4"/>
  <c r="J158" i="4"/>
  <c r="BK157" i="4"/>
  <c r="J157" i="4"/>
  <c r="BK155" i="4"/>
  <c r="J155" i="4"/>
  <c r="BK154" i="4"/>
  <c r="J154" i="4"/>
  <c r="BK153" i="4"/>
  <c r="J153" i="4"/>
  <c r="BK152" i="4"/>
  <c r="J152" i="4"/>
  <c r="BK134" i="3"/>
  <c r="J131" i="3"/>
  <c r="J157" i="2"/>
  <c r="J151" i="2"/>
  <c r="BK148" i="2"/>
  <c r="J145" i="2"/>
  <c r="J144" i="2"/>
  <c r="BK135" i="2"/>
  <c r="BK132" i="2"/>
  <c r="J129" i="2"/>
  <c r="AS95" i="1"/>
  <c r="J159" i="4"/>
  <c r="BK163" i="3"/>
  <c r="J163" i="3"/>
  <c r="BK147" i="3"/>
  <c r="J144" i="3"/>
  <c r="BK143" i="3"/>
  <c r="BK141" i="3"/>
  <c r="J141" i="3"/>
  <c r="BK140" i="3"/>
  <c r="BK136" i="3"/>
  <c r="J134" i="3"/>
  <c r="BK133" i="3"/>
  <c r="J132" i="3"/>
  <c r="BK159" i="2"/>
  <c r="BK158" i="2"/>
  <c r="BK157" i="2"/>
  <c r="BK155" i="2"/>
  <c r="J152" i="2"/>
  <c r="BK144" i="2"/>
  <c r="J141" i="2"/>
  <c r="BK138" i="2"/>
  <c r="J135" i="2"/>
  <c r="J134" i="2"/>
  <c r="BK131" i="2"/>
  <c r="J130" i="2"/>
  <c r="J162" i="4"/>
  <c r="BK161" i="4"/>
  <c r="J161" i="4"/>
  <c r="BK162" i="3"/>
  <c r="J162" i="3"/>
  <c r="BK161" i="3"/>
  <c r="J161" i="3"/>
  <c r="BK160" i="3"/>
  <c r="J160" i="3"/>
  <c r="BK159" i="3"/>
  <c r="J159" i="3"/>
  <c r="BK157" i="3"/>
  <c r="J157" i="3"/>
  <c r="BK156" i="3"/>
  <c r="J156" i="3"/>
  <c r="BK155" i="3"/>
  <c r="J155" i="3"/>
  <c r="BK154" i="3"/>
  <c r="J153" i="3"/>
  <c r="BK152" i="3"/>
  <c r="BK151" i="3"/>
  <c r="J150" i="3"/>
  <c r="BK149" i="3"/>
  <c r="BK148" i="3"/>
  <c r="J146" i="3"/>
  <c r="BK144" i="3"/>
  <c r="J143" i="3"/>
  <c r="BK142" i="3"/>
  <c r="J142" i="3"/>
  <c r="J140" i="3"/>
  <c r="J139" i="3"/>
  <c r="J135" i="3"/>
  <c r="J133" i="3"/>
  <c r="J130" i="3"/>
  <c r="BK129" i="3"/>
  <c r="BK161" i="2"/>
  <c r="BK160" i="2"/>
  <c r="J159" i="2"/>
  <c r="J158" i="2"/>
  <c r="J154" i="2"/>
  <c r="BK153" i="2"/>
  <c r="BK152" i="2"/>
  <c r="BK150" i="2"/>
  <c r="J149" i="2"/>
  <c r="J148" i="2"/>
  <c r="BK147" i="2"/>
  <c r="BK146" i="2"/>
  <c r="BK143" i="2"/>
  <c r="BK142" i="2"/>
  <c r="BK140" i="2"/>
  <c r="BK139" i="2"/>
  <c r="BK133" i="2"/>
  <c r="BK130" i="2"/>
  <c r="J128" i="2"/>
  <c r="P127" i="2" l="1"/>
  <c r="P126" i="2"/>
  <c r="BK137" i="2"/>
  <c r="J137" i="2"/>
  <c r="J102" i="2" s="1"/>
  <c r="T137" i="2"/>
  <c r="T136" i="2" s="1"/>
  <c r="R156" i="2"/>
  <c r="R136" i="2" s="1"/>
  <c r="R143" i="4"/>
  <c r="BK156" i="4"/>
  <c r="J156" i="4" s="1"/>
  <c r="J104" i="4" s="1"/>
  <c r="R127" i="2"/>
  <c r="R126" i="2"/>
  <c r="P137" i="2"/>
  <c r="BK156" i="2"/>
  <c r="J156" i="2" s="1"/>
  <c r="J103" i="2" s="1"/>
  <c r="T156" i="2"/>
  <c r="BK128" i="3"/>
  <c r="J128" i="3" s="1"/>
  <c r="J100" i="3" s="1"/>
  <c r="P128" i="3"/>
  <c r="P127" i="3"/>
  <c r="T128" i="3"/>
  <c r="T127" i="3"/>
  <c r="R138" i="3"/>
  <c r="BK145" i="3"/>
  <c r="J145" i="3" s="1"/>
  <c r="J103" i="3" s="1"/>
  <c r="P145" i="3"/>
  <c r="BK158" i="3"/>
  <c r="J158" i="3" s="1"/>
  <c r="J104" i="3" s="1"/>
  <c r="P143" i="4"/>
  <c r="P156" i="4"/>
  <c r="BK143" i="4"/>
  <c r="J143" i="4" s="1"/>
  <c r="J103" i="4" s="1"/>
  <c r="R156" i="4"/>
  <c r="BK127" i="2"/>
  <c r="J127" i="2" s="1"/>
  <c r="J100" i="2" s="1"/>
  <c r="T127" i="2"/>
  <c r="T126" i="2" s="1"/>
  <c r="R137" i="2"/>
  <c r="P156" i="2"/>
  <c r="R128" i="3"/>
  <c r="R127" i="3" s="1"/>
  <c r="BK138" i="3"/>
  <c r="J138" i="3"/>
  <c r="J102" i="3" s="1"/>
  <c r="P138" i="3"/>
  <c r="T138" i="3"/>
  <c r="R145" i="3"/>
  <c r="T145" i="3"/>
  <c r="P158" i="3"/>
  <c r="R158" i="3"/>
  <c r="T158" i="3"/>
  <c r="BK128" i="4"/>
  <c r="J128" i="4" s="1"/>
  <c r="J100" i="4" s="1"/>
  <c r="P128" i="4"/>
  <c r="P127" i="4" s="1"/>
  <c r="R128" i="4"/>
  <c r="R127" i="4" s="1"/>
  <c r="T128" i="4"/>
  <c r="T127" i="4" s="1"/>
  <c r="BK138" i="4"/>
  <c r="J138" i="4" s="1"/>
  <c r="J102" i="4" s="1"/>
  <c r="P138" i="4"/>
  <c r="P137" i="4" s="1"/>
  <c r="R138" i="4"/>
  <c r="R137" i="4"/>
  <c r="T138" i="4"/>
  <c r="T143" i="4"/>
  <c r="T156" i="4"/>
  <c r="J91" i="2"/>
  <c r="F94" i="2"/>
  <c r="BF129" i="2"/>
  <c r="BF130" i="2"/>
  <c r="BF135" i="2"/>
  <c r="BF145" i="2"/>
  <c r="BF148" i="2"/>
  <c r="BF149" i="2"/>
  <c r="BF153" i="2"/>
  <c r="E85" i="3"/>
  <c r="J94" i="3"/>
  <c r="BF130" i="3"/>
  <c r="BF132" i="3"/>
  <c r="BF133" i="3"/>
  <c r="BF134" i="3"/>
  <c r="BF135" i="3"/>
  <c r="BF142" i="3"/>
  <c r="BF147" i="3"/>
  <c r="BF149" i="3"/>
  <c r="BF153" i="3"/>
  <c r="BF154" i="3"/>
  <c r="BF155" i="3"/>
  <c r="BF156" i="3"/>
  <c r="BF157" i="3"/>
  <c r="BF159" i="3"/>
  <c r="BF160" i="3"/>
  <c r="BF163" i="3"/>
  <c r="BF161" i="4"/>
  <c r="E85" i="2"/>
  <c r="BF133" i="2"/>
  <c r="BF134" i="2"/>
  <c r="BF142" i="2"/>
  <c r="BF151" i="2"/>
  <c r="BF152" i="2"/>
  <c r="BF157" i="2"/>
  <c r="BF160" i="2"/>
  <c r="J93" i="3"/>
  <c r="BF129" i="3"/>
  <c r="BF131" i="3"/>
  <c r="BF136" i="3"/>
  <c r="BF144" i="3"/>
  <c r="BF146" i="3"/>
  <c r="BF148" i="3"/>
  <c r="BF161" i="3"/>
  <c r="BF162" i="3"/>
  <c r="BF159" i="4"/>
  <c r="BF162" i="4"/>
  <c r="J93" i="2"/>
  <c r="BF128" i="2"/>
  <c r="BF140" i="2"/>
  <c r="BF141" i="2"/>
  <c r="BF143" i="2"/>
  <c r="BF144" i="2"/>
  <c r="BF147" i="2"/>
  <c r="BF150" i="2"/>
  <c r="BF155" i="2"/>
  <c r="J120" i="3"/>
  <c r="F123" i="3"/>
  <c r="BF151" i="4"/>
  <c r="BF152" i="4"/>
  <c r="BF153" i="4"/>
  <c r="BF154" i="4"/>
  <c r="BF155" i="4"/>
  <c r="BF157" i="4"/>
  <c r="BF158" i="4"/>
  <c r="BF160" i="4"/>
  <c r="J94" i="2"/>
  <c r="BF131" i="2"/>
  <c r="BF132" i="2"/>
  <c r="BF138" i="2"/>
  <c r="BF139" i="2"/>
  <c r="BF146" i="2"/>
  <c r="BF154" i="2"/>
  <c r="BF158" i="2"/>
  <c r="BF159" i="2"/>
  <c r="BF161" i="2"/>
  <c r="BF139" i="3"/>
  <c r="BF140" i="3"/>
  <c r="BF141" i="3"/>
  <c r="BF143" i="3"/>
  <c r="BF150" i="3"/>
  <c r="BF151" i="3"/>
  <c r="BF152" i="3"/>
  <c r="E85" i="4"/>
  <c r="J91" i="4"/>
  <c r="J93" i="4"/>
  <c r="F94" i="4"/>
  <c r="J94" i="4"/>
  <c r="BF129" i="4"/>
  <c r="BF130" i="4"/>
  <c r="BF131" i="4"/>
  <c r="BF132" i="4"/>
  <c r="BF133" i="4"/>
  <c r="BF134" i="4"/>
  <c r="BF135" i="4"/>
  <c r="BF136" i="4"/>
  <c r="BF139" i="4"/>
  <c r="BF140" i="4"/>
  <c r="BF141" i="4"/>
  <c r="BF142" i="4"/>
  <c r="BF144" i="4"/>
  <c r="BF145" i="4"/>
  <c r="BF146" i="4"/>
  <c r="BF147" i="4"/>
  <c r="BF148" i="4"/>
  <c r="BF149" i="4"/>
  <c r="BF150" i="4"/>
  <c r="F35" i="2"/>
  <c r="AZ96" i="1"/>
  <c r="J35" i="4"/>
  <c r="AV98" i="1" s="1"/>
  <c r="F37" i="4"/>
  <c r="BB98" i="1"/>
  <c r="F38" i="4"/>
  <c r="BC98" i="1" s="1"/>
  <c r="F39" i="4"/>
  <c r="BD98" i="1"/>
  <c r="F38" i="2"/>
  <c r="BC96" i="1"/>
  <c r="F35" i="3"/>
  <c r="AZ97" i="1"/>
  <c r="J35" i="3"/>
  <c r="AV97" i="1"/>
  <c r="F37" i="3"/>
  <c r="BB97" i="1"/>
  <c r="F38" i="3"/>
  <c r="BC97" i="1"/>
  <c r="F39" i="3"/>
  <c r="BD97" i="1"/>
  <c r="J35" i="2"/>
  <c r="AV96" i="1"/>
  <c r="F39" i="2"/>
  <c r="BD96" i="1"/>
  <c r="F35" i="4"/>
  <c r="AZ98" i="1"/>
  <c r="AS94" i="1"/>
  <c r="F37" i="2"/>
  <c r="BB96" i="1"/>
  <c r="T137" i="4" l="1"/>
  <c r="T126" i="4"/>
  <c r="R126" i="4"/>
  <c r="P126" i="4"/>
  <c r="AU98" i="1" s="1"/>
  <c r="T137" i="3"/>
  <c r="P137" i="3"/>
  <c r="T125" i="2"/>
  <c r="R137" i="3"/>
  <c r="R126" i="3"/>
  <c r="T126" i="3"/>
  <c r="P126" i="3"/>
  <c r="AU97" i="1" s="1"/>
  <c r="P136" i="2"/>
  <c r="P125" i="2"/>
  <c r="AU96" i="1"/>
  <c r="R125" i="2"/>
  <c r="BK126" i="2"/>
  <c r="J126" i="2"/>
  <c r="J99" i="2"/>
  <c r="BK136" i="2"/>
  <c r="J136" i="2"/>
  <c r="J101" i="2"/>
  <c r="BK127" i="3"/>
  <c r="J127" i="3" s="1"/>
  <c r="J99" i="3" s="1"/>
  <c r="BK137" i="3"/>
  <c r="J137" i="3"/>
  <c r="J101" i="3" s="1"/>
  <c r="BK127" i="4"/>
  <c r="J127" i="4"/>
  <c r="J99" i="4"/>
  <c r="BK137" i="4"/>
  <c r="J137" i="4"/>
  <c r="J101" i="4"/>
  <c r="J36" i="4"/>
  <c r="AW98" i="1" s="1"/>
  <c r="AT98" i="1" s="1"/>
  <c r="AZ95" i="1"/>
  <c r="AV95" i="1"/>
  <c r="BB95" i="1"/>
  <c r="AX95" i="1"/>
  <c r="F36" i="2"/>
  <c r="BA96" i="1"/>
  <c r="BC95" i="1"/>
  <c r="BC94" i="1"/>
  <c r="AY94" i="1" s="1"/>
  <c r="F36" i="3"/>
  <c r="BA97" i="1" s="1"/>
  <c r="BD95" i="1"/>
  <c r="BD94" i="1" s="1"/>
  <c r="W33" i="1" s="1"/>
  <c r="J36" i="2"/>
  <c r="AW96" i="1"/>
  <c r="AT96" i="1"/>
  <c r="F36" i="4"/>
  <c r="BA98" i="1" s="1"/>
  <c r="J36" i="3"/>
  <c r="AW97" i="1"/>
  <c r="AT97" i="1"/>
  <c r="BK125" i="2" l="1"/>
  <c r="J125" i="2"/>
  <c r="BK126" i="3"/>
  <c r="J126" i="3"/>
  <c r="J98" i="3" s="1"/>
  <c r="BK126" i="4"/>
  <c r="J126" i="4" s="1"/>
  <c r="J98" i="4" s="1"/>
  <c r="AU95" i="1"/>
  <c r="AU94" i="1"/>
  <c r="BA95" i="1"/>
  <c r="AW95" i="1"/>
  <c r="AT95" i="1" s="1"/>
  <c r="AZ94" i="1"/>
  <c r="AV94" i="1"/>
  <c r="AK29" i="1"/>
  <c r="W32" i="1"/>
  <c r="J32" i="2"/>
  <c r="AG96" i="1"/>
  <c r="AN96" i="1"/>
  <c r="BB94" i="1"/>
  <c r="W31" i="1" s="1"/>
  <c r="AY95" i="1"/>
  <c r="J41" i="2" l="1"/>
  <c r="J98" i="2"/>
  <c r="AX94" i="1"/>
  <c r="W29" i="1"/>
  <c r="J32" i="3"/>
  <c r="AG97" i="1"/>
  <c r="AN97" i="1" s="1"/>
  <c r="BA94" i="1"/>
  <c r="AW94" i="1" s="1"/>
  <c r="AK30" i="1" s="1"/>
  <c r="J32" i="4"/>
  <c r="AG98" i="1"/>
  <c r="AN98" i="1" s="1"/>
  <c r="J41" i="3" l="1"/>
  <c r="J41" i="4"/>
  <c r="AG95" i="1"/>
  <c r="AG94" i="1"/>
  <c r="AK26" i="1" s="1"/>
  <c r="AK35" i="1" s="1"/>
  <c r="W30" i="1"/>
  <c r="AT94" i="1"/>
  <c r="AN94" i="1" l="1"/>
  <c r="AN95" i="1"/>
</calcChain>
</file>

<file path=xl/sharedStrings.xml><?xml version="1.0" encoding="utf-8"?>
<sst xmlns="http://schemas.openxmlformats.org/spreadsheetml/2006/main" count="1912" uniqueCount="352">
  <si>
    <t>Export Komplet</t>
  </si>
  <si>
    <t/>
  </si>
  <si>
    <t>2.0</t>
  </si>
  <si>
    <t>False</t>
  </si>
  <si>
    <t>{4aa51758-fa35-4b36-998f-69455a9c5fcc}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</si>
  <si>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</si>
  <si>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</si>
  <si>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</si>
  <si>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</si>
  <si>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</si>
  <si>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</si>
  <si>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</si>
  <si>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</si>
  <si>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UK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</si>
  <si>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</si>
  <si>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</si>
  <si>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Výmena podláh na 12 blokoch AD</t>
  </si>
  <si>
    <t>JKSO:</t>
  </si>
  <si>
    <t>KS:</t>
  </si>
  <si>
    <t>Miesto:</t>
  </si>
  <si>
    <t>Bratislava</t>
  </si>
  <si>
    <t>Dátum:</t>
  </si>
  <si>
    <t>28. 5. 2021</t>
  </si>
  <si>
    <t>Objednávateľ:</t>
  </si>
  <si>
    <t>IČO:</t>
  </si>
  <si>
    <t>00397865</t>
  </si>
  <si>
    <t>Univerzita Komenského v Bratislave</t>
  </si>
  <si>
    <t>IČ DPH:</t>
  </si>
  <si>
    <t>SK2020845332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</si>
  <si>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</si>
  <si>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</si>
  <si>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</si>
  <si>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</si>
  <si>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</si>
  <si>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</si>
  <si>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</si>
  <si>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</si>
  <si>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</si>
  <si>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</si>
  <si>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</si>
  <si>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</si>
  <si>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</si>
  <si>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</si>
  <si>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</si>
  <si>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</si>
  <si>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</si>
  <si>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</si>
  <si>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</si>
  <si>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</si>
  <si>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</si>
  <si>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</si>
  <si>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</si>
  <si>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</si>
  <si>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</si>
  <si>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</si>
  <si>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</si>
  <si>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</si>
  <si>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</si>
  <si>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</si>
  <si>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</si>
  <si>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</si>
  <si>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</si>
  <si>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</si>
  <si>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</si>
  <si>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</si>
  <si>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</si>
  <si>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</si>
  <si>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</si>
  <si>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</si>
  <si>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</si>
  <si>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</si>
  <si>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</si>
  <si>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</si>
  <si>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</si>
  <si>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</si>
  <si>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</si>
  <si>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</si>
  <si>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</si>
  <si>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</si>
  <si>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</si>
  <si>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02</t>
  </si>
  <si>
    <t>Blok E Átriových domkov</t>
  </si>
  <si>
    <t>STA</t>
  </si>
  <si>
    <t>1</t>
  </si>
  <si>
    <t>{2debfdfe-40e9-4a67-9962-fbe76a75ac16}</t>
  </si>
  <si>
    <t>/</t>
  </si>
  <si>
    <t>01.1</t>
  </si>
  <si>
    <t>Schodisko</t>
  </si>
  <si>
    <t>Časť</t>
  </si>
  <si>
    <t>2</t>
  </si>
  <si>
    <t>{9fde9dfb-b37f-46fc-ac99-54c962d270c3}</t>
  </si>
  <si>
    <t>01.2</t>
  </si>
  <si>
    <t>Chodby</t>
  </si>
  <si>
    <t>{465ffadd-aa0e-40ae-887f-2e736ba56a42}</t>
  </si>
  <si>
    <t>01.3</t>
  </si>
  <si>
    <t>Izby</t>
  </si>
  <si>
    <t>{b3e4f106-1e8e-4c74-98eb-00325481e49f}</t>
  </si>
  <si>
    <t>KRYCÍ LIST ROZPOČTU</t>
  </si>
  <si>
    <t>Objekt:</t>
  </si>
  <si>
    <t>02 - Blok E Átriových domkov</t>
  </si>
  <si>
    <t>Časť:</t>
  </si>
  <si>
    <t>01.1 - Schodisko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</si>
  <si>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</si>
  <si>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</si>
  <si>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</si>
  <si>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</si>
  <si>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</si>
  <si>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</si>
  <si>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</si>
  <si>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</si>
  <si>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776 - Podlahy povlakové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</si>
  <si>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</si>
  <si>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</si>
  <si>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</si>
  <si>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</si>
  <si>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</si>
  <si>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</si>
  <si>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</si>
  <si>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</si>
  <si>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</si>
  <si>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</si>
  <si>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</si>
  <si>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</si>
  <si>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</si>
  <si>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</si>
  <si>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</si>
  <si>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</si>
  <si>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</si>
  <si>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</si>
  <si>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</si>
  <si>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979011131.S</t>
  </si>
  <si>
    <t>Zvislá doprava sutiny po schodoch ručne do 3,5 m</t>
  </si>
  <si>
    <t>t</t>
  </si>
  <si>
    <t>4</t>
  </si>
  <si>
    <t>-491212535</t>
  </si>
  <si>
    <t>979011141.S</t>
  </si>
  <si>
    <t>Príplatok za každých ďalších 3,5 m</t>
  </si>
  <si>
    <t>-182987849</t>
  </si>
  <si>
    <t>3</t>
  </si>
  <si>
    <t>979081111.S</t>
  </si>
  <si>
    <t>Odvoz sutiny a vybúraných hmôt na skládku do 1 km</t>
  </si>
  <si>
    <t>-296779161</t>
  </si>
  <si>
    <t>979081121.S</t>
  </si>
  <si>
    <t>Odvoz sutiny a vybúraných hmôt na skládku za každý ďalší 1 km</t>
  </si>
  <si>
    <t>816171065</t>
  </si>
  <si>
    <t>5</t>
  </si>
  <si>
    <t>979082111.S</t>
  </si>
  <si>
    <t>Vnútrostavenisková doprava sutiny a vybúraných hmôt do 10 m</t>
  </si>
  <si>
    <t>2074196011</t>
  </si>
  <si>
    <t>6</t>
  </si>
  <si>
    <t>979082121.S</t>
  </si>
  <si>
    <t>Vnútrostavenisková doprava sutiny a vybúraných hmôt za každých ďalších 5 m</t>
  </si>
  <si>
    <t>1048832476</t>
  </si>
  <si>
    <t>7</t>
  </si>
  <si>
    <t>979089412.S</t>
  </si>
  <si>
    <t>Poplatok za skladovanie - izolačné materiály (17 06), ostatné</t>
  </si>
  <si>
    <t>-1897340986</t>
  </si>
  <si>
    <t>8</t>
  </si>
  <si>
    <t>979089712.S</t>
  </si>
  <si>
    <t>Prenájom kontajneru 5 m3</t>
  </si>
  <si>
    <t>ks</t>
  </si>
  <si>
    <t>574198112</t>
  </si>
  <si>
    <t>PSV</t>
  </si>
  <si>
    <t>Práce a dodávky PSV</t>
  </si>
  <si>
    <t>776</t>
  </si>
  <si>
    <t>Podlahy povlakové</t>
  </si>
  <si>
    <t>776200811.S</t>
  </si>
  <si>
    <t>Odstránenie povlakových podláh zo schodiskových stupňov lepených -0,0020t - dve vrstvy</t>
  </si>
  <si>
    <t>m2</t>
  </si>
  <si>
    <t>16</t>
  </si>
  <si>
    <t>-351301188</t>
  </si>
  <si>
    <t>10</t>
  </si>
  <si>
    <t>776200830.S</t>
  </si>
  <si>
    <t>Odstránenie lepených hrán zo schodiskových stupňov -0,00030t</t>
  </si>
  <si>
    <t>m</t>
  </si>
  <si>
    <t>1744257252</t>
  </si>
  <si>
    <t>11</t>
  </si>
  <si>
    <t>776220110.S</t>
  </si>
  <si>
    <t>Lepenie povlakových podláh PVC homogénne alebo heterogénne na schodiskových stupňoch na stupnice rovné</t>
  </si>
  <si>
    <t>1156659175</t>
  </si>
  <si>
    <t>12</t>
  </si>
  <si>
    <t>M</t>
  </si>
  <si>
    <t>284110002100.S</t>
  </si>
  <si>
    <t>Podlaha PVC homogénna, hrúbka do 2,0 mm šedá</t>
  </si>
  <si>
    <t>32</t>
  </si>
  <si>
    <t>-1055357240</t>
  </si>
  <si>
    <t>13</t>
  </si>
  <si>
    <t>776270117.S</t>
  </si>
  <si>
    <t>Lepenie schodových hrán</t>
  </si>
  <si>
    <t>1466303266</t>
  </si>
  <si>
    <t>14</t>
  </si>
  <si>
    <t>697590000400.S</t>
  </si>
  <si>
    <t>Schodová hrana</t>
  </si>
  <si>
    <t>1659055980</t>
  </si>
  <si>
    <t>15</t>
  </si>
  <si>
    <t>776401800.S</t>
  </si>
  <si>
    <t>Demontáž soklíkov alebo líšt</t>
  </si>
  <si>
    <t>483824131</t>
  </si>
  <si>
    <t>776420010.S</t>
  </si>
  <si>
    <t>Lepenie podlahových soklov z PVC</t>
  </si>
  <si>
    <t>-133090383</t>
  </si>
  <si>
    <t>17</t>
  </si>
  <si>
    <t>284130001250.S</t>
  </si>
  <si>
    <t>631972741</t>
  </si>
  <si>
    <t>18</t>
  </si>
  <si>
    <t>776511820.S</t>
  </si>
  <si>
    <t>Odstránenie povlakových podláh z nášľapnej plochy lepených s podložkou,  -0,00200t - dve vrstvy</t>
  </si>
  <si>
    <t>943256577</t>
  </si>
  <si>
    <t>19</t>
  </si>
  <si>
    <t>776521100.S</t>
  </si>
  <si>
    <t>Lepenie povlakových podláh z PVC homogénnych pásov</t>
  </si>
  <si>
    <t>-1173652094</t>
  </si>
  <si>
    <t>-2108227690</t>
  </si>
  <si>
    <t>21</t>
  </si>
  <si>
    <t>776990105.S</t>
  </si>
  <si>
    <t>Vysávanie podkladu pred kladením povlakovýck podláh</t>
  </si>
  <si>
    <t>1549006696</t>
  </si>
  <si>
    <t>22</t>
  </si>
  <si>
    <t>776990110.S</t>
  </si>
  <si>
    <t>Penetrovanie podkladu pred kladením povlakových podláh</t>
  </si>
  <si>
    <t>2140800051</t>
  </si>
  <si>
    <t>23</t>
  </si>
  <si>
    <t>776992121.S</t>
  </si>
  <si>
    <t>Tmelenie podkladu, úpravy prasklín a nerovností hr. 3 mm</t>
  </si>
  <si>
    <t>1275407707</t>
  </si>
  <si>
    <t>24</t>
  </si>
  <si>
    <t>776992132.S</t>
  </si>
  <si>
    <t>Vyspravenie podkladu nivelačnou stierkou hr. do 10 mm</t>
  </si>
  <si>
    <t>-863877692</t>
  </si>
  <si>
    <t>25</t>
  </si>
  <si>
    <t>776992200.S</t>
  </si>
  <si>
    <t>Príprava podkladu prebrúsením strojne brúskou na betón</t>
  </si>
  <si>
    <t>1705714753</t>
  </si>
  <si>
    <t>26</t>
  </si>
  <si>
    <t>998776202.S</t>
  </si>
  <si>
    <t>Presun hmôt pre podlahy povlakové v objektoch výšky nad 6 do 12 m</t>
  </si>
  <si>
    <t>%</t>
  </si>
  <si>
    <t>1326264207</t>
  </si>
  <si>
    <t>784</t>
  </si>
  <si>
    <t>Maľby</t>
  </si>
  <si>
    <t>27</t>
  </si>
  <si>
    <t>784410030.S</t>
  </si>
  <si>
    <t>Oblepenie soklov, stykov, okrajov a iných zariadení, výšky miestnosti do 3,80 m</t>
  </si>
  <si>
    <t>-1760462999</t>
  </si>
  <si>
    <t>28</t>
  </si>
  <si>
    <t>784410102.S</t>
  </si>
  <si>
    <t>Penetrovanie jednonásobné jemnozrnných podkladov na schodisku výšky do výšky 20cm od podlahy</t>
  </si>
  <si>
    <t>-117215907</t>
  </si>
  <si>
    <t>29</t>
  </si>
  <si>
    <t>784418012.S</t>
  </si>
  <si>
    <t>Zakrývanie podláh a zariadení papierom v miestnostiach alebo na schodisku</t>
  </si>
  <si>
    <t>177789097</t>
  </si>
  <si>
    <t>30</t>
  </si>
  <si>
    <t>784445921.S</t>
  </si>
  <si>
    <t>Oprava, maľby latexové základné dvojnásobné na jemnozrnný podklad na schodisku výšky do výšky 20cm od podlahy</t>
  </si>
  <si>
    <t>1740293218</t>
  </si>
  <si>
    <t>31</t>
  </si>
  <si>
    <t>784482913.S</t>
  </si>
  <si>
    <t>Oprava stierky stien na schodisku v rozsahu 30 %  výšky do výšky 20cm po demontáži a pred montážov nového sokla</t>
  </si>
  <si>
    <t>-1140095523</t>
  </si>
  <si>
    <t>01.2 - Chodby</t>
  </si>
  <si>
    <t xml:space="preserve">    766 - Konštrukcie stolárske</t>
  </si>
  <si>
    <t>716888829</t>
  </si>
  <si>
    <t>1239116406</t>
  </si>
  <si>
    <t>1261527970</t>
  </si>
  <si>
    <t>-496362339</t>
  </si>
  <si>
    <t>-1936278902</t>
  </si>
  <si>
    <t>-314052311</t>
  </si>
  <si>
    <t>564688789</t>
  </si>
  <si>
    <t>-741671153</t>
  </si>
  <si>
    <t>766</t>
  </si>
  <si>
    <t>Konštrukcie stolárske</t>
  </si>
  <si>
    <t>766662811.S</t>
  </si>
  <si>
    <t>Demontáž dverného krídla, dokovanie prahu dverí jednokrídlových,  -0,00100t</t>
  </si>
  <si>
    <t>344073672</t>
  </si>
  <si>
    <t>766695212.S</t>
  </si>
  <si>
    <t>Montáž prahu dverí, jednokrídlových</t>
  </si>
  <si>
    <t>1212166677</t>
  </si>
  <si>
    <t>611890002900.S</t>
  </si>
  <si>
    <t>Prah dubový, dĺžka 610 mm, šírka 80 mm</t>
  </si>
  <si>
    <t>1119906927</t>
  </si>
  <si>
    <t>611890003700.S</t>
  </si>
  <si>
    <t>Prah dubový, dĺžka 810 mm, šírka 80 mm</t>
  </si>
  <si>
    <t>-1841880976</t>
  </si>
  <si>
    <t>775413221.S</t>
  </si>
  <si>
    <t>Demontáž a spätna montáž nerezovej prechodovej lišty priskrutkovaním</t>
  </si>
  <si>
    <t>590424291</t>
  </si>
  <si>
    <t>998766201.S</t>
  </si>
  <si>
    <t>Presun hmot pre konštrukcie stolárske v objektoch výšky do 6 m</t>
  </si>
  <si>
    <t>930544209</t>
  </si>
  <si>
    <t>-1074608239</t>
  </si>
  <si>
    <t>-499672470</t>
  </si>
  <si>
    <t>350651536</t>
  </si>
  <si>
    <t>776511821.S</t>
  </si>
  <si>
    <t>Odstránenie povlakových podláh z nášľapnej plochy lepených s podložkou,  -0,00300t - tri vrstvy</t>
  </si>
  <si>
    <t>1509391669</t>
  </si>
  <si>
    <t>-310627662</t>
  </si>
  <si>
    <t>-413149423</t>
  </si>
  <si>
    <t>1099580091</t>
  </si>
  <si>
    <t>-719716923</t>
  </si>
  <si>
    <t>-1641937368</t>
  </si>
  <si>
    <t>857802521</t>
  </si>
  <si>
    <t>1673277066</t>
  </si>
  <si>
    <t>-1820645786</t>
  </si>
  <si>
    <t>-2133651695</t>
  </si>
  <si>
    <t>784410100.S</t>
  </si>
  <si>
    <t>Penetrovanie jednonásobné jemnozrnných podkladov výšky do výšky 20cm od podlahy</t>
  </si>
  <si>
    <t>-1134408642</t>
  </si>
  <si>
    <t>852064994</t>
  </si>
  <si>
    <t>784445911.S</t>
  </si>
  <si>
    <t>Oprava, maľby latexové základné dvojnásobné na jemnozrnný podklad výšky do výšky 20cm od podlahy</t>
  </si>
  <si>
    <t>190804683</t>
  </si>
  <si>
    <t>784482911.S</t>
  </si>
  <si>
    <t>Oprava stierky stien v rozsahu 30 % do výšky 20cm po demontáži a pred montážov nového sokla</t>
  </si>
  <si>
    <t>1200717202</t>
  </si>
  <si>
    <t>01.3 - Izby</t>
  </si>
  <si>
    <t>509755298</t>
  </si>
  <si>
    <t>764852732</t>
  </si>
  <si>
    <t>-1158161521</t>
  </si>
  <si>
    <t>-1301155916</t>
  </si>
  <si>
    <t>-598793592</t>
  </si>
  <si>
    <t>-52792208</t>
  </si>
  <si>
    <t>Poplatok za skladovanie - izolačné materiály a materiály obsahujúce azbest (17 06), ostatné</t>
  </si>
  <si>
    <t>-1646305095</t>
  </si>
  <si>
    <t>821340751</t>
  </si>
  <si>
    <t>1486012613</t>
  </si>
  <si>
    <t>-923955212</t>
  </si>
  <si>
    <t>350997391</t>
  </si>
  <si>
    <t>639852249</t>
  </si>
  <si>
    <t>1424717499</t>
  </si>
  <si>
    <t>-2117649759</t>
  </si>
  <si>
    <t>852499890</t>
  </si>
  <si>
    <t>1901802582</t>
  </si>
  <si>
    <t>51086413</t>
  </si>
  <si>
    <t>546776729</t>
  </si>
  <si>
    <t>237266404</t>
  </si>
  <si>
    <t>1265162961</t>
  </si>
  <si>
    <t>898428550</t>
  </si>
  <si>
    <t>-1524054763</t>
  </si>
  <si>
    <t>1472659464</t>
  </si>
  <si>
    <t>-507849339</t>
  </si>
  <si>
    <t>1060551358</t>
  </si>
  <si>
    <t>-1402770516</t>
  </si>
  <si>
    <t>1357893415</t>
  </si>
  <si>
    <t>Oprava, maľby olejové základné dvojnásobné na jemnozrnný podklad výšky do výšky 20cm od podlahy</t>
  </si>
  <si>
    <t>2084899584</t>
  </si>
  <si>
    <t>784453913.S</t>
  </si>
  <si>
    <t>Oprava, maľby z maliarskych zmesí na vodnej báze, ručne nanášaná, dvojnásobná jednofarebná na hrubozrnný podklad na schodisku - do výšky 20cm od podlahy</t>
  </si>
  <si>
    <t>2065581095</t>
  </si>
  <si>
    <t>Oprava stierky stien v rozsahu 30 % výšky do do výšky 20cm po demontáži a pred montážov nového sokla</t>
  </si>
  <si>
    <t>-1415498720</t>
  </si>
  <si>
    <t>Soklová lišta 20x50mm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</si>
</sst>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i/>
      <sz val="9"/>
      <color rgb="FFFF0000"/>
      <name val="Arial CE"/>
      <charset val="238"/>
    </font>
    <font>
      <i/>
      <sz val="9"/>
      <color rgb="FFFF0000"/>
      <name val="Arial CE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opLeftCell="A13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9" t="s">
        <v>5</v>
      </c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18" t="s">
        <v>13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R5" s="17"/>
      <c r="BE5" s="215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219" t="s">
        <v>16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R6" s="17"/>
      <c r="BE6" s="216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16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216"/>
      <c r="BS8" s="14" t="s">
        <v>6</v>
      </c>
    </row>
    <row r="9" spans="1:74" s="1" customFormat="1" ht="14.45" customHeight="1">
      <c r="B9" s="17"/>
      <c r="AR9" s="17"/>
      <c r="BE9" s="216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25</v>
      </c>
      <c r="AR10" s="17"/>
      <c r="BE10" s="216"/>
      <c r="BS10" s="14" t="s">
        <v>6</v>
      </c>
    </row>
    <row r="11" spans="1:74" s="1" customFormat="1" ht="18.399999999999999" customHeight="1">
      <c r="B11" s="17"/>
      <c r="E11" s="22" t="s">
        <v>26</v>
      </c>
      <c r="AK11" s="24" t="s">
        <v>27</v>
      </c>
      <c r="AN11" s="22" t="s">
        <v>28</v>
      </c>
      <c r="AR11" s="17"/>
      <c r="BE11" s="216"/>
      <c r="BS11" s="14" t="s">
        <v>6</v>
      </c>
    </row>
    <row r="12" spans="1:74" s="1" customFormat="1" ht="6.95" customHeight="1">
      <c r="B12" s="17"/>
      <c r="AR12" s="17"/>
      <c r="BE12" s="216"/>
      <c r="BS12" s="14" t="s">
        <v>6</v>
      </c>
    </row>
    <row r="13" spans="1:74" s="1" customFormat="1" ht="12" customHeight="1">
      <c r="B13" s="17"/>
      <c r="D13" s="24" t="s">
        <v>29</v>
      </c>
      <c r="AK13" s="24" t="s">
        <v>24</v>
      </c>
      <c r="AN13" s="26" t="s">
        <v>30</v>
      </c>
      <c r="AR13" s="17"/>
      <c r="BE13" s="216"/>
      <c r="BS13" s="14" t="s">
        <v>6</v>
      </c>
    </row>
    <row r="14" spans="1:74" ht="12.75">
      <c r="B14" s="17"/>
      <c r="E14" s="220" t="s">
        <v>30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4" t="s">
        <v>27</v>
      </c>
      <c r="AN14" s="26" t="s">
        <v>30</v>
      </c>
      <c r="AR14" s="17"/>
      <c r="BE14" s="216"/>
      <c r="BS14" s="14" t="s">
        <v>6</v>
      </c>
    </row>
    <row r="15" spans="1:74" s="1" customFormat="1" ht="6.95" customHeight="1">
      <c r="B15" s="17"/>
      <c r="AR15" s="17"/>
      <c r="BE15" s="216"/>
      <c r="BS15" s="14" t="s">
        <v>3</v>
      </c>
    </row>
    <row r="16" spans="1:74" s="1" customFormat="1" ht="12" customHeight="1">
      <c r="B16" s="17"/>
      <c r="D16" s="24" t="s">
        <v>31</v>
      </c>
      <c r="AK16" s="24" t="s">
        <v>24</v>
      </c>
      <c r="AN16" s="22" t="s">
        <v>1</v>
      </c>
      <c r="AR16" s="17"/>
      <c r="BE16" s="216"/>
      <c r="BS16" s="14" t="s">
        <v>3</v>
      </c>
    </row>
    <row r="17" spans="1:71" s="1" customFormat="1" ht="18.399999999999999" customHeight="1">
      <c r="B17" s="17"/>
      <c r="E17" s="22" t="s">
        <v>32</v>
      </c>
      <c r="AK17" s="24" t="s">
        <v>27</v>
      </c>
      <c r="AN17" s="22" t="s">
        <v>1</v>
      </c>
      <c r="AR17" s="17"/>
      <c r="BE17" s="216"/>
      <c r="BS17" s="14" t="s">
        <v>33</v>
      </c>
    </row>
    <row r="18" spans="1:71" s="1" customFormat="1" ht="6.95" customHeight="1">
      <c r="B18" s="17"/>
      <c r="AR18" s="17"/>
      <c r="BE18" s="216"/>
      <c r="BS18" s="14" t="s">
        <v>6</v>
      </c>
    </row>
    <row r="19" spans="1:71" s="1" customFormat="1" ht="12" customHeight="1">
      <c r="B19" s="17"/>
      <c r="D19" s="24" t="s">
        <v>34</v>
      </c>
      <c r="AK19" s="24" t="s">
        <v>24</v>
      </c>
      <c r="AN19" s="22" t="s">
        <v>1</v>
      </c>
      <c r="AR19" s="17"/>
      <c r="BE19" s="216"/>
      <c r="BS19" s="14" t="s">
        <v>6</v>
      </c>
    </row>
    <row r="20" spans="1:71" s="1" customFormat="1" ht="18.399999999999999" customHeight="1">
      <c r="B20" s="17"/>
      <c r="E20" s="22" t="s">
        <v>32</v>
      </c>
      <c r="AK20" s="24" t="s">
        <v>27</v>
      </c>
      <c r="AN20" s="22" t="s">
        <v>1</v>
      </c>
      <c r="AR20" s="17"/>
      <c r="BE20" s="216"/>
      <c r="BS20" s="14" t="s">
        <v>33</v>
      </c>
    </row>
    <row r="21" spans="1:71" s="1" customFormat="1" ht="6.95" customHeight="1">
      <c r="B21" s="17"/>
      <c r="AR21" s="17"/>
      <c r="BE21" s="216"/>
    </row>
    <row r="22" spans="1:71" s="1" customFormat="1" ht="12" customHeight="1">
      <c r="B22" s="17"/>
      <c r="D22" s="24" t="s">
        <v>35</v>
      </c>
      <c r="AR22" s="17"/>
      <c r="BE22" s="216"/>
    </row>
    <row r="23" spans="1:71" s="1" customFormat="1" ht="16.5" customHeight="1">
      <c r="B23" s="17"/>
      <c r="E23" s="222" t="s">
        <v>1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R23" s="17"/>
      <c r="BE23" s="216"/>
    </row>
    <row r="24" spans="1:71" s="1" customFormat="1" ht="6.95" customHeight="1">
      <c r="B24" s="17"/>
      <c r="AR24" s="17"/>
      <c r="BE24" s="216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6"/>
    </row>
    <row r="26" spans="1:71" s="2" customFormat="1" ht="25.9" customHeight="1">
      <c r="A26" s="29"/>
      <c r="B26" s="30"/>
      <c r="C26" s="29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6">
        <f>ROUND(AG94,2)</f>
        <v>0</v>
      </c>
      <c r="AL26" s="207"/>
      <c r="AM26" s="207"/>
      <c r="AN26" s="207"/>
      <c r="AO26" s="207"/>
      <c r="AP26" s="29"/>
      <c r="AQ26" s="29"/>
      <c r="AR26" s="30"/>
      <c r="BE26" s="216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16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8" t="s">
        <v>37</v>
      </c>
      <c r="M28" s="208"/>
      <c r="N28" s="208"/>
      <c r="O28" s="208"/>
      <c r="P28" s="208"/>
      <c r="Q28" s="29"/>
      <c r="R28" s="29"/>
      <c r="S28" s="29"/>
      <c r="T28" s="29"/>
      <c r="U28" s="29"/>
      <c r="V28" s="29"/>
      <c r="W28" s="208" t="s">
        <v>38</v>
      </c>
      <c r="X28" s="208"/>
      <c r="Y28" s="208"/>
      <c r="Z28" s="208"/>
      <c r="AA28" s="208"/>
      <c r="AB28" s="208"/>
      <c r="AC28" s="208"/>
      <c r="AD28" s="208"/>
      <c r="AE28" s="208"/>
      <c r="AF28" s="29"/>
      <c r="AG28" s="29"/>
      <c r="AH28" s="29"/>
      <c r="AI28" s="29"/>
      <c r="AJ28" s="29"/>
      <c r="AK28" s="208" t="s">
        <v>39</v>
      </c>
      <c r="AL28" s="208"/>
      <c r="AM28" s="208"/>
      <c r="AN28" s="208"/>
      <c r="AO28" s="208"/>
      <c r="AP28" s="29"/>
      <c r="AQ28" s="29"/>
      <c r="AR28" s="30"/>
      <c r="BE28" s="216"/>
    </row>
    <row r="29" spans="1:71" s="3" customFormat="1" ht="14.45" customHeight="1">
      <c r="B29" s="34"/>
      <c r="D29" s="24" t="s">
        <v>40</v>
      </c>
      <c r="F29" s="24" t="s">
        <v>41</v>
      </c>
      <c r="L29" s="200">
        <v>0.2</v>
      </c>
      <c r="M29" s="199"/>
      <c r="N29" s="199"/>
      <c r="O29" s="199"/>
      <c r="P29" s="199"/>
      <c r="W29" s="198">
        <f>ROUND(AZ94, 2)</f>
        <v>0</v>
      </c>
      <c r="X29" s="199"/>
      <c r="Y29" s="199"/>
      <c r="Z29" s="199"/>
      <c r="AA29" s="199"/>
      <c r="AB29" s="199"/>
      <c r="AC29" s="199"/>
      <c r="AD29" s="199"/>
      <c r="AE29" s="199"/>
      <c r="AK29" s="198">
        <f>ROUND(AV94, 2)</f>
        <v>0</v>
      </c>
      <c r="AL29" s="199"/>
      <c r="AM29" s="199"/>
      <c r="AN29" s="199"/>
      <c r="AO29" s="199"/>
      <c r="AR29" s="34"/>
      <c r="BE29" s="217"/>
    </row>
    <row r="30" spans="1:71" s="3" customFormat="1" ht="14.45" customHeight="1">
      <c r="B30" s="34"/>
      <c r="F30" s="24" t="s">
        <v>42</v>
      </c>
      <c r="L30" s="200">
        <v>0.2</v>
      </c>
      <c r="M30" s="199"/>
      <c r="N30" s="199"/>
      <c r="O30" s="199"/>
      <c r="P30" s="199"/>
      <c r="W30" s="198">
        <f>ROUND(BA94, 2)</f>
        <v>0</v>
      </c>
      <c r="X30" s="199"/>
      <c r="Y30" s="199"/>
      <c r="Z30" s="199"/>
      <c r="AA30" s="199"/>
      <c r="AB30" s="199"/>
      <c r="AC30" s="199"/>
      <c r="AD30" s="199"/>
      <c r="AE30" s="199"/>
      <c r="AK30" s="198">
        <f>ROUND(AW94, 2)</f>
        <v>0</v>
      </c>
      <c r="AL30" s="199"/>
      <c r="AM30" s="199"/>
      <c r="AN30" s="199"/>
      <c r="AO30" s="199"/>
      <c r="AR30" s="34"/>
      <c r="BE30" s="217"/>
    </row>
    <row r="31" spans="1:71" s="3" customFormat="1" ht="14.45" hidden="1" customHeight="1">
      <c r="B31" s="34"/>
      <c r="F31" s="24" t="s">
        <v>43</v>
      </c>
      <c r="L31" s="200">
        <v>0.2</v>
      </c>
      <c r="M31" s="199"/>
      <c r="N31" s="199"/>
      <c r="O31" s="199"/>
      <c r="P31" s="199"/>
      <c r="W31" s="198">
        <f>ROUND(BB94, 2)</f>
        <v>0</v>
      </c>
      <c r="X31" s="199"/>
      <c r="Y31" s="199"/>
      <c r="Z31" s="199"/>
      <c r="AA31" s="199"/>
      <c r="AB31" s="199"/>
      <c r="AC31" s="199"/>
      <c r="AD31" s="199"/>
      <c r="AE31" s="199"/>
      <c r="AK31" s="198">
        <v>0</v>
      </c>
      <c r="AL31" s="199"/>
      <c r="AM31" s="199"/>
      <c r="AN31" s="199"/>
      <c r="AO31" s="199"/>
      <c r="AR31" s="34"/>
      <c r="BE31" s="217"/>
    </row>
    <row r="32" spans="1:71" s="3" customFormat="1" ht="14.45" hidden="1" customHeight="1">
      <c r="B32" s="34"/>
      <c r="F32" s="24" t="s">
        <v>44</v>
      </c>
      <c r="L32" s="200">
        <v>0.2</v>
      </c>
      <c r="M32" s="199"/>
      <c r="N32" s="199"/>
      <c r="O32" s="199"/>
      <c r="P32" s="199"/>
      <c r="W32" s="198">
        <f>ROUND(BC94, 2)</f>
        <v>0</v>
      </c>
      <c r="X32" s="199"/>
      <c r="Y32" s="199"/>
      <c r="Z32" s="199"/>
      <c r="AA32" s="199"/>
      <c r="AB32" s="199"/>
      <c r="AC32" s="199"/>
      <c r="AD32" s="199"/>
      <c r="AE32" s="199"/>
      <c r="AK32" s="198">
        <v>0</v>
      </c>
      <c r="AL32" s="199"/>
      <c r="AM32" s="199"/>
      <c r="AN32" s="199"/>
      <c r="AO32" s="199"/>
      <c r="AR32" s="34"/>
      <c r="BE32" s="217"/>
    </row>
    <row r="33" spans="1:57" s="3" customFormat="1" ht="14.45" hidden="1" customHeight="1">
      <c r="B33" s="34"/>
      <c r="F33" s="24" t="s">
        <v>45</v>
      </c>
      <c r="L33" s="200">
        <v>0</v>
      </c>
      <c r="M33" s="199"/>
      <c r="N33" s="199"/>
      <c r="O33" s="199"/>
      <c r="P33" s="199"/>
      <c r="W33" s="198">
        <f>ROUND(BD94, 2)</f>
        <v>0</v>
      </c>
      <c r="X33" s="199"/>
      <c r="Y33" s="199"/>
      <c r="Z33" s="199"/>
      <c r="AA33" s="199"/>
      <c r="AB33" s="199"/>
      <c r="AC33" s="199"/>
      <c r="AD33" s="199"/>
      <c r="AE33" s="199"/>
      <c r="AK33" s="198">
        <v>0</v>
      </c>
      <c r="AL33" s="199"/>
      <c r="AM33" s="199"/>
      <c r="AN33" s="199"/>
      <c r="AO33" s="199"/>
      <c r="AR33" s="34"/>
      <c r="BE33" s="217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16"/>
    </row>
    <row r="35" spans="1:57" s="2" customFormat="1" ht="25.9" customHeight="1">
      <c r="A35" s="29"/>
      <c r="B35" s="30"/>
      <c r="C35" s="35"/>
      <c r="D35" s="36" t="s">
        <v>46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47</v>
      </c>
      <c r="U35" s="37"/>
      <c r="V35" s="37"/>
      <c r="W35" s="37"/>
      <c r="X35" s="214" t="s">
        <v>48</v>
      </c>
      <c r="Y35" s="212"/>
      <c r="Z35" s="212"/>
      <c r="AA35" s="212"/>
      <c r="AB35" s="212"/>
      <c r="AC35" s="37"/>
      <c r="AD35" s="37"/>
      <c r="AE35" s="37"/>
      <c r="AF35" s="37"/>
      <c r="AG35" s="37"/>
      <c r="AH35" s="37"/>
      <c r="AI35" s="37"/>
      <c r="AJ35" s="37"/>
      <c r="AK35" s="211">
        <f>SUM(AK26:AK33)</f>
        <v>0</v>
      </c>
      <c r="AL35" s="212"/>
      <c r="AM35" s="212"/>
      <c r="AN35" s="212"/>
      <c r="AO35" s="213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50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51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52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51</v>
      </c>
      <c r="AI60" s="32"/>
      <c r="AJ60" s="32"/>
      <c r="AK60" s="32"/>
      <c r="AL60" s="32"/>
      <c r="AM60" s="42" t="s">
        <v>52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53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54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51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52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51</v>
      </c>
      <c r="AI75" s="32"/>
      <c r="AJ75" s="32"/>
      <c r="AK75" s="32"/>
      <c r="AL75" s="32"/>
      <c r="AM75" s="42" t="s">
        <v>52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55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12</v>
      </c>
      <c r="L84" s="4" t="str">
        <f>K5</f>
        <v>UK</v>
      </c>
      <c r="AR84" s="48"/>
    </row>
    <row r="85" spans="1:91" s="5" customFormat="1" ht="36.950000000000003" customHeight="1">
      <c r="B85" s="49"/>
      <c r="C85" s="50" t="s">
        <v>15</v>
      </c>
      <c r="L85" s="201" t="str">
        <f>K6</f>
        <v>Výmena podláh na 12 blokoch AD</v>
      </c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Bratislava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203" t="str">
        <f>IF(AN8= "","",AN8)</f>
        <v>28. 5. 2021</v>
      </c>
      <c r="AN87" s="203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Univerzita Komenského v Bratislave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31</v>
      </c>
      <c r="AJ89" s="29"/>
      <c r="AK89" s="29"/>
      <c r="AL89" s="29"/>
      <c r="AM89" s="184" t="str">
        <f>IF(E17="","",E17)</f>
        <v xml:space="preserve"> </v>
      </c>
      <c r="AN89" s="185"/>
      <c r="AO89" s="185"/>
      <c r="AP89" s="185"/>
      <c r="AQ89" s="29"/>
      <c r="AR89" s="30"/>
      <c r="AS89" s="180" t="s">
        <v>56</v>
      </c>
      <c r="AT89" s="181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29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34</v>
      </c>
      <c r="AJ90" s="29"/>
      <c r="AK90" s="29"/>
      <c r="AL90" s="29"/>
      <c r="AM90" s="184" t="str">
        <f>IF(E20="","",E20)</f>
        <v xml:space="preserve"> </v>
      </c>
      <c r="AN90" s="185"/>
      <c r="AO90" s="185"/>
      <c r="AP90" s="185"/>
      <c r="AQ90" s="29"/>
      <c r="AR90" s="30"/>
      <c r="AS90" s="182"/>
      <c r="AT90" s="183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2"/>
      <c r="AT91" s="183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86" t="s">
        <v>57</v>
      </c>
      <c r="D92" s="187"/>
      <c r="E92" s="187"/>
      <c r="F92" s="187"/>
      <c r="G92" s="187"/>
      <c r="H92" s="57"/>
      <c r="I92" s="189" t="s">
        <v>58</v>
      </c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8" t="s">
        <v>59</v>
      </c>
      <c r="AH92" s="187"/>
      <c r="AI92" s="187"/>
      <c r="AJ92" s="187"/>
      <c r="AK92" s="187"/>
      <c r="AL92" s="187"/>
      <c r="AM92" s="187"/>
      <c r="AN92" s="189" t="s">
        <v>60</v>
      </c>
      <c r="AO92" s="187"/>
      <c r="AP92" s="190"/>
      <c r="AQ92" s="58" t="s">
        <v>61</v>
      </c>
      <c r="AR92" s="30"/>
      <c r="AS92" s="59" t="s">
        <v>62</v>
      </c>
      <c r="AT92" s="60" t="s">
        <v>63</v>
      </c>
      <c r="AU92" s="60" t="s">
        <v>64</v>
      </c>
      <c r="AV92" s="60" t="s">
        <v>65</v>
      </c>
      <c r="AW92" s="60" t="s">
        <v>66</v>
      </c>
      <c r="AX92" s="60" t="s">
        <v>67</v>
      </c>
      <c r="AY92" s="60" t="s">
        <v>68</v>
      </c>
      <c r="AZ92" s="60" t="s">
        <v>69</v>
      </c>
      <c r="BA92" s="60" t="s">
        <v>70</v>
      </c>
      <c r="BB92" s="60" t="s">
        <v>71</v>
      </c>
      <c r="BC92" s="60" t="s">
        <v>72</v>
      </c>
      <c r="BD92" s="61" t="s">
        <v>73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74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4">
        <f>ROUND(AG95,2)</f>
        <v>0</v>
      </c>
      <c r="AH94" s="204"/>
      <c r="AI94" s="204"/>
      <c r="AJ94" s="204"/>
      <c r="AK94" s="204"/>
      <c r="AL94" s="204"/>
      <c r="AM94" s="204"/>
      <c r="AN94" s="205">
        <f>SUM(AG94,AT94)</f>
        <v>0</v>
      </c>
      <c r="AO94" s="205"/>
      <c r="AP94" s="205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75</v>
      </c>
      <c r="BT94" s="74" t="s">
        <v>76</v>
      </c>
      <c r="BU94" s="75" t="s">
        <v>77</v>
      </c>
      <c r="BV94" s="74" t="s">
        <v>78</v>
      </c>
      <c r="BW94" s="74" t="s">
        <v>4</v>
      </c>
      <c r="BX94" s="74" t="s">
        <v>79</v>
      </c>
      <c r="CL94" s="74" t="s">
        <v>1</v>
      </c>
    </row>
    <row r="95" spans="1:91" s="7" customFormat="1" ht="16.5" customHeight="1">
      <c r="B95" s="76"/>
      <c r="C95" s="77"/>
      <c r="D95" s="197" t="s">
        <v>80</v>
      </c>
      <c r="E95" s="197"/>
      <c r="F95" s="197"/>
      <c r="G95" s="197"/>
      <c r="H95" s="197"/>
      <c r="I95" s="78"/>
      <c r="J95" s="197" t="s">
        <v>81</v>
      </c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4">
        <f>ROUND(SUM(AG96:AG98),2)</f>
        <v>0</v>
      </c>
      <c r="AH95" s="195"/>
      <c r="AI95" s="195"/>
      <c r="AJ95" s="195"/>
      <c r="AK95" s="195"/>
      <c r="AL95" s="195"/>
      <c r="AM95" s="195"/>
      <c r="AN95" s="196">
        <f>SUM(AG95,AT95)</f>
        <v>0</v>
      </c>
      <c r="AO95" s="195"/>
      <c r="AP95" s="195"/>
      <c r="AQ95" s="79" t="s">
        <v>82</v>
      </c>
      <c r="AR95" s="76"/>
      <c r="AS95" s="80">
        <f>ROUND(SUM(AS96:AS98),2)</f>
        <v>0</v>
      </c>
      <c r="AT95" s="81">
        <f>ROUND(SUM(AV95:AW95),2)</f>
        <v>0</v>
      </c>
      <c r="AU95" s="82">
        <f>ROUND(SUM(AU96:AU98),5)</f>
        <v>0</v>
      </c>
      <c r="AV95" s="81">
        <f>ROUND(AZ95*L29,2)</f>
        <v>0</v>
      </c>
      <c r="AW95" s="81">
        <f>ROUND(BA95*L30,2)</f>
        <v>0</v>
      </c>
      <c r="AX95" s="81">
        <f>ROUND(BB95*L29,2)</f>
        <v>0</v>
      </c>
      <c r="AY95" s="81">
        <f>ROUND(BC95*L30,2)</f>
        <v>0</v>
      </c>
      <c r="AZ95" s="81">
        <f>ROUND(SUM(AZ96:AZ98),2)</f>
        <v>0</v>
      </c>
      <c r="BA95" s="81">
        <f>ROUND(SUM(BA96:BA98),2)</f>
        <v>0</v>
      </c>
      <c r="BB95" s="81">
        <f>ROUND(SUM(BB96:BB98),2)</f>
        <v>0</v>
      </c>
      <c r="BC95" s="81">
        <f>ROUND(SUM(BC96:BC98),2)</f>
        <v>0</v>
      </c>
      <c r="BD95" s="83">
        <f>ROUND(SUM(BD96:BD98),2)</f>
        <v>0</v>
      </c>
      <c r="BS95" s="84" t="s">
        <v>75</v>
      </c>
      <c r="BT95" s="84" t="s">
        <v>83</v>
      </c>
      <c r="BU95" s="84" t="s">
        <v>77</v>
      </c>
      <c r="BV95" s="84" t="s">
        <v>78</v>
      </c>
      <c r="BW95" s="84" t="s">
        <v>84</v>
      </c>
      <c r="BX95" s="84" t="s">
        <v>4</v>
      </c>
      <c r="CL95" s="84" t="s">
        <v>1</v>
      </c>
      <c r="CM95" s="84" t="s">
        <v>76</v>
      </c>
    </row>
    <row r="96" spans="1:91" s="4" customFormat="1" ht="16.5" customHeight="1">
      <c r="A96" s="85" t="s">
        <v>85</v>
      </c>
      <c r="B96" s="48"/>
      <c r="C96" s="10"/>
      <c r="D96" s="10"/>
      <c r="E96" s="191" t="s">
        <v>86</v>
      </c>
      <c r="F96" s="191"/>
      <c r="G96" s="191"/>
      <c r="H96" s="191"/>
      <c r="I96" s="191"/>
      <c r="J96" s="10"/>
      <c r="K96" s="191" t="s">
        <v>87</v>
      </c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2">
        <f>'01.1 - Schodisko'!J32</f>
        <v>0</v>
      </c>
      <c r="AH96" s="193"/>
      <c r="AI96" s="193"/>
      <c r="AJ96" s="193"/>
      <c r="AK96" s="193"/>
      <c r="AL96" s="193"/>
      <c r="AM96" s="193"/>
      <c r="AN96" s="192">
        <f>SUM(AG96,AT96)</f>
        <v>0</v>
      </c>
      <c r="AO96" s="193"/>
      <c r="AP96" s="193"/>
      <c r="AQ96" s="86" t="s">
        <v>88</v>
      </c>
      <c r="AR96" s="48"/>
      <c r="AS96" s="87">
        <v>0</v>
      </c>
      <c r="AT96" s="88">
        <f>ROUND(SUM(AV96:AW96),2)</f>
        <v>0</v>
      </c>
      <c r="AU96" s="89">
        <f>'01.1 - Schodisko'!P125</f>
        <v>0</v>
      </c>
      <c r="AV96" s="88">
        <f>'01.1 - Schodisko'!J35</f>
        <v>0</v>
      </c>
      <c r="AW96" s="88">
        <f>'01.1 - Schodisko'!J36</f>
        <v>0</v>
      </c>
      <c r="AX96" s="88">
        <f>'01.1 - Schodisko'!J37</f>
        <v>0</v>
      </c>
      <c r="AY96" s="88">
        <f>'01.1 - Schodisko'!J38</f>
        <v>0</v>
      </c>
      <c r="AZ96" s="88">
        <f>'01.1 - Schodisko'!F35</f>
        <v>0</v>
      </c>
      <c r="BA96" s="88">
        <f>'01.1 - Schodisko'!F36</f>
        <v>0</v>
      </c>
      <c r="BB96" s="88">
        <f>'01.1 - Schodisko'!F37</f>
        <v>0</v>
      </c>
      <c r="BC96" s="88">
        <f>'01.1 - Schodisko'!F38</f>
        <v>0</v>
      </c>
      <c r="BD96" s="90">
        <f>'01.1 - Schodisko'!F39</f>
        <v>0</v>
      </c>
      <c r="BT96" s="22" t="s">
        <v>89</v>
      </c>
      <c r="BV96" s="22" t="s">
        <v>78</v>
      </c>
      <c r="BW96" s="22" t="s">
        <v>90</v>
      </c>
      <c r="BX96" s="22" t="s">
        <v>84</v>
      </c>
      <c r="CL96" s="22" t="s">
        <v>1</v>
      </c>
    </row>
    <row r="97" spans="1:90" s="4" customFormat="1" ht="16.5" customHeight="1">
      <c r="A97" s="85" t="s">
        <v>85</v>
      </c>
      <c r="B97" s="48"/>
      <c r="C97" s="10"/>
      <c r="D97" s="10"/>
      <c r="E97" s="191" t="s">
        <v>91</v>
      </c>
      <c r="F97" s="191"/>
      <c r="G97" s="191"/>
      <c r="H97" s="191"/>
      <c r="I97" s="191"/>
      <c r="J97" s="10"/>
      <c r="K97" s="191" t="s">
        <v>92</v>
      </c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2">
        <f>'01.2 - Chodby'!J32</f>
        <v>0</v>
      </c>
      <c r="AH97" s="193"/>
      <c r="AI97" s="193"/>
      <c r="AJ97" s="193"/>
      <c r="AK97" s="193"/>
      <c r="AL97" s="193"/>
      <c r="AM97" s="193"/>
      <c r="AN97" s="192">
        <f>SUM(AG97,AT97)</f>
        <v>0</v>
      </c>
      <c r="AO97" s="193"/>
      <c r="AP97" s="193"/>
      <c r="AQ97" s="86" t="s">
        <v>88</v>
      </c>
      <c r="AR97" s="48"/>
      <c r="AS97" s="87">
        <v>0</v>
      </c>
      <c r="AT97" s="88">
        <f>ROUND(SUM(AV97:AW97),2)</f>
        <v>0</v>
      </c>
      <c r="AU97" s="89">
        <f>'01.2 - Chodby'!P126</f>
        <v>0</v>
      </c>
      <c r="AV97" s="88">
        <f>'01.2 - Chodby'!J35</f>
        <v>0</v>
      </c>
      <c r="AW97" s="88">
        <f>'01.2 - Chodby'!J36</f>
        <v>0</v>
      </c>
      <c r="AX97" s="88">
        <f>'01.2 - Chodby'!J37</f>
        <v>0</v>
      </c>
      <c r="AY97" s="88">
        <f>'01.2 - Chodby'!J38</f>
        <v>0</v>
      </c>
      <c r="AZ97" s="88">
        <f>'01.2 - Chodby'!F35</f>
        <v>0</v>
      </c>
      <c r="BA97" s="88">
        <f>'01.2 - Chodby'!F36</f>
        <v>0</v>
      </c>
      <c r="BB97" s="88">
        <f>'01.2 - Chodby'!F37</f>
        <v>0</v>
      </c>
      <c r="BC97" s="88">
        <f>'01.2 - Chodby'!F38</f>
        <v>0</v>
      </c>
      <c r="BD97" s="90">
        <f>'01.2 - Chodby'!F39</f>
        <v>0</v>
      </c>
      <c r="BT97" s="22" t="s">
        <v>89</v>
      </c>
      <c r="BV97" s="22" t="s">
        <v>78</v>
      </c>
      <c r="BW97" s="22" t="s">
        <v>93</v>
      </c>
      <c r="BX97" s="22" t="s">
        <v>84</v>
      </c>
      <c r="CL97" s="22" t="s">
        <v>1</v>
      </c>
    </row>
    <row r="98" spans="1:90" s="4" customFormat="1" ht="16.5" customHeight="1">
      <c r="A98" s="85" t="s">
        <v>85</v>
      </c>
      <c r="B98" s="48"/>
      <c r="C98" s="10"/>
      <c r="D98" s="10"/>
      <c r="E98" s="191" t="s">
        <v>94</v>
      </c>
      <c r="F98" s="191"/>
      <c r="G98" s="191"/>
      <c r="H98" s="191"/>
      <c r="I98" s="191"/>
      <c r="J98" s="10"/>
      <c r="K98" s="191" t="s">
        <v>95</v>
      </c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2">
        <f>'01.3 - Izby'!J32</f>
        <v>0</v>
      </c>
      <c r="AH98" s="193"/>
      <c r="AI98" s="193"/>
      <c r="AJ98" s="193"/>
      <c r="AK98" s="193"/>
      <c r="AL98" s="193"/>
      <c r="AM98" s="193"/>
      <c r="AN98" s="192">
        <f>SUM(AG98,AT98)</f>
        <v>0</v>
      </c>
      <c r="AO98" s="193"/>
      <c r="AP98" s="193"/>
      <c r="AQ98" s="86" t="s">
        <v>88</v>
      </c>
      <c r="AR98" s="48"/>
      <c r="AS98" s="91">
        <v>0</v>
      </c>
      <c r="AT98" s="92">
        <f>ROUND(SUM(AV98:AW98),2)</f>
        <v>0</v>
      </c>
      <c r="AU98" s="93">
        <f>'01.3 - Izby'!P126</f>
        <v>0</v>
      </c>
      <c r="AV98" s="92">
        <f>'01.3 - Izby'!J35</f>
        <v>0</v>
      </c>
      <c r="AW98" s="92">
        <f>'01.3 - Izby'!J36</f>
        <v>0</v>
      </c>
      <c r="AX98" s="92">
        <f>'01.3 - Izby'!J37</f>
        <v>0</v>
      </c>
      <c r="AY98" s="92">
        <f>'01.3 - Izby'!J38</f>
        <v>0</v>
      </c>
      <c r="AZ98" s="92">
        <f>'01.3 - Izby'!F35</f>
        <v>0</v>
      </c>
      <c r="BA98" s="92">
        <f>'01.3 - Izby'!F36</f>
        <v>0</v>
      </c>
      <c r="BB98" s="92">
        <f>'01.3 - Izby'!F37</f>
        <v>0</v>
      </c>
      <c r="BC98" s="92">
        <f>'01.3 - Izby'!F38</f>
        <v>0</v>
      </c>
      <c r="BD98" s="94">
        <f>'01.3 - Izby'!F39</f>
        <v>0</v>
      </c>
      <c r="BT98" s="22" t="s">
        <v>89</v>
      </c>
      <c r="BV98" s="22" t="s">
        <v>78</v>
      </c>
      <c r="BW98" s="22" t="s">
        <v>96</v>
      </c>
      <c r="BX98" s="22" t="s">
        <v>84</v>
      </c>
      <c r="CL98" s="22" t="s">
        <v>1</v>
      </c>
    </row>
    <row r="99" spans="1:90" s="2" customFormat="1" ht="30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90" s="2" customFormat="1" ht="6.95" customHeight="1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</sheetData>
  <mergeCells count="54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G98:AM98"/>
    <mergeCell ref="AN98:AP98"/>
    <mergeCell ref="L85:AO85"/>
    <mergeCell ref="AM87:AN87"/>
    <mergeCell ref="AG94:AM94"/>
    <mergeCell ref="AN94:AP94"/>
    <mergeCell ref="AN96:AP96"/>
    <mergeCell ref="E96:I96"/>
    <mergeCell ref="K96:AF96"/>
    <mergeCell ref="AG96:AM96"/>
    <mergeCell ref="AG95:AM95"/>
    <mergeCell ref="AN95:AP95"/>
    <mergeCell ref="J95:AF95"/>
    <mergeCell ref="D95:H95"/>
    <mergeCell ref="E98:I98"/>
    <mergeCell ref="K98:AF98"/>
    <mergeCell ref="K97:AF97"/>
    <mergeCell ref="AN97:AP97"/>
    <mergeCell ref="E97:I97"/>
    <mergeCell ref="AG97:AM97"/>
    <mergeCell ref="AS89:AT91"/>
    <mergeCell ref="AM89:AP89"/>
    <mergeCell ref="AM90:AP90"/>
    <mergeCell ref="C92:G92"/>
    <mergeCell ref="AG92:AM92"/>
    <mergeCell ref="AN92:AP92"/>
    <mergeCell ref="I92:AF92"/>
  </mergeCells>
  <hyperlinks>
    <hyperlink ref="A96" location="'01.1 - Schodisko'!C2" display="/" xr:uid="{00000000-0004-0000-0000-000000000000}"/>
    <hyperlink ref="A97" location="'01.2 - Chodby'!C2" display="/" xr:uid="{00000000-0004-0000-0000-000001000000}"/>
    <hyperlink ref="A98" location="'01.3 - Izby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2"/>
  <sheetViews>
    <sheetView showGridLines="0" tabSelected="1" topLeftCell="A113" workbookViewId="0">
      <selection activeCell="H148" sqref="H14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4" t="s">
        <v>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97</v>
      </c>
      <c r="L4" s="17"/>
      <c r="M4" s="95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4" t="str">
        <f>'Rekapitulácia stavby'!K6</f>
        <v>Výmena podláh na 12 blokoch AD</v>
      </c>
      <c r="F7" s="225"/>
      <c r="G7" s="225"/>
      <c r="H7" s="225"/>
      <c r="L7" s="17"/>
    </row>
    <row r="8" spans="1:46" s="1" customFormat="1" ht="12" customHeight="1">
      <c r="B8" s="17"/>
      <c r="D8" s="24" t="s">
        <v>98</v>
      </c>
      <c r="L8" s="17"/>
    </row>
    <row r="9" spans="1:46" s="2" customFormat="1" ht="16.5" customHeight="1">
      <c r="A9" s="29"/>
      <c r="B9" s="30"/>
      <c r="C9" s="29"/>
      <c r="D9" s="29"/>
      <c r="E9" s="224" t="s">
        <v>99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100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01" t="s">
        <v>101</v>
      </c>
      <c r="F11" s="223"/>
      <c r="G11" s="223"/>
      <c r="H11" s="223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2" t="str">
        <f>'Rekapitulácia stavby'!AN8</f>
        <v>28. 5. 2021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25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26</v>
      </c>
      <c r="F17" s="29"/>
      <c r="G17" s="29"/>
      <c r="H17" s="29"/>
      <c r="I17" s="24" t="s">
        <v>27</v>
      </c>
      <c r="J17" s="22" t="s">
        <v>28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29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26" t="str">
        <f>'Rekapitulácia stavby'!E14</f>
        <v>Vyplň údaj</v>
      </c>
      <c r="F20" s="218"/>
      <c r="G20" s="218"/>
      <c r="H20" s="218"/>
      <c r="I20" s="24" t="s">
        <v>27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31</v>
      </c>
      <c r="E22" s="29"/>
      <c r="F22" s="29"/>
      <c r="G22" s="29"/>
      <c r="H22" s="29"/>
      <c r="I22" s="24" t="s">
        <v>24</v>
      </c>
      <c r="J22" s="22" t="str">
        <f>IF('Rekapitulácia stavby'!AN16="","",'Rekapitulácia stavby'!AN16)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24" t="s">
        <v>27</v>
      </c>
      <c r="J23" s="22" t="str">
        <f>IF('Rekapitulácia stavby'!AN17="","",'Rekapitulácia stavby'!AN17)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34</v>
      </c>
      <c r="E25" s="29"/>
      <c r="F25" s="29"/>
      <c r="G25" s="29"/>
      <c r="H25" s="29"/>
      <c r="I25" s="24" t="s">
        <v>24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27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35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6"/>
      <c r="B29" s="97"/>
      <c r="C29" s="96"/>
      <c r="D29" s="96"/>
      <c r="E29" s="222" t="s">
        <v>1</v>
      </c>
      <c r="F29" s="222"/>
      <c r="G29" s="222"/>
      <c r="H29" s="222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36</v>
      </c>
      <c r="E32" s="29"/>
      <c r="F32" s="29"/>
      <c r="G32" s="29"/>
      <c r="H32" s="29"/>
      <c r="I32" s="29"/>
      <c r="J32" s="68">
        <f>ROUND(J125,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38</v>
      </c>
      <c r="G34" s="29"/>
      <c r="H34" s="29"/>
      <c r="I34" s="33" t="s">
        <v>37</v>
      </c>
      <c r="J34" s="33" t="s">
        <v>39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40</v>
      </c>
      <c r="E35" s="24" t="s">
        <v>41</v>
      </c>
      <c r="F35" s="101">
        <f>ROUND((SUM(BE125:BE161)),  2)</f>
        <v>0</v>
      </c>
      <c r="G35" s="29"/>
      <c r="H35" s="29"/>
      <c r="I35" s="102">
        <v>0.2</v>
      </c>
      <c r="J35" s="101">
        <f>ROUND(((SUM(BE125:BE161))*I35),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42</v>
      </c>
      <c r="F36" s="101">
        <f>ROUND((SUM(BF125:BF161)),  2)</f>
        <v>0</v>
      </c>
      <c r="G36" s="29"/>
      <c r="H36" s="29"/>
      <c r="I36" s="102">
        <v>0.2</v>
      </c>
      <c r="J36" s="101">
        <f>ROUND(((SUM(BF125:BF161))*I36),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43</v>
      </c>
      <c r="F37" s="101">
        <f>ROUND((SUM(BG125:BG161)),  2)</f>
        <v>0</v>
      </c>
      <c r="G37" s="29"/>
      <c r="H37" s="29"/>
      <c r="I37" s="102">
        <v>0.2</v>
      </c>
      <c r="J37" s="101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44</v>
      </c>
      <c r="F38" s="101">
        <f>ROUND((SUM(BH125:BH161)),  2)</f>
        <v>0</v>
      </c>
      <c r="G38" s="29"/>
      <c r="H38" s="29"/>
      <c r="I38" s="102">
        <v>0.2</v>
      </c>
      <c r="J38" s="101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45</v>
      </c>
      <c r="F39" s="101">
        <f>ROUND((SUM(BI125:BI161)),  2)</f>
        <v>0</v>
      </c>
      <c r="G39" s="29"/>
      <c r="H39" s="29"/>
      <c r="I39" s="102">
        <v>0</v>
      </c>
      <c r="J39" s="101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3"/>
      <c r="D41" s="104" t="s">
        <v>46</v>
      </c>
      <c r="E41" s="57"/>
      <c r="F41" s="57"/>
      <c r="G41" s="105" t="s">
        <v>47</v>
      </c>
      <c r="H41" s="106" t="s">
        <v>48</v>
      </c>
      <c r="I41" s="57"/>
      <c r="J41" s="107">
        <f>SUM(J32:J39)</f>
        <v>0</v>
      </c>
      <c r="K41" s="108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09" t="s">
        <v>52</v>
      </c>
      <c r="G61" s="42" t="s">
        <v>51</v>
      </c>
      <c r="H61" s="32"/>
      <c r="I61" s="32"/>
      <c r="J61" s="110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09" t="s">
        <v>52</v>
      </c>
      <c r="G76" s="42" t="s">
        <v>51</v>
      </c>
      <c r="H76" s="32"/>
      <c r="I76" s="32"/>
      <c r="J76" s="110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4" t="str">
        <f>E7</f>
        <v>Výmena podláh na 12 blokoch AD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98</v>
      </c>
      <c r="L86" s="17"/>
    </row>
    <row r="87" spans="1:31" s="2" customFormat="1" ht="16.5" customHeight="1">
      <c r="A87" s="29"/>
      <c r="B87" s="30"/>
      <c r="C87" s="29"/>
      <c r="D87" s="29"/>
      <c r="E87" s="224" t="s">
        <v>99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100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01" t="str">
        <f>E11</f>
        <v>01.1 - Schodisko</v>
      </c>
      <c r="F89" s="223"/>
      <c r="G89" s="223"/>
      <c r="H89" s="223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19</v>
      </c>
      <c r="D91" s="29"/>
      <c r="E91" s="29"/>
      <c r="F91" s="22" t="str">
        <f>F14</f>
        <v>Bratislava</v>
      </c>
      <c r="G91" s="29"/>
      <c r="H91" s="29"/>
      <c r="I91" s="24" t="s">
        <v>21</v>
      </c>
      <c r="J91" s="52" t="str">
        <f>IF(J14="","",J14)</f>
        <v>28. 5. 2021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23</v>
      </c>
      <c r="D93" s="29"/>
      <c r="E93" s="29"/>
      <c r="F93" s="22" t="str">
        <f>E17</f>
        <v>Univerzita Komenského v Bratislave</v>
      </c>
      <c r="G93" s="29"/>
      <c r="H93" s="29"/>
      <c r="I93" s="24" t="s">
        <v>31</v>
      </c>
      <c r="J93" s="27" t="str">
        <f>E23</f>
        <v xml:space="preserve"> 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29</v>
      </c>
      <c r="D94" s="29"/>
      <c r="E94" s="29"/>
      <c r="F94" s="22" t="str">
        <f>IF(E20="","",E20)</f>
        <v>Vyplň údaj</v>
      </c>
      <c r="G94" s="29"/>
      <c r="H94" s="29"/>
      <c r="I94" s="24" t="s">
        <v>34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1" t="s">
        <v>103</v>
      </c>
      <c r="D96" s="103"/>
      <c r="E96" s="103"/>
      <c r="F96" s="103"/>
      <c r="G96" s="103"/>
      <c r="H96" s="103"/>
      <c r="I96" s="103"/>
      <c r="J96" s="112" t="s">
        <v>104</v>
      </c>
      <c r="K96" s="103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3" t="s">
        <v>105</v>
      </c>
      <c r="D98" s="29"/>
      <c r="E98" s="29"/>
      <c r="F98" s="29"/>
      <c r="G98" s="29"/>
      <c r="H98" s="29"/>
      <c r="I98" s="29"/>
      <c r="J98" s="68">
        <f>J125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106</v>
      </c>
    </row>
    <row r="99" spans="1:47" s="9" customFormat="1" ht="24.95" customHeight="1">
      <c r="B99" s="114"/>
      <c r="D99" s="115" t="s">
        <v>107</v>
      </c>
      <c r="E99" s="116"/>
      <c r="F99" s="116"/>
      <c r="G99" s="116"/>
      <c r="H99" s="116"/>
      <c r="I99" s="116"/>
      <c r="J99" s="117">
        <f>J126</f>
        <v>0</v>
      </c>
      <c r="L99" s="114"/>
    </row>
    <row r="100" spans="1:47" s="10" customFormat="1" ht="19.899999999999999" customHeight="1">
      <c r="B100" s="118"/>
      <c r="D100" s="119" t="s">
        <v>108</v>
      </c>
      <c r="E100" s="120"/>
      <c r="F100" s="120"/>
      <c r="G100" s="120"/>
      <c r="H100" s="120"/>
      <c r="I100" s="120"/>
      <c r="J100" s="121">
        <f>J127</f>
        <v>0</v>
      </c>
      <c r="L100" s="118"/>
    </row>
    <row r="101" spans="1:47" s="9" customFormat="1" ht="24.95" customHeight="1">
      <c r="B101" s="114"/>
      <c r="D101" s="115" t="s">
        <v>109</v>
      </c>
      <c r="E101" s="116"/>
      <c r="F101" s="116"/>
      <c r="G101" s="116"/>
      <c r="H101" s="116"/>
      <c r="I101" s="116"/>
      <c r="J101" s="117">
        <f>J136</f>
        <v>0</v>
      </c>
      <c r="L101" s="114"/>
    </row>
    <row r="102" spans="1:47" s="10" customFormat="1" ht="19.899999999999999" customHeight="1">
      <c r="B102" s="118"/>
      <c r="D102" s="119" t="s">
        <v>110</v>
      </c>
      <c r="E102" s="120"/>
      <c r="F102" s="120"/>
      <c r="G102" s="120"/>
      <c r="H102" s="120"/>
      <c r="I102" s="120"/>
      <c r="J102" s="121">
        <f>J137</f>
        <v>0</v>
      </c>
      <c r="L102" s="118"/>
    </row>
    <row r="103" spans="1:47" s="10" customFormat="1" ht="19.899999999999999" customHeight="1">
      <c r="B103" s="118"/>
      <c r="D103" s="119" t="s">
        <v>111</v>
      </c>
      <c r="E103" s="120"/>
      <c r="F103" s="120"/>
      <c r="G103" s="120"/>
      <c r="H103" s="120"/>
      <c r="I103" s="120"/>
      <c r="J103" s="121">
        <f>J156</f>
        <v>0</v>
      </c>
      <c r="L103" s="118"/>
    </row>
    <row r="104" spans="1:47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47" s="2" customFormat="1" ht="6.95" customHeight="1">
      <c r="A105" s="29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47" s="2" customFormat="1" ht="6.95" customHeight="1">
      <c r="A109" s="29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24.95" customHeight="1">
      <c r="A110" s="29"/>
      <c r="B110" s="30"/>
      <c r="C110" s="18" t="s">
        <v>112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12" customHeight="1">
      <c r="A112" s="29"/>
      <c r="B112" s="30"/>
      <c r="C112" s="24" t="s">
        <v>15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24" t="str">
        <f>E7</f>
        <v>Výmena podláh na 12 blokoch AD</v>
      </c>
      <c r="F113" s="225"/>
      <c r="G113" s="225"/>
      <c r="H113" s="225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1" customFormat="1" ht="12" customHeight="1">
      <c r="B114" s="17"/>
      <c r="C114" s="24" t="s">
        <v>98</v>
      </c>
      <c r="L114" s="17"/>
    </row>
    <row r="115" spans="1:65" s="2" customFormat="1" ht="16.5" customHeight="1">
      <c r="A115" s="29"/>
      <c r="B115" s="30"/>
      <c r="C115" s="29"/>
      <c r="D115" s="29"/>
      <c r="E115" s="224" t="s">
        <v>99</v>
      </c>
      <c r="F115" s="223"/>
      <c r="G115" s="223"/>
      <c r="H115" s="223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100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201" t="str">
        <f>E11</f>
        <v>01.1 - Schodisko</v>
      </c>
      <c r="F117" s="223"/>
      <c r="G117" s="223"/>
      <c r="H117" s="223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19</v>
      </c>
      <c r="D119" s="29"/>
      <c r="E119" s="29"/>
      <c r="F119" s="22" t="str">
        <f>F14</f>
        <v>Bratislava</v>
      </c>
      <c r="G119" s="29"/>
      <c r="H119" s="29"/>
      <c r="I119" s="24" t="s">
        <v>21</v>
      </c>
      <c r="J119" s="52" t="str">
        <f>IF(J14="","",J14)</f>
        <v>28. 5. 2021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23</v>
      </c>
      <c r="D121" s="29"/>
      <c r="E121" s="29"/>
      <c r="F121" s="22" t="str">
        <f>E17</f>
        <v>Univerzita Komenského v Bratislave</v>
      </c>
      <c r="G121" s="29"/>
      <c r="H121" s="29"/>
      <c r="I121" s="24" t="s">
        <v>31</v>
      </c>
      <c r="J121" s="27" t="str">
        <f>E23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29</v>
      </c>
      <c r="D122" s="29"/>
      <c r="E122" s="29"/>
      <c r="F122" s="22" t="str">
        <f>IF(E20="","",E20)</f>
        <v>Vyplň údaj</v>
      </c>
      <c r="G122" s="29"/>
      <c r="H122" s="29"/>
      <c r="I122" s="24" t="s">
        <v>34</v>
      </c>
      <c r="J122" s="27" t="str">
        <f>E26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22"/>
      <c r="B124" s="123"/>
      <c r="C124" s="124" t="s">
        <v>113</v>
      </c>
      <c r="D124" s="125" t="s">
        <v>61</v>
      </c>
      <c r="E124" s="125" t="s">
        <v>57</v>
      </c>
      <c r="F124" s="125" t="s">
        <v>58</v>
      </c>
      <c r="G124" s="125" t="s">
        <v>114</v>
      </c>
      <c r="H124" s="125" t="s">
        <v>115</v>
      </c>
      <c r="I124" s="125" t="s">
        <v>116</v>
      </c>
      <c r="J124" s="126" t="s">
        <v>104</v>
      </c>
      <c r="K124" s="127" t="s">
        <v>117</v>
      </c>
      <c r="L124" s="128"/>
      <c r="M124" s="59" t="s">
        <v>1</v>
      </c>
      <c r="N124" s="60" t="s">
        <v>40</v>
      </c>
      <c r="O124" s="60" t="s">
        <v>118</v>
      </c>
      <c r="P124" s="60" t="s">
        <v>119</v>
      </c>
      <c r="Q124" s="60" t="s">
        <v>120</v>
      </c>
      <c r="R124" s="60" t="s">
        <v>121</v>
      </c>
      <c r="S124" s="60" t="s">
        <v>122</v>
      </c>
      <c r="T124" s="61" t="s">
        <v>123</v>
      </c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</row>
    <row r="125" spans="1:65" s="2" customFormat="1" ht="22.9" customHeight="1">
      <c r="A125" s="29"/>
      <c r="B125" s="30"/>
      <c r="C125" s="66" t="s">
        <v>105</v>
      </c>
      <c r="D125" s="29"/>
      <c r="E125" s="29"/>
      <c r="F125" s="29"/>
      <c r="G125" s="29"/>
      <c r="H125" s="29"/>
      <c r="I125" s="29"/>
      <c r="J125" s="129">
        <f>BK125</f>
        <v>0</v>
      </c>
      <c r="K125" s="29"/>
      <c r="L125" s="30"/>
      <c r="M125" s="62"/>
      <c r="N125" s="53"/>
      <c r="O125" s="63"/>
      <c r="P125" s="130">
        <f>P126+P136</f>
        <v>0</v>
      </c>
      <c r="Q125" s="63"/>
      <c r="R125" s="130">
        <f>R126+R136</f>
        <v>0.51818990000000009</v>
      </c>
      <c r="S125" s="63"/>
      <c r="T125" s="131">
        <f>T126+T136</f>
        <v>9.5932000000000003E-2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75</v>
      </c>
      <c r="AU125" s="14" t="s">
        <v>106</v>
      </c>
      <c r="BK125" s="132">
        <f>BK126+BK136</f>
        <v>0</v>
      </c>
    </row>
    <row r="126" spans="1:65" s="12" customFormat="1" ht="25.9" customHeight="1">
      <c r="B126" s="133"/>
      <c r="D126" s="134" t="s">
        <v>75</v>
      </c>
      <c r="E126" s="135" t="s">
        <v>124</v>
      </c>
      <c r="F126" s="135" t="s">
        <v>125</v>
      </c>
      <c r="I126" s="136"/>
      <c r="J126" s="137">
        <f>BK126</f>
        <v>0</v>
      </c>
      <c r="L126" s="133"/>
      <c r="M126" s="138"/>
      <c r="N126" s="139"/>
      <c r="O126" s="139"/>
      <c r="P126" s="140">
        <f>P127</f>
        <v>0</v>
      </c>
      <c r="Q126" s="139"/>
      <c r="R126" s="140">
        <f>R127</f>
        <v>0</v>
      </c>
      <c r="S126" s="139"/>
      <c r="T126" s="141">
        <f>T127</f>
        <v>0</v>
      </c>
      <c r="AR126" s="134" t="s">
        <v>83</v>
      </c>
      <c r="AT126" s="142" t="s">
        <v>75</v>
      </c>
      <c r="AU126" s="142" t="s">
        <v>76</v>
      </c>
      <c r="AY126" s="134" t="s">
        <v>126</v>
      </c>
      <c r="BK126" s="143">
        <f>BK127</f>
        <v>0</v>
      </c>
    </row>
    <row r="127" spans="1:65" s="12" customFormat="1" ht="22.9" customHeight="1">
      <c r="B127" s="133"/>
      <c r="D127" s="134" t="s">
        <v>75</v>
      </c>
      <c r="E127" s="144" t="s">
        <v>127</v>
      </c>
      <c r="F127" s="144" t="s">
        <v>128</v>
      </c>
      <c r="I127" s="136"/>
      <c r="J127" s="145">
        <f>BK127</f>
        <v>0</v>
      </c>
      <c r="L127" s="133"/>
      <c r="M127" s="138"/>
      <c r="N127" s="139"/>
      <c r="O127" s="139"/>
      <c r="P127" s="140">
        <f>SUM(P128:P135)</f>
        <v>0</v>
      </c>
      <c r="Q127" s="139"/>
      <c r="R127" s="140">
        <f>SUM(R128:R135)</f>
        <v>0</v>
      </c>
      <c r="S127" s="139"/>
      <c r="T127" s="141">
        <f>SUM(T128:T135)</f>
        <v>0</v>
      </c>
      <c r="AR127" s="134" t="s">
        <v>83</v>
      </c>
      <c r="AT127" s="142" t="s">
        <v>75</v>
      </c>
      <c r="AU127" s="142" t="s">
        <v>83</v>
      </c>
      <c r="AY127" s="134" t="s">
        <v>126</v>
      </c>
      <c r="BK127" s="143">
        <f>SUM(BK128:BK135)</f>
        <v>0</v>
      </c>
    </row>
    <row r="128" spans="1:65" s="2" customFormat="1" ht="14.45" customHeight="1">
      <c r="A128" s="29"/>
      <c r="B128" s="146"/>
      <c r="C128" s="147" t="s">
        <v>83</v>
      </c>
      <c r="D128" s="147" t="s">
        <v>129</v>
      </c>
      <c r="E128" s="148" t="s">
        <v>130</v>
      </c>
      <c r="F128" s="149" t="s">
        <v>131</v>
      </c>
      <c r="G128" s="150" t="s">
        <v>132</v>
      </c>
      <c r="H128" s="151">
        <v>9.6000000000000002E-2</v>
      </c>
      <c r="I128" s="152"/>
      <c r="J128" s="153">
        <f t="shared" ref="J128:J135" si="0">ROUND(I128*H128,2)</f>
        <v>0</v>
      </c>
      <c r="K128" s="154"/>
      <c r="L128" s="30"/>
      <c r="M128" s="155" t="s">
        <v>1</v>
      </c>
      <c r="N128" s="156" t="s">
        <v>42</v>
      </c>
      <c r="O128" s="55"/>
      <c r="P128" s="157">
        <f t="shared" ref="P128:P135" si="1">O128*H128</f>
        <v>0</v>
      </c>
      <c r="Q128" s="157">
        <v>0</v>
      </c>
      <c r="R128" s="157">
        <f t="shared" ref="R128:R135" si="2">Q128*H128</f>
        <v>0</v>
      </c>
      <c r="S128" s="157">
        <v>0</v>
      </c>
      <c r="T128" s="158">
        <f t="shared" ref="T128:T135" si="3"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9" t="s">
        <v>133</v>
      </c>
      <c r="AT128" s="159" t="s">
        <v>129</v>
      </c>
      <c r="AU128" s="159" t="s">
        <v>89</v>
      </c>
      <c r="AY128" s="14" t="s">
        <v>126</v>
      </c>
      <c r="BE128" s="160">
        <f t="shared" ref="BE128:BE135" si="4">IF(N128="základná",J128,0)</f>
        <v>0</v>
      </c>
      <c r="BF128" s="160">
        <f t="shared" ref="BF128:BF135" si="5">IF(N128="znížená",J128,0)</f>
        <v>0</v>
      </c>
      <c r="BG128" s="160">
        <f t="shared" ref="BG128:BG135" si="6">IF(N128="zákl. prenesená",J128,0)</f>
        <v>0</v>
      </c>
      <c r="BH128" s="160">
        <f t="shared" ref="BH128:BH135" si="7">IF(N128="zníž. prenesená",J128,0)</f>
        <v>0</v>
      </c>
      <c r="BI128" s="160">
        <f t="shared" ref="BI128:BI135" si="8">IF(N128="nulová",J128,0)</f>
        <v>0</v>
      </c>
      <c r="BJ128" s="14" t="s">
        <v>89</v>
      </c>
      <c r="BK128" s="160">
        <f t="shared" ref="BK128:BK135" si="9">ROUND(I128*H128,2)</f>
        <v>0</v>
      </c>
      <c r="BL128" s="14" t="s">
        <v>133</v>
      </c>
      <c r="BM128" s="159" t="s">
        <v>134</v>
      </c>
    </row>
    <row r="129" spans="1:65" s="2" customFormat="1" ht="14.45" customHeight="1">
      <c r="A129" s="29"/>
      <c r="B129" s="146"/>
      <c r="C129" s="147" t="s">
        <v>89</v>
      </c>
      <c r="D129" s="147" t="s">
        <v>129</v>
      </c>
      <c r="E129" s="148" t="s">
        <v>135</v>
      </c>
      <c r="F129" s="149" t="s">
        <v>136</v>
      </c>
      <c r="G129" s="150" t="s">
        <v>132</v>
      </c>
      <c r="H129" s="151">
        <v>0.28799999999999998</v>
      </c>
      <c r="I129" s="152"/>
      <c r="J129" s="153">
        <f t="shared" si="0"/>
        <v>0</v>
      </c>
      <c r="K129" s="154"/>
      <c r="L129" s="30"/>
      <c r="M129" s="155" t="s">
        <v>1</v>
      </c>
      <c r="N129" s="156" t="s">
        <v>42</v>
      </c>
      <c r="O129" s="55"/>
      <c r="P129" s="157">
        <f t="shared" si="1"/>
        <v>0</v>
      </c>
      <c r="Q129" s="157">
        <v>0</v>
      </c>
      <c r="R129" s="157">
        <f t="shared" si="2"/>
        <v>0</v>
      </c>
      <c r="S129" s="157">
        <v>0</v>
      </c>
      <c r="T129" s="158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9" t="s">
        <v>133</v>
      </c>
      <c r="AT129" s="159" t="s">
        <v>129</v>
      </c>
      <c r="AU129" s="159" t="s">
        <v>89</v>
      </c>
      <c r="AY129" s="14" t="s">
        <v>126</v>
      </c>
      <c r="BE129" s="160">
        <f t="shared" si="4"/>
        <v>0</v>
      </c>
      <c r="BF129" s="160">
        <f t="shared" si="5"/>
        <v>0</v>
      </c>
      <c r="BG129" s="160">
        <f t="shared" si="6"/>
        <v>0</v>
      </c>
      <c r="BH129" s="160">
        <f t="shared" si="7"/>
        <v>0</v>
      </c>
      <c r="BI129" s="160">
        <f t="shared" si="8"/>
        <v>0</v>
      </c>
      <c r="BJ129" s="14" t="s">
        <v>89</v>
      </c>
      <c r="BK129" s="160">
        <f t="shared" si="9"/>
        <v>0</v>
      </c>
      <c r="BL129" s="14" t="s">
        <v>133</v>
      </c>
      <c r="BM129" s="159" t="s">
        <v>137</v>
      </c>
    </row>
    <row r="130" spans="1:65" s="2" customFormat="1" ht="14.45" customHeight="1">
      <c r="A130" s="29"/>
      <c r="B130" s="146"/>
      <c r="C130" s="147" t="s">
        <v>138</v>
      </c>
      <c r="D130" s="147" t="s">
        <v>129</v>
      </c>
      <c r="E130" s="148" t="s">
        <v>139</v>
      </c>
      <c r="F130" s="149" t="s">
        <v>140</v>
      </c>
      <c r="G130" s="150" t="s">
        <v>132</v>
      </c>
      <c r="H130" s="151">
        <v>9.6000000000000002E-2</v>
      </c>
      <c r="I130" s="152"/>
      <c r="J130" s="153">
        <f t="shared" si="0"/>
        <v>0</v>
      </c>
      <c r="K130" s="154"/>
      <c r="L130" s="30"/>
      <c r="M130" s="155" t="s">
        <v>1</v>
      </c>
      <c r="N130" s="156" t="s">
        <v>42</v>
      </c>
      <c r="O130" s="55"/>
      <c r="P130" s="157">
        <f t="shared" si="1"/>
        <v>0</v>
      </c>
      <c r="Q130" s="157">
        <v>0</v>
      </c>
      <c r="R130" s="157">
        <f t="shared" si="2"/>
        <v>0</v>
      </c>
      <c r="S130" s="157">
        <v>0</v>
      </c>
      <c r="T130" s="158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9" t="s">
        <v>133</v>
      </c>
      <c r="AT130" s="159" t="s">
        <v>129</v>
      </c>
      <c r="AU130" s="159" t="s">
        <v>89</v>
      </c>
      <c r="AY130" s="14" t="s">
        <v>126</v>
      </c>
      <c r="BE130" s="160">
        <f t="shared" si="4"/>
        <v>0</v>
      </c>
      <c r="BF130" s="160">
        <f t="shared" si="5"/>
        <v>0</v>
      </c>
      <c r="BG130" s="160">
        <f t="shared" si="6"/>
        <v>0</v>
      </c>
      <c r="BH130" s="160">
        <f t="shared" si="7"/>
        <v>0</v>
      </c>
      <c r="BI130" s="160">
        <f t="shared" si="8"/>
        <v>0</v>
      </c>
      <c r="BJ130" s="14" t="s">
        <v>89</v>
      </c>
      <c r="BK130" s="160">
        <f t="shared" si="9"/>
        <v>0</v>
      </c>
      <c r="BL130" s="14" t="s">
        <v>133</v>
      </c>
      <c r="BM130" s="159" t="s">
        <v>141</v>
      </c>
    </row>
    <row r="131" spans="1:65" s="2" customFormat="1" ht="24.2" customHeight="1">
      <c r="A131" s="29"/>
      <c r="B131" s="146"/>
      <c r="C131" s="147" t="s">
        <v>133</v>
      </c>
      <c r="D131" s="147" t="s">
        <v>129</v>
      </c>
      <c r="E131" s="148" t="s">
        <v>142</v>
      </c>
      <c r="F131" s="149" t="s">
        <v>143</v>
      </c>
      <c r="G131" s="150" t="s">
        <v>132</v>
      </c>
      <c r="H131" s="151">
        <v>2.3039999999999998</v>
      </c>
      <c r="I131" s="152"/>
      <c r="J131" s="153">
        <f t="shared" si="0"/>
        <v>0</v>
      </c>
      <c r="K131" s="154"/>
      <c r="L131" s="30"/>
      <c r="M131" s="155" t="s">
        <v>1</v>
      </c>
      <c r="N131" s="156" t="s">
        <v>42</v>
      </c>
      <c r="O131" s="55"/>
      <c r="P131" s="157">
        <f t="shared" si="1"/>
        <v>0</v>
      </c>
      <c r="Q131" s="157">
        <v>0</v>
      </c>
      <c r="R131" s="157">
        <f t="shared" si="2"/>
        <v>0</v>
      </c>
      <c r="S131" s="157">
        <v>0</v>
      </c>
      <c r="T131" s="158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9" t="s">
        <v>133</v>
      </c>
      <c r="AT131" s="159" t="s">
        <v>129</v>
      </c>
      <c r="AU131" s="159" t="s">
        <v>89</v>
      </c>
      <c r="AY131" s="14" t="s">
        <v>126</v>
      </c>
      <c r="BE131" s="160">
        <f t="shared" si="4"/>
        <v>0</v>
      </c>
      <c r="BF131" s="160">
        <f t="shared" si="5"/>
        <v>0</v>
      </c>
      <c r="BG131" s="160">
        <f t="shared" si="6"/>
        <v>0</v>
      </c>
      <c r="BH131" s="160">
        <f t="shared" si="7"/>
        <v>0</v>
      </c>
      <c r="BI131" s="160">
        <f t="shared" si="8"/>
        <v>0</v>
      </c>
      <c r="BJ131" s="14" t="s">
        <v>89</v>
      </c>
      <c r="BK131" s="160">
        <f t="shared" si="9"/>
        <v>0</v>
      </c>
      <c r="BL131" s="14" t="s">
        <v>133</v>
      </c>
      <c r="BM131" s="159" t="s">
        <v>144</v>
      </c>
    </row>
    <row r="132" spans="1:65" s="2" customFormat="1" ht="24.2" customHeight="1">
      <c r="A132" s="29"/>
      <c r="B132" s="146"/>
      <c r="C132" s="147" t="s">
        <v>145</v>
      </c>
      <c r="D132" s="147" t="s">
        <v>129</v>
      </c>
      <c r="E132" s="148" t="s">
        <v>146</v>
      </c>
      <c r="F132" s="149" t="s">
        <v>147</v>
      </c>
      <c r="G132" s="150" t="s">
        <v>132</v>
      </c>
      <c r="H132" s="151">
        <v>9.6000000000000002E-2</v>
      </c>
      <c r="I132" s="152"/>
      <c r="J132" s="153">
        <f t="shared" si="0"/>
        <v>0</v>
      </c>
      <c r="K132" s="154"/>
      <c r="L132" s="30"/>
      <c r="M132" s="155" t="s">
        <v>1</v>
      </c>
      <c r="N132" s="156" t="s">
        <v>42</v>
      </c>
      <c r="O132" s="55"/>
      <c r="P132" s="157">
        <f t="shared" si="1"/>
        <v>0</v>
      </c>
      <c r="Q132" s="157">
        <v>0</v>
      </c>
      <c r="R132" s="157">
        <f t="shared" si="2"/>
        <v>0</v>
      </c>
      <c r="S132" s="157">
        <v>0</v>
      </c>
      <c r="T132" s="158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9" t="s">
        <v>133</v>
      </c>
      <c r="AT132" s="159" t="s">
        <v>129</v>
      </c>
      <c r="AU132" s="159" t="s">
        <v>89</v>
      </c>
      <c r="AY132" s="14" t="s">
        <v>126</v>
      </c>
      <c r="BE132" s="160">
        <f t="shared" si="4"/>
        <v>0</v>
      </c>
      <c r="BF132" s="160">
        <f t="shared" si="5"/>
        <v>0</v>
      </c>
      <c r="BG132" s="160">
        <f t="shared" si="6"/>
        <v>0</v>
      </c>
      <c r="BH132" s="160">
        <f t="shared" si="7"/>
        <v>0</v>
      </c>
      <c r="BI132" s="160">
        <f t="shared" si="8"/>
        <v>0</v>
      </c>
      <c r="BJ132" s="14" t="s">
        <v>89</v>
      </c>
      <c r="BK132" s="160">
        <f t="shared" si="9"/>
        <v>0</v>
      </c>
      <c r="BL132" s="14" t="s">
        <v>133</v>
      </c>
      <c r="BM132" s="159" t="s">
        <v>148</v>
      </c>
    </row>
    <row r="133" spans="1:65" s="2" customFormat="1" ht="24.2" customHeight="1">
      <c r="A133" s="29"/>
      <c r="B133" s="146"/>
      <c r="C133" s="147" t="s">
        <v>149</v>
      </c>
      <c r="D133" s="147" t="s">
        <v>129</v>
      </c>
      <c r="E133" s="148" t="s">
        <v>150</v>
      </c>
      <c r="F133" s="149" t="s">
        <v>151</v>
      </c>
      <c r="G133" s="150" t="s">
        <v>132</v>
      </c>
      <c r="H133" s="151">
        <v>0.48</v>
      </c>
      <c r="I133" s="152"/>
      <c r="J133" s="153">
        <f t="shared" si="0"/>
        <v>0</v>
      </c>
      <c r="K133" s="154"/>
      <c r="L133" s="30"/>
      <c r="M133" s="155" t="s">
        <v>1</v>
      </c>
      <c r="N133" s="156" t="s">
        <v>42</v>
      </c>
      <c r="O133" s="55"/>
      <c r="P133" s="157">
        <f t="shared" si="1"/>
        <v>0</v>
      </c>
      <c r="Q133" s="157">
        <v>0</v>
      </c>
      <c r="R133" s="157">
        <f t="shared" si="2"/>
        <v>0</v>
      </c>
      <c r="S133" s="157">
        <v>0</v>
      </c>
      <c r="T133" s="158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9" t="s">
        <v>133</v>
      </c>
      <c r="AT133" s="159" t="s">
        <v>129</v>
      </c>
      <c r="AU133" s="159" t="s">
        <v>89</v>
      </c>
      <c r="AY133" s="14" t="s">
        <v>126</v>
      </c>
      <c r="BE133" s="160">
        <f t="shared" si="4"/>
        <v>0</v>
      </c>
      <c r="BF133" s="160">
        <f t="shared" si="5"/>
        <v>0</v>
      </c>
      <c r="BG133" s="160">
        <f t="shared" si="6"/>
        <v>0</v>
      </c>
      <c r="BH133" s="160">
        <f t="shared" si="7"/>
        <v>0</v>
      </c>
      <c r="BI133" s="160">
        <f t="shared" si="8"/>
        <v>0</v>
      </c>
      <c r="BJ133" s="14" t="s">
        <v>89</v>
      </c>
      <c r="BK133" s="160">
        <f t="shared" si="9"/>
        <v>0</v>
      </c>
      <c r="BL133" s="14" t="s">
        <v>133</v>
      </c>
      <c r="BM133" s="159" t="s">
        <v>152</v>
      </c>
    </row>
    <row r="134" spans="1:65" s="2" customFormat="1" ht="24.2" customHeight="1">
      <c r="A134" s="29"/>
      <c r="B134" s="146"/>
      <c r="C134" s="147" t="s">
        <v>153</v>
      </c>
      <c r="D134" s="147" t="s">
        <v>129</v>
      </c>
      <c r="E134" s="148" t="s">
        <v>154</v>
      </c>
      <c r="F134" s="149" t="s">
        <v>155</v>
      </c>
      <c r="G134" s="150" t="s">
        <v>132</v>
      </c>
      <c r="H134" s="151">
        <v>9.6000000000000002E-2</v>
      </c>
      <c r="I134" s="152"/>
      <c r="J134" s="153">
        <f t="shared" si="0"/>
        <v>0</v>
      </c>
      <c r="K134" s="154"/>
      <c r="L134" s="30"/>
      <c r="M134" s="155" t="s">
        <v>1</v>
      </c>
      <c r="N134" s="156" t="s">
        <v>42</v>
      </c>
      <c r="O134" s="55"/>
      <c r="P134" s="157">
        <f t="shared" si="1"/>
        <v>0</v>
      </c>
      <c r="Q134" s="157">
        <v>0</v>
      </c>
      <c r="R134" s="157">
        <f t="shared" si="2"/>
        <v>0</v>
      </c>
      <c r="S134" s="157">
        <v>0</v>
      </c>
      <c r="T134" s="158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9" t="s">
        <v>133</v>
      </c>
      <c r="AT134" s="159" t="s">
        <v>129</v>
      </c>
      <c r="AU134" s="159" t="s">
        <v>89</v>
      </c>
      <c r="AY134" s="14" t="s">
        <v>126</v>
      </c>
      <c r="BE134" s="160">
        <f t="shared" si="4"/>
        <v>0</v>
      </c>
      <c r="BF134" s="160">
        <f t="shared" si="5"/>
        <v>0</v>
      </c>
      <c r="BG134" s="160">
        <f t="shared" si="6"/>
        <v>0</v>
      </c>
      <c r="BH134" s="160">
        <f t="shared" si="7"/>
        <v>0</v>
      </c>
      <c r="BI134" s="160">
        <f t="shared" si="8"/>
        <v>0</v>
      </c>
      <c r="BJ134" s="14" t="s">
        <v>89</v>
      </c>
      <c r="BK134" s="160">
        <f t="shared" si="9"/>
        <v>0</v>
      </c>
      <c r="BL134" s="14" t="s">
        <v>133</v>
      </c>
      <c r="BM134" s="159" t="s">
        <v>156</v>
      </c>
    </row>
    <row r="135" spans="1:65" s="2" customFormat="1" ht="14.45" customHeight="1">
      <c r="A135" s="29"/>
      <c r="B135" s="146"/>
      <c r="C135" s="147" t="s">
        <v>157</v>
      </c>
      <c r="D135" s="147" t="s">
        <v>129</v>
      </c>
      <c r="E135" s="148" t="s">
        <v>158</v>
      </c>
      <c r="F135" s="149" t="s">
        <v>159</v>
      </c>
      <c r="G135" s="150" t="s">
        <v>160</v>
      </c>
      <c r="H135" s="151">
        <v>1</v>
      </c>
      <c r="I135" s="152"/>
      <c r="J135" s="153">
        <f t="shared" si="0"/>
        <v>0</v>
      </c>
      <c r="K135" s="154"/>
      <c r="L135" s="30"/>
      <c r="M135" s="155" t="s">
        <v>1</v>
      </c>
      <c r="N135" s="156" t="s">
        <v>42</v>
      </c>
      <c r="O135" s="55"/>
      <c r="P135" s="157">
        <f t="shared" si="1"/>
        <v>0</v>
      </c>
      <c r="Q135" s="157">
        <v>0</v>
      </c>
      <c r="R135" s="157">
        <f t="shared" si="2"/>
        <v>0</v>
      </c>
      <c r="S135" s="157">
        <v>0</v>
      </c>
      <c r="T135" s="15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9" t="s">
        <v>133</v>
      </c>
      <c r="AT135" s="159" t="s">
        <v>129</v>
      </c>
      <c r="AU135" s="159" t="s">
        <v>89</v>
      </c>
      <c r="AY135" s="14" t="s">
        <v>126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14" t="s">
        <v>89</v>
      </c>
      <c r="BK135" s="160">
        <f t="shared" si="9"/>
        <v>0</v>
      </c>
      <c r="BL135" s="14" t="s">
        <v>133</v>
      </c>
      <c r="BM135" s="159" t="s">
        <v>161</v>
      </c>
    </row>
    <row r="136" spans="1:65" s="12" customFormat="1" ht="25.9" customHeight="1">
      <c r="B136" s="133"/>
      <c r="D136" s="134" t="s">
        <v>75</v>
      </c>
      <c r="E136" s="135" t="s">
        <v>162</v>
      </c>
      <c r="F136" s="135" t="s">
        <v>163</v>
      </c>
      <c r="I136" s="136"/>
      <c r="J136" s="137">
        <f>BK136</f>
        <v>0</v>
      </c>
      <c r="L136" s="133"/>
      <c r="M136" s="138"/>
      <c r="N136" s="139"/>
      <c r="O136" s="139"/>
      <c r="P136" s="140">
        <f>P137+P156</f>
        <v>0</v>
      </c>
      <c r="Q136" s="139"/>
      <c r="R136" s="140">
        <f>R137+R156</f>
        <v>0.51818990000000009</v>
      </c>
      <c r="S136" s="139"/>
      <c r="T136" s="141">
        <f>T137+T156</f>
        <v>9.5932000000000003E-2</v>
      </c>
      <c r="AR136" s="134" t="s">
        <v>89</v>
      </c>
      <c r="AT136" s="142" t="s">
        <v>75</v>
      </c>
      <c r="AU136" s="142" t="s">
        <v>76</v>
      </c>
      <c r="AY136" s="134" t="s">
        <v>126</v>
      </c>
      <c r="BK136" s="143">
        <f>BK137+BK156</f>
        <v>0</v>
      </c>
    </row>
    <row r="137" spans="1:65" s="12" customFormat="1" ht="22.9" customHeight="1">
      <c r="B137" s="133"/>
      <c r="D137" s="134" t="s">
        <v>75</v>
      </c>
      <c r="E137" s="144" t="s">
        <v>164</v>
      </c>
      <c r="F137" s="144" t="s">
        <v>165</v>
      </c>
      <c r="I137" s="136"/>
      <c r="J137" s="145">
        <f>BK137</f>
        <v>0</v>
      </c>
      <c r="L137" s="133"/>
      <c r="M137" s="138"/>
      <c r="N137" s="139"/>
      <c r="O137" s="139"/>
      <c r="P137" s="140">
        <f>SUM(P138:P155)</f>
        <v>0</v>
      </c>
      <c r="Q137" s="139"/>
      <c r="R137" s="140">
        <f>SUM(R138:R155)</f>
        <v>0.51190670000000005</v>
      </c>
      <c r="S137" s="139"/>
      <c r="T137" s="141">
        <f>SUM(T138:T155)</f>
        <v>9.5932000000000003E-2</v>
      </c>
      <c r="AR137" s="134" t="s">
        <v>89</v>
      </c>
      <c r="AT137" s="142" t="s">
        <v>75</v>
      </c>
      <c r="AU137" s="142" t="s">
        <v>83</v>
      </c>
      <c r="AY137" s="134" t="s">
        <v>126</v>
      </c>
      <c r="BK137" s="143">
        <f>SUM(BK138:BK155)</f>
        <v>0</v>
      </c>
    </row>
    <row r="138" spans="1:65" s="2" customFormat="1" ht="24.2" customHeight="1">
      <c r="A138" s="29"/>
      <c r="B138" s="146"/>
      <c r="C138" s="147" t="s">
        <v>127</v>
      </c>
      <c r="D138" s="147" t="s">
        <v>129</v>
      </c>
      <c r="E138" s="148" t="s">
        <v>166</v>
      </c>
      <c r="F138" s="149" t="s">
        <v>167</v>
      </c>
      <c r="G138" s="150" t="s">
        <v>168</v>
      </c>
      <c r="H138" s="151">
        <v>15.254</v>
      </c>
      <c r="I138" s="152"/>
      <c r="J138" s="153">
        <f t="shared" ref="J138:J155" si="10">ROUND(I138*H138,2)</f>
        <v>0</v>
      </c>
      <c r="K138" s="154"/>
      <c r="L138" s="30"/>
      <c r="M138" s="155" t="s">
        <v>1</v>
      </c>
      <c r="N138" s="156" t="s">
        <v>42</v>
      </c>
      <c r="O138" s="55"/>
      <c r="P138" s="157">
        <f t="shared" ref="P138:P155" si="11">O138*H138</f>
        <v>0</v>
      </c>
      <c r="Q138" s="157">
        <v>0</v>
      </c>
      <c r="R138" s="157">
        <f t="shared" ref="R138:R155" si="12">Q138*H138</f>
        <v>0</v>
      </c>
      <c r="S138" s="157">
        <v>2E-3</v>
      </c>
      <c r="T138" s="158">
        <f t="shared" ref="T138:T155" si="13">S138*H138</f>
        <v>3.0508E-2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9" t="s">
        <v>169</v>
      </c>
      <c r="AT138" s="159" t="s">
        <v>129</v>
      </c>
      <c r="AU138" s="159" t="s">
        <v>89</v>
      </c>
      <c r="AY138" s="14" t="s">
        <v>126</v>
      </c>
      <c r="BE138" s="160">
        <f t="shared" ref="BE138:BE155" si="14">IF(N138="základná",J138,0)</f>
        <v>0</v>
      </c>
      <c r="BF138" s="160">
        <f t="shared" ref="BF138:BF155" si="15">IF(N138="znížená",J138,0)</f>
        <v>0</v>
      </c>
      <c r="BG138" s="160">
        <f t="shared" ref="BG138:BG155" si="16">IF(N138="zákl. prenesená",J138,0)</f>
        <v>0</v>
      </c>
      <c r="BH138" s="160">
        <f t="shared" ref="BH138:BH155" si="17">IF(N138="zníž. prenesená",J138,0)</f>
        <v>0</v>
      </c>
      <c r="BI138" s="160">
        <f t="shared" ref="BI138:BI155" si="18">IF(N138="nulová",J138,0)</f>
        <v>0</v>
      </c>
      <c r="BJ138" s="14" t="s">
        <v>89</v>
      </c>
      <c r="BK138" s="160">
        <f t="shared" ref="BK138:BK155" si="19">ROUND(I138*H138,2)</f>
        <v>0</v>
      </c>
      <c r="BL138" s="14" t="s">
        <v>169</v>
      </c>
      <c r="BM138" s="159" t="s">
        <v>170</v>
      </c>
    </row>
    <row r="139" spans="1:65" s="2" customFormat="1" ht="24.2" customHeight="1">
      <c r="A139" s="29"/>
      <c r="B139" s="146"/>
      <c r="C139" s="147" t="s">
        <v>171</v>
      </c>
      <c r="D139" s="147" t="s">
        <v>129</v>
      </c>
      <c r="E139" s="148" t="s">
        <v>172</v>
      </c>
      <c r="F139" s="149" t="s">
        <v>173</v>
      </c>
      <c r="G139" s="150" t="s">
        <v>174</v>
      </c>
      <c r="H139" s="151">
        <v>54.48</v>
      </c>
      <c r="I139" s="152"/>
      <c r="J139" s="153">
        <f t="shared" si="10"/>
        <v>0</v>
      </c>
      <c r="K139" s="154"/>
      <c r="L139" s="30"/>
      <c r="M139" s="155" t="s">
        <v>1</v>
      </c>
      <c r="N139" s="156" t="s">
        <v>42</v>
      </c>
      <c r="O139" s="55"/>
      <c r="P139" s="157">
        <f t="shared" si="11"/>
        <v>0</v>
      </c>
      <c r="Q139" s="157">
        <v>0</v>
      </c>
      <c r="R139" s="157">
        <f t="shared" si="12"/>
        <v>0</v>
      </c>
      <c r="S139" s="157">
        <v>2.9999999999999997E-4</v>
      </c>
      <c r="T139" s="158">
        <f t="shared" si="13"/>
        <v>1.6343999999999997E-2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9" t="s">
        <v>169</v>
      </c>
      <c r="AT139" s="159" t="s">
        <v>129</v>
      </c>
      <c r="AU139" s="159" t="s">
        <v>89</v>
      </c>
      <c r="AY139" s="14" t="s">
        <v>126</v>
      </c>
      <c r="BE139" s="160">
        <f t="shared" si="14"/>
        <v>0</v>
      </c>
      <c r="BF139" s="160">
        <f t="shared" si="15"/>
        <v>0</v>
      </c>
      <c r="BG139" s="160">
        <f t="shared" si="16"/>
        <v>0</v>
      </c>
      <c r="BH139" s="160">
        <f t="shared" si="17"/>
        <v>0</v>
      </c>
      <c r="BI139" s="160">
        <f t="shared" si="18"/>
        <v>0</v>
      </c>
      <c r="BJ139" s="14" t="s">
        <v>89</v>
      </c>
      <c r="BK139" s="160">
        <f t="shared" si="19"/>
        <v>0</v>
      </c>
      <c r="BL139" s="14" t="s">
        <v>169</v>
      </c>
      <c r="BM139" s="159" t="s">
        <v>175</v>
      </c>
    </row>
    <row r="140" spans="1:65" s="2" customFormat="1" ht="37.9" customHeight="1">
      <c r="A140" s="29"/>
      <c r="B140" s="146"/>
      <c r="C140" s="147" t="s">
        <v>176</v>
      </c>
      <c r="D140" s="147" t="s">
        <v>129</v>
      </c>
      <c r="E140" s="148" t="s">
        <v>177</v>
      </c>
      <c r="F140" s="149" t="s">
        <v>178</v>
      </c>
      <c r="G140" s="150" t="s">
        <v>174</v>
      </c>
      <c r="H140" s="151">
        <v>54.48</v>
      </c>
      <c r="I140" s="152"/>
      <c r="J140" s="153">
        <f t="shared" si="10"/>
        <v>0</v>
      </c>
      <c r="K140" s="154"/>
      <c r="L140" s="30"/>
      <c r="M140" s="155" t="s">
        <v>1</v>
      </c>
      <c r="N140" s="156" t="s">
        <v>42</v>
      </c>
      <c r="O140" s="55"/>
      <c r="P140" s="157">
        <f t="shared" si="11"/>
        <v>0</v>
      </c>
      <c r="Q140" s="157">
        <v>1.2E-4</v>
      </c>
      <c r="R140" s="157">
        <f t="shared" si="12"/>
        <v>6.5376000000000002E-3</v>
      </c>
      <c r="S140" s="157">
        <v>0</v>
      </c>
      <c r="T140" s="158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9" t="s">
        <v>169</v>
      </c>
      <c r="AT140" s="159" t="s">
        <v>129</v>
      </c>
      <c r="AU140" s="159" t="s">
        <v>89</v>
      </c>
      <c r="AY140" s="14" t="s">
        <v>126</v>
      </c>
      <c r="BE140" s="160">
        <f t="shared" si="14"/>
        <v>0</v>
      </c>
      <c r="BF140" s="160">
        <f t="shared" si="15"/>
        <v>0</v>
      </c>
      <c r="BG140" s="160">
        <f t="shared" si="16"/>
        <v>0</v>
      </c>
      <c r="BH140" s="160">
        <f t="shared" si="17"/>
        <v>0</v>
      </c>
      <c r="BI140" s="160">
        <f t="shared" si="18"/>
        <v>0</v>
      </c>
      <c r="BJ140" s="14" t="s">
        <v>89</v>
      </c>
      <c r="BK140" s="160">
        <f t="shared" si="19"/>
        <v>0</v>
      </c>
      <c r="BL140" s="14" t="s">
        <v>169</v>
      </c>
      <c r="BM140" s="159" t="s">
        <v>179</v>
      </c>
    </row>
    <row r="141" spans="1:65" s="2" customFormat="1" ht="14.45" customHeight="1">
      <c r="A141" s="29"/>
      <c r="B141" s="146"/>
      <c r="C141" s="161" t="s">
        <v>180</v>
      </c>
      <c r="D141" s="161" t="s">
        <v>181</v>
      </c>
      <c r="E141" s="162" t="s">
        <v>182</v>
      </c>
      <c r="F141" s="163" t="s">
        <v>183</v>
      </c>
      <c r="G141" s="164" t="s">
        <v>168</v>
      </c>
      <c r="H141" s="165">
        <v>16.016999999999999</v>
      </c>
      <c r="I141" s="166"/>
      <c r="J141" s="167">
        <f t="shared" si="10"/>
        <v>0</v>
      </c>
      <c r="K141" s="168"/>
      <c r="L141" s="169"/>
      <c r="M141" s="170" t="s">
        <v>1</v>
      </c>
      <c r="N141" s="171" t="s">
        <v>42</v>
      </c>
      <c r="O141" s="55"/>
      <c r="P141" s="157">
        <f t="shared" si="11"/>
        <v>0</v>
      </c>
      <c r="Q141" s="157">
        <v>3.0000000000000001E-3</v>
      </c>
      <c r="R141" s="157">
        <f t="shared" si="12"/>
        <v>4.8050999999999996E-2</v>
      </c>
      <c r="S141" s="157">
        <v>0</v>
      </c>
      <c r="T141" s="158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9" t="s">
        <v>184</v>
      </c>
      <c r="AT141" s="159" t="s">
        <v>181</v>
      </c>
      <c r="AU141" s="159" t="s">
        <v>89</v>
      </c>
      <c r="AY141" s="14" t="s">
        <v>126</v>
      </c>
      <c r="BE141" s="160">
        <f t="shared" si="14"/>
        <v>0</v>
      </c>
      <c r="BF141" s="160">
        <f t="shared" si="15"/>
        <v>0</v>
      </c>
      <c r="BG141" s="160">
        <f t="shared" si="16"/>
        <v>0</v>
      </c>
      <c r="BH141" s="160">
        <f t="shared" si="17"/>
        <v>0</v>
      </c>
      <c r="BI141" s="160">
        <f t="shared" si="18"/>
        <v>0</v>
      </c>
      <c r="BJ141" s="14" t="s">
        <v>89</v>
      </c>
      <c r="BK141" s="160">
        <f t="shared" si="19"/>
        <v>0</v>
      </c>
      <c r="BL141" s="14" t="s">
        <v>169</v>
      </c>
      <c r="BM141" s="159" t="s">
        <v>185</v>
      </c>
    </row>
    <row r="142" spans="1:65" s="2" customFormat="1" ht="14.45" customHeight="1">
      <c r="A142" s="29"/>
      <c r="B142" s="146"/>
      <c r="C142" s="147" t="s">
        <v>186</v>
      </c>
      <c r="D142" s="147" t="s">
        <v>129</v>
      </c>
      <c r="E142" s="148" t="s">
        <v>187</v>
      </c>
      <c r="F142" s="149" t="s">
        <v>188</v>
      </c>
      <c r="G142" s="150" t="s">
        <v>174</v>
      </c>
      <c r="H142" s="151">
        <v>54.48</v>
      </c>
      <c r="I142" s="152"/>
      <c r="J142" s="153">
        <f t="shared" si="10"/>
        <v>0</v>
      </c>
      <c r="K142" s="154"/>
      <c r="L142" s="30"/>
      <c r="M142" s="155" t="s">
        <v>1</v>
      </c>
      <c r="N142" s="156" t="s">
        <v>42</v>
      </c>
      <c r="O142" s="55"/>
      <c r="P142" s="157">
        <f t="shared" si="11"/>
        <v>0</v>
      </c>
      <c r="Q142" s="157">
        <v>3.0000000000000001E-5</v>
      </c>
      <c r="R142" s="157">
        <f t="shared" si="12"/>
        <v>1.6344E-3</v>
      </c>
      <c r="S142" s="157">
        <v>0</v>
      </c>
      <c r="T142" s="158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9" t="s">
        <v>169</v>
      </c>
      <c r="AT142" s="159" t="s">
        <v>129</v>
      </c>
      <c r="AU142" s="159" t="s">
        <v>89</v>
      </c>
      <c r="AY142" s="14" t="s">
        <v>126</v>
      </c>
      <c r="BE142" s="160">
        <f t="shared" si="14"/>
        <v>0</v>
      </c>
      <c r="BF142" s="160">
        <f t="shared" si="15"/>
        <v>0</v>
      </c>
      <c r="BG142" s="160">
        <f t="shared" si="16"/>
        <v>0</v>
      </c>
      <c r="BH142" s="160">
        <f t="shared" si="17"/>
        <v>0</v>
      </c>
      <c r="BI142" s="160">
        <f t="shared" si="18"/>
        <v>0</v>
      </c>
      <c r="BJ142" s="14" t="s">
        <v>89</v>
      </c>
      <c r="BK142" s="160">
        <f t="shared" si="19"/>
        <v>0</v>
      </c>
      <c r="BL142" s="14" t="s">
        <v>169</v>
      </c>
      <c r="BM142" s="159" t="s">
        <v>189</v>
      </c>
    </row>
    <row r="143" spans="1:65" s="2" customFormat="1" ht="14.45" customHeight="1">
      <c r="A143" s="29"/>
      <c r="B143" s="146"/>
      <c r="C143" s="161" t="s">
        <v>190</v>
      </c>
      <c r="D143" s="161" t="s">
        <v>181</v>
      </c>
      <c r="E143" s="162" t="s">
        <v>191</v>
      </c>
      <c r="F143" s="163" t="s">
        <v>192</v>
      </c>
      <c r="G143" s="164" t="s">
        <v>174</v>
      </c>
      <c r="H143" s="165">
        <v>55.57</v>
      </c>
      <c r="I143" s="166"/>
      <c r="J143" s="167">
        <f t="shared" si="10"/>
        <v>0</v>
      </c>
      <c r="K143" s="168"/>
      <c r="L143" s="169"/>
      <c r="M143" s="170" t="s">
        <v>1</v>
      </c>
      <c r="N143" s="171" t="s">
        <v>42</v>
      </c>
      <c r="O143" s="55"/>
      <c r="P143" s="157">
        <f t="shared" si="11"/>
        <v>0</v>
      </c>
      <c r="Q143" s="157">
        <v>1.4999999999999999E-4</v>
      </c>
      <c r="R143" s="157">
        <f t="shared" si="12"/>
        <v>8.3354999999999992E-3</v>
      </c>
      <c r="S143" s="157">
        <v>0</v>
      </c>
      <c r="T143" s="158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9" t="s">
        <v>184</v>
      </c>
      <c r="AT143" s="159" t="s">
        <v>181</v>
      </c>
      <c r="AU143" s="159" t="s">
        <v>89</v>
      </c>
      <c r="AY143" s="14" t="s">
        <v>126</v>
      </c>
      <c r="BE143" s="160">
        <f t="shared" si="14"/>
        <v>0</v>
      </c>
      <c r="BF143" s="160">
        <f t="shared" si="15"/>
        <v>0</v>
      </c>
      <c r="BG143" s="160">
        <f t="shared" si="16"/>
        <v>0</v>
      </c>
      <c r="BH143" s="160">
        <f t="shared" si="17"/>
        <v>0</v>
      </c>
      <c r="BI143" s="160">
        <f t="shared" si="18"/>
        <v>0</v>
      </c>
      <c r="BJ143" s="14" t="s">
        <v>89</v>
      </c>
      <c r="BK143" s="160">
        <f t="shared" si="19"/>
        <v>0</v>
      </c>
      <c r="BL143" s="14" t="s">
        <v>169</v>
      </c>
      <c r="BM143" s="159" t="s">
        <v>193</v>
      </c>
    </row>
    <row r="144" spans="1:65" s="2" customFormat="1" ht="14.45" customHeight="1">
      <c r="A144" s="29"/>
      <c r="B144" s="146"/>
      <c r="C144" s="147" t="s">
        <v>194</v>
      </c>
      <c r="D144" s="147" t="s">
        <v>129</v>
      </c>
      <c r="E144" s="148" t="s">
        <v>195</v>
      </c>
      <c r="F144" s="149" t="s">
        <v>196</v>
      </c>
      <c r="G144" s="150" t="s">
        <v>174</v>
      </c>
      <c r="H144" s="151">
        <v>18.48</v>
      </c>
      <c r="I144" s="152"/>
      <c r="J144" s="153">
        <f t="shared" si="10"/>
        <v>0</v>
      </c>
      <c r="K144" s="154"/>
      <c r="L144" s="30"/>
      <c r="M144" s="155" t="s">
        <v>1</v>
      </c>
      <c r="N144" s="156" t="s">
        <v>42</v>
      </c>
      <c r="O144" s="55"/>
      <c r="P144" s="157">
        <f t="shared" si="11"/>
        <v>0</v>
      </c>
      <c r="Q144" s="157">
        <v>0</v>
      </c>
      <c r="R144" s="157">
        <f t="shared" si="12"/>
        <v>0</v>
      </c>
      <c r="S144" s="157">
        <v>1E-3</v>
      </c>
      <c r="T144" s="158">
        <f t="shared" si="13"/>
        <v>1.848E-2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9" t="s">
        <v>169</v>
      </c>
      <c r="AT144" s="159" t="s">
        <v>129</v>
      </c>
      <c r="AU144" s="159" t="s">
        <v>89</v>
      </c>
      <c r="AY144" s="14" t="s">
        <v>126</v>
      </c>
      <c r="BE144" s="160">
        <f t="shared" si="14"/>
        <v>0</v>
      </c>
      <c r="BF144" s="160">
        <f t="shared" si="15"/>
        <v>0</v>
      </c>
      <c r="BG144" s="160">
        <f t="shared" si="16"/>
        <v>0</v>
      </c>
      <c r="BH144" s="160">
        <f t="shared" si="17"/>
        <v>0</v>
      </c>
      <c r="BI144" s="160">
        <f t="shared" si="18"/>
        <v>0</v>
      </c>
      <c r="BJ144" s="14" t="s">
        <v>89</v>
      </c>
      <c r="BK144" s="160">
        <f t="shared" si="19"/>
        <v>0</v>
      </c>
      <c r="BL144" s="14" t="s">
        <v>169</v>
      </c>
      <c r="BM144" s="159" t="s">
        <v>197</v>
      </c>
    </row>
    <row r="145" spans="1:65" s="2" customFormat="1" ht="14.45" customHeight="1">
      <c r="A145" s="29"/>
      <c r="B145" s="146"/>
      <c r="C145" s="147" t="s">
        <v>169</v>
      </c>
      <c r="D145" s="147" t="s">
        <v>129</v>
      </c>
      <c r="E145" s="148" t="s">
        <v>198</v>
      </c>
      <c r="F145" s="149" t="s">
        <v>199</v>
      </c>
      <c r="G145" s="150" t="s">
        <v>174</v>
      </c>
      <c r="H145" s="151">
        <v>18.48</v>
      </c>
      <c r="I145" s="152"/>
      <c r="J145" s="153">
        <f t="shared" si="10"/>
        <v>0</v>
      </c>
      <c r="K145" s="154"/>
      <c r="L145" s="30"/>
      <c r="M145" s="155" t="s">
        <v>1</v>
      </c>
      <c r="N145" s="156" t="s">
        <v>42</v>
      </c>
      <c r="O145" s="55"/>
      <c r="P145" s="157">
        <f t="shared" si="11"/>
        <v>0</v>
      </c>
      <c r="Q145" s="157">
        <v>4.0000000000000003E-5</v>
      </c>
      <c r="R145" s="157">
        <f t="shared" si="12"/>
        <v>7.3920000000000008E-4</v>
      </c>
      <c r="S145" s="157">
        <v>0</v>
      </c>
      <c r="T145" s="158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9" t="s">
        <v>169</v>
      </c>
      <c r="AT145" s="159" t="s">
        <v>129</v>
      </c>
      <c r="AU145" s="159" t="s">
        <v>89</v>
      </c>
      <c r="AY145" s="14" t="s">
        <v>126</v>
      </c>
      <c r="BE145" s="160">
        <f t="shared" si="14"/>
        <v>0</v>
      </c>
      <c r="BF145" s="160">
        <f t="shared" si="15"/>
        <v>0</v>
      </c>
      <c r="BG145" s="160">
        <f t="shared" si="16"/>
        <v>0</v>
      </c>
      <c r="BH145" s="160">
        <f t="shared" si="17"/>
        <v>0</v>
      </c>
      <c r="BI145" s="160">
        <f t="shared" si="18"/>
        <v>0</v>
      </c>
      <c r="BJ145" s="14" t="s">
        <v>89</v>
      </c>
      <c r="BK145" s="160">
        <f t="shared" si="19"/>
        <v>0</v>
      </c>
      <c r="BL145" s="14" t="s">
        <v>169</v>
      </c>
      <c r="BM145" s="159" t="s">
        <v>200</v>
      </c>
    </row>
    <row r="146" spans="1:65" s="2" customFormat="1" ht="14.45" customHeight="1">
      <c r="A146" s="29"/>
      <c r="B146" s="146"/>
      <c r="C146" s="161" t="s">
        <v>201</v>
      </c>
      <c r="D146" s="161" t="s">
        <v>181</v>
      </c>
      <c r="E146" s="162" t="s">
        <v>202</v>
      </c>
      <c r="F146" s="178" t="s">
        <v>351</v>
      </c>
      <c r="G146" s="164" t="s">
        <v>174</v>
      </c>
      <c r="H146" s="165">
        <v>18.850000000000001</v>
      </c>
      <c r="I146" s="166"/>
      <c r="J146" s="167">
        <f t="shared" si="10"/>
        <v>0</v>
      </c>
      <c r="K146" s="168"/>
      <c r="L146" s="169"/>
      <c r="M146" s="170" t="s">
        <v>1</v>
      </c>
      <c r="N146" s="171" t="s">
        <v>42</v>
      </c>
      <c r="O146" s="55"/>
      <c r="P146" s="157">
        <f t="shared" si="11"/>
        <v>0</v>
      </c>
      <c r="Q146" s="157">
        <v>5.0000000000000001E-3</v>
      </c>
      <c r="R146" s="157">
        <f t="shared" si="12"/>
        <v>9.4250000000000014E-2</v>
      </c>
      <c r="S146" s="157">
        <v>0</v>
      </c>
      <c r="T146" s="158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9" t="s">
        <v>184</v>
      </c>
      <c r="AT146" s="159" t="s">
        <v>181</v>
      </c>
      <c r="AU146" s="159" t="s">
        <v>89</v>
      </c>
      <c r="AY146" s="14" t="s">
        <v>126</v>
      </c>
      <c r="BE146" s="160">
        <f t="shared" si="14"/>
        <v>0</v>
      </c>
      <c r="BF146" s="160">
        <f t="shared" si="15"/>
        <v>0</v>
      </c>
      <c r="BG146" s="160">
        <f t="shared" si="16"/>
        <v>0</v>
      </c>
      <c r="BH146" s="160">
        <f t="shared" si="17"/>
        <v>0</v>
      </c>
      <c r="BI146" s="160">
        <f t="shared" si="18"/>
        <v>0</v>
      </c>
      <c r="BJ146" s="14" t="s">
        <v>89</v>
      </c>
      <c r="BK146" s="160">
        <f t="shared" si="19"/>
        <v>0</v>
      </c>
      <c r="BL146" s="14" t="s">
        <v>169</v>
      </c>
      <c r="BM146" s="159" t="s">
        <v>203</v>
      </c>
    </row>
    <row r="147" spans="1:65" s="2" customFormat="1" ht="24.2" customHeight="1">
      <c r="A147" s="29"/>
      <c r="B147" s="146"/>
      <c r="C147" s="147" t="s">
        <v>204</v>
      </c>
      <c r="D147" s="147" t="s">
        <v>129</v>
      </c>
      <c r="E147" s="148" t="s">
        <v>205</v>
      </c>
      <c r="F147" s="149" t="s">
        <v>206</v>
      </c>
      <c r="G147" s="150" t="s">
        <v>168</v>
      </c>
      <c r="H147" s="151">
        <v>15.3</v>
      </c>
      <c r="I147" s="152"/>
      <c r="J147" s="153">
        <f t="shared" si="10"/>
        <v>0</v>
      </c>
      <c r="K147" s="154"/>
      <c r="L147" s="30"/>
      <c r="M147" s="155" t="s">
        <v>1</v>
      </c>
      <c r="N147" s="156" t="s">
        <v>42</v>
      </c>
      <c r="O147" s="55"/>
      <c r="P147" s="157">
        <f t="shared" si="11"/>
        <v>0</v>
      </c>
      <c r="Q147" s="157">
        <v>0</v>
      </c>
      <c r="R147" s="157">
        <f t="shared" si="12"/>
        <v>0</v>
      </c>
      <c r="S147" s="157">
        <v>2E-3</v>
      </c>
      <c r="T147" s="158">
        <f t="shared" si="13"/>
        <v>3.0600000000000002E-2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9" t="s">
        <v>169</v>
      </c>
      <c r="AT147" s="159" t="s">
        <v>129</v>
      </c>
      <c r="AU147" s="159" t="s">
        <v>89</v>
      </c>
      <c r="AY147" s="14" t="s">
        <v>126</v>
      </c>
      <c r="BE147" s="160">
        <f t="shared" si="14"/>
        <v>0</v>
      </c>
      <c r="BF147" s="160">
        <f t="shared" si="15"/>
        <v>0</v>
      </c>
      <c r="BG147" s="160">
        <f t="shared" si="16"/>
        <v>0</v>
      </c>
      <c r="BH147" s="160">
        <f t="shared" si="17"/>
        <v>0</v>
      </c>
      <c r="BI147" s="160">
        <f t="shared" si="18"/>
        <v>0</v>
      </c>
      <c r="BJ147" s="14" t="s">
        <v>89</v>
      </c>
      <c r="BK147" s="160">
        <f t="shared" si="19"/>
        <v>0</v>
      </c>
      <c r="BL147" s="14" t="s">
        <v>169</v>
      </c>
      <c r="BM147" s="159" t="s">
        <v>207</v>
      </c>
    </row>
    <row r="148" spans="1:65" s="2" customFormat="1" ht="24.2" customHeight="1">
      <c r="A148" s="29"/>
      <c r="B148" s="146"/>
      <c r="C148" s="147" t="s">
        <v>208</v>
      </c>
      <c r="D148" s="147" t="s">
        <v>129</v>
      </c>
      <c r="E148" s="148" t="s">
        <v>209</v>
      </c>
      <c r="F148" s="149" t="s">
        <v>210</v>
      </c>
      <c r="G148" s="150" t="s">
        <v>168</v>
      </c>
      <c r="H148" s="151">
        <v>15.3</v>
      </c>
      <c r="I148" s="152"/>
      <c r="J148" s="153">
        <f t="shared" si="10"/>
        <v>0</v>
      </c>
      <c r="K148" s="154"/>
      <c r="L148" s="30"/>
      <c r="M148" s="155" t="s">
        <v>1</v>
      </c>
      <c r="N148" s="156" t="s">
        <v>42</v>
      </c>
      <c r="O148" s="55"/>
      <c r="P148" s="157">
        <f t="shared" si="11"/>
        <v>0</v>
      </c>
      <c r="Q148" s="157">
        <v>2.9999999999999997E-4</v>
      </c>
      <c r="R148" s="157">
        <f t="shared" si="12"/>
        <v>4.5899999999999995E-3</v>
      </c>
      <c r="S148" s="157">
        <v>0</v>
      </c>
      <c r="T148" s="158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9" t="s">
        <v>169</v>
      </c>
      <c r="AT148" s="159" t="s">
        <v>129</v>
      </c>
      <c r="AU148" s="159" t="s">
        <v>89</v>
      </c>
      <c r="AY148" s="14" t="s">
        <v>126</v>
      </c>
      <c r="BE148" s="160">
        <f t="shared" si="14"/>
        <v>0</v>
      </c>
      <c r="BF148" s="160">
        <f t="shared" si="15"/>
        <v>0</v>
      </c>
      <c r="BG148" s="160">
        <f t="shared" si="16"/>
        <v>0</v>
      </c>
      <c r="BH148" s="160">
        <f t="shared" si="17"/>
        <v>0</v>
      </c>
      <c r="BI148" s="160">
        <f t="shared" si="18"/>
        <v>0</v>
      </c>
      <c r="BJ148" s="14" t="s">
        <v>89</v>
      </c>
      <c r="BK148" s="160">
        <f t="shared" si="19"/>
        <v>0</v>
      </c>
      <c r="BL148" s="14" t="s">
        <v>169</v>
      </c>
      <c r="BM148" s="159" t="s">
        <v>211</v>
      </c>
    </row>
    <row r="149" spans="1:65" s="2" customFormat="1" ht="14.45" customHeight="1">
      <c r="A149" s="29"/>
      <c r="B149" s="146"/>
      <c r="C149" s="161" t="s">
        <v>7</v>
      </c>
      <c r="D149" s="161" t="s">
        <v>181</v>
      </c>
      <c r="E149" s="162" t="s">
        <v>182</v>
      </c>
      <c r="F149" s="163" t="s">
        <v>183</v>
      </c>
      <c r="G149" s="164" t="s">
        <v>168</v>
      </c>
      <c r="H149" s="165">
        <v>16.065000000000001</v>
      </c>
      <c r="I149" s="166"/>
      <c r="J149" s="167">
        <f t="shared" si="10"/>
        <v>0</v>
      </c>
      <c r="K149" s="168"/>
      <c r="L149" s="169"/>
      <c r="M149" s="170" t="s">
        <v>1</v>
      </c>
      <c r="N149" s="171" t="s">
        <v>42</v>
      </c>
      <c r="O149" s="55"/>
      <c r="P149" s="157">
        <f t="shared" si="11"/>
        <v>0</v>
      </c>
      <c r="Q149" s="157">
        <v>3.0000000000000001E-3</v>
      </c>
      <c r="R149" s="157">
        <f t="shared" si="12"/>
        <v>4.8195000000000002E-2</v>
      </c>
      <c r="S149" s="157">
        <v>0</v>
      </c>
      <c r="T149" s="158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9" t="s">
        <v>184</v>
      </c>
      <c r="AT149" s="159" t="s">
        <v>181</v>
      </c>
      <c r="AU149" s="159" t="s">
        <v>89</v>
      </c>
      <c r="AY149" s="14" t="s">
        <v>126</v>
      </c>
      <c r="BE149" s="160">
        <f t="shared" si="14"/>
        <v>0</v>
      </c>
      <c r="BF149" s="160">
        <f t="shared" si="15"/>
        <v>0</v>
      </c>
      <c r="BG149" s="160">
        <f t="shared" si="16"/>
        <v>0</v>
      </c>
      <c r="BH149" s="160">
        <f t="shared" si="17"/>
        <v>0</v>
      </c>
      <c r="BI149" s="160">
        <f t="shared" si="18"/>
        <v>0</v>
      </c>
      <c r="BJ149" s="14" t="s">
        <v>89</v>
      </c>
      <c r="BK149" s="160">
        <f t="shared" si="19"/>
        <v>0</v>
      </c>
      <c r="BL149" s="14" t="s">
        <v>169</v>
      </c>
      <c r="BM149" s="159" t="s">
        <v>212</v>
      </c>
    </row>
    <row r="150" spans="1:65" s="2" customFormat="1" ht="14.45" customHeight="1">
      <c r="A150" s="29"/>
      <c r="B150" s="146"/>
      <c r="C150" s="147" t="s">
        <v>213</v>
      </c>
      <c r="D150" s="147" t="s">
        <v>129</v>
      </c>
      <c r="E150" s="148" t="s">
        <v>214</v>
      </c>
      <c r="F150" s="149" t="s">
        <v>215</v>
      </c>
      <c r="G150" s="150" t="s">
        <v>168</v>
      </c>
      <c r="H150" s="151">
        <v>15.3</v>
      </c>
      <c r="I150" s="152"/>
      <c r="J150" s="153">
        <f t="shared" si="10"/>
        <v>0</v>
      </c>
      <c r="K150" s="154"/>
      <c r="L150" s="30"/>
      <c r="M150" s="155" t="s">
        <v>1</v>
      </c>
      <c r="N150" s="156" t="s">
        <v>42</v>
      </c>
      <c r="O150" s="55"/>
      <c r="P150" s="157">
        <f t="shared" si="11"/>
        <v>0</v>
      </c>
      <c r="Q150" s="157">
        <v>0</v>
      </c>
      <c r="R150" s="157">
        <f t="shared" si="12"/>
        <v>0</v>
      </c>
      <c r="S150" s="157">
        <v>0</v>
      </c>
      <c r="T150" s="158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9" t="s">
        <v>169</v>
      </c>
      <c r="AT150" s="159" t="s">
        <v>129</v>
      </c>
      <c r="AU150" s="159" t="s">
        <v>89</v>
      </c>
      <c r="AY150" s="14" t="s">
        <v>126</v>
      </c>
      <c r="BE150" s="160">
        <f t="shared" si="14"/>
        <v>0</v>
      </c>
      <c r="BF150" s="160">
        <f t="shared" si="15"/>
        <v>0</v>
      </c>
      <c r="BG150" s="160">
        <f t="shared" si="16"/>
        <v>0</v>
      </c>
      <c r="BH150" s="160">
        <f t="shared" si="17"/>
        <v>0</v>
      </c>
      <c r="BI150" s="160">
        <f t="shared" si="18"/>
        <v>0</v>
      </c>
      <c r="BJ150" s="14" t="s">
        <v>89</v>
      </c>
      <c r="BK150" s="160">
        <f t="shared" si="19"/>
        <v>0</v>
      </c>
      <c r="BL150" s="14" t="s">
        <v>169</v>
      </c>
      <c r="BM150" s="159" t="s">
        <v>216</v>
      </c>
    </row>
    <row r="151" spans="1:65" s="2" customFormat="1" ht="24.2" customHeight="1">
      <c r="A151" s="29"/>
      <c r="B151" s="146"/>
      <c r="C151" s="147" t="s">
        <v>217</v>
      </c>
      <c r="D151" s="147" t="s">
        <v>129</v>
      </c>
      <c r="E151" s="148" t="s">
        <v>218</v>
      </c>
      <c r="F151" s="149" t="s">
        <v>219</v>
      </c>
      <c r="G151" s="150" t="s">
        <v>168</v>
      </c>
      <c r="H151" s="151">
        <v>15.3</v>
      </c>
      <c r="I151" s="152"/>
      <c r="J151" s="153">
        <f t="shared" si="10"/>
        <v>0</v>
      </c>
      <c r="K151" s="154"/>
      <c r="L151" s="30"/>
      <c r="M151" s="155" t="s">
        <v>1</v>
      </c>
      <c r="N151" s="156" t="s">
        <v>42</v>
      </c>
      <c r="O151" s="55"/>
      <c r="P151" s="157">
        <f t="shared" si="11"/>
        <v>0</v>
      </c>
      <c r="Q151" s="157">
        <v>8.0000000000000007E-5</v>
      </c>
      <c r="R151" s="157">
        <f t="shared" si="12"/>
        <v>1.2240000000000003E-3</v>
      </c>
      <c r="S151" s="157">
        <v>0</v>
      </c>
      <c r="T151" s="158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9" t="s">
        <v>169</v>
      </c>
      <c r="AT151" s="159" t="s">
        <v>129</v>
      </c>
      <c r="AU151" s="159" t="s">
        <v>89</v>
      </c>
      <c r="AY151" s="14" t="s">
        <v>126</v>
      </c>
      <c r="BE151" s="160">
        <f t="shared" si="14"/>
        <v>0</v>
      </c>
      <c r="BF151" s="160">
        <f t="shared" si="15"/>
        <v>0</v>
      </c>
      <c r="BG151" s="160">
        <f t="shared" si="16"/>
        <v>0</v>
      </c>
      <c r="BH151" s="160">
        <f t="shared" si="17"/>
        <v>0</v>
      </c>
      <c r="BI151" s="160">
        <f t="shared" si="18"/>
        <v>0</v>
      </c>
      <c r="BJ151" s="14" t="s">
        <v>89</v>
      </c>
      <c r="BK151" s="160">
        <f t="shared" si="19"/>
        <v>0</v>
      </c>
      <c r="BL151" s="14" t="s">
        <v>169</v>
      </c>
      <c r="BM151" s="159" t="s">
        <v>220</v>
      </c>
    </row>
    <row r="152" spans="1:65" s="2" customFormat="1" ht="24.2" customHeight="1">
      <c r="A152" s="29"/>
      <c r="B152" s="146"/>
      <c r="C152" s="147" t="s">
        <v>221</v>
      </c>
      <c r="D152" s="147" t="s">
        <v>129</v>
      </c>
      <c r="E152" s="148" t="s">
        <v>222</v>
      </c>
      <c r="F152" s="149" t="s">
        <v>223</v>
      </c>
      <c r="G152" s="150" t="s">
        <v>168</v>
      </c>
      <c r="H152" s="151">
        <v>15.3</v>
      </c>
      <c r="I152" s="152"/>
      <c r="J152" s="153">
        <f t="shared" si="10"/>
        <v>0</v>
      </c>
      <c r="K152" s="154"/>
      <c r="L152" s="30"/>
      <c r="M152" s="155" t="s">
        <v>1</v>
      </c>
      <c r="N152" s="156" t="s">
        <v>42</v>
      </c>
      <c r="O152" s="55"/>
      <c r="P152" s="157">
        <f t="shared" si="11"/>
        <v>0</v>
      </c>
      <c r="Q152" s="157">
        <v>4.4999999999999997E-3</v>
      </c>
      <c r="R152" s="157">
        <f t="shared" si="12"/>
        <v>6.8849999999999995E-2</v>
      </c>
      <c r="S152" s="157">
        <v>0</v>
      </c>
      <c r="T152" s="158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9" t="s">
        <v>169</v>
      </c>
      <c r="AT152" s="159" t="s">
        <v>129</v>
      </c>
      <c r="AU152" s="159" t="s">
        <v>89</v>
      </c>
      <c r="AY152" s="14" t="s">
        <v>126</v>
      </c>
      <c r="BE152" s="160">
        <f t="shared" si="14"/>
        <v>0</v>
      </c>
      <c r="BF152" s="160">
        <f t="shared" si="15"/>
        <v>0</v>
      </c>
      <c r="BG152" s="160">
        <f t="shared" si="16"/>
        <v>0</v>
      </c>
      <c r="BH152" s="160">
        <f t="shared" si="17"/>
        <v>0</v>
      </c>
      <c r="BI152" s="160">
        <f t="shared" si="18"/>
        <v>0</v>
      </c>
      <c r="BJ152" s="14" t="s">
        <v>89</v>
      </c>
      <c r="BK152" s="160">
        <f t="shared" si="19"/>
        <v>0</v>
      </c>
      <c r="BL152" s="14" t="s">
        <v>169</v>
      </c>
      <c r="BM152" s="159" t="s">
        <v>224</v>
      </c>
    </row>
    <row r="153" spans="1:65" s="2" customFormat="1" ht="24.2" customHeight="1">
      <c r="A153" s="29"/>
      <c r="B153" s="146"/>
      <c r="C153" s="147" t="s">
        <v>225</v>
      </c>
      <c r="D153" s="147" t="s">
        <v>129</v>
      </c>
      <c r="E153" s="148" t="s">
        <v>226</v>
      </c>
      <c r="F153" s="149" t="s">
        <v>227</v>
      </c>
      <c r="G153" s="150" t="s">
        <v>168</v>
      </c>
      <c r="H153" s="151">
        <v>15.3</v>
      </c>
      <c r="I153" s="152"/>
      <c r="J153" s="153">
        <f t="shared" si="10"/>
        <v>0</v>
      </c>
      <c r="K153" s="154"/>
      <c r="L153" s="30"/>
      <c r="M153" s="155" t="s">
        <v>1</v>
      </c>
      <c r="N153" s="156" t="s">
        <v>42</v>
      </c>
      <c r="O153" s="55"/>
      <c r="P153" s="157">
        <f t="shared" si="11"/>
        <v>0</v>
      </c>
      <c r="Q153" s="157">
        <v>1.4999999999999999E-2</v>
      </c>
      <c r="R153" s="157">
        <f t="shared" si="12"/>
        <v>0.22950000000000001</v>
      </c>
      <c r="S153" s="157">
        <v>0</v>
      </c>
      <c r="T153" s="158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9" t="s">
        <v>169</v>
      </c>
      <c r="AT153" s="159" t="s">
        <v>129</v>
      </c>
      <c r="AU153" s="159" t="s">
        <v>89</v>
      </c>
      <c r="AY153" s="14" t="s">
        <v>126</v>
      </c>
      <c r="BE153" s="160">
        <f t="shared" si="14"/>
        <v>0</v>
      </c>
      <c r="BF153" s="160">
        <f t="shared" si="15"/>
        <v>0</v>
      </c>
      <c r="BG153" s="160">
        <f t="shared" si="16"/>
        <v>0</v>
      </c>
      <c r="BH153" s="160">
        <f t="shared" si="17"/>
        <v>0</v>
      </c>
      <c r="BI153" s="160">
        <f t="shared" si="18"/>
        <v>0</v>
      </c>
      <c r="BJ153" s="14" t="s">
        <v>89</v>
      </c>
      <c r="BK153" s="160">
        <f t="shared" si="19"/>
        <v>0</v>
      </c>
      <c r="BL153" s="14" t="s">
        <v>169</v>
      </c>
      <c r="BM153" s="159" t="s">
        <v>228</v>
      </c>
    </row>
    <row r="154" spans="1:65" s="2" customFormat="1" ht="24.2" customHeight="1">
      <c r="A154" s="29"/>
      <c r="B154" s="146"/>
      <c r="C154" s="147" t="s">
        <v>229</v>
      </c>
      <c r="D154" s="147" t="s">
        <v>129</v>
      </c>
      <c r="E154" s="148" t="s">
        <v>230</v>
      </c>
      <c r="F154" s="149" t="s">
        <v>231</v>
      </c>
      <c r="G154" s="150" t="s">
        <v>168</v>
      </c>
      <c r="H154" s="151">
        <v>15.3</v>
      </c>
      <c r="I154" s="152"/>
      <c r="J154" s="153">
        <f t="shared" si="10"/>
        <v>0</v>
      </c>
      <c r="K154" s="154"/>
      <c r="L154" s="30"/>
      <c r="M154" s="155" t="s">
        <v>1</v>
      </c>
      <c r="N154" s="156" t="s">
        <v>42</v>
      </c>
      <c r="O154" s="55"/>
      <c r="P154" s="157">
        <f t="shared" si="11"/>
        <v>0</v>
      </c>
      <c r="Q154" s="157">
        <v>0</v>
      </c>
      <c r="R154" s="157">
        <f t="shared" si="12"/>
        <v>0</v>
      </c>
      <c r="S154" s="157">
        <v>0</v>
      </c>
      <c r="T154" s="158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9" t="s">
        <v>169</v>
      </c>
      <c r="AT154" s="159" t="s">
        <v>129</v>
      </c>
      <c r="AU154" s="159" t="s">
        <v>89</v>
      </c>
      <c r="AY154" s="14" t="s">
        <v>126</v>
      </c>
      <c r="BE154" s="160">
        <f t="shared" si="14"/>
        <v>0</v>
      </c>
      <c r="BF154" s="160">
        <f t="shared" si="15"/>
        <v>0</v>
      </c>
      <c r="BG154" s="160">
        <f t="shared" si="16"/>
        <v>0</v>
      </c>
      <c r="BH154" s="160">
        <f t="shared" si="17"/>
        <v>0</v>
      </c>
      <c r="BI154" s="160">
        <f t="shared" si="18"/>
        <v>0</v>
      </c>
      <c r="BJ154" s="14" t="s">
        <v>89</v>
      </c>
      <c r="BK154" s="160">
        <f t="shared" si="19"/>
        <v>0</v>
      </c>
      <c r="BL154" s="14" t="s">
        <v>169</v>
      </c>
      <c r="BM154" s="159" t="s">
        <v>232</v>
      </c>
    </row>
    <row r="155" spans="1:65" s="2" customFormat="1" ht="24.2" customHeight="1">
      <c r="A155" s="29"/>
      <c r="B155" s="146"/>
      <c r="C155" s="147" t="s">
        <v>233</v>
      </c>
      <c r="D155" s="147" t="s">
        <v>129</v>
      </c>
      <c r="E155" s="148" t="s">
        <v>234</v>
      </c>
      <c r="F155" s="149" t="s">
        <v>235</v>
      </c>
      <c r="G155" s="150" t="s">
        <v>236</v>
      </c>
      <c r="H155" s="172"/>
      <c r="I155" s="152"/>
      <c r="J155" s="153">
        <f t="shared" si="10"/>
        <v>0</v>
      </c>
      <c r="K155" s="154"/>
      <c r="L155" s="30"/>
      <c r="M155" s="155" t="s">
        <v>1</v>
      </c>
      <c r="N155" s="156" t="s">
        <v>42</v>
      </c>
      <c r="O155" s="55"/>
      <c r="P155" s="157">
        <f t="shared" si="11"/>
        <v>0</v>
      </c>
      <c r="Q155" s="157">
        <v>0</v>
      </c>
      <c r="R155" s="157">
        <f t="shared" si="12"/>
        <v>0</v>
      </c>
      <c r="S155" s="157">
        <v>0</v>
      </c>
      <c r="T155" s="158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9" t="s">
        <v>169</v>
      </c>
      <c r="AT155" s="159" t="s">
        <v>129</v>
      </c>
      <c r="AU155" s="159" t="s">
        <v>89</v>
      </c>
      <c r="AY155" s="14" t="s">
        <v>126</v>
      </c>
      <c r="BE155" s="160">
        <f t="shared" si="14"/>
        <v>0</v>
      </c>
      <c r="BF155" s="160">
        <f t="shared" si="15"/>
        <v>0</v>
      </c>
      <c r="BG155" s="160">
        <f t="shared" si="16"/>
        <v>0</v>
      </c>
      <c r="BH155" s="160">
        <f t="shared" si="17"/>
        <v>0</v>
      </c>
      <c r="BI155" s="160">
        <f t="shared" si="18"/>
        <v>0</v>
      </c>
      <c r="BJ155" s="14" t="s">
        <v>89</v>
      </c>
      <c r="BK155" s="160">
        <f t="shared" si="19"/>
        <v>0</v>
      </c>
      <c r="BL155" s="14" t="s">
        <v>169</v>
      </c>
      <c r="BM155" s="159" t="s">
        <v>237</v>
      </c>
    </row>
    <row r="156" spans="1:65" s="12" customFormat="1" ht="22.9" customHeight="1">
      <c r="B156" s="133"/>
      <c r="D156" s="134" t="s">
        <v>75</v>
      </c>
      <c r="E156" s="144" t="s">
        <v>238</v>
      </c>
      <c r="F156" s="144" t="s">
        <v>239</v>
      </c>
      <c r="I156" s="136"/>
      <c r="J156" s="145">
        <f>BK156</f>
        <v>0</v>
      </c>
      <c r="L156" s="133"/>
      <c r="M156" s="138"/>
      <c r="N156" s="139"/>
      <c r="O156" s="139"/>
      <c r="P156" s="140">
        <f>SUM(P157:P161)</f>
        <v>0</v>
      </c>
      <c r="Q156" s="139"/>
      <c r="R156" s="140">
        <f>SUM(R157:R161)</f>
        <v>6.2832000000000001E-3</v>
      </c>
      <c r="S156" s="139"/>
      <c r="T156" s="141">
        <f>SUM(T157:T161)</f>
        <v>0</v>
      </c>
      <c r="AR156" s="134" t="s">
        <v>89</v>
      </c>
      <c r="AT156" s="142" t="s">
        <v>75</v>
      </c>
      <c r="AU156" s="142" t="s">
        <v>83</v>
      </c>
      <c r="AY156" s="134" t="s">
        <v>126</v>
      </c>
      <c r="BK156" s="143">
        <f>SUM(BK157:BK161)</f>
        <v>0</v>
      </c>
    </row>
    <row r="157" spans="1:65" s="2" customFormat="1" ht="24.2" customHeight="1">
      <c r="A157" s="29"/>
      <c r="B157" s="146"/>
      <c r="C157" s="147" t="s">
        <v>240</v>
      </c>
      <c r="D157" s="147" t="s">
        <v>129</v>
      </c>
      <c r="E157" s="148" t="s">
        <v>241</v>
      </c>
      <c r="F157" s="149" t="s">
        <v>242</v>
      </c>
      <c r="G157" s="150" t="s">
        <v>174</v>
      </c>
      <c r="H157" s="151">
        <v>18.48</v>
      </c>
      <c r="I157" s="152"/>
      <c r="J157" s="153">
        <f>ROUND(I157*H157,2)</f>
        <v>0</v>
      </c>
      <c r="K157" s="154"/>
      <c r="L157" s="30"/>
      <c r="M157" s="155" t="s">
        <v>1</v>
      </c>
      <c r="N157" s="156" t="s">
        <v>42</v>
      </c>
      <c r="O157" s="55"/>
      <c r="P157" s="157">
        <f>O157*H157</f>
        <v>0</v>
      </c>
      <c r="Q157" s="157">
        <v>0</v>
      </c>
      <c r="R157" s="157">
        <f>Q157*H157</f>
        <v>0</v>
      </c>
      <c r="S157" s="157">
        <v>0</v>
      </c>
      <c r="T157" s="158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9" t="s">
        <v>169</v>
      </c>
      <c r="AT157" s="159" t="s">
        <v>129</v>
      </c>
      <c r="AU157" s="159" t="s">
        <v>89</v>
      </c>
      <c r="AY157" s="14" t="s">
        <v>126</v>
      </c>
      <c r="BE157" s="160">
        <f>IF(N157="základná",J157,0)</f>
        <v>0</v>
      </c>
      <c r="BF157" s="160">
        <f>IF(N157="znížená",J157,0)</f>
        <v>0</v>
      </c>
      <c r="BG157" s="160">
        <f>IF(N157="zákl. prenesená",J157,0)</f>
        <v>0</v>
      </c>
      <c r="BH157" s="160">
        <f>IF(N157="zníž. prenesená",J157,0)</f>
        <v>0</v>
      </c>
      <c r="BI157" s="160">
        <f>IF(N157="nulová",J157,0)</f>
        <v>0</v>
      </c>
      <c r="BJ157" s="14" t="s">
        <v>89</v>
      </c>
      <c r="BK157" s="160">
        <f>ROUND(I157*H157,2)</f>
        <v>0</v>
      </c>
      <c r="BL157" s="14" t="s">
        <v>169</v>
      </c>
      <c r="BM157" s="159" t="s">
        <v>243</v>
      </c>
    </row>
    <row r="158" spans="1:65" s="2" customFormat="1" ht="24.2" customHeight="1">
      <c r="A158" s="29"/>
      <c r="B158" s="146"/>
      <c r="C158" s="147" t="s">
        <v>244</v>
      </c>
      <c r="D158" s="147" t="s">
        <v>129</v>
      </c>
      <c r="E158" s="148" t="s">
        <v>245</v>
      </c>
      <c r="F158" s="149" t="s">
        <v>246</v>
      </c>
      <c r="G158" s="150" t="s">
        <v>168</v>
      </c>
      <c r="H158" s="151">
        <v>3.6960000000000002</v>
      </c>
      <c r="I158" s="152"/>
      <c r="J158" s="153">
        <f>ROUND(I158*H158,2)</f>
        <v>0</v>
      </c>
      <c r="K158" s="154"/>
      <c r="L158" s="30"/>
      <c r="M158" s="155" t="s">
        <v>1</v>
      </c>
      <c r="N158" s="156" t="s">
        <v>42</v>
      </c>
      <c r="O158" s="55"/>
      <c r="P158" s="157">
        <f>O158*H158</f>
        <v>0</v>
      </c>
      <c r="Q158" s="157">
        <v>1E-4</v>
      </c>
      <c r="R158" s="157">
        <f>Q158*H158</f>
        <v>3.6960000000000004E-4</v>
      </c>
      <c r="S158" s="157">
        <v>0</v>
      </c>
      <c r="T158" s="158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9" t="s">
        <v>169</v>
      </c>
      <c r="AT158" s="159" t="s">
        <v>129</v>
      </c>
      <c r="AU158" s="159" t="s">
        <v>89</v>
      </c>
      <c r="AY158" s="14" t="s">
        <v>126</v>
      </c>
      <c r="BE158" s="160">
        <f>IF(N158="základná",J158,0)</f>
        <v>0</v>
      </c>
      <c r="BF158" s="160">
        <f>IF(N158="znížená",J158,0)</f>
        <v>0</v>
      </c>
      <c r="BG158" s="160">
        <f>IF(N158="zákl. prenesená",J158,0)</f>
        <v>0</v>
      </c>
      <c r="BH158" s="160">
        <f>IF(N158="zníž. prenesená",J158,0)</f>
        <v>0</v>
      </c>
      <c r="BI158" s="160">
        <f>IF(N158="nulová",J158,0)</f>
        <v>0</v>
      </c>
      <c r="BJ158" s="14" t="s">
        <v>89</v>
      </c>
      <c r="BK158" s="160">
        <f>ROUND(I158*H158,2)</f>
        <v>0</v>
      </c>
      <c r="BL158" s="14" t="s">
        <v>169</v>
      </c>
      <c r="BM158" s="159" t="s">
        <v>247</v>
      </c>
    </row>
    <row r="159" spans="1:65" s="2" customFormat="1" ht="24.2" customHeight="1">
      <c r="A159" s="29"/>
      <c r="B159" s="146"/>
      <c r="C159" s="147" t="s">
        <v>248</v>
      </c>
      <c r="D159" s="147" t="s">
        <v>129</v>
      </c>
      <c r="E159" s="148" t="s">
        <v>249</v>
      </c>
      <c r="F159" s="149" t="s">
        <v>250</v>
      </c>
      <c r="G159" s="150" t="s">
        <v>168</v>
      </c>
      <c r="H159" s="151">
        <v>9.24</v>
      </c>
      <c r="I159" s="152"/>
      <c r="J159" s="153">
        <f>ROUND(I159*H159,2)</f>
        <v>0</v>
      </c>
      <c r="K159" s="154"/>
      <c r="L159" s="30"/>
      <c r="M159" s="155" t="s">
        <v>1</v>
      </c>
      <c r="N159" s="156" t="s">
        <v>42</v>
      </c>
      <c r="O159" s="55"/>
      <c r="P159" s="157">
        <f>O159*H159</f>
        <v>0</v>
      </c>
      <c r="Q159" s="157">
        <v>0</v>
      </c>
      <c r="R159" s="157">
        <f>Q159*H159</f>
        <v>0</v>
      </c>
      <c r="S159" s="157">
        <v>0</v>
      </c>
      <c r="T159" s="158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9" t="s">
        <v>169</v>
      </c>
      <c r="AT159" s="159" t="s">
        <v>129</v>
      </c>
      <c r="AU159" s="159" t="s">
        <v>89</v>
      </c>
      <c r="AY159" s="14" t="s">
        <v>126</v>
      </c>
      <c r="BE159" s="160">
        <f>IF(N159="základná",J159,0)</f>
        <v>0</v>
      </c>
      <c r="BF159" s="160">
        <f>IF(N159="znížená",J159,0)</f>
        <v>0</v>
      </c>
      <c r="BG159" s="160">
        <f>IF(N159="zákl. prenesená",J159,0)</f>
        <v>0</v>
      </c>
      <c r="BH159" s="160">
        <f>IF(N159="zníž. prenesená",J159,0)</f>
        <v>0</v>
      </c>
      <c r="BI159" s="160">
        <f>IF(N159="nulová",J159,0)</f>
        <v>0</v>
      </c>
      <c r="BJ159" s="14" t="s">
        <v>89</v>
      </c>
      <c r="BK159" s="160">
        <f>ROUND(I159*H159,2)</f>
        <v>0</v>
      </c>
      <c r="BL159" s="14" t="s">
        <v>169</v>
      </c>
      <c r="BM159" s="159" t="s">
        <v>251</v>
      </c>
    </row>
    <row r="160" spans="1:65" s="2" customFormat="1" ht="37.9" customHeight="1">
      <c r="A160" s="29"/>
      <c r="B160" s="146"/>
      <c r="C160" s="147" t="s">
        <v>252</v>
      </c>
      <c r="D160" s="147" t="s">
        <v>129</v>
      </c>
      <c r="E160" s="148" t="s">
        <v>253</v>
      </c>
      <c r="F160" s="149" t="s">
        <v>254</v>
      </c>
      <c r="G160" s="150" t="s">
        <v>168</v>
      </c>
      <c r="H160" s="151">
        <v>3.6960000000000002</v>
      </c>
      <c r="I160" s="152"/>
      <c r="J160" s="153">
        <f>ROUND(I160*H160,2)</f>
        <v>0</v>
      </c>
      <c r="K160" s="154"/>
      <c r="L160" s="30"/>
      <c r="M160" s="155" t="s">
        <v>1</v>
      </c>
      <c r="N160" s="156" t="s">
        <v>42</v>
      </c>
      <c r="O160" s="55"/>
      <c r="P160" s="157">
        <f>O160*H160</f>
        <v>0</v>
      </c>
      <c r="Q160" s="157">
        <v>3.5E-4</v>
      </c>
      <c r="R160" s="157">
        <f>Q160*H160</f>
        <v>1.2936E-3</v>
      </c>
      <c r="S160" s="157">
        <v>0</v>
      </c>
      <c r="T160" s="158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9" t="s">
        <v>169</v>
      </c>
      <c r="AT160" s="159" t="s">
        <v>129</v>
      </c>
      <c r="AU160" s="159" t="s">
        <v>89</v>
      </c>
      <c r="AY160" s="14" t="s">
        <v>126</v>
      </c>
      <c r="BE160" s="160">
        <f>IF(N160="základná",J160,0)</f>
        <v>0</v>
      </c>
      <c r="BF160" s="160">
        <f>IF(N160="znížená",J160,0)</f>
        <v>0</v>
      </c>
      <c r="BG160" s="160">
        <f>IF(N160="zákl. prenesená",J160,0)</f>
        <v>0</v>
      </c>
      <c r="BH160" s="160">
        <f>IF(N160="zníž. prenesená",J160,0)</f>
        <v>0</v>
      </c>
      <c r="BI160" s="160">
        <f>IF(N160="nulová",J160,0)</f>
        <v>0</v>
      </c>
      <c r="BJ160" s="14" t="s">
        <v>89</v>
      </c>
      <c r="BK160" s="160">
        <f>ROUND(I160*H160,2)</f>
        <v>0</v>
      </c>
      <c r="BL160" s="14" t="s">
        <v>169</v>
      </c>
      <c r="BM160" s="159" t="s">
        <v>255</v>
      </c>
    </row>
    <row r="161" spans="1:65" s="2" customFormat="1" ht="37.9" customHeight="1">
      <c r="A161" s="29"/>
      <c r="B161" s="146"/>
      <c r="C161" s="147" t="s">
        <v>256</v>
      </c>
      <c r="D161" s="147" t="s">
        <v>129</v>
      </c>
      <c r="E161" s="148" t="s">
        <v>257</v>
      </c>
      <c r="F161" s="149" t="s">
        <v>258</v>
      </c>
      <c r="G161" s="150" t="s">
        <v>168</v>
      </c>
      <c r="H161" s="151">
        <v>3.6960000000000002</v>
      </c>
      <c r="I161" s="152"/>
      <c r="J161" s="153">
        <f>ROUND(I161*H161,2)</f>
        <v>0</v>
      </c>
      <c r="K161" s="154"/>
      <c r="L161" s="30"/>
      <c r="M161" s="173" t="s">
        <v>1</v>
      </c>
      <c r="N161" s="174" t="s">
        <v>42</v>
      </c>
      <c r="O161" s="175"/>
      <c r="P161" s="176">
        <f>O161*H161</f>
        <v>0</v>
      </c>
      <c r="Q161" s="176">
        <v>1.25E-3</v>
      </c>
      <c r="R161" s="176">
        <f>Q161*H161</f>
        <v>4.62E-3</v>
      </c>
      <c r="S161" s="176">
        <v>0</v>
      </c>
      <c r="T161" s="177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9" t="s">
        <v>169</v>
      </c>
      <c r="AT161" s="159" t="s">
        <v>129</v>
      </c>
      <c r="AU161" s="159" t="s">
        <v>89</v>
      </c>
      <c r="AY161" s="14" t="s">
        <v>126</v>
      </c>
      <c r="BE161" s="160">
        <f>IF(N161="základná",J161,0)</f>
        <v>0</v>
      </c>
      <c r="BF161" s="160">
        <f>IF(N161="znížená",J161,0)</f>
        <v>0</v>
      </c>
      <c r="BG161" s="160">
        <f>IF(N161="zákl. prenesená",J161,0)</f>
        <v>0</v>
      </c>
      <c r="BH161" s="160">
        <f>IF(N161="zníž. prenesená",J161,0)</f>
        <v>0</v>
      </c>
      <c r="BI161" s="160">
        <f>IF(N161="nulová",J161,0)</f>
        <v>0</v>
      </c>
      <c r="BJ161" s="14" t="s">
        <v>89</v>
      </c>
      <c r="BK161" s="160">
        <f>ROUND(I161*H161,2)</f>
        <v>0</v>
      </c>
      <c r="BL161" s="14" t="s">
        <v>169</v>
      </c>
      <c r="BM161" s="159" t="s">
        <v>259</v>
      </c>
    </row>
    <row r="162" spans="1:65" s="2" customFormat="1" ht="6.95" customHeight="1">
      <c r="A162" s="29"/>
      <c r="B162" s="44"/>
      <c r="C162" s="45"/>
      <c r="D162" s="45"/>
      <c r="E162" s="45"/>
      <c r="F162" s="45"/>
      <c r="G162" s="45"/>
      <c r="H162" s="45"/>
      <c r="I162" s="45"/>
      <c r="J162" s="45"/>
      <c r="K162" s="45"/>
      <c r="L162" s="30"/>
      <c r="M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</row>
  </sheetData>
  <sheetProtection algorithmName="SHA-512" hashValue="+kt3hQVPJCpYZ0tDmmmof+vZxV9TcboZxQP4Cg29S9VjDhxW7CN09VNDlttMH93Gb5lfZehZvhhfsk8U18QmWA==" saltValue="S1nD+QImz3LfH74A2Q/3dg==" spinCount="100000" sheet="1"/>
  <autoFilter ref="C124:K161" xr:uid="{00000000-0009-0000-0000-000001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64"/>
  <sheetViews>
    <sheetView showGridLines="0" topLeftCell="A139" workbookViewId="0">
      <selection activeCell="F153" sqref="F15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4" t="s">
        <v>93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97</v>
      </c>
      <c r="L4" s="17"/>
      <c r="M4" s="95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4" t="str">
        <f>'Rekapitulácia stavby'!K6</f>
        <v>Výmena podláh na 12 blokoch AD</v>
      </c>
      <c r="F7" s="225"/>
      <c r="G7" s="225"/>
      <c r="H7" s="225"/>
      <c r="L7" s="17"/>
    </row>
    <row r="8" spans="1:46" s="1" customFormat="1" ht="12" customHeight="1">
      <c r="B8" s="17"/>
      <c r="D8" s="24" t="s">
        <v>98</v>
      </c>
      <c r="L8" s="17"/>
    </row>
    <row r="9" spans="1:46" s="2" customFormat="1" ht="16.5" customHeight="1">
      <c r="A9" s="29"/>
      <c r="B9" s="30"/>
      <c r="C9" s="29"/>
      <c r="D9" s="29"/>
      <c r="E9" s="224" t="s">
        <v>99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100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01" t="s">
        <v>260</v>
      </c>
      <c r="F11" s="223"/>
      <c r="G11" s="223"/>
      <c r="H11" s="223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2" t="str">
        <f>'Rekapitulácia stavby'!AN8</f>
        <v>28. 5. 2021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25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26</v>
      </c>
      <c r="F17" s="29"/>
      <c r="G17" s="29"/>
      <c r="H17" s="29"/>
      <c r="I17" s="24" t="s">
        <v>27</v>
      </c>
      <c r="J17" s="22" t="s">
        <v>28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29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26" t="str">
        <f>'Rekapitulácia stavby'!E14</f>
        <v>Vyplň údaj</v>
      </c>
      <c r="F20" s="218"/>
      <c r="G20" s="218"/>
      <c r="H20" s="218"/>
      <c r="I20" s="24" t="s">
        <v>27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31</v>
      </c>
      <c r="E22" s="29"/>
      <c r="F22" s="29"/>
      <c r="G22" s="29"/>
      <c r="H22" s="29"/>
      <c r="I22" s="24" t="s">
        <v>24</v>
      </c>
      <c r="J22" s="22" t="str">
        <f>IF('Rekapitulácia stavby'!AN16="","",'Rekapitulácia stavby'!AN16)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24" t="s">
        <v>27</v>
      </c>
      <c r="J23" s="22" t="str">
        <f>IF('Rekapitulácia stavby'!AN17="","",'Rekapitulácia stavby'!AN17)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34</v>
      </c>
      <c r="E25" s="29"/>
      <c r="F25" s="29"/>
      <c r="G25" s="29"/>
      <c r="H25" s="29"/>
      <c r="I25" s="24" t="s">
        <v>24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27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35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6"/>
      <c r="B29" s="97"/>
      <c r="C29" s="96"/>
      <c r="D29" s="96"/>
      <c r="E29" s="222" t="s">
        <v>1</v>
      </c>
      <c r="F29" s="222"/>
      <c r="G29" s="222"/>
      <c r="H29" s="222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36</v>
      </c>
      <c r="E32" s="29"/>
      <c r="F32" s="29"/>
      <c r="G32" s="29"/>
      <c r="H32" s="29"/>
      <c r="I32" s="29"/>
      <c r="J32" s="68">
        <f>ROUND(J126,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38</v>
      </c>
      <c r="G34" s="29"/>
      <c r="H34" s="29"/>
      <c r="I34" s="33" t="s">
        <v>37</v>
      </c>
      <c r="J34" s="33" t="s">
        <v>39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40</v>
      </c>
      <c r="E35" s="24" t="s">
        <v>41</v>
      </c>
      <c r="F35" s="101">
        <f>ROUND((SUM(BE126:BE163)),  2)</f>
        <v>0</v>
      </c>
      <c r="G35" s="29"/>
      <c r="H35" s="29"/>
      <c r="I35" s="102">
        <v>0.2</v>
      </c>
      <c r="J35" s="101">
        <f>ROUND(((SUM(BE126:BE163))*I35),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42</v>
      </c>
      <c r="F36" s="101">
        <f>ROUND((SUM(BF126:BF163)),  2)</f>
        <v>0</v>
      </c>
      <c r="G36" s="29"/>
      <c r="H36" s="29"/>
      <c r="I36" s="102">
        <v>0.2</v>
      </c>
      <c r="J36" s="101">
        <f>ROUND(((SUM(BF126:BF163))*I36),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43</v>
      </c>
      <c r="F37" s="101">
        <f>ROUND((SUM(BG126:BG163)),  2)</f>
        <v>0</v>
      </c>
      <c r="G37" s="29"/>
      <c r="H37" s="29"/>
      <c r="I37" s="102">
        <v>0.2</v>
      </c>
      <c r="J37" s="101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44</v>
      </c>
      <c r="F38" s="101">
        <f>ROUND((SUM(BH126:BH163)),  2)</f>
        <v>0</v>
      </c>
      <c r="G38" s="29"/>
      <c r="H38" s="29"/>
      <c r="I38" s="102">
        <v>0.2</v>
      </c>
      <c r="J38" s="101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45</v>
      </c>
      <c r="F39" s="101">
        <f>ROUND((SUM(BI126:BI163)),  2)</f>
        <v>0</v>
      </c>
      <c r="G39" s="29"/>
      <c r="H39" s="29"/>
      <c r="I39" s="102">
        <v>0</v>
      </c>
      <c r="J39" s="101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3"/>
      <c r="D41" s="104" t="s">
        <v>46</v>
      </c>
      <c r="E41" s="57"/>
      <c r="F41" s="57"/>
      <c r="G41" s="105" t="s">
        <v>47</v>
      </c>
      <c r="H41" s="106" t="s">
        <v>48</v>
      </c>
      <c r="I41" s="57"/>
      <c r="J41" s="107">
        <f>SUM(J32:J39)</f>
        <v>0</v>
      </c>
      <c r="K41" s="108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09" t="s">
        <v>52</v>
      </c>
      <c r="G61" s="42" t="s">
        <v>51</v>
      </c>
      <c r="H61" s="32"/>
      <c r="I61" s="32"/>
      <c r="J61" s="110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09" t="s">
        <v>52</v>
      </c>
      <c r="G76" s="42" t="s">
        <v>51</v>
      </c>
      <c r="H76" s="32"/>
      <c r="I76" s="32"/>
      <c r="J76" s="110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4" t="str">
        <f>E7</f>
        <v>Výmena podláh na 12 blokoch AD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98</v>
      </c>
      <c r="L86" s="17"/>
    </row>
    <row r="87" spans="1:31" s="2" customFormat="1" ht="16.5" customHeight="1">
      <c r="A87" s="29"/>
      <c r="B87" s="30"/>
      <c r="C87" s="29"/>
      <c r="D87" s="29"/>
      <c r="E87" s="224" t="s">
        <v>99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100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01" t="str">
        <f>E11</f>
        <v>01.2 - Chodby</v>
      </c>
      <c r="F89" s="223"/>
      <c r="G89" s="223"/>
      <c r="H89" s="223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19</v>
      </c>
      <c r="D91" s="29"/>
      <c r="E91" s="29"/>
      <c r="F91" s="22" t="str">
        <f>F14</f>
        <v>Bratislava</v>
      </c>
      <c r="G91" s="29"/>
      <c r="H91" s="29"/>
      <c r="I91" s="24" t="s">
        <v>21</v>
      </c>
      <c r="J91" s="52" t="str">
        <f>IF(J14="","",J14)</f>
        <v>28. 5. 2021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23</v>
      </c>
      <c r="D93" s="29"/>
      <c r="E93" s="29"/>
      <c r="F93" s="22" t="str">
        <f>E17</f>
        <v>Univerzita Komenského v Bratislave</v>
      </c>
      <c r="G93" s="29"/>
      <c r="H93" s="29"/>
      <c r="I93" s="24" t="s">
        <v>31</v>
      </c>
      <c r="J93" s="27" t="str">
        <f>E23</f>
        <v xml:space="preserve"> 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29</v>
      </c>
      <c r="D94" s="29"/>
      <c r="E94" s="29"/>
      <c r="F94" s="22" t="str">
        <f>IF(E20="","",E20)</f>
        <v>Vyplň údaj</v>
      </c>
      <c r="G94" s="29"/>
      <c r="H94" s="29"/>
      <c r="I94" s="24" t="s">
        <v>34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1" t="s">
        <v>103</v>
      </c>
      <c r="D96" s="103"/>
      <c r="E96" s="103"/>
      <c r="F96" s="103"/>
      <c r="G96" s="103"/>
      <c r="H96" s="103"/>
      <c r="I96" s="103"/>
      <c r="J96" s="112" t="s">
        <v>104</v>
      </c>
      <c r="K96" s="103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3" t="s">
        <v>105</v>
      </c>
      <c r="D98" s="29"/>
      <c r="E98" s="29"/>
      <c r="F98" s="29"/>
      <c r="G98" s="29"/>
      <c r="H98" s="29"/>
      <c r="I98" s="29"/>
      <c r="J98" s="68">
        <f>J126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106</v>
      </c>
    </row>
    <row r="99" spans="1:47" s="9" customFormat="1" ht="24.95" customHeight="1">
      <c r="B99" s="114"/>
      <c r="D99" s="115" t="s">
        <v>107</v>
      </c>
      <c r="E99" s="116"/>
      <c r="F99" s="116"/>
      <c r="G99" s="116"/>
      <c r="H99" s="116"/>
      <c r="I99" s="116"/>
      <c r="J99" s="117">
        <f>J127</f>
        <v>0</v>
      </c>
      <c r="L99" s="114"/>
    </row>
    <row r="100" spans="1:47" s="10" customFormat="1" ht="19.899999999999999" customHeight="1">
      <c r="B100" s="118"/>
      <c r="D100" s="119" t="s">
        <v>108</v>
      </c>
      <c r="E100" s="120"/>
      <c r="F100" s="120"/>
      <c r="G100" s="120"/>
      <c r="H100" s="120"/>
      <c r="I100" s="120"/>
      <c r="J100" s="121">
        <f>J128</f>
        <v>0</v>
      </c>
      <c r="L100" s="118"/>
    </row>
    <row r="101" spans="1:47" s="9" customFormat="1" ht="24.95" customHeight="1">
      <c r="B101" s="114"/>
      <c r="D101" s="115" t="s">
        <v>109</v>
      </c>
      <c r="E101" s="116"/>
      <c r="F101" s="116"/>
      <c r="G101" s="116"/>
      <c r="H101" s="116"/>
      <c r="I101" s="116"/>
      <c r="J101" s="117">
        <f>J137</f>
        <v>0</v>
      </c>
      <c r="L101" s="114"/>
    </row>
    <row r="102" spans="1:47" s="10" customFormat="1" ht="19.899999999999999" customHeight="1">
      <c r="B102" s="118"/>
      <c r="D102" s="119" t="s">
        <v>261</v>
      </c>
      <c r="E102" s="120"/>
      <c r="F102" s="120"/>
      <c r="G102" s="120"/>
      <c r="H102" s="120"/>
      <c r="I102" s="120"/>
      <c r="J102" s="121">
        <f>J138</f>
        <v>0</v>
      </c>
      <c r="L102" s="118"/>
    </row>
    <row r="103" spans="1:47" s="10" customFormat="1" ht="19.899999999999999" customHeight="1">
      <c r="B103" s="118"/>
      <c r="D103" s="119" t="s">
        <v>110</v>
      </c>
      <c r="E103" s="120"/>
      <c r="F103" s="120"/>
      <c r="G103" s="120"/>
      <c r="H103" s="120"/>
      <c r="I103" s="120"/>
      <c r="J103" s="121">
        <f>J145</f>
        <v>0</v>
      </c>
      <c r="L103" s="118"/>
    </row>
    <row r="104" spans="1:47" s="10" customFormat="1" ht="19.899999999999999" customHeight="1">
      <c r="B104" s="118"/>
      <c r="D104" s="119" t="s">
        <v>111</v>
      </c>
      <c r="E104" s="120"/>
      <c r="F104" s="120"/>
      <c r="G104" s="120"/>
      <c r="H104" s="120"/>
      <c r="I104" s="120"/>
      <c r="J104" s="121">
        <f>J158</f>
        <v>0</v>
      </c>
      <c r="L104" s="118"/>
    </row>
    <row r="105" spans="1:47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s="2" customFormat="1" ht="6.95" customHeight="1">
      <c r="A106" s="29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47" s="2" customFormat="1" ht="6.95" customHeight="1">
      <c r="A110" s="29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24.95" customHeight="1">
      <c r="A111" s="29"/>
      <c r="B111" s="30"/>
      <c r="C111" s="18" t="s">
        <v>112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12" customHeight="1">
      <c r="A113" s="29"/>
      <c r="B113" s="30"/>
      <c r="C113" s="24" t="s">
        <v>15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16.5" customHeight="1">
      <c r="A114" s="29"/>
      <c r="B114" s="30"/>
      <c r="C114" s="29"/>
      <c r="D114" s="29"/>
      <c r="E114" s="224" t="str">
        <f>E7</f>
        <v>Výmena podláh na 12 blokoch AD</v>
      </c>
      <c r="F114" s="225"/>
      <c r="G114" s="225"/>
      <c r="H114" s="225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1" customFormat="1" ht="12" customHeight="1">
      <c r="B115" s="17"/>
      <c r="C115" s="24" t="s">
        <v>98</v>
      </c>
      <c r="L115" s="17"/>
    </row>
    <row r="116" spans="1:63" s="2" customFormat="1" ht="16.5" customHeight="1">
      <c r="A116" s="29"/>
      <c r="B116" s="30"/>
      <c r="C116" s="29"/>
      <c r="D116" s="29"/>
      <c r="E116" s="224" t="s">
        <v>99</v>
      </c>
      <c r="F116" s="223"/>
      <c r="G116" s="223"/>
      <c r="H116" s="223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100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01" t="str">
        <f>E11</f>
        <v>01.2 - Chodby</v>
      </c>
      <c r="F118" s="223"/>
      <c r="G118" s="223"/>
      <c r="H118" s="223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F14</f>
        <v>Bratislava</v>
      </c>
      <c r="G120" s="29"/>
      <c r="H120" s="29"/>
      <c r="I120" s="24" t="s">
        <v>21</v>
      </c>
      <c r="J120" s="52" t="str">
        <f>IF(J14="","",J14)</f>
        <v>28. 5. 2021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23</v>
      </c>
      <c r="D122" s="29"/>
      <c r="E122" s="29"/>
      <c r="F122" s="22" t="str">
        <f>E17</f>
        <v>Univerzita Komenského v Bratislave</v>
      </c>
      <c r="G122" s="29"/>
      <c r="H122" s="29"/>
      <c r="I122" s="24" t="s">
        <v>31</v>
      </c>
      <c r="J122" s="27" t="str">
        <f>E23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29</v>
      </c>
      <c r="D123" s="29"/>
      <c r="E123" s="29"/>
      <c r="F123" s="22" t="str">
        <f>IF(E20="","",E20)</f>
        <v>Vyplň údaj</v>
      </c>
      <c r="G123" s="29"/>
      <c r="H123" s="29"/>
      <c r="I123" s="24" t="s">
        <v>34</v>
      </c>
      <c r="J123" s="27" t="str">
        <f>E26</f>
        <v xml:space="preserve"> 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2"/>
      <c r="B125" s="123"/>
      <c r="C125" s="124" t="s">
        <v>113</v>
      </c>
      <c r="D125" s="125" t="s">
        <v>61</v>
      </c>
      <c r="E125" s="125" t="s">
        <v>57</v>
      </c>
      <c r="F125" s="125" t="s">
        <v>58</v>
      </c>
      <c r="G125" s="125" t="s">
        <v>114</v>
      </c>
      <c r="H125" s="125" t="s">
        <v>115</v>
      </c>
      <c r="I125" s="125" t="s">
        <v>116</v>
      </c>
      <c r="J125" s="126" t="s">
        <v>104</v>
      </c>
      <c r="K125" s="127" t="s">
        <v>117</v>
      </c>
      <c r="L125" s="128"/>
      <c r="M125" s="59" t="s">
        <v>1</v>
      </c>
      <c r="N125" s="60" t="s">
        <v>40</v>
      </c>
      <c r="O125" s="60" t="s">
        <v>118</v>
      </c>
      <c r="P125" s="60" t="s">
        <v>119</v>
      </c>
      <c r="Q125" s="60" t="s">
        <v>120</v>
      </c>
      <c r="R125" s="60" t="s">
        <v>121</v>
      </c>
      <c r="S125" s="60" t="s">
        <v>122</v>
      </c>
      <c r="T125" s="61" t="s">
        <v>123</v>
      </c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</row>
    <row r="126" spans="1:63" s="2" customFormat="1" ht="22.9" customHeight="1">
      <c r="A126" s="29"/>
      <c r="B126" s="30"/>
      <c r="C126" s="66" t="s">
        <v>105</v>
      </c>
      <c r="D126" s="29"/>
      <c r="E126" s="29"/>
      <c r="F126" s="29"/>
      <c r="G126" s="29"/>
      <c r="H126" s="29"/>
      <c r="I126" s="29"/>
      <c r="J126" s="129">
        <f>BK126</f>
        <v>0</v>
      </c>
      <c r="K126" s="29"/>
      <c r="L126" s="30"/>
      <c r="M126" s="62"/>
      <c r="N126" s="53"/>
      <c r="O126" s="63"/>
      <c r="P126" s="130">
        <f>P127+P137</f>
        <v>0</v>
      </c>
      <c r="Q126" s="63"/>
      <c r="R126" s="130">
        <f>R127+R137</f>
        <v>11.94370204</v>
      </c>
      <c r="S126" s="63"/>
      <c r="T126" s="131">
        <f>T127+T137</f>
        <v>1.6978339999999998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75</v>
      </c>
      <c r="AU126" s="14" t="s">
        <v>106</v>
      </c>
      <c r="BK126" s="132">
        <f>BK127+BK137</f>
        <v>0</v>
      </c>
    </row>
    <row r="127" spans="1:63" s="12" customFormat="1" ht="25.9" customHeight="1">
      <c r="B127" s="133"/>
      <c r="D127" s="134" t="s">
        <v>75</v>
      </c>
      <c r="E127" s="135" t="s">
        <v>124</v>
      </c>
      <c r="F127" s="135" t="s">
        <v>125</v>
      </c>
      <c r="I127" s="136"/>
      <c r="J127" s="137">
        <f>BK127</f>
        <v>0</v>
      </c>
      <c r="L127" s="133"/>
      <c r="M127" s="138"/>
      <c r="N127" s="139"/>
      <c r="O127" s="139"/>
      <c r="P127" s="140">
        <f>P128</f>
        <v>0</v>
      </c>
      <c r="Q127" s="139"/>
      <c r="R127" s="140">
        <f>R128</f>
        <v>0</v>
      </c>
      <c r="S127" s="139"/>
      <c r="T127" s="141">
        <f>T128</f>
        <v>0</v>
      </c>
      <c r="AR127" s="134" t="s">
        <v>83</v>
      </c>
      <c r="AT127" s="142" t="s">
        <v>75</v>
      </c>
      <c r="AU127" s="142" t="s">
        <v>76</v>
      </c>
      <c r="AY127" s="134" t="s">
        <v>126</v>
      </c>
      <c r="BK127" s="143">
        <f>BK128</f>
        <v>0</v>
      </c>
    </row>
    <row r="128" spans="1:63" s="12" customFormat="1" ht="22.9" customHeight="1">
      <c r="B128" s="133"/>
      <c r="D128" s="134" t="s">
        <v>75</v>
      </c>
      <c r="E128" s="144" t="s">
        <v>127</v>
      </c>
      <c r="F128" s="144" t="s">
        <v>128</v>
      </c>
      <c r="I128" s="136"/>
      <c r="J128" s="145">
        <f>BK128</f>
        <v>0</v>
      </c>
      <c r="L128" s="133"/>
      <c r="M128" s="138"/>
      <c r="N128" s="139"/>
      <c r="O128" s="139"/>
      <c r="P128" s="140">
        <f>SUM(P129:P136)</f>
        <v>0</v>
      </c>
      <c r="Q128" s="139"/>
      <c r="R128" s="140">
        <f>SUM(R129:R136)</f>
        <v>0</v>
      </c>
      <c r="S128" s="139"/>
      <c r="T128" s="141">
        <f>SUM(T129:T136)</f>
        <v>0</v>
      </c>
      <c r="AR128" s="134" t="s">
        <v>83</v>
      </c>
      <c r="AT128" s="142" t="s">
        <v>75</v>
      </c>
      <c r="AU128" s="142" t="s">
        <v>83</v>
      </c>
      <c r="AY128" s="134" t="s">
        <v>126</v>
      </c>
      <c r="BK128" s="143">
        <f>SUM(BK129:BK136)</f>
        <v>0</v>
      </c>
    </row>
    <row r="129" spans="1:65" s="2" customFormat="1" ht="14.45" customHeight="1">
      <c r="A129" s="29"/>
      <c r="B129" s="146"/>
      <c r="C129" s="147" t="s">
        <v>83</v>
      </c>
      <c r="D129" s="147" t="s">
        <v>129</v>
      </c>
      <c r="E129" s="148" t="s">
        <v>130</v>
      </c>
      <c r="F129" s="149" t="s">
        <v>131</v>
      </c>
      <c r="G129" s="150" t="s">
        <v>132</v>
      </c>
      <c r="H129" s="151">
        <v>1.698</v>
      </c>
      <c r="I129" s="152"/>
      <c r="J129" s="153">
        <f t="shared" ref="J129:J136" si="0">ROUND(I129*H129,2)</f>
        <v>0</v>
      </c>
      <c r="K129" s="154"/>
      <c r="L129" s="30"/>
      <c r="M129" s="155" t="s">
        <v>1</v>
      </c>
      <c r="N129" s="156" t="s">
        <v>42</v>
      </c>
      <c r="O129" s="55"/>
      <c r="P129" s="157">
        <f t="shared" ref="P129:P136" si="1">O129*H129</f>
        <v>0</v>
      </c>
      <c r="Q129" s="157">
        <v>0</v>
      </c>
      <c r="R129" s="157">
        <f t="shared" ref="R129:R136" si="2">Q129*H129</f>
        <v>0</v>
      </c>
      <c r="S129" s="157">
        <v>0</v>
      </c>
      <c r="T129" s="158">
        <f t="shared" ref="T129:T136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9" t="s">
        <v>133</v>
      </c>
      <c r="AT129" s="159" t="s">
        <v>129</v>
      </c>
      <c r="AU129" s="159" t="s">
        <v>89</v>
      </c>
      <c r="AY129" s="14" t="s">
        <v>126</v>
      </c>
      <c r="BE129" s="160">
        <f t="shared" ref="BE129:BE136" si="4">IF(N129="základná",J129,0)</f>
        <v>0</v>
      </c>
      <c r="BF129" s="160">
        <f t="shared" ref="BF129:BF136" si="5">IF(N129="znížená",J129,0)</f>
        <v>0</v>
      </c>
      <c r="BG129" s="160">
        <f t="shared" ref="BG129:BG136" si="6">IF(N129="zákl. prenesená",J129,0)</f>
        <v>0</v>
      </c>
      <c r="BH129" s="160">
        <f t="shared" ref="BH129:BH136" si="7">IF(N129="zníž. prenesená",J129,0)</f>
        <v>0</v>
      </c>
      <c r="BI129" s="160">
        <f t="shared" ref="BI129:BI136" si="8">IF(N129="nulová",J129,0)</f>
        <v>0</v>
      </c>
      <c r="BJ129" s="14" t="s">
        <v>89</v>
      </c>
      <c r="BK129" s="160">
        <f t="shared" ref="BK129:BK136" si="9">ROUND(I129*H129,2)</f>
        <v>0</v>
      </c>
      <c r="BL129" s="14" t="s">
        <v>133</v>
      </c>
      <c r="BM129" s="159" t="s">
        <v>262</v>
      </c>
    </row>
    <row r="130" spans="1:65" s="2" customFormat="1" ht="14.45" customHeight="1">
      <c r="A130" s="29"/>
      <c r="B130" s="146"/>
      <c r="C130" s="147" t="s">
        <v>89</v>
      </c>
      <c r="D130" s="147" t="s">
        <v>129</v>
      </c>
      <c r="E130" s="148" t="s">
        <v>135</v>
      </c>
      <c r="F130" s="149" t="s">
        <v>136</v>
      </c>
      <c r="G130" s="150" t="s">
        <v>132</v>
      </c>
      <c r="H130" s="151">
        <v>5.0940000000000003</v>
      </c>
      <c r="I130" s="152"/>
      <c r="J130" s="153">
        <f t="shared" si="0"/>
        <v>0</v>
      </c>
      <c r="K130" s="154"/>
      <c r="L130" s="30"/>
      <c r="M130" s="155" t="s">
        <v>1</v>
      </c>
      <c r="N130" s="156" t="s">
        <v>42</v>
      </c>
      <c r="O130" s="55"/>
      <c r="P130" s="157">
        <f t="shared" si="1"/>
        <v>0</v>
      </c>
      <c r="Q130" s="157">
        <v>0</v>
      </c>
      <c r="R130" s="157">
        <f t="shared" si="2"/>
        <v>0</v>
      </c>
      <c r="S130" s="157">
        <v>0</v>
      </c>
      <c r="T130" s="158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9" t="s">
        <v>133</v>
      </c>
      <c r="AT130" s="159" t="s">
        <v>129</v>
      </c>
      <c r="AU130" s="159" t="s">
        <v>89</v>
      </c>
      <c r="AY130" s="14" t="s">
        <v>126</v>
      </c>
      <c r="BE130" s="160">
        <f t="shared" si="4"/>
        <v>0</v>
      </c>
      <c r="BF130" s="160">
        <f t="shared" si="5"/>
        <v>0</v>
      </c>
      <c r="BG130" s="160">
        <f t="shared" si="6"/>
        <v>0</v>
      </c>
      <c r="BH130" s="160">
        <f t="shared" si="7"/>
        <v>0</v>
      </c>
      <c r="BI130" s="160">
        <f t="shared" si="8"/>
        <v>0</v>
      </c>
      <c r="BJ130" s="14" t="s">
        <v>89</v>
      </c>
      <c r="BK130" s="160">
        <f t="shared" si="9"/>
        <v>0</v>
      </c>
      <c r="BL130" s="14" t="s">
        <v>133</v>
      </c>
      <c r="BM130" s="159" t="s">
        <v>263</v>
      </c>
    </row>
    <row r="131" spans="1:65" s="2" customFormat="1" ht="14.45" customHeight="1">
      <c r="A131" s="29"/>
      <c r="B131" s="146"/>
      <c r="C131" s="147" t="s">
        <v>138</v>
      </c>
      <c r="D131" s="147" t="s">
        <v>129</v>
      </c>
      <c r="E131" s="148" t="s">
        <v>139</v>
      </c>
      <c r="F131" s="149" t="s">
        <v>140</v>
      </c>
      <c r="G131" s="150" t="s">
        <v>132</v>
      </c>
      <c r="H131" s="151">
        <v>1.698</v>
      </c>
      <c r="I131" s="152"/>
      <c r="J131" s="153">
        <f t="shared" si="0"/>
        <v>0</v>
      </c>
      <c r="K131" s="154"/>
      <c r="L131" s="30"/>
      <c r="M131" s="155" t="s">
        <v>1</v>
      </c>
      <c r="N131" s="156" t="s">
        <v>42</v>
      </c>
      <c r="O131" s="55"/>
      <c r="P131" s="157">
        <f t="shared" si="1"/>
        <v>0</v>
      </c>
      <c r="Q131" s="157">
        <v>0</v>
      </c>
      <c r="R131" s="157">
        <f t="shared" si="2"/>
        <v>0</v>
      </c>
      <c r="S131" s="157">
        <v>0</v>
      </c>
      <c r="T131" s="158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9" t="s">
        <v>133</v>
      </c>
      <c r="AT131" s="159" t="s">
        <v>129</v>
      </c>
      <c r="AU131" s="159" t="s">
        <v>89</v>
      </c>
      <c r="AY131" s="14" t="s">
        <v>126</v>
      </c>
      <c r="BE131" s="160">
        <f t="shared" si="4"/>
        <v>0</v>
      </c>
      <c r="BF131" s="160">
        <f t="shared" si="5"/>
        <v>0</v>
      </c>
      <c r="BG131" s="160">
        <f t="shared" si="6"/>
        <v>0</v>
      </c>
      <c r="BH131" s="160">
        <f t="shared" si="7"/>
        <v>0</v>
      </c>
      <c r="BI131" s="160">
        <f t="shared" si="8"/>
        <v>0</v>
      </c>
      <c r="BJ131" s="14" t="s">
        <v>89</v>
      </c>
      <c r="BK131" s="160">
        <f t="shared" si="9"/>
        <v>0</v>
      </c>
      <c r="BL131" s="14" t="s">
        <v>133</v>
      </c>
      <c r="BM131" s="159" t="s">
        <v>264</v>
      </c>
    </row>
    <row r="132" spans="1:65" s="2" customFormat="1" ht="24.2" customHeight="1">
      <c r="A132" s="29"/>
      <c r="B132" s="146"/>
      <c r="C132" s="147" t="s">
        <v>133</v>
      </c>
      <c r="D132" s="147" t="s">
        <v>129</v>
      </c>
      <c r="E132" s="148" t="s">
        <v>142</v>
      </c>
      <c r="F132" s="149" t="s">
        <v>143</v>
      </c>
      <c r="G132" s="150" t="s">
        <v>132</v>
      </c>
      <c r="H132" s="151">
        <v>40.752000000000002</v>
      </c>
      <c r="I132" s="152"/>
      <c r="J132" s="153">
        <f t="shared" si="0"/>
        <v>0</v>
      </c>
      <c r="K132" s="154"/>
      <c r="L132" s="30"/>
      <c r="M132" s="155" t="s">
        <v>1</v>
      </c>
      <c r="N132" s="156" t="s">
        <v>42</v>
      </c>
      <c r="O132" s="55"/>
      <c r="P132" s="157">
        <f t="shared" si="1"/>
        <v>0</v>
      </c>
      <c r="Q132" s="157">
        <v>0</v>
      </c>
      <c r="R132" s="157">
        <f t="shared" si="2"/>
        <v>0</v>
      </c>
      <c r="S132" s="157">
        <v>0</v>
      </c>
      <c r="T132" s="158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9" t="s">
        <v>133</v>
      </c>
      <c r="AT132" s="159" t="s">
        <v>129</v>
      </c>
      <c r="AU132" s="159" t="s">
        <v>89</v>
      </c>
      <c r="AY132" s="14" t="s">
        <v>126</v>
      </c>
      <c r="BE132" s="160">
        <f t="shared" si="4"/>
        <v>0</v>
      </c>
      <c r="BF132" s="160">
        <f t="shared" si="5"/>
        <v>0</v>
      </c>
      <c r="BG132" s="160">
        <f t="shared" si="6"/>
        <v>0</v>
      </c>
      <c r="BH132" s="160">
        <f t="shared" si="7"/>
        <v>0</v>
      </c>
      <c r="BI132" s="160">
        <f t="shared" si="8"/>
        <v>0</v>
      </c>
      <c r="BJ132" s="14" t="s">
        <v>89</v>
      </c>
      <c r="BK132" s="160">
        <f t="shared" si="9"/>
        <v>0</v>
      </c>
      <c r="BL132" s="14" t="s">
        <v>133</v>
      </c>
      <c r="BM132" s="159" t="s">
        <v>265</v>
      </c>
    </row>
    <row r="133" spans="1:65" s="2" customFormat="1" ht="24.2" customHeight="1">
      <c r="A133" s="29"/>
      <c r="B133" s="146"/>
      <c r="C133" s="147" t="s">
        <v>145</v>
      </c>
      <c r="D133" s="147" t="s">
        <v>129</v>
      </c>
      <c r="E133" s="148" t="s">
        <v>146</v>
      </c>
      <c r="F133" s="149" t="s">
        <v>147</v>
      </c>
      <c r="G133" s="150" t="s">
        <v>132</v>
      </c>
      <c r="H133" s="151">
        <v>1.698</v>
      </c>
      <c r="I133" s="152"/>
      <c r="J133" s="153">
        <f t="shared" si="0"/>
        <v>0</v>
      </c>
      <c r="K133" s="154"/>
      <c r="L133" s="30"/>
      <c r="M133" s="155" t="s">
        <v>1</v>
      </c>
      <c r="N133" s="156" t="s">
        <v>42</v>
      </c>
      <c r="O133" s="55"/>
      <c r="P133" s="157">
        <f t="shared" si="1"/>
        <v>0</v>
      </c>
      <c r="Q133" s="157">
        <v>0</v>
      </c>
      <c r="R133" s="157">
        <f t="shared" si="2"/>
        <v>0</v>
      </c>
      <c r="S133" s="157">
        <v>0</v>
      </c>
      <c r="T133" s="158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9" t="s">
        <v>133</v>
      </c>
      <c r="AT133" s="159" t="s">
        <v>129</v>
      </c>
      <c r="AU133" s="159" t="s">
        <v>89</v>
      </c>
      <c r="AY133" s="14" t="s">
        <v>126</v>
      </c>
      <c r="BE133" s="160">
        <f t="shared" si="4"/>
        <v>0</v>
      </c>
      <c r="BF133" s="160">
        <f t="shared" si="5"/>
        <v>0</v>
      </c>
      <c r="BG133" s="160">
        <f t="shared" si="6"/>
        <v>0</v>
      </c>
      <c r="BH133" s="160">
        <f t="shared" si="7"/>
        <v>0</v>
      </c>
      <c r="BI133" s="160">
        <f t="shared" si="8"/>
        <v>0</v>
      </c>
      <c r="BJ133" s="14" t="s">
        <v>89</v>
      </c>
      <c r="BK133" s="160">
        <f t="shared" si="9"/>
        <v>0</v>
      </c>
      <c r="BL133" s="14" t="s">
        <v>133</v>
      </c>
      <c r="BM133" s="159" t="s">
        <v>266</v>
      </c>
    </row>
    <row r="134" spans="1:65" s="2" customFormat="1" ht="24.2" customHeight="1">
      <c r="A134" s="29"/>
      <c r="B134" s="146"/>
      <c r="C134" s="147" t="s">
        <v>149</v>
      </c>
      <c r="D134" s="147" t="s">
        <v>129</v>
      </c>
      <c r="E134" s="148" t="s">
        <v>150</v>
      </c>
      <c r="F134" s="149" t="s">
        <v>151</v>
      </c>
      <c r="G134" s="150" t="s">
        <v>132</v>
      </c>
      <c r="H134" s="151">
        <v>8.49</v>
      </c>
      <c r="I134" s="152"/>
      <c r="J134" s="153">
        <f t="shared" si="0"/>
        <v>0</v>
      </c>
      <c r="K134" s="154"/>
      <c r="L134" s="30"/>
      <c r="M134" s="155" t="s">
        <v>1</v>
      </c>
      <c r="N134" s="156" t="s">
        <v>42</v>
      </c>
      <c r="O134" s="55"/>
      <c r="P134" s="157">
        <f t="shared" si="1"/>
        <v>0</v>
      </c>
      <c r="Q134" s="157">
        <v>0</v>
      </c>
      <c r="R134" s="157">
        <f t="shared" si="2"/>
        <v>0</v>
      </c>
      <c r="S134" s="157">
        <v>0</v>
      </c>
      <c r="T134" s="158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9" t="s">
        <v>133</v>
      </c>
      <c r="AT134" s="159" t="s">
        <v>129</v>
      </c>
      <c r="AU134" s="159" t="s">
        <v>89</v>
      </c>
      <c r="AY134" s="14" t="s">
        <v>126</v>
      </c>
      <c r="BE134" s="160">
        <f t="shared" si="4"/>
        <v>0</v>
      </c>
      <c r="BF134" s="160">
        <f t="shared" si="5"/>
        <v>0</v>
      </c>
      <c r="BG134" s="160">
        <f t="shared" si="6"/>
        <v>0</v>
      </c>
      <c r="BH134" s="160">
        <f t="shared" si="7"/>
        <v>0</v>
      </c>
      <c r="BI134" s="160">
        <f t="shared" si="8"/>
        <v>0</v>
      </c>
      <c r="BJ134" s="14" t="s">
        <v>89</v>
      </c>
      <c r="BK134" s="160">
        <f t="shared" si="9"/>
        <v>0</v>
      </c>
      <c r="BL134" s="14" t="s">
        <v>133</v>
      </c>
      <c r="BM134" s="159" t="s">
        <v>267</v>
      </c>
    </row>
    <row r="135" spans="1:65" s="2" customFormat="1" ht="24.2" customHeight="1">
      <c r="A135" s="29"/>
      <c r="B135" s="146"/>
      <c r="C135" s="147" t="s">
        <v>153</v>
      </c>
      <c r="D135" s="147" t="s">
        <v>129</v>
      </c>
      <c r="E135" s="148" t="s">
        <v>154</v>
      </c>
      <c r="F135" s="149" t="s">
        <v>155</v>
      </c>
      <c r="G135" s="150" t="s">
        <v>132</v>
      </c>
      <c r="H135" s="151">
        <v>1.698</v>
      </c>
      <c r="I135" s="152"/>
      <c r="J135" s="153">
        <f t="shared" si="0"/>
        <v>0</v>
      </c>
      <c r="K135" s="154"/>
      <c r="L135" s="30"/>
      <c r="M135" s="155" t="s">
        <v>1</v>
      </c>
      <c r="N135" s="156" t="s">
        <v>42</v>
      </c>
      <c r="O135" s="55"/>
      <c r="P135" s="157">
        <f t="shared" si="1"/>
        <v>0</v>
      </c>
      <c r="Q135" s="157">
        <v>0</v>
      </c>
      <c r="R135" s="157">
        <f t="shared" si="2"/>
        <v>0</v>
      </c>
      <c r="S135" s="157">
        <v>0</v>
      </c>
      <c r="T135" s="15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9" t="s">
        <v>133</v>
      </c>
      <c r="AT135" s="159" t="s">
        <v>129</v>
      </c>
      <c r="AU135" s="159" t="s">
        <v>89</v>
      </c>
      <c r="AY135" s="14" t="s">
        <v>126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14" t="s">
        <v>89</v>
      </c>
      <c r="BK135" s="160">
        <f t="shared" si="9"/>
        <v>0</v>
      </c>
      <c r="BL135" s="14" t="s">
        <v>133</v>
      </c>
      <c r="BM135" s="159" t="s">
        <v>268</v>
      </c>
    </row>
    <row r="136" spans="1:65" s="2" customFormat="1" ht="14.45" customHeight="1">
      <c r="A136" s="29"/>
      <c r="B136" s="146"/>
      <c r="C136" s="147" t="s">
        <v>157</v>
      </c>
      <c r="D136" s="147" t="s">
        <v>129</v>
      </c>
      <c r="E136" s="148" t="s">
        <v>158</v>
      </c>
      <c r="F136" s="149" t="s">
        <v>159</v>
      </c>
      <c r="G136" s="150" t="s">
        <v>160</v>
      </c>
      <c r="H136" s="151">
        <v>1</v>
      </c>
      <c r="I136" s="152"/>
      <c r="J136" s="153">
        <f t="shared" si="0"/>
        <v>0</v>
      </c>
      <c r="K136" s="154"/>
      <c r="L136" s="30"/>
      <c r="M136" s="155" t="s">
        <v>1</v>
      </c>
      <c r="N136" s="156" t="s">
        <v>42</v>
      </c>
      <c r="O136" s="55"/>
      <c r="P136" s="157">
        <f t="shared" si="1"/>
        <v>0</v>
      </c>
      <c r="Q136" s="157">
        <v>0</v>
      </c>
      <c r="R136" s="157">
        <f t="shared" si="2"/>
        <v>0</v>
      </c>
      <c r="S136" s="157">
        <v>0</v>
      </c>
      <c r="T136" s="158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9" t="s">
        <v>133</v>
      </c>
      <c r="AT136" s="159" t="s">
        <v>129</v>
      </c>
      <c r="AU136" s="159" t="s">
        <v>89</v>
      </c>
      <c r="AY136" s="14" t="s">
        <v>126</v>
      </c>
      <c r="BE136" s="160">
        <f t="shared" si="4"/>
        <v>0</v>
      </c>
      <c r="BF136" s="160">
        <f t="shared" si="5"/>
        <v>0</v>
      </c>
      <c r="BG136" s="160">
        <f t="shared" si="6"/>
        <v>0</v>
      </c>
      <c r="BH136" s="160">
        <f t="shared" si="7"/>
        <v>0</v>
      </c>
      <c r="BI136" s="160">
        <f t="shared" si="8"/>
        <v>0</v>
      </c>
      <c r="BJ136" s="14" t="s">
        <v>89</v>
      </c>
      <c r="BK136" s="160">
        <f t="shared" si="9"/>
        <v>0</v>
      </c>
      <c r="BL136" s="14" t="s">
        <v>133</v>
      </c>
      <c r="BM136" s="159" t="s">
        <v>269</v>
      </c>
    </row>
    <row r="137" spans="1:65" s="12" customFormat="1" ht="25.9" customHeight="1">
      <c r="B137" s="133"/>
      <c r="D137" s="134" t="s">
        <v>75</v>
      </c>
      <c r="E137" s="135" t="s">
        <v>162</v>
      </c>
      <c r="F137" s="135" t="s">
        <v>163</v>
      </c>
      <c r="I137" s="136"/>
      <c r="J137" s="137">
        <f>BK137</f>
        <v>0</v>
      </c>
      <c r="L137" s="133"/>
      <c r="M137" s="138"/>
      <c r="N137" s="139"/>
      <c r="O137" s="139"/>
      <c r="P137" s="140">
        <f>P138+P145+P158</f>
        <v>0</v>
      </c>
      <c r="Q137" s="139"/>
      <c r="R137" s="140">
        <f>R138+R145+R158</f>
        <v>11.94370204</v>
      </c>
      <c r="S137" s="139"/>
      <c r="T137" s="141">
        <f>T138+T145+T158</f>
        <v>1.6978339999999998</v>
      </c>
      <c r="AR137" s="134" t="s">
        <v>89</v>
      </c>
      <c r="AT137" s="142" t="s">
        <v>75</v>
      </c>
      <c r="AU137" s="142" t="s">
        <v>76</v>
      </c>
      <c r="AY137" s="134" t="s">
        <v>126</v>
      </c>
      <c r="BK137" s="143">
        <f>BK138+BK145+BK158</f>
        <v>0</v>
      </c>
    </row>
    <row r="138" spans="1:65" s="12" customFormat="1" ht="22.9" customHeight="1">
      <c r="B138" s="133"/>
      <c r="D138" s="134" t="s">
        <v>75</v>
      </c>
      <c r="E138" s="144" t="s">
        <v>270</v>
      </c>
      <c r="F138" s="144" t="s">
        <v>271</v>
      </c>
      <c r="I138" s="136"/>
      <c r="J138" s="145">
        <f>BK138</f>
        <v>0</v>
      </c>
      <c r="L138" s="133"/>
      <c r="M138" s="138"/>
      <c r="N138" s="139"/>
      <c r="O138" s="139"/>
      <c r="P138" s="140">
        <f>SUM(P139:P144)</f>
        <v>0</v>
      </c>
      <c r="Q138" s="139"/>
      <c r="R138" s="140">
        <f>SUM(R139:R144)</f>
        <v>1.0570000000000001E-2</v>
      </c>
      <c r="S138" s="139"/>
      <c r="T138" s="141">
        <f>SUM(T139:T144)</f>
        <v>1.9E-2</v>
      </c>
      <c r="AR138" s="134" t="s">
        <v>89</v>
      </c>
      <c r="AT138" s="142" t="s">
        <v>75</v>
      </c>
      <c r="AU138" s="142" t="s">
        <v>83</v>
      </c>
      <c r="AY138" s="134" t="s">
        <v>126</v>
      </c>
      <c r="BK138" s="143">
        <f>SUM(BK139:BK144)</f>
        <v>0</v>
      </c>
    </row>
    <row r="139" spans="1:65" s="2" customFormat="1" ht="24.2" customHeight="1">
      <c r="A139" s="29"/>
      <c r="B139" s="146"/>
      <c r="C139" s="147" t="s">
        <v>127</v>
      </c>
      <c r="D139" s="147" t="s">
        <v>129</v>
      </c>
      <c r="E139" s="148" t="s">
        <v>272</v>
      </c>
      <c r="F139" s="149" t="s">
        <v>273</v>
      </c>
      <c r="G139" s="150" t="s">
        <v>160</v>
      </c>
      <c r="H139" s="151">
        <v>19</v>
      </c>
      <c r="I139" s="152"/>
      <c r="J139" s="153">
        <f t="shared" ref="J139:J144" si="10">ROUND(I139*H139,2)</f>
        <v>0</v>
      </c>
      <c r="K139" s="154"/>
      <c r="L139" s="30"/>
      <c r="M139" s="155" t="s">
        <v>1</v>
      </c>
      <c r="N139" s="156" t="s">
        <v>42</v>
      </c>
      <c r="O139" s="55"/>
      <c r="P139" s="157">
        <f t="shared" ref="P139:P144" si="11">O139*H139</f>
        <v>0</v>
      </c>
      <c r="Q139" s="157">
        <v>0</v>
      </c>
      <c r="R139" s="157">
        <f t="shared" ref="R139:R144" si="12">Q139*H139</f>
        <v>0</v>
      </c>
      <c r="S139" s="157">
        <v>1E-3</v>
      </c>
      <c r="T139" s="158">
        <f t="shared" ref="T139:T144" si="13">S139*H139</f>
        <v>1.9E-2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9" t="s">
        <v>169</v>
      </c>
      <c r="AT139" s="159" t="s">
        <v>129</v>
      </c>
      <c r="AU139" s="159" t="s">
        <v>89</v>
      </c>
      <c r="AY139" s="14" t="s">
        <v>126</v>
      </c>
      <c r="BE139" s="160">
        <f t="shared" ref="BE139:BE144" si="14">IF(N139="základná",J139,0)</f>
        <v>0</v>
      </c>
      <c r="BF139" s="160">
        <f t="shared" ref="BF139:BF144" si="15">IF(N139="znížená",J139,0)</f>
        <v>0</v>
      </c>
      <c r="BG139" s="160">
        <f t="shared" ref="BG139:BG144" si="16">IF(N139="zákl. prenesená",J139,0)</f>
        <v>0</v>
      </c>
      <c r="BH139" s="160">
        <f t="shared" ref="BH139:BH144" si="17">IF(N139="zníž. prenesená",J139,0)</f>
        <v>0</v>
      </c>
      <c r="BI139" s="160">
        <f t="shared" ref="BI139:BI144" si="18">IF(N139="nulová",J139,0)</f>
        <v>0</v>
      </c>
      <c r="BJ139" s="14" t="s">
        <v>89</v>
      </c>
      <c r="BK139" s="160">
        <f t="shared" ref="BK139:BK144" si="19">ROUND(I139*H139,2)</f>
        <v>0</v>
      </c>
      <c r="BL139" s="14" t="s">
        <v>169</v>
      </c>
      <c r="BM139" s="159" t="s">
        <v>274</v>
      </c>
    </row>
    <row r="140" spans="1:65" s="2" customFormat="1" ht="14.45" customHeight="1">
      <c r="A140" s="29"/>
      <c r="B140" s="146"/>
      <c r="C140" s="147" t="s">
        <v>171</v>
      </c>
      <c r="D140" s="147" t="s">
        <v>129</v>
      </c>
      <c r="E140" s="148" t="s">
        <v>275</v>
      </c>
      <c r="F140" s="149" t="s">
        <v>276</v>
      </c>
      <c r="G140" s="150" t="s">
        <v>160</v>
      </c>
      <c r="H140" s="151">
        <v>19</v>
      </c>
      <c r="I140" s="152"/>
      <c r="J140" s="153">
        <f t="shared" si="10"/>
        <v>0</v>
      </c>
      <c r="K140" s="154"/>
      <c r="L140" s="30"/>
      <c r="M140" s="155" t="s">
        <v>1</v>
      </c>
      <c r="N140" s="156" t="s">
        <v>42</v>
      </c>
      <c r="O140" s="55"/>
      <c r="P140" s="157">
        <f t="shared" si="11"/>
        <v>0</v>
      </c>
      <c r="Q140" s="157">
        <v>3.0000000000000001E-5</v>
      </c>
      <c r="R140" s="157">
        <f t="shared" si="12"/>
        <v>5.6999999999999998E-4</v>
      </c>
      <c r="S140" s="157">
        <v>0</v>
      </c>
      <c r="T140" s="158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9" t="s">
        <v>169</v>
      </c>
      <c r="AT140" s="159" t="s">
        <v>129</v>
      </c>
      <c r="AU140" s="159" t="s">
        <v>89</v>
      </c>
      <c r="AY140" s="14" t="s">
        <v>126</v>
      </c>
      <c r="BE140" s="160">
        <f t="shared" si="14"/>
        <v>0</v>
      </c>
      <c r="BF140" s="160">
        <f t="shared" si="15"/>
        <v>0</v>
      </c>
      <c r="BG140" s="160">
        <f t="shared" si="16"/>
        <v>0</v>
      </c>
      <c r="BH140" s="160">
        <f t="shared" si="17"/>
        <v>0</v>
      </c>
      <c r="BI140" s="160">
        <f t="shared" si="18"/>
        <v>0</v>
      </c>
      <c r="BJ140" s="14" t="s">
        <v>89</v>
      </c>
      <c r="BK140" s="160">
        <f t="shared" si="19"/>
        <v>0</v>
      </c>
      <c r="BL140" s="14" t="s">
        <v>169</v>
      </c>
      <c r="BM140" s="159" t="s">
        <v>277</v>
      </c>
    </row>
    <row r="141" spans="1:65" s="2" customFormat="1" ht="14.45" customHeight="1">
      <c r="A141" s="29"/>
      <c r="B141" s="146"/>
      <c r="C141" s="161" t="s">
        <v>176</v>
      </c>
      <c r="D141" s="161" t="s">
        <v>181</v>
      </c>
      <c r="E141" s="162" t="s">
        <v>278</v>
      </c>
      <c r="F141" s="163" t="s">
        <v>279</v>
      </c>
      <c r="G141" s="164" t="s">
        <v>160</v>
      </c>
      <c r="H141" s="165">
        <v>12</v>
      </c>
      <c r="I141" s="166"/>
      <c r="J141" s="167">
        <f t="shared" si="10"/>
        <v>0</v>
      </c>
      <c r="K141" s="168"/>
      <c r="L141" s="169"/>
      <c r="M141" s="170" t="s">
        <v>1</v>
      </c>
      <c r="N141" s="171" t="s">
        <v>42</v>
      </c>
      <c r="O141" s="55"/>
      <c r="P141" s="157">
        <f t="shared" si="11"/>
        <v>0</v>
      </c>
      <c r="Q141" s="157">
        <v>4.6000000000000001E-4</v>
      </c>
      <c r="R141" s="157">
        <f t="shared" si="12"/>
        <v>5.5200000000000006E-3</v>
      </c>
      <c r="S141" s="157">
        <v>0</v>
      </c>
      <c r="T141" s="158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9" t="s">
        <v>184</v>
      </c>
      <c r="AT141" s="159" t="s">
        <v>181</v>
      </c>
      <c r="AU141" s="159" t="s">
        <v>89</v>
      </c>
      <c r="AY141" s="14" t="s">
        <v>126</v>
      </c>
      <c r="BE141" s="160">
        <f t="shared" si="14"/>
        <v>0</v>
      </c>
      <c r="BF141" s="160">
        <f t="shared" si="15"/>
        <v>0</v>
      </c>
      <c r="BG141" s="160">
        <f t="shared" si="16"/>
        <v>0</v>
      </c>
      <c r="BH141" s="160">
        <f t="shared" si="17"/>
        <v>0</v>
      </c>
      <c r="BI141" s="160">
        <f t="shared" si="18"/>
        <v>0</v>
      </c>
      <c r="BJ141" s="14" t="s">
        <v>89</v>
      </c>
      <c r="BK141" s="160">
        <f t="shared" si="19"/>
        <v>0</v>
      </c>
      <c r="BL141" s="14" t="s">
        <v>169</v>
      </c>
      <c r="BM141" s="159" t="s">
        <v>280</v>
      </c>
    </row>
    <row r="142" spans="1:65" s="2" customFormat="1" ht="14.45" customHeight="1">
      <c r="A142" s="29"/>
      <c r="B142" s="146"/>
      <c r="C142" s="161" t="s">
        <v>180</v>
      </c>
      <c r="D142" s="161" t="s">
        <v>181</v>
      </c>
      <c r="E142" s="162" t="s">
        <v>281</v>
      </c>
      <c r="F142" s="163" t="s">
        <v>282</v>
      </c>
      <c r="G142" s="164" t="s">
        <v>160</v>
      </c>
      <c r="H142" s="165">
        <v>7</v>
      </c>
      <c r="I142" s="166"/>
      <c r="J142" s="167">
        <f t="shared" si="10"/>
        <v>0</v>
      </c>
      <c r="K142" s="168"/>
      <c r="L142" s="169"/>
      <c r="M142" s="170" t="s">
        <v>1</v>
      </c>
      <c r="N142" s="171" t="s">
        <v>42</v>
      </c>
      <c r="O142" s="55"/>
      <c r="P142" s="157">
        <f t="shared" si="11"/>
        <v>0</v>
      </c>
      <c r="Q142" s="157">
        <v>6.2E-4</v>
      </c>
      <c r="R142" s="157">
        <f t="shared" si="12"/>
        <v>4.3400000000000001E-3</v>
      </c>
      <c r="S142" s="157">
        <v>0</v>
      </c>
      <c r="T142" s="158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9" t="s">
        <v>184</v>
      </c>
      <c r="AT142" s="159" t="s">
        <v>181</v>
      </c>
      <c r="AU142" s="159" t="s">
        <v>89</v>
      </c>
      <c r="AY142" s="14" t="s">
        <v>126</v>
      </c>
      <c r="BE142" s="160">
        <f t="shared" si="14"/>
        <v>0</v>
      </c>
      <c r="BF142" s="160">
        <f t="shared" si="15"/>
        <v>0</v>
      </c>
      <c r="BG142" s="160">
        <f t="shared" si="16"/>
        <v>0</v>
      </c>
      <c r="BH142" s="160">
        <f t="shared" si="17"/>
        <v>0</v>
      </c>
      <c r="BI142" s="160">
        <f t="shared" si="18"/>
        <v>0</v>
      </c>
      <c r="BJ142" s="14" t="s">
        <v>89</v>
      </c>
      <c r="BK142" s="160">
        <f t="shared" si="19"/>
        <v>0</v>
      </c>
      <c r="BL142" s="14" t="s">
        <v>169</v>
      </c>
      <c r="BM142" s="159" t="s">
        <v>283</v>
      </c>
    </row>
    <row r="143" spans="1:65" s="2" customFormat="1" ht="24.2" customHeight="1">
      <c r="A143" s="29"/>
      <c r="B143" s="146"/>
      <c r="C143" s="147" t="s">
        <v>186</v>
      </c>
      <c r="D143" s="147" t="s">
        <v>129</v>
      </c>
      <c r="E143" s="148" t="s">
        <v>284</v>
      </c>
      <c r="F143" s="149" t="s">
        <v>285</v>
      </c>
      <c r="G143" s="150" t="s">
        <v>160</v>
      </c>
      <c r="H143" s="151">
        <v>14</v>
      </c>
      <c r="I143" s="152"/>
      <c r="J143" s="153">
        <f t="shared" si="10"/>
        <v>0</v>
      </c>
      <c r="K143" s="154"/>
      <c r="L143" s="30"/>
      <c r="M143" s="155" t="s">
        <v>1</v>
      </c>
      <c r="N143" s="156" t="s">
        <v>42</v>
      </c>
      <c r="O143" s="55"/>
      <c r="P143" s="157">
        <f t="shared" si="11"/>
        <v>0</v>
      </c>
      <c r="Q143" s="157">
        <v>1.0000000000000001E-5</v>
      </c>
      <c r="R143" s="157">
        <f t="shared" si="12"/>
        <v>1.4000000000000001E-4</v>
      </c>
      <c r="S143" s="157">
        <v>0</v>
      </c>
      <c r="T143" s="158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9" t="s">
        <v>169</v>
      </c>
      <c r="AT143" s="159" t="s">
        <v>129</v>
      </c>
      <c r="AU143" s="159" t="s">
        <v>89</v>
      </c>
      <c r="AY143" s="14" t="s">
        <v>126</v>
      </c>
      <c r="BE143" s="160">
        <f t="shared" si="14"/>
        <v>0</v>
      </c>
      <c r="BF143" s="160">
        <f t="shared" si="15"/>
        <v>0</v>
      </c>
      <c r="BG143" s="160">
        <f t="shared" si="16"/>
        <v>0</v>
      </c>
      <c r="BH143" s="160">
        <f t="shared" si="17"/>
        <v>0</v>
      </c>
      <c r="BI143" s="160">
        <f t="shared" si="18"/>
        <v>0</v>
      </c>
      <c r="BJ143" s="14" t="s">
        <v>89</v>
      </c>
      <c r="BK143" s="160">
        <f t="shared" si="19"/>
        <v>0</v>
      </c>
      <c r="BL143" s="14" t="s">
        <v>169</v>
      </c>
      <c r="BM143" s="159" t="s">
        <v>286</v>
      </c>
    </row>
    <row r="144" spans="1:65" s="2" customFormat="1" ht="24.2" customHeight="1">
      <c r="A144" s="29"/>
      <c r="B144" s="146"/>
      <c r="C144" s="147" t="s">
        <v>190</v>
      </c>
      <c r="D144" s="147" t="s">
        <v>129</v>
      </c>
      <c r="E144" s="148" t="s">
        <v>287</v>
      </c>
      <c r="F144" s="149" t="s">
        <v>288</v>
      </c>
      <c r="G144" s="150" t="s">
        <v>236</v>
      </c>
      <c r="H144" s="172"/>
      <c r="I144" s="152"/>
      <c r="J144" s="153">
        <f t="shared" si="10"/>
        <v>0</v>
      </c>
      <c r="K144" s="154"/>
      <c r="L144" s="30"/>
      <c r="M144" s="155" t="s">
        <v>1</v>
      </c>
      <c r="N144" s="156" t="s">
        <v>42</v>
      </c>
      <c r="O144" s="55"/>
      <c r="P144" s="157">
        <f t="shared" si="11"/>
        <v>0</v>
      </c>
      <c r="Q144" s="157">
        <v>0</v>
      </c>
      <c r="R144" s="157">
        <f t="shared" si="12"/>
        <v>0</v>
      </c>
      <c r="S144" s="157">
        <v>0</v>
      </c>
      <c r="T144" s="158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9" t="s">
        <v>169</v>
      </c>
      <c r="AT144" s="159" t="s">
        <v>129</v>
      </c>
      <c r="AU144" s="159" t="s">
        <v>89</v>
      </c>
      <c r="AY144" s="14" t="s">
        <v>126</v>
      </c>
      <c r="BE144" s="160">
        <f t="shared" si="14"/>
        <v>0</v>
      </c>
      <c r="BF144" s="160">
        <f t="shared" si="15"/>
        <v>0</v>
      </c>
      <c r="BG144" s="160">
        <f t="shared" si="16"/>
        <v>0</v>
      </c>
      <c r="BH144" s="160">
        <f t="shared" si="17"/>
        <v>0</v>
      </c>
      <c r="BI144" s="160">
        <f t="shared" si="18"/>
        <v>0</v>
      </c>
      <c r="BJ144" s="14" t="s">
        <v>89</v>
      </c>
      <c r="BK144" s="160">
        <f t="shared" si="19"/>
        <v>0</v>
      </c>
      <c r="BL144" s="14" t="s">
        <v>169</v>
      </c>
      <c r="BM144" s="159" t="s">
        <v>289</v>
      </c>
    </row>
    <row r="145" spans="1:65" s="12" customFormat="1" ht="22.9" customHeight="1">
      <c r="B145" s="133"/>
      <c r="D145" s="134" t="s">
        <v>75</v>
      </c>
      <c r="E145" s="144" t="s">
        <v>164</v>
      </c>
      <c r="F145" s="144" t="s">
        <v>165</v>
      </c>
      <c r="I145" s="136"/>
      <c r="J145" s="145">
        <f>BK145</f>
        <v>0</v>
      </c>
      <c r="L145" s="133"/>
      <c r="M145" s="138"/>
      <c r="N145" s="139"/>
      <c r="O145" s="139"/>
      <c r="P145" s="140">
        <f>SUM(P146:P157)</f>
        <v>0</v>
      </c>
      <c r="Q145" s="139"/>
      <c r="R145" s="140">
        <f>SUM(R146:R157)</f>
        <v>11.78536124</v>
      </c>
      <c r="S145" s="139"/>
      <c r="T145" s="141">
        <f>SUM(T146:T157)</f>
        <v>1.6788339999999999</v>
      </c>
      <c r="AR145" s="134" t="s">
        <v>89</v>
      </c>
      <c r="AT145" s="142" t="s">
        <v>75</v>
      </c>
      <c r="AU145" s="142" t="s">
        <v>83</v>
      </c>
      <c r="AY145" s="134" t="s">
        <v>126</v>
      </c>
      <c r="BK145" s="143">
        <f>SUM(BK146:BK157)</f>
        <v>0</v>
      </c>
    </row>
    <row r="146" spans="1:65" s="2" customFormat="1" ht="14.45" customHeight="1">
      <c r="A146" s="29"/>
      <c r="B146" s="146"/>
      <c r="C146" s="147" t="s">
        <v>194</v>
      </c>
      <c r="D146" s="147" t="s">
        <v>129</v>
      </c>
      <c r="E146" s="148" t="s">
        <v>195</v>
      </c>
      <c r="F146" s="149" t="s">
        <v>196</v>
      </c>
      <c r="G146" s="150" t="s">
        <v>174</v>
      </c>
      <c r="H146" s="151">
        <v>434.62</v>
      </c>
      <c r="I146" s="152"/>
      <c r="J146" s="153">
        <f t="shared" ref="J146:J157" si="20">ROUND(I146*H146,2)</f>
        <v>0</v>
      </c>
      <c r="K146" s="154"/>
      <c r="L146" s="30"/>
      <c r="M146" s="155" t="s">
        <v>1</v>
      </c>
      <c r="N146" s="156" t="s">
        <v>42</v>
      </c>
      <c r="O146" s="55"/>
      <c r="P146" s="157">
        <f t="shared" ref="P146:P157" si="21">O146*H146</f>
        <v>0</v>
      </c>
      <c r="Q146" s="157">
        <v>0</v>
      </c>
      <c r="R146" s="157">
        <f t="shared" ref="R146:R157" si="22">Q146*H146</f>
        <v>0</v>
      </c>
      <c r="S146" s="157">
        <v>1E-3</v>
      </c>
      <c r="T146" s="158">
        <f t="shared" ref="T146:T157" si="23">S146*H146</f>
        <v>0.43462000000000001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9" t="s">
        <v>169</v>
      </c>
      <c r="AT146" s="159" t="s">
        <v>129</v>
      </c>
      <c r="AU146" s="159" t="s">
        <v>89</v>
      </c>
      <c r="AY146" s="14" t="s">
        <v>126</v>
      </c>
      <c r="BE146" s="160">
        <f t="shared" ref="BE146:BE157" si="24">IF(N146="základná",J146,0)</f>
        <v>0</v>
      </c>
      <c r="BF146" s="160">
        <f t="shared" ref="BF146:BF157" si="25">IF(N146="znížená",J146,0)</f>
        <v>0</v>
      </c>
      <c r="BG146" s="160">
        <f t="shared" ref="BG146:BG157" si="26">IF(N146="zákl. prenesená",J146,0)</f>
        <v>0</v>
      </c>
      <c r="BH146" s="160">
        <f t="shared" ref="BH146:BH157" si="27">IF(N146="zníž. prenesená",J146,0)</f>
        <v>0</v>
      </c>
      <c r="BI146" s="160">
        <f t="shared" ref="BI146:BI157" si="28">IF(N146="nulová",J146,0)</f>
        <v>0</v>
      </c>
      <c r="BJ146" s="14" t="s">
        <v>89</v>
      </c>
      <c r="BK146" s="160">
        <f t="shared" ref="BK146:BK157" si="29">ROUND(I146*H146,2)</f>
        <v>0</v>
      </c>
      <c r="BL146" s="14" t="s">
        <v>169</v>
      </c>
      <c r="BM146" s="159" t="s">
        <v>290</v>
      </c>
    </row>
    <row r="147" spans="1:65" s="2" customFormat="1" ht="14.45" customHeight="1">
      <c r="A147" s="29"/>
      <c r="B147" s="146"/>
      <c r="C147" s="147" t="s">
        <v>169</v>
      </c>
      <c r="D147" s="147" t="s">
        <v>129</v>
      </c>
      <c r="E147" s="148" t="s">
        <v>198</v>
      </c>
      <c r="F147" s="149" t="s">
        <v>199</v>
      </c>
      <c r="G147" s="150" t="s">
        <v>174</v>
      </c>
      <c r="H147" s="151">
        <v>434.62</v>
      </c>
      <c r="I147" s="152"/>
      <c r="J147" s="153">
        <f t="shared" si="20"/>
        <v>0</v>
      </c>
      <c r="K147" s="154"/>
      <c r="L147" s="30"/>
      <c r="M147" s="155" t="s">
        <v>1</v>
      </c>
      <c r="N147" s="156" t="s">
        <v>42</v>
      </c>
      <c r="O147" s="55"/>
      <c r="P147" s="157">
        <f t="shared" si="21"/>
        <v>0</v>
      </c>
      <c r="Q147" s="157">
        <v>4.0000000000000003E-5</v>
      </c>
      <c r="R147" s="157">
        <f t="shared" si="22"/>
        <v>1.7384800000000002E-2</v>
      </c>
      <c r="S147" s="157">
        <v>0</v>
      </c>
      <c r="T147" s="158">
        <f t="shared" si="2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9" t="s">
        <v>169</v>
      </c>
      <c r="AT147" s="159" t="s">
        <v>129</v>
      </c>
      <c r="AU147" s="159" t="s">
        <v>89</v>
      </c>
      <c r="AY147" s="14" t="s">
        <v>126</v>
      </c>
      <c r="BE147" s="160">
        <f t="shared" si="24"/>
        <v>0</v>
      </c>
      <c r="BF147" s="160">
        <f t="shared" si="25"/>
        <v>0</v>
      </c>
      <c r="BG147" s="160">
        <f t="shared" si="26"/>
        <v>0</v>
      </c>
      <c r="BH147" s="160">
        <f t="shared" si="27"/>
        <v>0</v>
      </c>
      <c r="BI147" s="160">
        <f t="shared" si="28"/>
        <v>0</v>
      </c>
      <c r="BJ147" s="14" t="s">
        <v>89</v>
      </c>
      <c r="BK147" s="160">
        <f t="shared" si="29"/>
        <v>0</v>
      </c>
      <c r="BL147" s="14" t="s">
        <v>169</v>
      </c>
      <c r="BM147" s="159" t="s">
        <v>291</v>
      </c>
    </row>
    <row r="148" spans="1:65" s="2" customFormat="1" ht="14.45" customHeight="1">
      <c r="A148" s="29"/>
      <c r="B148" s="146"/>
      <c r="C148" s="161" t="s">
        <v>201</v>
      </c>
      <c r="D148" s="161" t="s">
        <v>181</v>
      </c>
      <c r="E148" s="162" t="s">
        <v>202</v>
      </c>
      <c r="F148" s="179" t="s">
        <v>351</v>
      </c>
      <c r="G148" s="164" t="s">
        <v>174</v>
      </c>
      <c r="H148" s="165">
        <v>443.31200000000001</v>
      </c>
      <c r="I148" s="166"/>
      <c r="J148" s="167">
        <f t="shared" si="20"/>
        <v>0</v>
      </c>
      <c r="K148" s="168"/>
      <c r="L148" s="169"/>
      <c r="M148" s="170" t="s">
        <v>1</v>
      </c>
      <c r="N148" s="171" t="s">
        <v>42</v>
      </c>
      <c r="O148" s="55"/>
      <c r="P148" s="157">
        <f t="shared" si="21"/>
        <v>0</v>
      </c>
      <c r="Q148" s="157">
        <v>5.0000000000000001E-3</v>
      </c>
      <c r="R148" s="157">
        <f t="shared" si="22"/>
        <v>2.2165600000000003</v>
      </c>
      <c r="S148" s="157">
        <v>0</v>
      </c>
      <c r="T148" s="158">
        <f t="shared" si="2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9" t="s">
        <v>184</v>
      </c>
      <c r="AT148" s="159" t="s">
        <v>181</v>
      </c>
      <c r="AU148" s="159" t="s">
        <v>89</v>
      </c>
      <c r="AY148" s="14" t="s">
        <v>126</v>
      </c>
      <c r="BE148" s="160">
        <f t="shared" si="24"/>
        <v>0</v>
      </c>
      <c r="BF148" s="160">
        <f t="shared" si="25"/>
        <v>0</v>
      </c>
      <c r="BG148" s="160">
        <f t="shared" si="26"/>
        <v>0</v>
      </c>
      <c r="BH148" s="160">
        <f t="shared" si="27"/>
        <v>0</v>
      </c>
      <c r="BI148" s="160">
        <f t="shared" si="28"/>
        <v>0</v>
      </c>
      <c r="BJ148" s="14" t="s">
        <v>89</v>
      </c>
      <c r="BK148" s="160">
        <f t="shared" si="29"/>
        <v>0</v>
      </c>
      <c r="BL148" s="14" t="s">
        <v>169</v>
      </c>
      <c r="BM148" s="159" t="s">
        <v>292</v>
      </c>
    </row>
    <row r="149" spans="1:65" s="2" customFormat="1" ht="24.2" customHeight="1">
      <c r="A149" s="29"/>
      <c r="B149" s="146"/>
      <c r="C149" s="147" t="s">
        <v>204</v>
      </c>
      <c r="D149" s="147" t="s">
        <v>129</v>
      </c>
      <c r="E149" s="148" t="s">
        <v>293</v>
      </c>
      <c r="F149" s="149" t="s">
        <v>294</v>
      </c>
      <c r="G149" s="150" t="s">
        <v>168</v>
      </c>
      <c r="H149" s="151">
        <v>414.738</v>
      </c>
      <c r="I149" s="152"/>
      <c r="J149" s="153">
        <f t="shared" si="20"/>
        <v>0</v>
      </c>
      <c r="K149" s="154"/>
      <c r="L149" s="30"/>
      <c r="M149" s="155" t="s">
        <v>1</v>
      </c>
      <c r="N149" s="156" t="s">
        <v>42</v>
      </c>
      <c r="O149" s="55"/>
      <c r="P149" s="157">
        <f t="shared" si="21"/>
        <v>0</v>
      </c>
      <c r="Q149" s="157">
        <v>0</v>
      </c>
      <c r="R149" s="157">
        <f t="shared" si="22"/>
        <v>0</v>
      </c>
      <c r="S149" s="157">
        <v>3.0000000000000001E-3</v>
      </c>
      <c r="T149" s="158">
        <f t="shared" si="23"/>
        <v>1.2442139999999999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9" t="s">
        <v>169</v>
      </c>
      <c r="AT149" s="159" t="s">
        <v>129</v>
      </c>
      <c r="AU149" s="159" t="s">
        <v>89</v>
      </c>
      <c r="AY149" s="14" t="s">
        <v>126</v>
      </c>
      <c r="BE149" s="160">
        <f t="shared" si="24"/>
        <v>0</v>
      </c>
      <c r="BF149" s="160">
        <f t="shared" si="25"/>
        <v>0</v>
      </c>
      <c r="BG149" s="160">
        <f t="shared" si="26"/>
        <v>0</v>
      </c>
      <c r="BH149" s="160">
        <f t="shared" si="27"/>
        <v>0</v>
      </c>
      <c r="BI149" s="160">
        <f t="shared" si="28"/>
        <v>0</v>
      </c>
      <c r="BJ149" s="14" t="s">
        <v>89</v>
      </c>
      <c r="BK149" s="160">
        <f t="shared" si="29"/>
        <v>0</v>
      </c>
      <c r="BL149" s="14" t="s">
        <v>169</v>
      </c>
      <c r="BM149" s="159" t="s">
        <v>295</v>
      </c>
    </row>
    <row r="150" spans="1:65" s="2" customFormat="1" ht="24.2" customHeight="1">
      <c r="A150" s="29"/>
      <c r="B150" s="146"/>
      <c r="C150" s="147" t="s">
        <v>208</v>
      </c>
      <c r="D150" s="147" t="s">
        <v>129</v>
      </c>
      <c r="E150" s="148" t="s">
        <v>209</v>
      </c>
      <c r="F150" s="149" t="s">
        <v>210</v>
      </c>
      <c r="G150" s="150" t="s">
        <v>168</v>
      </c>
      <c r="H150" s="151">
        <v>414.738</v>
      </c>
      <c r="I150" s="152"/>
      <c r="J150" s="153">
        <f t="shared" si="20"/>
        <v>0</v>
      </c>
      <c r="K150" s="154"/>
      <c r="L150" s="30"/>
      <c r="M150" s="155" t="s">
        <v>1</v>
      </c>
      <c r="N150" s="156" t="s">
        <v>42</v>
      </c>
      <c r="O150" s="55"/>
      <c r="P150" s="157">
        <f t="shared" si="21"/>
        <v>0</v>
      </c>
      <c r="Q150" s="157">
        <v>2.9999999999999997E-4</v>
      </c>
      <c r="R150" s="157">
        <f t="shared" si="22"/>
        <v>0.12442139999999999</v>
      </c>
      <c r="S150" s="157">
        <v>0</v>
      </c>
      <c r="T150" s="158">
        <f t="shared" si="2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9" t="s">
        <v>169</v>
      </c>
      <c r="AT150" s="159" t="s">
        <v>129</v>
      </c>
      <c r="AU150" s="159" t="s">
        <v>89</v>
      </c>
      <c r="AY150" s="14" t="s">
        <v>126</v>
      </c>
      <c r="BE150" s="160">
        <f t="shared" si="24"/>
        <v>0</v>
      </c>
      <c r="BF150" s="160">
        <f t="shared" si="25"/>
        <v>0</v>
      </c>
      <c r="BG150" s="160">
        <f t="shared" si="26"/>
        <v>0</v>
      </c>
      <c r="BH150" s="160">
        <f t="shared" si="27"/>
        <v>0</v>
      </c>
      <c r="BI150" s="160">
        <f t="shared" si="28"/>
        <v>0</v>
      </c>
      <c r="BJ150" s="14" t="s">
        <v>89</v>
      </c>
      <c r="BK150" s="160">
        <f t="shared" si="29"/>
        <v>0</v>
      </c>
      <c r="BL150" s="14" t="s">
        <v>169</v>
      </c>
      <c r="BM150" s="159" t="s">
        <v>296</v>
      </c>
    </row>
    <row r="151" spans="1:65" s="2" customFormat="1" ht="14.45" customHeight="1">
      <c r="A151" s="29"/>
      <c r="B151" s="146"/>
      <c r="C151" s="161" t="s">
        <v>7</v>
      </c>
      <c r="D151" s="161" t="s">
        <v>181</v>
      </c>
      <c r="E151" s="162" t="s">
        <v>182</v>
      </c>
      <c r="F151" s="163" t="s">
        <v>183</v>
      </c>
      <c r="G151" s="164" t="s">
        <v>168</v>
      </c>
      <c r="H151" s="165">
        <v>435.47500000000002</v>
      </c>
      <c r="I151" s="166"/>
      <c r="J151" s="167">
        <f t="shared" si="20"/>
        <v>0</v>
      </c>
      <c r="K151" s="168"/>
      <c r="L151" s="169"/>
      <c r="M151" s="170" t="s">
        <v>1</v>
      </c>
      <c r="N151" s="171" t="s">
        <v>42</v>
      </c>
      <c r="O151" s="55"/>
      <c r="P151" s="157">
        <f t="shared" si="21"/>
        <v>0</v>
      </c>
      <c r="Q151" s="157">
        <v>3.0000000000000001E-3</v>
      </c>
      <c r="R151" s="157">
        <f t="shared" si="22"/>
        <v>1.3064250000000002</v>
      </c>
      <c r="S151" s="157">
        <v>0</v>
      </c>
      <c r="T151" s="158">
        <f t="shared" si="2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9" t="s">
        <v>184</v>
      </c>
      <c r="AT151" s="159" t="s">
        <v>181</v>
      </c>
      <c r="AU151" s="159" t="s">
        <v>89</v>
      </c>
      <c r="AY151" s="14" t="s">
        <v>126</v>
      </c>
      <c r="BE151" s="160">
        <f t="shared" si="24"/>
        <v>0</v>
      </c>
      <c r="BF151" s="160">
        <f t="shared" si="25"/>
        <v>0</v>
      </c>
      <c r="BG151" s="160">
        <f t="shared" si="26"/>
        <v>0</v>
      </c>
      <c r="BH151" s="160">
        <f t="shared" si="27"/>
        <v>0</v>
      </c>
      <c r="BI151" s="160">
        <f t="shared" si="28"/>
        <v>0</v>
      </c>
      <c r="BJ151" s="14" t="s">
        <v>89</v>
      </c>
      <c r="BK151" s="160">
        <f t="shared" si="29"/>
        <v>0</v>
      </c>
      <c r="BL151" s="14" t="s">
        <v>169</v>
      </c>
      <c r="BM151" s="159" t="s">
        <v>297</v>
      </c>
    </row>
    <row r="152" spans="1:65" s="2" customFormat="1" ht="14.45" customHeight="1">
      <c r="A152" s="29"/>
      <c r="B152" s="146"/>
      <c r="C152" s="147" t="s">
        <v>213</v>
      </c>
      <c r="D152" s="147" t="s">
        <v>129</v>
      </c>
      <c r="E152" s="148" t="s">
        <v>214</v>
      </c>
      <c r="F152" s="149" t="s">
        <v>215</v>
      </c>
      <c r="G152" s="150" t="s">
        <v>168</v>
      </c>
      <c r="H152" s="151">
        <v>414.738</v>
      </c>
      <c r="I152" s="152"/>
      <c r="J152" s="153">
        <f t="shared" si="20"/>
        <v>0</v>
      </c>
      <c r="K152" s="154"/>
      <c r="L152" s="30"/>
      <c r="M152" s="155" t="s">
        <v>1</v>
      </c>
      <c r="N152" s="156" t="s">
        <v>42</v>
      </c>
      <c r="O152" s="55"/>
      <c r="P152" s="157">
        <f t="shared" si="21"/>
        <v>0</v>
      </c>
      <c r="Q152" s="157">
        <v>0</v>
      </c>
      <c r="R152" s="157">
        <f t="shared" si="22"/>
        <v>0</v>
      </c>
      <c r="S152" s="157">
        <v>0</v>
      </c>
      <c r="T152" s="158">
        <f t="shared" si="2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9" t="s">
        <v>169</v>
      </c>
      <c r="AT152" s="159" t="s">
        <v>129</v>
      </c>
      <c r="AU152" s="159" t="s">
        <v>89</v>
      </c>
      <c r="AY152" s="14" t="s">
        <v>126</v>
      </c>
      <c r="BE152" s="160">
        <f t="shared" si="24"/>
        <v>0</v>
      </c>
      <c r="BF152" s="160">
        <f t="shared" si="25"/>
        <v>0</v>
      </c>
      <c r="BG152" s="160">
        <f t="shared" si="26"/>
        <v>0</v>
      </c>
      <c r="BH152" s="160">
        <f t="shared" si="27"/>
        <v>0</v>
      </c>
      <c r="BI152" s="160">
        <f t="shared" si="28"/>
        <v>0</v>
      </c>
      <c r="BJ152" s="14" t="s">
        <v>89</v>
      </c>
      <c r="BK152" s="160">
        <f t="shared" si="29"/>
        <v>0</v>
      </c>
      <c r="BL152" s="14" t="s">
        <v>169</v>
      </c>
      <c r="BM152" s="159" t="s">
        <v>298</v>
      </c>
    </row>
    <row r="153" spans="1:65" s="2" customFormat="1" ht="24.2" customHeight="1">
      <c r="A153" s="29"/>
      <c r="B153" s="146"/>
      <c r="C153" s="147" t="s">
        <v>217</v>
      </c>
      <c r="D153" s="147" t="s">
        <v>129</v>
      </c>
      <c r="E153" s="148" t="s">
        <v>218</v>
      </c>
      <c r="F153" s="149" t="s">
        <v>219</v>
      </c>
      <c r="G153" s="150" t="s">
        <v>168</v>
      </c>
      <c r="H153" s="151">
        <v>414.738</v>
      </c>
      <c r="I153" s="152"/>
      <c r="J153" s="153">
        <f t="shared" si="20"/>
        <v>0</v>
      </c>
      <c r="K153" s="154"/>
      <c r="L153" s="30"/>
      <c r="M153" s="155" t="s">
        <v>1</v>
      </c>
      <c r="N153" s="156" t="s">
        <v>42</v>
      </c>
      <c r="O153" s="55"/>
      <c r="P153" s="157">
        <f t="shared" si="21"/>
        <v>0</v>
      </c>
      <c r="Q153" s="157">
        <v>8.0000000000000007E-5</v>
      </c>
      <c r="R153" s="157">
        <f t="shared" si="22"/>
        <v>3.317904E-2</v>
      </c>
      <c r="S153" s="157">
        <v>0</v>
      </c>
      <c r="T153" s="158">
        <f t="shared" si="2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9" t="s">
        <v>169</v>
      </c>
      <c r="AT153" s="159" t="s">
        <v>129</v>
      </c>
      <c r="AU153" s="159" t="s">
        <v>89</v>
      </c>
      <c r="AY153" s="14" t="s">
        <v>126</v>
      </c>
      <c r="BE153" s="160">
        <f t="shared" si="24"/>
        <v>0</v>
      </c>
      <c r="BF153" s="160">
        <f t="shared" si="25"/>
        <v>0</v>
      </c>
      <c r="BG153" s="160">
        <f t="shared" si="26"/>
        <v>0</v>
      </c>
      <c r="BH153" s="160">
        <f t="shared" si="27"/>
        <v>0</v>
      </c>
      <c r="BI153" s="160">
        <f t="shared" si="28"/>
        <v>0</v>
      </c>
      <c r="BJ153" s="14" t="s">
        <v>89</v>
      </c>
      <c r="BK153" s="160">
        <f t="shared" si="29"/>
        <v>0</v>
      </c>
      <c r="BL153" s="14" t="s">
        <v>169</v>
      </c>
      <c r="BM153" s="159" t="s">
        <v>299</v>
      </c>
    </row>
    <row r="154" spans="1:65" s="2" customFormat="1" ht="24.2" customHeight="1">
      <c r="A154" s="29"/>
      <c r="B154" s="146"/>
      <c r="C154" s="147" t="s">
        <v>221</v>
      </c>
      <c r="D154" s="147" t="s">
        <v>129</v>
      </c>
      <c r="E154" s="148" t="s">
        <v>222</v>
      </c>
      <c r="F154" s="149" t="s">
        <v>223</v>
      </c>
      <c r="G154" s="150" t="s">
        <v>168</v>
      </c>
      <c r="H154" s="151">
        <v>414.738</v>
      </c>
      <c r="I154" s="152"/>
      <c r="J154" s="153">
        <f t="shared" si="20"/>
        <v>0</v>
      </c>
      <c r="K154" s="154"/>
      <c r="L154" s="30"/>
      <c r="M154" s="155" t="s">
        <v>1</v>
      </c>
      <c r="N154" s="156" t="s">
        <v>42</v>
      </c>
      <c r="O154" s="55"/>
      <c r="P154" s="157">
        <f t="shared" si="21"/>
        <v>0</v>
      </c>
      <c r="Q154" s="157">
        <v>4.4999999999999997E-3</v>
      </c>
      <c r="R154" s="157">
        <f t="shared" si="22"/>
        <v>1.8663209999999999</v>
      </c>
      <c r="S154" s="157">
        <v>0</v>
      </c>
      <c r="T154" s="158">
        <f t="shared" si="2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9" t="s">
        <v>169</v>
      </c>
      <c r="AT154" s="159" t="s">
        <v>129</v>
      </c>
      <c r="AU154" s="159" t="s">
        <v>89</v>
      </c>
      <c r="AY154" s="14" t="s">
        <v>126</v>
      </c>
      <c r="BE154" s="160">
        <f t="shared" si="24"/>
        <v>0</v>
      </c>
      <c r="BF154" s="160">
        <f t="shared" si="25"/>
        <v>0</v>
      </c>
      <c r="BG154" s="160">
        <f t="shared" si="26"/>
        <v>0</v>
      </c>
      <c r="BH154" s="160">
        <f t="shared" si="27"/>
        <v>0</v>
      </c>
      <c r="BI154" s="160">
        <f t="shared" si="28"/>
        <v>0</v>
      </c>
      <c r="BJ154" s="14" t="s">
        <v>89</v>
      </c>
      <c r="BK154" s="160">
        <f t="shared" si="29"/>
        <v>0</v>
      </c>
      <c r="BL154" s="14" t="s">
        <v>169</v>
      </c>
      <c r="BM154" s="159" t="s">
        <v>300</v>
      </c>
    </row>
    <row r="155" spans="1:65" s="2" customFormat="1" ht="24.2" customHeight="1">
      <c r="A155" s="29"/>
      <c r="B155" s="146"/>
      <c r="C155" s="147" t="s">
        <v>225</v>
      </c>
      <c r="D155" s="147" t="s">
        <v>129</v>
      </c>
      <c r="E155" s="148" t="s">
        <v>226</v>
      </c>
      <c r="F155" s="149" t="s">
        <v>227</v>
      </c>
      <c r="G155" s="150" t="s">
        <v>168</v>
      </c>
      <c r="H155" s="151">
        <v>414.738</v>
      </c>
      <c r="I155" s="152"/>
      <c r="J155" s="153">
        <f t="shared" si="20"/>
        <v>0</v>
      </c>
      <c r="K155" s="154"/>
      <c r="L155" s="30"/>
      <c r="M155" s="155" t="s">
        <v>1</v>
      </c>
      <c r="N155" s="156" t="s">
        <v>42</v>
      </c>
      <c r="O155" s="55"/>
      <c r="P155" s="157">
        <f t="shared" si="21"/>
        <v>0</v>
      </c>
      <c r="Q155" s="157">
        <v>1.4999999999999999E-2</v>
      </c>
      <c r="R155" s="157">
        <f t="shared" si="22"/>
        <v>6.2210700000000001</v>
      </c>
      <c r="S155" s="157">
        <v>0</v>
      </c>
      <c r="T155" s="158">
        <f t="shared" si="2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9" t="s">
        <v>169</v>
      </c>
      <c r="AT155" s="159" t="s">
        <v>129</v>
      </c>
      <c r="AU155" s="159" t="s">
        <v>89</v>
      </c>
      <c r="AY155" s="14" t="s">
        <v>126</v>
      </c>
      <c r="BE155" s="160">
        <f t="shared" si="24"/>
        <v>0</v>
      </c>
      <c r="BF155" s="160">
        <f t="shared" si="25"/>
        <v>0</v>
      </c>
      <c r="BG155" s="160">
        <f t="shared" si="26"/>
        <v>0</v>
      </c>
      <c r="BH155" s="160">
        <f t="shared" si="27"/>
        <v>0</v>
      </c>
      <c r="BI155" s="160">
        <f t="shared" si="28"/>
        <v>0</v>
      </c>
      <c r="BJ155" s="14" t="s">
        <v>89</v>
      </c>
      <c r="BK155" s="160">
        <f t="shared" si="29"/>
        <v>0</v>
      </c>
      <c r="BL155" s="14" t="s">
        <v>169</v>
      </c>
      <c r="BM155" s="159" t="s">
        <v>301</v>
      </c>
    </row>
    <row r="156" spans="1:65" s="2" customFormat="1" ht="24.2" customHeight="1">
      <c r="A156" s="29"/>
      <c r="B156" s="146"/>
      <c r="C156" s="147" t="s">
        <v>229</v>
      </c>
      <c r="D156" s="147" t="s">
        <v>129</v>
      </c>
      <c r="E156" s="148" t="s">
        <v>230</v>
      </c>
      <c r="F156" s="149" t="s">
        <v>231</v>
      </c>
      <c r="G156" s="150" t="s">
        <v>168</v>
      </c>
      <c r="H156" s="151">
        <v>414.738</v>
      </c>
      <c r="I156" s="152"/>
      <c r="J156" s="153">
        <f t="shared" si="20"/>
        <v>0</v>
      </c>
      <c r="K156" s="154"/>
      <c r="L156" s="30"/>
      <c r="M156" s="155" t="s">
        <v>1</v>
      </c>
      <c r="N156" s="156" t="s">
        <v>42</v>
      </c>
      <c r="O156" s="55"/>
      <c r="P156" s="157">
        <f t="shared" si="21"/>
        <v>0</v>
      </c>
      <c r="Q156" s="157">
        <v>0</v>
      </c>
      <c r="R156" s="157">
        <f t="shared" si="22"/>
        <v>0</v>
      </c>
      <c r="S156" s="157">
        <v>0</v>
      </c>
      <c r="T156" s="158">
        <f t="shared" si="2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9" t="s">
        <v>169</v>
      </c>
      <c r="AT156" s="159" t="s">
        <v>129</v>
      </c>
      <c r="AU156" s="159" t="s">
        <v>89</v>
      </c>
      <c r="AY156" s="14" t="s">
        <v>126</v>
      </c>
      <c r="BE156" s="160">
        <f t="shared" si="24"/>
        <v>0</v>
      </c>
      <c r="BF156" s="160">
        <f t="shared" si="25"/>
        <v>0</v>
      </c>
      <c r="BG156" s="160">
        <f t="shared" si="26"/>
        <v>0</v>
      </c>
      <c r="BH156" s="160">
        <f t="shared" si="27"/>
        <v>0</v>
      </c>
      <c r="BI156" s="160">
        <f t="shared" si="28"/>
        <v>0</v>
      </c>
      <c r="BJ156" s="14" t="s">
        <v>89</v>
      </c>
      <c r="BK156" s="160">
        <f t="shared" si="29"/>
        <v>0</v>
      </c>
      <c r="BL156" s="14" t="s">
        <v>169</v>
      </c>
      <c r="BM156" s="159" t="s">
        <v>302</v>
      </c>
    </row>
    <row r="157" spans="1:65" s="2" customFormat="1" ht="24.2" customHeight="1">
      <c r="A157" s="29"/>
      <c r="B157" s="146"/>
      <c r="C157" s="147" t="s">
        <v>233</v>
      </c>
      <c r="D157" s="147" t="s">
        <v>129</v>
      </c>
      <c r="E157" s="148" t="s">
        <v>234</v>
      </c>
      <c r="F157" s="149" t="s">
        <v>235</v>
      </c>
      <c r="G157" s="150" t="s">
        <v>236</v>
      </c>
      <c r="H157" s="172"/>
      <c r="I157" s="152"/>
      <c r="J157" s="153">
        <f t="shared" si="20"/>
        <v>0</v>
      </c>
      <c r="K157" s="154"/>
      <c r="L157" s="30"/>
      <c r="M157" s="155" t="s">
        <v>1</v>
      </c>
      <c r="N157" s="156" t="s">
        <v>42</v>
      </c>
      <c r="O157" s="55"/>
      <c r="P157" s="157">
        <f t="shared" si="21"/>
        <v>0</v>
      </c>
      <c r="Q157" s="157">
        <v>0</v>
      </c>
      <c r="R157" s="157">
        <f t="shared" si="22"/>
        <v>0</v>
      </c>
      <c r="S157" s="157">
        <v>0</v>
      </c>
      <c r="T157" s="158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9" t="s">
        <v>169</v>
      </c>
      <c r="AT157" s="159" t="s">
        <v>129</v>
      </c>
      <c r="AU157" s="159" t="s">
        <v>89</v>
      </c>
      <c r="AY157" s="14" t="s">
        <v>126</v>
      </c>
      <c r="BE157" s="160">
        <f t="shared" si="24"/>
        <v>0</v>
      </c>
      <c r="BF157" s="160">
        <f t="shared" si="25"/>
        <v>0</v>
      </c>
      <c r="BG157" s="160">
        <f t="shared" si="26"/>
        <v>0</v>
      </c>
      <c r="BH157" s="160">
        <f t="shared" si="27"/>
        <v>0</v>
      </c>
      <c r="BI157" s="160">
        <f t="shared" si="28"/>
        <v>0</v>
      </c>
      <c r="BJ157" s="14" t="s">
        <v>89</v>
      </c>
      <c r="BK157" s="160">
        <f t="shared" si="29"/>
        <v>0</v>
      </c>
      <c r="BL157" s="14" t="s">
        <v>169</v>
      </c>
      <c r="BM157" s="159" t="s">
        <v>303</v>
      </c>
    </row>
    <row r="158" spans="1:65" s="12" customFormat="1" ht="22.9" customHeight="1">
      <c r="B158" s="133"/>
      <c r="D158" s="134" t="s">
        <v>75</v>
      </c>
      <c r="E158" s="144" t="s">
        <v>238</v>
      </c>
      <c r="F158" s="144" t="s">
        <v>239</v>
      </c>
      <c r="I158" s="136"/>
      <c r="J158" s="145">
        <f>BK158</f>
        <v>0</v>
      </c>
      <c r="L158" s="133"/>
      <c r="M158" s="138"/>
      <c r="N158" s="139"/>
      <c r="O158" s="139"/>
      <c r="P158" s="140">
        <f>SUM(P159:P163)</f>
        <v>0</v>
      </c>
      <c r="Q158" s="139"/>
      <c r="R158" s="140">
        <f>SUM(R159:R163)</f>
        <v>0.14777080000000004</v>
      </c>
      <c r="S158" s="139"/>
      <c r="T158" s="141">
        <f>SUM(T159:T163)</f>
        <v>0</v>
      </c>
      <c r="AR158" s="134" t="s">
        <v>89</v>
      </c>
      <c r="AT158" s="142" t="s">
        <v>75</v>
      </c>
      <c r="AU158" s="142" t="s">
        <v>83</v>
      </c>
      <c r="AY158" s="134" t="s">
        <v>126</v>
      </c>
      <c r="BK158" s="143">
        <f>SUM(BK159:BK163)</f>
        <v>0</v>
      </c>
    </row>
    <row r="159" spans="1:65" s="2" customFormat="1" ht="24.2" customHeight="1">
      <c r="A159" s="29"/>
      <c r="B159" s="146"/>
      <c r="C159" s="147" t="s">
        <v>240</v>
      </c>
      <c r="D159" s="147" t="s">
        <v>129</v>
      </c>
      <c r="E159" s="148" t="s">
        <v>241</v>
      </c>
      <c r="F159" s="149" t="s">
        <v>242</v>
      </c>
      <c r="G159" s="150" t="s">
        <v>174</v>
      </c>
      <c r="H159" s="151">
        <v>434.62</v>
      </c>
      <c r="I159" s="152"/>
      <c r="J159" s="153">
        <f>ROUND(I159*H159,2)</f>
        <v>0</v>
      </c>
      <c r="K159" s="154"/>
      <c r="L159" s="30"/>
      <c r="M159" s="155" t="s">
        <v>1</v>
      </c>
      <c r="N159" s="156" t="s">
        <v>42</v>
      </c>
      <c r="O159" s="55"/>
      <c r="P159" s="157">
        <f>O159*H159</f>
        <v>0</v>
      </c>
      <c r="Q159" s="157">
        <v>0</v>
      </c>
      <c r="R159" s="157">
        <f>Q159*H159</f>
        <v>0</v>
      </c>
      <c r="S159" s="157">
        <v>0</v>
      </c>
      <c r="T159" s="158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9" t="s">
        <v>169</v>
      </c>
      <c r="AT159" s="159" t="s">
        <v>129</v>
      </c>
      <c r="AU159" s="159" t="s">
        <v>89</v>
      </c>
      <c r="AY159" s="14" t="s">
        <v>126</v>
      </c>
      <c r="BE159" s="160">
        <f>IF(N159="základná",J159,0)</f>
        <v>0</v>
      </c>
      <c r="BF159" s="160">
        <f>IF(N159="znížená",J159,0)</f>
        <v>0</v>
      </c>
      <c r="BG159" s="160">
        <f>IF(N159="zákl. prenesená",J159,0)</f>
        <v>0</v>
      </c>
      <c r="BH159" s="160">
        <f>IF(N159="zníž. prenesená",J159,0)</f>
        <v>0</v>
      </c>
      <c r="BI159" s="160">
        <f>IF(N159="nulová",J159,0)</f>
        <v>0</v>
      </c>
      <c r="BJ159" s="14" t="s">
        <v>89</v>
      </c>
      <c r="BK159" s="160">
        <f>ROUND(I159*H159,2)</f>
        <v>0</v>
      </c>
      <c r="BL159" s="14" t="s">
        <v>169</v>
      </c>
      <c r="BM159" s="159" t="s">
        <v>304</v>
      </c>
    </row>
    <row r="160" spans="1:65" s="2" customFormat="1" ht="24.2" customHeight="1">
      <c r="A160" s="29"/>
      <c r="B160" s="146"/>
      <c r="C160" s="147" t="s">
        <v>244</v>
      </c>
      <c r="D160" s="147" t="s">
        <v>129</v>
      </c>
      <c r="E160" s="148" t="s">
        <v>305</v>
      </c>
      <c r="F160" s="149" t="s">
        <v>306</v>
      </c>
      <c r="G160" s="150" t="s">
        <v>168</v>
      </c>
      <c r="H160" s="151">
        <v>86.924000000000007</v>
      </c>
      <c r="I160" s="152"/>
      <c r="J160" s="153">
        <f>ROUND(I160*H160,2)</f>
        <v>0</v>
      </c>
      <c r="K160" s="154"/>
      <c r="L160" s="30"/>
      <c r="M160" s="155" t="s">
        <v>1</v>
      </c>
      <c r="N160" s="156" t="s">
        <v>42</v>
      </c>
      <c r="O160" s="55"/>
      <c r="P160" s="157">
        <f>O160*H160</f>
        <v>0</v>
      </c>
      <c r="Q160" s="157">
        <v>1E-4</v>
      </c>
      <c r="R160" s="157">
        <f>Q160*H160</f>
        <v>8.6924000000000012E-3</v>
      </c>
      <c r="S160" s="157">
        <v>0</v>
      </c>
      <c r="T160" s="158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9" t="s">
        <v>169</v>
      </c>
      <c r="AT160" s="159" t="s">
        <v>129</v>
      </c>
      <c r="AU160" s="159" t="s">
        <v>89</v>
      </c>
      <c r="AY160" s="14" t="s">
        <v>126</v>
      </c>
      <c r="BE160" s="160">
        <f>IF(N160="základná",J160,0)</f>
        <v>0</v>
      </c>
      <c r="BF160" s="160">
        <f>IF(N160="znížená",J160,0)</f>
        <v>0</v>
      </c>
      <c r="BG160" s="160">
        <f>IF(N160="zákl. prenesená",J160,0)</f>
        <v>0</v>
      </c>
      <c r="BH160" s="160">
        <f>IF(N160="zníž. prenesená",J160,0)</f>
        <v>0</v>
      </c>
      <c r="BI160" s="160">
        <f>IF(N160="nulová",J160,0)</f>
        <v>0</v>
      </c>
      <c r="BJ160" s="14" t="s">
        <v>89</v>
      </c>
      <c r="BK160" s="160">
        <f>ROUND(I160*H160,2)</f>
        <v>0</v>
      </c>
      <c r="BL160" s="14" t="s">
        <v>169</v>
      </c>
      <c r="BM160" s="159" t="s">
        <v>307</v>
      </c>
    </row>
    <row r="161" spans="1:65" s="2" customFormat="1" ht="24.2" customHeight="1">
      <c r="A161" s="29"/>
      <c r="B161" s="146"/>
      <c r="C161" s="147" t="s">
        <v>248</v>
      </c>
      <c r="D161" s="147" t="s">
        <v>129</v>
      </c>
      <c r="E161" s="148" t="s">
        <v>249</v>
      </c>
      <c r="F161" s="149" t="s">
        <v>250</v>
      </c>
      <c r="G161" s="150" t="s">
        <v>168</v>
      </c>
      <c r="H161" s="151">
        <v>217.31</v>
      </c>
      <c r="I161" s="152"/>
      <c r="J161" s="153">
        <f>ROUND(I161*H161,2)</f>
        <v>0</v>
      </c>
      <c r="K161" s="154"/>
      <c r="L161" s="30"/>
      <c r="M161" s="155" t="s">
        <v>1</v>
      </c>
      <c r="N161" s="156" t="s">
        <v>42</v>
      </c>
      <c r="O161" s="55"/>
      <c r="P161" s="157">
        <f>O161*H161</f>
        <v>0</v>
      </c>
      <c r="Q161" s="157">
        <v>0</v>
      </c>
      <c r="R161" s="157">
        <f>Q161*H161</f>
        <v>0</v>
      </c>
      <c r="S161" s="157">
        <v>0</v>
      </c>
      <c r="T161" s="158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9" t="s">
        <v>169</v>
      </c>
      <c r="AT161" s="159" t="s">
        <v>129</v>
      </c>
      <c r="AU161" s="159" t="s">
        <v>89</v>
      </c>
      <c r="AY161" s="14" t="s">
        <v>126</v>
      </c>
      <c r="BE161" s="160">
        <f>IF(N161="základná",J161,0)</f>
        <v>0</v>
      </c>
      <c r="BF161" s="160">
        <f>IF(N161="znížená",J161,0)</f>
        <v>0</v>
      </c>
      <c r="BG161" s="160">
        <f>IF(N161="zákl. prenesená",J161,0)</f>
        <v>0</v>
      </c>
      <c r="BH161" s="160">
        <f>IF(N161="zníž. prenesená",J161,0)</f>
        <v>0</v>
      </c>
      <c r="BI161" s="160">
        <f>IF(N161="nulová",J161,0)</f>
        <v>0</v>
      </c>
      <c r="BJ161" s="14" t="s">
        <v>89</v>
      </c>
      <c r="BK161" s="160">
        <f>ROUND(I161*H161,2)</f>
        <v>0</v>
      </c>
      <c r="BL161" s="14" t="s">
        <v>169</v>
      </c>
      <c r="BM161" s="159" t="s">
        <v>308</v>
      </c>
    </row>
    <row r="162" spans="1:65" s="2" customFormat="1" ht="24.2" customHeight="1">
      <c r="A162" s="29"/>
      <c r="B162" s="146"/>
      <c r="C162" s="147" t="s">
        <v>252</v>
      </c>
      <c r="D162" s="147" t="s">
        <v>129</v>
      </c>
      <c r="E162" s="148" t="s">
        <v>309</v>
      </c>
      <c r="F162" s="149" t="s">
        <v>310</v>
      </c>
      <c r="G162" s="150" t="s">
        <v>168</v>
      </c>
      <c r="H162" s="151">
        <v>86.924000000000007</v>
      </c>
      <c r="I162" s="152"/>
      <c r="J162" s="153">
        <f>ROUND(I162*H162,2)</f>
        <v>0</v>
      </c>
      <c r="K162" s="154"/>
      <c r="L162" s="30"/>
      <c r="M162" s="155" t="s">
        <v>1</v>
      </c>
      <c r="N162" s="156" t="s">
        <v>42</v>
      </c>
      <c r="O162" s="55"/>
      <c r="P162" s="157">
        <f>O162*H162</f>
        <v>0</v>
      </c>
      <c r="Q162" s="157">
        <v>3.5E-4</v>
      </c>
      <c r="R162" s="157">
        <f>Q162*H162</f>
        <v>3.0423400000000003E-2</v>
      </c>
      <c r="S162" s="157">
        <v>0</v>
      </c>
      <c r="T162" s="158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9" t="s">
        <v>169</v>
      </c>
      <c r="AT162" s="159" t="s">
        <v>129</v>
      </c>
      <c r="AU162" s="159" t="s">
        <v>89</v>
      </c>
      <c r="AY162" s="14" t="s">
        <v>126</v>
      </c>
      <c r="BE162" s="160">
        <f>IF(N162="základná",J162,0)</f>
        <v>0</v>
      </c>
      <c r="BF162" s="160">
        <f>IF(N162="znížená",J162,0)</f>
        <v>0</v>
      </c>
      <c r="BG162" s="160">
        <f>IF(N162="zákl. prenesená",J162,0)</f>
        <v>0</v>
      </c>
      <c r="BH162" s="160">
        <f>IF(N162="zníž. prenesená",J162,0)</f>
        <v>0</v>
      </c>
      <c r="BI162" s="160">
        <f>IF(N162="nulová",J162,0)</f>
        <v>0</v>
      </c>
      <c r="BJ162" s="14" t="s">
        <v>89</v>
      </c>
      <c r="BK162" s="160">
        <f>ROUND(I162*H162,2)</f>
        <v>0</v>
      </c>
      <c r="BL162" s="14" t="s">
        <v>169</v>
      </c>
      <c r="BM162" s="159" t="s">
        <v>311</v>
      </c>
    </row>
    <row r="163" spans="1:65" s="2" customFormat="1" ht="24.2" customHeight="1">
      <c r="A163" s="29"/>
      <c r="B163" s="146"/>
      <c r="C163" s="147" t="s">
        <v>256</v>
      </c>
      <c r="D163" s="147" t="s">
        <v>129</v>
      </c>
      <c r="E163" s="148" t="s">
        <v>312</v>
      </c>
      <c r="F163" s="149" t="s">
        <v>313</v>
      </c>
      <c r="G163" s="150" t="s">
        <v>168</v>
      </c>
      <c r="H163" s="151">
        <v>86.924000000000007</v>
      </c>
      <c r="I163" s="152"/>
      <c r="J163" s="153">
        <f>ROUND(I163*H163,2)</f>
        <v>0</v>
      </c>
      <c r="K163" s="154"/>
      <c r="L163" s="30"/>
      <c r="M163" s="173" t="s">
        <v>1</v>
      </c>
      <c r="N163" s="174" t="s">
        <v>42</v>
      </c>
      <c r="O163" s="175"/>
      <c r="P163" s="176">
        <f>O163*H163</f>
        <v>0</v>
      </c>
      <c r="Q163" s="176">
        <v>1.25E-3</v>
      </c>
      <c r="R163" s="176">
        <f>Q163*H163</f>
        <v>0.10865500000000002</v>
      </c>
      <c r="S163" s="176">
        <v>0</v>
      </c>
      <c r="T163" s="177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9" t="s">
        <v>169</v>
      </c>
      <c r="AT163" s="159" t="s">
        <v>129</v>
      </c>
      <c r="AU163" s="159" t="s">
        <v>89</v>
      </c>
      <c r="AY163" s="14" t="s">
        <v>126</v>
      </c>
      <c r="BE163" s="160">
        <f>IF(N163="základná",J163,0)</f>
        <v>0</v>
      </c>
      <c r="BF163" s="160">
        <f>IF(N163="znížená",J163,0)</f>
        <v>0</v>
      </c>
      <c r="BG163" s="160">
        <f>IF(N163="zákl. prenesená",J163,0)</f>
        <v>0</v>
      </c>
      <c r="BH163" s="160">
        <f>IF(N163="zníž. prenesená",J163,0)</f>
        <v>0</v>
      </c>
      <c r="BI163" s="160">
        <f>IF(N163="nulová",J163,0)</f>
        <v>0</v>
      </c>
      <c r="BJ163" s="14" t="s">
        <v>89</v>
      </c>
      <c r="BK163" s="160">
        <f>ROUND(I163*H163,2)</f>
        <v>0</v>
      </c>
      <c r="BL163" s="14" t="s">
        <v>169</v>
      </c>
      <c r="BM163" s="159" t="s">
        <v>314</v>
      </c>
    </row>
    <row r="164" spans="1:65" s="2" customFormat="1" ht="6.95" customHeight="1">
      <c r="A164" s="29"/>
      <c r="B164" s="44"/>
      <c r="C164" s="45"/>
      <c r="D164" s="45"/>
      <c r="E164" s="45"/>
      <c r="F164" s="45"/>
      <c r="G164" s="45"/>
      <c r="H164" s="45"/>
      <c r="I164" s="45"/>
      <c r="J164" s="45"/>
      <c r="K164" s="45"/>
      <c r="L164" s="30"/>
      <c r="M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</row>
  </sheetData>
  <autoFilter ref="C125:K163" xr:uid="{00000000-0009-0000-0000-000002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63"/>
  <sheetViews>
    <sheetView showGridLines="0" topLeftCell="A139" workbookViewId="0">
      <selection activeCell="V147" sqref="V14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4" t="s">
        <v>96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97</v>
      </c>
      <c r="L4" s="17"/>
      <c r="M4" s="95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4" t="str">
        <f>'Rekapitulácia stavby'!K6</f>
        <v>Výmena podláh na 12 blokoch AD</v>
      </c>
      <c r="F7" s="225"/>
      <c r="G7" s="225"/>
      <c r="H7" s="225"/>
      <c r="L7" s="17"/>
    </row>
    <row r="8" spans="1:46" s="1" customFormat="1" ht="12" customHeight="1">
      <c r="B8" s="17"/>
      <c r="D8" s="24" t="s">
        <v>98</v>
      </c>
      <c r="L8" s="17"/>
    </row>
    <row r="9" spans="1:46" s="2" customFormat="1" ht="16.5" customHeight="1">
      <c r="A9" s="29"/>
      <c r="B9" s="30"/>
      <c r="C9" s="29"/>
      <c r="D9" s="29"/>
      <c r="E9" s="224" t="s">
        <v>99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100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01" t="s">
        <v>315</v>
      </c>
      <c r="F11" s="223"/>
      <c r="G11" s="223"/>
      <c r="H11" s="223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2" t="str">
        <f>'Rekapitulácia stavby'!AN8</f>
        <v>28. 5. 2021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25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26</v>
      </c>
      <c r="F17" s="29"/>
      <c r="G17" s="29"/>
      <c r="H17" s="29"/>
      <c r="I17" s="24" t="s">
        <v>27</v>
      </c>
      <c r="J17" s="22" t="s">
        <v>28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29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26" t="str">
        <f>'Rekapitulácia stavby'!E14</f>
        <v>Vyplň údaj</v>
      </c>
      <c r="F20" s="218"/>
      <c r="G20" s="218"/>
      <c r="H20" s="218"/>
      <c r="I20" s="24" t="s">
        <v>27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31</v>
      </c>
      <c r="E22" s="29"/>
      <c r="F22" s="29"/>
      <c r="G22" s="29"/>
      <c r="H22" s="29"/>
      <c r="I22" s="24" t="s">
        <v>24</v>
      </c>
      <c r="J22" s="22" t="str">
        <f>IF('Rekapitulácia stavby'!AN16="","",'Rekapitulácia stavby'!AN16)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24" t="s">
        <v>27</v>
      </c>
      <c r="J23" s="22" t="str">
        <f>IF('Rekapitulácia stavby'!AN17="","",'Rekapitulácia stavby'!AN17)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34</v>
      </c>
      <c r="E25" s="29"/>
      <c r="F25" s="29"/>
      <c r="G25" s="29"/>
      <c r="H25" s="29"/>
      <c r="I25" s="24" t="s">
        <v>24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27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35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6"/>
      <c r="B29" s="97"/>
      <c r="C29" s="96"/>
      <c r="D29" s="96"/>
      <c r="E29" s="222" t="s">
        <v>1</v>
      </c>
      <c r="F29" s="222"/>
      <c r="G29" s="222"/>
      <c r="H29" s="222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36</v>
      </c>
      <c r="E32" s="29"/>
      <c r="F32" s="29"/>
      <c r="G32" s="29"/>
      <c r="H32" s="29"/>
      <c r="I32" s="29"/>
      <c r="J32" s="68">
        <f>ROUND(J126,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38</v>
      </c>
      <c r="G34" s="29"/>
      <c r="H34" s="29"/>
      <c r="I34" s="33" t="s">
        <v>37</v>
      </c>
      <c r="J34" s="33" t="s">
        <v>39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40</v>
      </c>
      <c r="E35" s="24" t="s">
        <v>41</v>
      </c>
      <c r="F35" s="101">
        <f>ROUND((SUM(BE126:BE162)),  2)</f>
        <v>0</v>
      </c>
      <c r="G35" s="29"/>
      <c r="H35" s="29"/>
      <c r="I35" s="102">
        <v>0.2</v>
      </c>
      <c r="J35" s="101">
        <f>ROUND(((SUM(BE126:BE162))*I35),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42</v>
      </c>
      <c r="F36" s="101">
        <f>ROUND((SUM(BF126:BF162)),  2)</f>
        <v>0</v>
      </c>
      <c r="G36" s="29"/>
      <c r="H36" s="29"/>
      <c r="I36" s="102">
        <v>0.2</v>
      </c>
      <c r="J36" s="101">
        <f>ROUND(((SUM(BF126:BF162))*I36),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43</v>
      </c>
      <c r="F37" s="101">
        <f>ROUND((SUM(BG126:BG162)),  2)</f>
        <v>0</v>
      </c>
      <c r="G37" s="29"/>
      <c r="H37" s="29"/>
      <c r="I37" s="102">
        <v>0.2</v>
      </c>
      <c r="J37" s="101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44</v>
      </c>
      <c r="F38" s="101">
        <f>ROUND((SUM(BH126:BH162)),  2)</f>
        <v>0</v>
      </c>
      <c r="G38" s="29"/>
      <c r="H38" s="29"/>
      <c r="I38" s="102">
        <v>0.2</v>
      </c>
      <c r="J38" s="101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45</v>
      </c>
      <c r="F39" s="101">
        <f>ROUND((SUM(BI126:BI162)),  2)</f>
        <v>0</v>
      </c>
      <c r="G39" s="29"/>
      <c r="H39" s="29"/>
      <c r="I39" s="102">
        <v>0</v>
      </c>
      <c r="J39" s="101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3"/>
      <c r="D41" s="104" t="s">
        <v>46</v>
      </c>
      <c r="E41" s="57"/>
      <c r="F41" s="57"/>
      <c r="G41" s="105" t="s">
        <v>47</v>
      </c>
      <c r="H41" s="106" t="s">
        <v>48</v>
      </c>
      <c r="I41" s="57"/>
      <c r="J41" s="107">
        <f>SUM(J32:J39)</f>
        <v>0</v>
      </c>
      <c r="K41" s="108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09" t="s">
        <v>52</v>
      </c>
      <c r="G61" s="42" t="s">
        <v>51</v>
      </c>
      <c r="H61" s="32"/>
      <c r="I61" s="32"/>
      <c r="J61" s="110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09" t="s">
        <v>52</v>
      </c>
      <c r="G76" s="42" t="s">
        <v>51</v>
      </c>
      <c r="H76" s="32"/>
      <c r="I76" s="32"/>
      <c r="J76" s="110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4" t="str">
        <f>E7</f>
        <v>Výmena podláh na 12 blokoch AD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98</v>
      </c>
      <c r="L86" s="17"/>
    </row>
    <row r="87" spans="1:31" s="2" customFormat="1" ht="16.5" customHeight="1">
      <c r="A87" s="29"/>
      <c r="B87" s="30"/>
      <c r="C87" s="29"/>
      <c r="D87" s="29"/>
      <c r="E87" s="224" t="s">
        <v>99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100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01" t="str">
        <f>E11</f>
        <v>01.3 - Izby</v>
      </c>
      <c r="F89" s="223"/>
      <c r="G89" s="223"/>
      <c r="H89" s="223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19</v>
      </c>
      <c r="D91" s="29"/>
      <c r="E91" s="29"/>
      <c r="F91" s="22" t="str">
        <f>F14</f>
        <v>Bratislava</v>
      </c>
      <c r="G91" s="29"/>
      <c r="H91" s="29"/>
      <c r="I91" s="24" t="s">
        <v>21</v>
      </c>
      <c r="J91" s="52" t="str">
        <f>IF(J14="","",J14)</f>
        <v>28. 5. 2021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23</v>
      </c>
      <c r="D93" s="29"/>
      <c r="E93" s="29"/>
      <c r="F93" s="22" t="str">
        <f>E17</f>
        <v>Univerzita Komenského v Bratislave</v>
      </c>
      <c r="G93" s="29"/>
      <c r="H93" s="29"/>
      <c r="I93" s="24" t="s">
        <v>31</v>
      </c>
      <c r="J93" s="27" t="str">
        <f>E23</f>
        <v xml:space="preserve"> 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29</v>
      </c>
      <c r="D94" s="29"/>
      <c r="E94" s="29"/>
      <c r="F94" s="22" t="str">
        <f>IF(E20="","",E20)</f>
        <v>Vyplň údaj</v>
      </c>
      <c r="G94" s="29"/>
      <c r="H94" s="29"/>
      <c r="I94" s="24" t="s">
        <v>34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1" t="s">
        <v>103</v>
      </c>
      <c r="D96" s="103"/>
      <c r="E96" s="103"/>
      <c r="F96" s="103"/>
      <c r="G96" s="103"/>
      <c r="H96" s="103"/>
      <c r="I96" s="103"/>
      <c r="J96" s="112" t="s">
        <v>104</v>
      </c>
      <c r="K96" s="103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3" t="s">
        <v>105</v>
      </c>
      <c r="D98" s="29"/>
      <c r="E98" s="29"/>
      <c r="F98" s="29"/>
      <c r="G98" s="29"/>
      <c r="H98" s="29"/>
      <c r="I98" s="29"/>
      <c r="J98" s="68">
        <f>J126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106</v>
      </c>
    </row>
    <row r="99" spans="1:47" s="9" customFormat="1" ht="24.95" customHeight="1">
      <c r="B99" s="114"/>
      <c r="D99" s="115" t="s">
        <v>107</v>
      </c>
      <c r="E99" s="116"/>
      <c r="F99" s="116"/>
      <c r="G99" s="116"/>
      <c r="H99" s="116"/>
      <c r="I99" s="116"/>
      <c r="J99" s="117">
        <f>J127</f>
        <v>0</v>
      </c>
      <c r="L99" s="114"/>
    </row>
    <row r="100" spans="1:47" s="10" customFormat="1" ht="19.899999999999999" customHeight="1">
      <c r="B100" s="118"/>
      <c r="D100" s="119" t="s">
        <v>108</v>
      </c>
      <c r="E100" s="120"/>
      <c r="F100" s="120"/>
      <c r="G100" s="120"/>
      <c r="H100" s="120"/>
      <c r="I100" s="120"/>
      <c r="J100" s="121">
        <f>J128</f>
        <v>0</v>
      </c>
      <c r="L100" s="118"/>
    </row>
    <row r="101" spans="1:47" s="9" customFormat="1" ht="24.95" customHeight="1">
      <c r="B101" s="114"/>
      <c r="D101" s="115" t="s">
        <v>109</v>
      </c>
      <c r="E101" s="116"/>
      <c r="F101" s="116"/>
      <c r="G101" s="116"/>
      <c r="H101" s="116"/>
      <c r="I101" s="116"/>
      <c r="J101" s="117">
        <f>J137</f>
        <v>0</v>
      </c>
      <c r="L101" s="114"/>
    </row>
    <row r="102" spans="1:47" s="10" customFormat="1" ht="19.899999999999999" customHeight="1">
      <c r="B102" s="118"/>
      <c r="D102" s="119" t="s">
        <v>261</v>
      </c>
      <c r="E102" s="120"/>
      <c r="F102" s="120"/>
      <c r="G102" s="120"/>
      <c r="H102" s="120"/>
      <c r="I102" s="120"/>
      <c r="J102" s="121">
        <f>J138</f>
        <v>0</v>
      </c>
      <c r="L102" s="118"/>
    </row>
    <row r="103" spans="1:47" s="10" customFormat="1" ht="19.899999999999999" customHeight="1">
      <c r="B103" s="118"/>
      <c r="D103" s="119" t="s">
        <v>110</v>
      </c>
      <c r="E103" s="120"/>
      <c r="F103" s="120"/>
      <c r="G103" s="120"/>
      <c r="H103" s="120"/>
      <c r="I103" s="120"/>
      <c r="J103" s="121">
        <f>J143</f>
        <v>0</v>
      </c>
      <c r="L103" s="118"/>
    </row>
    <row r="104" spans="1:47" s="10" customFormat="1" ht="19.899999999999999" customHeight="1">
      <c r="B104" s="118"/>
      <c r="D104" s="119" t="s">
        <v>111</v>
      </c>
      <c r="E104" s="120"/>
      <c r="F104" s="120"/>
      <c r="G104" s="120"/>
      <c r="H104" s="120"/>
      <c r="I104" s="120"/>
      <c r="J104" s="121">
        <f>J156</f>
        <v>0</v>
      </c>
      <c r="L104" s="118"/>
    </row>
    <row r="105" spans="1:47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s="2" customFormat="1" ht="6.95" customHeight="1">
      <c r="A106" s="29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47" s="2" customFormat="1" ht="6.95" customHeight="1">
      <c r="A110" s="29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24.95" customHeight="1">
      <c r="A111" s="29"/>
      <c r="B111" s="30"/>
      <c r="C111" s="18" t="s">
        <v>112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12" customHeight="1">
      <c r="A113" s="29"/>
      <c r="B113" s="30"/>
      <c r="C113" s="24" t="s">
        <v>15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16.5" customHeight="1">
      <c r="A114" s="29"/>
      <c r="B114" s="30"/>
      <c r="C114" s="29"/>
      <c r="D114" s="29"/>
      <c r="E114" s="224" t="str">
        <f>E7</f>
        <v>Výmena podláh na 12 blokoch AD</v>
      </c>
      <c r="F114" s="225"/>
      <c r="G114" s="225"/>
      <c r="H114" s="225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1" customFormat="1" ht="12" customHeight="1">
      <c r="B115" s="17"/>
      <c r="C115" s="24" t="s">
        <v>98</v>
      </c>
      <c r="L115" s="17"/>
    </row>
    <row r="116" spans="1:63" s="2" customFormat="1" ht="16.5" customHeight="1">
      <c r="A116" s="29"/>
      <c r="B116" s="30"/>
      <c r="C116" s="29"/>
      <c r="D116" s="29"/>
      <c r="E116" s="224" t="s">
        <v>99</v>
      </c>
      <c r="F116" s="223"/>
      <c r="G116" s="223"/>
      <c r="H116" s="223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100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01" t="str">
        <f>E11</f>
        <v>01.3 - Izby</v>
      </c>
      <c r="F118" s="223"/>
      <c r="G118" s="223"/>
      <c r="H118" s="223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F14</f>
        <v>Bratislava</v>
      </c>
      <c r="G120" s="29"/>
      <c r="H120" s="29"/>
      <c r="I120" s="24" t="s">
        <v>21</v>
      </c>
      <c r="J120" s="52" t="str">
        <f>IF(J14="","",J14)</f>
        <v>28. 5. 2021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23</v>
      </c>
      <c r="D122" s="29"/>
      <c r="E122" s="29"/>
      <c r="F122" s="22" t="str">
        <f>E17</f>
        <v>Univerzita Komenského v Bratislave</v>
      </c>
      <c r="G122" s="29"/>
      <c r="H122" s="29"/>
      <c r="I122" s="24" t="s">
        <v>31</v>
      </c>
      <c r="J122" s="27" t="str">
        <f>E23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29</v>
      </c>
      <c r="D123" s="29"/>
      <c r="E123" s="29"/>
      <c r="F123" s="22" t="str">
        <f>IF(E20="","",E20)</f>
        <v>Vyplň údaj</v>
      </c>
      <c r="G123" s="29"/>
      <c r="H123" s="29"/>
      <c r="I123" s="24" t="s">
        <v>34</v>
      </c>
      <c r="J123" s="27" t="str">
        <f>E26</f>
        <v xml:space="preserve"> 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2"/>
      <c r="B125" s="123"/>
      <c r="C125" s="124" t="s">
        <v>113</v>
      </c>
      <c r="D125" s="125" t="s">
        <v>61</v>
      </c>
      <c r="E125" s="125" t="s">
        <v>57</v>
      </c>
      <c r="F125" s="125" t="s">
        <v>58</v>
      </c>
      <c r="G125" s="125" t="s">
        <v>114</v>
      </c>
      <c r="H125" s="125" t="s">
        <v>115</v>
      </c>
      <c r="I125" s="125" t="s">
        <v>116</v>
      </c>
      <c r="J125" s="126" t="s">
        <v>104</v>
      </c>
      <c r="K125" s="127" t="s">
        <v>117</v>
      </c>
      <c r="L125" s="128"/>
      <c r="M125" s="59" t="s">
        <v>1</v>
      </c>
      <c r="N125" s="60" t="s">
        <v>40</v>
      </c>
      <c r="O125" s="60" t="s">
        <v>118</v>
      </c>
      <c r="P125" s="60" t="s">
        <v>119</v>
      </c>
      <c r="Q125" s="60" t="s">
        <v>120</v>
      </c>
      <c r="R125" s="60" t="s">
        <v>121</v>
      </c>
      <c r="S125" s="60" t="s">
        <v>122</v>
      </c>
      <c r="T125" s="61" t="s">
        <v>123</v>
      </c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</row>
    <row r="126" spans="1:63" s="2" customFormat="1" ht="22.9" customHeight="1">
      <c r="A126" s="29"/>
      <c r="B126" s="30"/>
      <c r="C126" s="66" t="s">
        <v>105</v>
      </c>
      <c r="D126" s="29"/>
      <c r="E126" s="29"/>
      <c r="F126" s="29"/>
      <c r="G126" s="29"/>
      <c r="H126" s="29"/>
      <c r="I126" s="29"/>
      <c r="J126" s="129">
        <f>BK126</f>
        <v>0</v>
      </c>
      <c r="K126" s="29"/>
      <c r="L126" s="30"/>
      <c r="M126" s="62"/>
      <c r="N126" s="53"/>
      <c r="O126" s="63"/>
      <c r="P126" s="130">
        <f>P127+P137</f>
        <v>0</v>
      </c>
      <c r="Q126" s="63"/>
      <c r="R126" s="130">
        <f>R127+R137</f>
        <v>34.263883250000006</v>
      </c>
      <c r="S126" s="63"/>
      <c r="T126" s="131">
        <f>T127+T137</f>
        <v>3.7593500000000004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75</v>
      </c>
      <c r="AU126" s="14" t="s">
        <v>106</v>
      </c>
      <c r="BK126" s="132">
        <f>BK127+BK137</f>
        <v>0</v>
      </c>
    </row>
    <row r="127" spans="1:63" s="12" customFormat="1" ht="25.9" customHeight="1">
      <c r="B127" s="133"/>
      <c r="D127" s="134" t="s">
        <v>75</v>
      </c>
      <c r="E127" s="135" t="s">
        <v>124</v>
      </c>
      <c r="F127" s="135" t="s">
        <v>125</v>
      </c>
      <c r="I127" s="136"/>
      <c r="J127" s="137">
        <f>BK127</f>
        <v>0</v>
      </c>
      <c r="L127" s="133"/>
      <c r="M127" s="138"/>
      <c r="N127" s="139"/>
      <c r="O127" s="139"/>
      <c r="P127" s="140">
        <f>P128</f>
        <v>0</v>
      </c>
      <c r="Q127" s="139"/>
      <c r="R127" s="140">
        <f>R128</f>
        <v>0</v>
      </c>
      <c r="S127" s="139"/>
      <c r="T127" s="141">
        <f>T128</f>
        <v>0</v>
      </c>
      <c r="AR127" s="134" t="s">
        <v>83</v>
      </c>
      <c r="AT127" s="142" t="s">
        <v>75</v>
      </c>
      <c r="AU127" s="142" t="s">
        <v>76</v>
      </c>
      <c r="AY127" s="134" t="s">
        <v>126</v>
      </c>
      <c r="BK127" s="143">
        <f>BK128</f>
        <v>0</v>
      </c>
    </row>
    <row r="128" spans="1:63" s="12" customFormat="1" ht="22.9" customHeight="1">
      <c r="B128" s="133"/>
      <c r="D128" s="134" t="s">
        <v>75</v>
      </c>
      <c r="E128" s="144" t="s">
        <v>127</v>
      </c>
      <c r="F128" s="144" t="s">
        <v>128</v>
      </c>
      <c r="I128" s="136"/>
      <c r="J128" s="145">
        <f>BK128</f>
        <v>0</v>
      </c>
      <c r="L128" s="133"/>
      <c r="M128" s="138"/>
      <c r="N128" s="139"/>
      <c r="O128" s="139"/>
      <c r="P128" s="140">
        <f>SUM(P129:P136)</f>
        <v>0</v>
      </c>
      <c r="Q128" s="139"/>
      <c r="R128" s="140">
        <f>SUM(R129:R136)</f>
        <v>0</v>
      </c>
      <c r="S128" s="139"/>
      <c r="T128" s="141">
        <f>SUM(T129:T136)</f>
        <v>0</v>
      </c>
      <c r="AR128" s="134" t="s">
        <v>83</v>
      </c>
      <c r="AT128" s="142" t="s">
        <v>75</v>
      </c>
      <c r="AU128" s="142" t="s">
        <v>83</v>
      </c>
      <c r="AY128" s="134" t="s">
        <v>126</v>
      </c>
      <c r="BK128" s="143">
        <f>SUM(BK129:BK136)</f>
        <v>0</v>
      </c>
    </row>
    <row r="129" spans="1:65" s="2" customFormat="1" ht="14.45" customHeight="1">
      <c r="A129" s="29"/>
      <c r="B129" s="146"/>
      <c r="C129" s="147" t="s">
        <v>83</v>
      </c>
      <c r="D129" s="147" t="s">
        <v>129</v>
      </c>
      <c r="E129" s="148" t="s">
        <v>130</v>
      </c>
      <c r="F129" s="149" t="s">
        <v>131</v>
      </c>
      <c r="G129" s="150" t="s">
        <v>132</v>
      </c>
      <c r="H129" s="151">
        <v>3.7589999999999999</v>
      </c>
      <c r="I129" s="152"/>
      <c r="J129" s="153">
        <f t="shared" ref="J129:J136" si="0">ROUND(I129*H129,2)</f>
        <v>0</v>
      </c>
      <c r="K129" s="154"/>
      <c r="L129" s="30"/>
      <c r="M129" s="155" t="s">
        <v>1</v>
      </c>
      <c r="N129" s="156" t="s">
        <v>42</v>
      </c>
      <c r="O129" s="55"/>
      <c r="P129" s="157">
        <f t="shared" ref="P129:P136" si="1">O129*H129</f>
        <v>0</v>
      </c>
      <c r="Q129" s="157">
        <v>0</v>
      </c>
      <c r="R129" s="157">
        <f t="shared" ref="R129:R136" si="2">Q129*H129</f>
        <v>0</v>
      </c>
      <c r="S129" s="157">
        <v>0</v>
      </c>
      <c r="T129" s="158">
        <f t="shared" ref="T129:T136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9" t="s">
        <v>133</v>
      </c>
      <c r="AT129" s="159" t="s">
        <v>129</v>
      </c>
      <c r="AU129" s="159" t="s">
        <v>89</v>
      </c>
      <c r="AY129" s="14" t="s">
        <v>126</v>
      </c>
      <c r="BE129" s="160">
        <f t="shared" ref="BE129:BE136" si="4">IF(N129="základná",J129,0)</f>
        <v>0</v>
      </c>
      <c r="BF129" s="160">
        <f t="shared" ref="BF129:BF136" si="5">IF(N129="znížená",J129,0)</f>
        <v>0</v>
      </c>
      <c r="BG129" s="160">
        <f t="shared" ref="BG129:BG136" si="6">IF(N129="zákl. prenesená",J129,0)</f>
        <v>0</v>
      </c>
      <c r="BH129" s="160">
        <f t="shared" ref="BH129:BH136" si="7">IF(N129="zníž. prenesená",J129,0)</f>
        <v>0</v>
      </c>
      <c r="BI129" s="160">
        <f t="shared" ref="BI129:BI136" si="8">IF(N129="nulová",J129,0)</f>
        <v>0</v>
      </c>
      <c r="BJ129" s="14" t="s">
        <v>89</v>
      </c>
      <c r="BK129" s="160">
        <f t="shared" ref="BK129:BK136" si="9">ROUND(I129*H129,2)</f>
        <v>0</v>
      </c>
      <c r="BL129" s="14" t="s">
        <v>133</v>
      </c>
      <c r="BM129" s="159" t="s">
        <v>316</v>
      </c>
    </row>
    <row r="130" spans="1:65" s="2" customFormat="1" ht="14.45" customHeight="1">
      <c r="A130" s="29"/>
      <c r="B130" s="146"/>
      <c r="C130" s="147" t="s">
        <v>89</v>
      </c>
      <c r="D130" s="147" t="s">
        <v>129</v>
      </c>
      <c r="E130" s="148" t="s">
        <v>135</v>
      </c>
      <c r="F130" s="149" t="s">
        <v>136</v>
      </c>
      <c r="G130" s="150" t="s">
        <v>132</v>
      </c>
      <c r="H130" s="151">
        <v>11.276999999999999</v>
      </c>
      <c r="I130" s="152"/>
      <c r="J130" s="153">
        <f t="shared" si="0"/>
        <v>0</v>
      </c>
      <c r="K130" s="154"/>
      <c r="L130" s="30"/>
      <c r="M130" s="155" t="s">
        <v>1</v>
      </c>
      <c r="N130" s="156" t="s">
        <v>42</v>
      </c>
      <c r="O130" s="55"/>
      <c r="P130" s="157">
        <f t="shared" si="1"/>
        <v>0</v>
      </c>
      <c r="Q130" s="157">
        <v>0</v>
      </c>
      <c r="R130" s="157">
        <f t="shared" si="2"/>
        <v>0</v>
      </c>
      <c r="S130" s="157">
        <v>0</v>
      </c>
      <c r="T130" s="158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9" t="s">
        <v>133</v>
      </c>
      <c r="AT130" s="159" t="s">
        <v>129</v>
      </c>
      <c r="AU130" s="159" t="s">
        <v>89</v>
      </c>
      <c r="AY130" s="14" t="s">
        <v>126</v>
      </c>
      <c r="BE130" s="160">
        <f t="shared" si="4"/>
        <v>0</v>
      </c>
      <c r="BF130" s="160">
        <f t="shared" si="5"/>
        <v>0</v>
      </c>
      <c r="BG130" s="160">
        <f t="shared" si="6"/>
        <v>0</v>
      </c>
      <c r="BH130" s="160">
        <f t="shared" si="7"/>
        <v>0</v>
      </c>
      <c r="BI130" s="160">
        <f t="shared" si="8"/>
        <v>0</v>
      </c>
      <c r="BJ130" s="14" t="s">
        <v>89</v>
      </c>
      <c r="BK130" s="160">
        <f t="shared" si="9"/>
        <v>0</v>
      </c>
      <c r="BL130" s="14" t="s">
        <v>133</v>
      </c>
      <c r="BM130" s="159" t="s">
        <v>317</v>
      </c>
    </row>
    <row r="131" spans="1:65" s="2" customFormat="1" ht="14.45" customHeight="1">
      <c r="A131" s="29"/>
      <c r="B131" s="146"/>
      <c r="C131" s="147" t="s">
        <v>138</v>
      </c>
      <c r="D131" s="147" t="s">
        <v>129</v>
      </c>
      <c r="E131" s="148" t="s">
        <v>139</v>
      </c>
      <c r="F131" s="149" t="s">
        <v>140</v>
      </c>
      <c r="G131" s="150" t="s">
        <v>132</v>
      </c>
      <c r="H131" s="151">
        <v>3.7589999999999999</v>
      </c>
      <c r="I131" s="152"/>
      <c r="J131" s="153">
        <f t="shared" si="0"/>
        <v>0</v>
      </c>
      <c r="K131" s="154"/>
      <c r="L131" s="30"/>
      <c r="M131" s="155" t="s">
        <v>1</v>
      </c>
      <c r="N131" s="156" t="s">
        <v>42</v>
      </c>
      <c r="O131" s="55"/>
      <c r="P131" s="157">
        <f t="shared" si="1"/>
        <v>0</v>
      </c>
      <c r="Q131" s="157">
        <v>0</v>
      </c>
      <c r="R131" s="157">
        <f t="shared" si="2"/>
        <v>0</v>
      </c>
      <c r="S131" s="157">
        <v>0</v>
      </c>
      <c r="T131" s="158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9" t="s">
        <v>133</v>
      </c>
      <c r="AT131" s="159" t="s">
        <v>129</v>
      </c>
      <c r="AU131" s="159" t="s">
        <v>89</v>
      </c>
      <c r="AY131" s="14" t="s">
        <v>126</v>
      </c>
      <c r="BE131" s="160">
        <f t="shared" si="4"/>
        <v>0</v>
      </c>
      <c r="BF131" s="160">
        <f t="shared" si="5"/>
        <v>0</v>
      </c>
      <c r="BG131" s="160">
        <f t="shared" si="6"/>
        <v>0</v>
      </c>
      <c r="BH131" s="160">
        <f t="shared" si="7"/>
        <v>0</v>
      </c>
      <c r="BI131" s="160">
        <f t="shared" si="8"/>
        <v>0</v>
      </c>
      <c r="BJ131" s="14" t="s">
        <v>89</v>
      </c>
      <c r="BK131" s="160">
        <f t="shared" si="9"/>
        <v>0</v>
      </c>
      <c r="BL131" s="14" t="s">
        <v>133</v>
      </c>
      <c r="BM131" s="159" t="s">
        <v>318</v>
      </c>
    </row>
    <row r="132" spans="1:65" s="2" customFormat="1" ht="24.2" customHeight="1">
      <c r="A132" s="29"/>
      <c r="B132" s="146"/>
      <c r="C132" s="147" t="s">
        <v>133</v>
      </c>
      <c r="D132" s="147" t="s">
        <v>129</v>
      </c>
      <c r="E132" s="148" t="s">
        <v>142</v>
      </c>
      <c r="F132" s="149" t="s">
        <v>143</v>
      </c>
      <c r="G132" s="150" t="s">
        <v>132</v>
      </c>
      <c r="H132" s="151">
        <v>90.215999999999994</v>
      </c>
      <c r="I132" s="152"/>
      <c r="J132" s="153">
        <f t="shared" si="0"/>
        <v>0</v>
      </c>
      <c r="K132" s="154"/>
      <c r="L132" s="30"/>
      <c r="M132" s="155" t="s">
        <v>1</v>
      </c>
      <c r="N132" s="156" t="s">
        <v>42</v>
      </c>
      <c r="O132" s="55"/>
      <c r="P132" s="157">
        <f t="shared" si="1"/>
        <v>0</v>
      </c>
      <c r="Q132" s="157">
        <v>0</v>
      </c>
      <c r="R132" s="157">
        <f t="shared" si="2"/>
        <v>0</v>
      </c>
      <c r="S132" s="157">
        <v>0</v>
      </c>
      <c r="T132" s="158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9" t="s">
        <v>133</v>
      </c>
      <c r="AT132" s="159" t="s">
        <v>129</v>
      </c>
      <c r="AU132" s="159" t="s">
        <v>89</v>
      </c>
      <c r="AY132" s="14" t="s">
        <v>126</v>
      </c>
      <c r="BE132" s="160">
        <f t="shared" si="4"/>
        <v>0</v>
      </c>
      <c r="BF132" s="160">
        <f t="shared" si="5"/>
        <v>0</v>
      </c>
      <c r="BG132" s="160">
        <f t="shared" si="6"/>
        <v>0</v>
      </c>
      <c r="BH132" s="160">
        <f t="shared" si="7"/>
        <v>0</v>
      </c>
      <c r="BI132" s="160">
        <f t="shared" si="8"/>
        <v>0</v>
      </c>
      <c r="BJ132" s="14" t="s">
        <v>89</v>
      </c>
      <c r="BK132" s="160">
        <f t="shared" si="9"/>
        <v>0</v>
      </c>
      <c r="BL132" s="14" t="s">
        <v>133</v>
      </c>
      <c r="BM132" s="159" t="s">
        <v>319</v>
      </c>
    </row>
    <row r="133" spans="1:65" s="2" customFormat="1" ht="24.2" customHeight="1">
      <c r="A133" s="29"/>
      <c r="B133" s="146"/>
      <c r="C133" s="147" t="s">
        <v>145</v>
      </c>
      <c r="D133" s="147" t="s">
        <v>129</v>
      </c>
      <c r="E133" s="148" t="s">
        <v>146</v>
      </c>
      <c r="F133" s="149" t="s">
        <v>147</v>
      </c>
      <c r="G133" s="150" t="s">
        <v>132</v>
      </c>
      <c r="H133" s="151">
        <v>3.7589999999999999</v>
      </c>
      <c r="I133" s="152"/>
      <c r="J133" s="153">
        <f t="shared" si="0"/>
        <v>0</v>
      </c>
      <c r="K133" s="154"/>
      <c r="L133" s="30"/>
      <c r="M133" s="155" t="s">
        <v>1</v>
      </c>
      <c r="N133" s="156" t="s">
        <v>42</v>
      </c>
      <c r="O133" s="55"/>
      <c r="P133" s="157">
        <f t="shared" si="1"/>
        <v>0</v>
      </c>
      <c r="Q133" s="157">
        <v>0</v>
      </c>
      <c r="R133" s="157">
        <f t="shared" si="2"/>
        <v>0</v>
      </c>
      <c r="S133" s="157">
        <v>0</v>
      </c>
      <c r="T133" s="158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9" t="s">
        <v>133</v>
      </c>
      <c r="AT133" s="159" t="s">
        <v>129</v>
      </c>
      <c r="AU133" s="159" t="s">
        <v>89</v>
      </c>
      <c r="AY133" s="14" t="s">
        <v>126</v>
      </c>
      <c r="BE133" s="160">
        <f t="shared" si="4"/>
        <v>0</v>
      </c>
      <c r="BF133" s="160">
        <f t="shared" si="5"/>
        <v>0</v>
      </c>
      <c r="BG133" s="160">
        <f t="shared" si="6"/>
        <v>0</v>
      </c>
      <c r="BH133" s="160">
        <f t="shared" si="7"/>
        <v>0</v>
      </c>
      <c r="BI133" s="160">
        <f t="shared" si="8"/>
        <v>0</v>
      </c>
      <c r="BJ133" s="14" t="s">
        <v>89</v>
      </c>
      <c r="BK133" s="160">
        <f t="shared" si="9"/>
        <v>0</v>
      </c>
      <c r="BL133" s="14" t="s">
        <v>133</v>
      </c>
      <c r="BM133" s="159" t="s">
        <v>320</v>
      </c>
    </row>
    <row r="134" spans="1:65" s="2" customFormat="1" ht="24.2" customHeight="1">
      <c r="A134" s="29"/>
      <c r="B134" s="146"/>
      <c r="C134" s="147" t="s">
        <v>149</v>
      </c>
      <c r="D134" s="147" t="s">
        <v>129</v>
      </c>
      <c r="E134" s="148" t="s">
        <v>150</v>
      </c>
      <c r="F134" s="149" t="s">
        <v>151</v>
      </c>
      <c r="G134" s="150" t="s">
        <v>132</v>
      </c>
      <c r="H134" s="151">
        <v>18.795000000000002</v>
      </c>
      <c r="I134" s="152"/>
      <c r="J134" s="153">
        <f t="shared" si="0"/>
        <v>0</v>
      </c>
      <c r="K134" s="154"/>
      <c r="L134" s="30"/>
      <c r="M134" s="155" t="s">
        <v>1</v>
      </c>
      <c r="N134" s="156" t="s">
        <v>42</v>
      </c>
      <c r="O134" s="55"/>
      <c r="P134" s="157">
        <f t="shared" si="1"/>
        <v>0</v>
      </c>
      <c r="Q134" s="157">
        <v>0</v>
      </c>
      <c r="R134" s="157">
        <f t="shared" si="2"/>
        <v>0</v>
      </c>
      <c r="S134" s="157">
        <v>0</v>
      </c>
      <c r="T134" s="158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9" t="s">
        <v>133</v>
      </c>
      <c r="AT134" s="159" t="s">
        <v>129</v>
      </c>
      <c r="AU134" s="159" t="s">
        <v>89</v>
      </c>
      <c r="AY134" s="14" t="s">
        <v>126</v>
      </c>
      <c r="BE134" s="160">
        <f t="shared" si="4"/>
        <v>0</v>
      </c>
      <c r="BF134" s="160">
        <f t="shared" si="5"/>
        <v>0</v>
      </c>
      <c r="BG134" s="160">
        <f t="shared" si="6"/>
        <v>0</v>
      </c>
      <c r="BH134" s="160">
        <f t="shared" si="7"/>
        <v>0</v>
      </c>
      <c r="BI134" s="160">
        <f t="shared" si="8"/>
        <v>0</v>
      </c>
      <c r="BJ134" s="14" t="s">
        <v>89</v>
      </c>
      <c r="BK134" s="160">
        <f t="shared" si="9"/>
        <v>0</v>
      </c>
      <c r="BL134" s="14" t="s">
        <v>133</v>
      </c>
      <c r="BM134" s="159" t="s">
        <v>321</v>
      </c>
    </row>
    <row r="135" spans="1:65" s="2" customFormat="1" ht="24.2" customHeight="1">
      <c r="A135" s="29"/>
      <c r="B135" s="146"/>
      <c r="C135" s="147" t="s">
        <v>153</v>
      </c>
      <c r="D135" s="147" t="s">
        <v>129</v>
      </c>
      <c r="E135" s="148" t="s">
        <v>154</v>
      </c>
      <c r="F135" s="149" t="s">
        <v>322</v>
      </c>
      <c r="G135" s="150" t="s">
        <v>132</v>
      </c>
      <c r="H135" s="151">
        <v>3.7589999999999999</v>
      </c>
      <c r="I135" s="152"/>
      <c r="J135" s="153">
        <f t="shared" si="0"/>
        <v>0</v>
      </c>
      <c r="K135" s="154"/>
      <c r="L135" s="30"/>
      <c r="M135" s="155" t="s">
        <v>1</v>
      </c>
      <c r="N135" s="156" t="s">
        <v>42</v>
      </c>
      <c r="O135" s="55"/>
      <c r="P135" s="157">
        <f t="shared" si="1"/>
        <v>0</v>
      </c>
      <c r="Q135" s="157">
        <v>0</v>
      </c>
      <c r="R135" s="157">
        <f t="shared" si="2"/>
        <v>0</v>
      </c>
      <c r="S135" s="157">
        <v>0</v>
      </c>
      <c r="T135" s="15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9" t="s">
        <v>133</v>
      </c>
      <c r="AT135" s="159" t="s">
        <v>129</v>
      </c>
      <c r="AU135" s="159" t="s">
        <v>89</v>
      </c>
      <c r="AY135" s="14" t="s">
        <v>126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14" t="s">
        <v>89</v>
      </c>
      <c r="BK135" s="160">
        <f t="shared" si="9"/>
        <v>0</v>
      </c>
      <c r="BL135" s="14" t="s">
        <v>133</v>
      </c>
      <c r="BM135" s="159" t="s">
        <v>323</v>
      </c>
    </row>
    <row r="136" spans="1:65" s="2" customFormat="1" ht="14.45" customHeight="1">
      <c r="A136" s="29"/>
      <c r="B136" s="146"/>
      <c r="C136" s="147" t="s">
        <v>157</v>
      </c>
      <c r="D136" s="147" t="s">
        <v>129</v>
      </c>
      <c r="E136" s="148" t="s">
        <v>158</v>
      </c>
      <c r="F136" s="149" t="s">
        <v>159</v>
      </c>
      <c r="G136" s="150" t="s">
        <v>160</v>
      </c>
      <c r="H136" s="151">
        <v>2</v>
      </c>
      <c r="I136" s="152"/>
      <c r="J136" s="153">
        <f t="shared" si="0"/>
        <v>0</v>
      </c>
      <c r="K136" s="154"/>
      <c r="L136" s="30"/>
      <c r="M136" s="155" t="s">
        <v>1</v>
      </c>
      <c r="N136" s="156" t="s">
        <v>42</v>
      </c>
      <c r="O136" s="55"/>
      <c r="P136" s="157">
        <f t="shared" si="1"/>
        <v>0</v>
      </c>
      <c r="Q136" s="157">
        <v>0</v>
      </c>
      <c r="R136" s="157">
        <f t="shared" si="2"/>
        <v>0</v>
      </c>
      <c r="S136" s="157">
        <v>0</v>
      </c>
      <c r="T136" s="158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9" t="s">
        <v>133</v>
      </c>
      <c r="AT136" s="159" t="s">
        <v>129</v>
      </c>
      <c r="AU136" s="159" t="s">
        <v>89</v>
      </c>
      <c r="AY136" s="14" t="s">
        <v>126</v>
      </c>
      <c r="BE136" s="160">
        <f t="shared" si="4"/>
        <v>0</v>
      </c>
      <c r="BF136" s="160">
        <f t="shared" si="5"/>
        <v>0</v>
      </c>
      <c r="BG136" s="160">
        <f t="shared" si="6"/>
        <v>0</v>
      </c>
      <c r="BH136" s="160">
        <f t="shared" si="7"/>
        <v>0</v>
      </c>
      <c r="BI136" s="160">
        <f t="shared" si="8"/>
        <v>0</v>
      </c>
      <c r="BJ136" s="14" t="s">
        <v>89</v>
      </c>
      <c r="BK136" s="160">
        <f t="shared" si="9"/>
        <v>0</v>
      </c>
      <c r="BL136" s="14" t="s">
        <v>133</v>
      </c>
      <c r="BM136" s="159" t="s">
        <v>324</v>
      </c>
    </row>
    <row r="137" spans="1:65" s="12" customFormat="1" ht="25.9" customHeight="1">
      <c r="B137" s="133"/>
      <c r="D137" s="134" t="s">
        <v>75</v>
      </c>
      <c r="E137" s="135" t="s">
        <v>162</v>
      </c>
      <c r="F137" s="135" t="s">
        <v>163</v>
      </c>
      <c r="I137" s="136"/>
      <c r="J137" s="137">
        <f>BK137</f>
        <v>0</v>
      </c>
      <c r="L137" s="133"/>
      <c r="M137" s="138"/>
      <c r="N137" s="139"/>
      <c r="O137" s="139"/>
      <c r="P137" s="140">
        <f>P138+P143+P156</f>
        <v>0</v>
      </c>
      <c r="Q137" s="139"/>
      <c r="R137" s="140">
        <f>R138+R143+R156</f>
        <v>34.263883250000006</v>
      </c>
      <c r="S137" s="139"/>
      <c r="T137" s="141">
        <f>T138+T143+T156</f>
        <v>3.7593500000000004</v>
      </c>
      <c r="AR137" s="134" t="s">
        <v>89</v>
      </c>
      <c r="AT137" s="142" t="s">
        <v>75</v>
      </c>
      <c r="AU137" s="142" t="s">
        <v>76</v>
      </c>
      <c r="AY137" s="134" t="s">
        <v>126</v>
      </c>
      <c r="BK137" s="143">
        <f>BK138+BK143+BK156</f>
        <v>0</v>
      </c>
    </row>
    <row r="138" spans="1:65" s="12" customFormat="1" ht="22.9" customHeight="1">
      <c r="B138" s="133"/>
      <c r="D138" s="134" t="s">
        <v>75</v>
      </c>
      <c r="E138" s="144" t="s">
        <v>270</v>
      </c>
      <c r="F138" s="144" t="s">
        <v>271</v>
      </c>
      <c r="I138" s="136"/>
      <c r="J138" s="145">
        <f>BK138</f>
        <v>0</v>
      </c>
      <c r="L138" s="133"/>
      <c r="M138" s="138"/>
      <c r="N138" s="139"/>
      <c r="O138" s="139"/>
      <c r="P138" s="140">
        <f>SUM(P139:P142)</f>
        <v>0</v>
      </c>
      <c r="Q138" s="139"/>
      <c r="R138" s="140">
        <f>SUM(R139:R142)</f>
        <v>4.3549999999999998E-2</v>
      </c>
      <c r="S138" s="139"/>
      <c r="T138" s="141">
        <f>SUM(T139:T142)</f>
        <v>6.7000000000000004E-2</v>
      </c>
      <c r="AR138" s="134" t="s">
        <v>89</v>
      </c>
      <c r="AT138" s="142" t="s">
        <v>75</v>
      </c>
      <c r="AU138" s="142" t="s">
        <v>83</v>
      </c>
      <c r="AY138" s="134" t="s">
        <v>126</v>
      </c>
      <c r="BK138" s="143">
        <f>SUM(BK139:BK142)</f>
        <v>0</v>
      </c>
    </row>
    <row r="139" spans="1:65" s="2" customFormat="1" ht="24.2" customHeight="1">
      <c r="A139" s="29"/>
      <c r="B139" s="146"/>
      <c r="C139" s="147" t="s">
        <v>127</v>
      </c>
      <c r="D139" s="147" t="s">
        <v>129</v>
      </c>
      <c r="E139" s="148" t="s">
        <v>272</v>
      </c>
      <c r="F139" s="149" t="s">
        <v>273</v>
      </c>
      <c r="G139" s="150" t="s">
        <v>160</v>
      </c>
      <c r="H139" s="151">
        <v>67</v>
      </c>
      <c r="I139" s="152"/>
      <c r="J139" s="153">
        <f>ROUND(I139*H139,2)</f>
        <v>0</v>
      </c>
      <c r="K139" s="154"/>
      <c r="L139" s="30"/>
      <c r="M139" s="155" t="s">
        <v>1</v>
      </c>
      <c r="N139" s="156" t="s">
        <v>42</v>
      </c>
      <c r="O139" s="55"/>
      <c r="P139" s="157">
        <f>O139*H139</f>
        <v>0</v>
      </c>
      <c r="Q139" s="157">
        <v>0</v>
      </c>
      <c r="R139" s="157">
        <f>Q139*H139</f>
        <v>0</v>
      </c>
      <c r="S139" s="157">
        <v>1E-3</v>
      </c>
      <c r="T139" s="158">
        <f>S139*H139</f>
        <v>6.7000000000000004E-2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9" t="s">
        <v>169</v>
      </c>
      <c r="AT139" s="159" t="s">
        <v>129</v>
      </c>
      <c r="AU139" s="159" t="s">
        <v>89</v>
      </c>
      <c r="AY139" s="14" t="s">
        <v>126</v>
      </c>
      <c r="BE139" s="160">
        <f>IF(N139="základná",J139,0)</f>
        <v>0</v>
      </c>
      <c r="BF139" s="160">
        <f>IF(N139="znížená",J139,0)</f>
        <v>0</v>
      </c>
      <c r="BG139" s="160">
        <f>IF(N139="zákl. prenesená",J139,0)</f>
        <v>0</v>
      </c>
      <c r="BH139" s="160">
        <f>IF(N139="zníž. prenesená",J139,0)</f>
        <v>0</v>
      </c>
      <c r="BI139" s="160">
        <f>IF(N139="nulová",J139,0)</f>
        <v>0</v>
      </c>
      <c r="BJ139" s="14" t="s">
        <v>89</v>
      </c>
      <c r="BK139" s="160">
        <f>ROUND(I139*H139,2)</f>
        <v>0</v>
      </c>
      <c r="BL139" s="14" t="s">
        <v>169</v>
      </c>
      <c r="BM139" s="159" t="s">
        <v>325</v>
      </c>
    </row>
    <row r="140" spans="1:65" s="2" customFormat="1" ht="14.45" customHeight="1">
      <c r="A140" s="29"/>
      <c r="B140" s="146"/>
      <c r="C140" s="147" t="s">
        <v>171</v>
      </c>
      <c r="D140" s="147" t="s">
        <v>129</v>
      </c>
      <c r="E140" s="148" t="s">
        <v>275</v>
      </c>
      <c r="F140" s="149" t="s">
        <v>276</v>
      </c>
      <c r="G140" s="150" t="s">
        <v>160</v>
      </c>
      <c r="H140" s="151">
        <v>67</v>
      </c>
      <c r="I140" s="152"/>
      <c r="J140" s="153">
        <f>ROUND(I140*H140,2)</f>
        <v>0</v>
      </c>
      <c r="K140" s="154"/>
      <c r="L140" s="30"/>
      <c r="M140" s="155" t="s">
        <v>1</v>
      </c>
      <c r="N140" s="156" t="s">
        <v>42</v>
      </c>
      <c r="O140" s="55"/>
      <c r="P140" s="157">
        <f>O140*H140</f>
        <v>0</v>
      </c>
      <c r="Q140" s="157">
        <v>3.0000000000000001E-5</v>
      </c>
      <c r="R140" s="157">
        <f>Q140*H140</f>
        <v>2.0100000000000001E-3</v>
      </c>
      <c r="S140" s="157">
        <v>0</v>
      </c>
      <c r="T140" s="158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9" t="s">
        <v>169</v>
      </c>
      <c r="AT140" s="159" t="s">
        <v>129</v>
      </c>
      <c r="AU140" s="159" t="s">
        <v>89</v>
      </c>
      <c r="AY140" s="14" t="s">
        <v>126</v>
      </c>
      <c r="BE140" s="160">
        <f>IF(N140="základná",J140,0)</f>
        <v>0</v>
      </c>
      <c r="BF140" s="160">
        <f>IF(N140="znížená",J140,0)</f>
        <v>0</v>
      </c>
      <c r="BG140" s="160">
        <f>IF(N140="zákl. prenesená",J140,0)</f>
        <v>0</v>
      </c>
      <c r="BH140" s="160">
        <f>IF(N140="zníž. prenesená",J140,0)</f>
        <v>0</v>
      </c>
      <c r="BI140" s="160">
        <f>IF(N140="nulová",J140,0)</f>
        <v>0</v>
      </c>
      <c r="BJ140" s="14" t="s">
        <v>89</v>
      </c>
      <c r="BK140" s="160">
        <f>ROUND(I140*H140,2)</f>
        <v>0</v>
      </c>
      <c r="BL140" s="14" t="s">
        <v>169</v>
      </c>
      <c r="BM140" s="159" t="s">
        <v>326</v>
      </c>
    </row>
    <row r="141" spans="1:65" s="2" customFormat="1" ht="14.45" customHeight="1">
      <c r="A141" s="29"/>
      <c r="B141" s="146"/>
      <c r="C141" s="161" t="s">
        <v>176</v>
      </c>
      <c r="D141" s="161" t="s">
        <v>181</v>
      </c>
      <c r="E141" s="162" t="s">
        <v>281</v>
      </c>
      <c r="F141" s="163" t="s">
        <v>282</v>
      </c>
      <c r="G141" s="164" t="s">
        <v>160</v>
      </c>
      <c r="H141" s="165">
        <v>67</v>
      </c>
      <c r="I141" s="166"/>
      <c r="J141" s="167">
        <f>ROUND(I141*H141,2)</f>
        <v>0</v>
      </c>
      <c r="K141" s="168"/>
      <c r="L141" s="169"/>
      <c r="M141" s="170" t="s">
        <v>1</v>
      </c>
      <c r="N141" s="171" t="s">
        <v>42</v>
      </c>
      <c r="O141" s="55"/>
      <c r="P141" s="157">
        <f>O141*H141</f>
        <v>0</v>
      </c>
      <c r="Q141" s="157">
        <v>6.2E-4</v>
      </c>
      <c r="R141" s="157">
        <f>Q141*H141</f>
        <v>4.1540000000000001E-2</v>
      </c>
      <c r="S141" s="157">
        <v>0</v>
      </c>
      <c r="T141" s="158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9" t="s">
        <v>184</v>
      </c>
      <c r="AT141" s="159" t="s">
        <v>181</v>
      </c>
      <c r="AU141" s="159" t="s">
        <v>89</v>
      </c>
      <c r="AY141" s="14" t="s">
        <v>126</v>
      </c>
      <c r="BE141" s="160">
        <f>IF(N141="základná",J141,0)</f>
        <v>0</v>
      </c>
      <c r="BF141" s="160">
        <f>IF(N141="znížená",J141,0)</f>
        <v>0</v>
      </c>
      <c r="BG141" s="160">
        <f>IF(N141="zákl. prenesená",J141,0)</f>
        <v>0</v>
      </c>
      <c r="BH141" s="160">
        <f>IF(N141="zníž. prenesená",J141,0)</f>
        <v>0</v>
      </c>
      <c r="BI141" s="160">
        <f>IF(N141="nulová",J141,0)</f>
        <v>0</v>
      </c>
      <c r="BJ141" s="14" t="s">
        <v>89</v>
      </c>
      <c r="BK141" s="160">
        <f>ROUND(I141*H141,2)</f>
        <v>0</v>
      </c>
      <c r="BL141" s="14" t="s">
        <v>169</v>
      </c>
      <c r="BM141" s="159" t="s">
        <v>327</v>
      </c>
    </row>
    <row r="142" spans="1:65" s="2" customFormat="1" ht="24.2" customHeight="1">
      <c r="A142" s="29"/>
      <c r="B142" s="146"/>
      <c r="C142" s="147" t="s">
        <v>180</v>
      </c>
      <c r="D142" s="147" t="s">
        <v>129</v>
      </c>
      <c r="E142" s="148" t="s">
        <v>287</v>
      </c>
      <c r="F142" s="149" t="s">
        <v>288</v>
      </c>
      <c r="G142" s="150" t="s">
        <v>236</v>
      </c>
      <c r="H142" s="172"/>
      <c r="I142" s="152"/>
      <c r="J142" s="153">
        <f>ROUND(I142*H142,2)</f>
        <v>0</v>
      </c>
      <c r="K142" s="154"/>
      <c r="L142" s="30"/>
      <c r="M142" s="155" t="s">
        <v>1</v>
      </c>
      <c r="N142" s="156" t="s">
        <v>42</v>
      </c>
      <c r="O142" s="55"/>
      <c r="P142" s="157">
        <f>O142*H142</f>
        <v>0</v>
      </c>
      <c r="Q142" s="157">
        <v>0</v>
      </c>
      <c r="R142" s="157">
        <f>Q142*H142</f>
        <v>0</v>
      </c>
      <c r="S142" s="157">
        <v>0</v>
      </c>
      <c r="T142" s="158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9" t="s">
        <v>169</v>
      </c>
      <c r="AT142" s="159" t="s">
        <v>129</v>
      </c>
      <c r="AU142" s="159" t="s">
        <v>89</v>
      </c>
      <c r="AY142" s="14" t="s">
        <v>126</v>
      </c>
      <c r="BE142" s="160">
        <f>IF(N142="základná",J142,0)</f>
        <v>0</v>
      </c>
      <c r="BF142" s="160">
        <f>IF(N142="znížená",J142,0)</f>
        <v>0</v>
      </c>
      <c r="BG142" s="160">
        <f>IF(N142="zákl. prenesená",J142,0)</f>
        <v>0</v>
      </c>
      <c r="BH142" s="160">
        <f>IF(N142="zníž. prenesená",J142,0)</f>
        <v>0</v>
      </c>
      <c r="BI142" s="160">
        <f>IF(N142="nulová",J142,0)</f>
        <v>0</v>
      </c>
      <c r="BJ142" s="14" t="s">
        <v>89</v>
      </c>
      <c r="BK142" s="160">
        <f>ROUND(I142*H142,2)</f>
        <v>0</v>
      </c>
      <c r="BL142" s="14" t="s">
        <v>169</v>
      </c>
      <c r="BM142" s="159" t="s">
        <v>328</v>
      </c>
    </row>
    <row r="143" spans="1:65" s="12" customFormat="1" ht="22.9" customHeight="1">
      <c r="B143" s="133"/>
      <c r="D143" s="134" t="s">
        <v>75</v>
      </c>
      <c r="E143" s="144" t="s">
        <v>164</v>
      </c>
      <c r="F143" s="144" t="s">
        <v>165</v>
      </c>
      <c r="I143" s="136"/>
      <c r="J143" s="145">
        <f>BK143</f>
        <v>0</v>
      </c>
      <c r="L143" s="133"/>
      <c r="M143" s="138"/>
      <c r="N143" s="139"/>
      <c r="O143" s="139"/>
      <c r="P143" s="140">
        <f>SUM(P144:P155)</f>
        <v>0</v>
      </c>
      <c r="Q143" s="139"/>
      <c r="R143" s="140">
        <f>SUM(R144:R155)</f>
        <v>33.77225</v>
      </c>
      <c r="S143" s="139"/>
      <c r="T143" s="141">
        <f>SUM(T144:T155)</f>
        <v>3.6923500000000002</v>
      </c>
      <c r="AR143" s="134" t="s">
        <v>89</v>
      </c>
      <c r="AT143" s="142" t="s">
        <v>75</v>
      </c>
      <c r="AU143" s="142" t="s">
        <v>83</v>
      </c>
      <c r="AY143" s="134" t="s">
        <v>126</v>
      </c>
      <c r="BK143" s="143">
        <f>SUM(BK144:BK155)</f>
        <v>0</v>
      </c>
    </row>
    <row r="144" spans="1:65" s="2" customFormat="1" ht="14.45" customHeight="1">
      <c r="A144" s="29"/>
      <c r="B144" s="146"/>
      <c r="C144" s="147" t="s">
        <v>186</v>
      </c>
      <c r="D144" s="147" t="s">
        <v>129</v>
      </c>
      <c r="E144" s="148" t="s">
        <v>195</v>
      </c>
      <c r="F144" s="149" t="s">
        <v>196</v>
      </c>
      <c r="G144" s="150" t="s">
        <v>174</v>
      </c>
      <c r="H144" s="151">
        <v>1371.79</v>
      </c>
      <c r="I144" s="152"/>
      <c r="J144" s="153">
        <f t="shared" ref="J144:J155" si="10">ROUND(I144*H144,2)</f>
        <v>0</v>
      </c>
      <c r="K144" s="154"/>
      <c r="L144" s="30"/>
      <c r="M144" s="155" t="s">
        <v>1</v>
      </c>
      <c r="N144" s="156" t="s">
        <v>42</v>
      </c>
      <c r="O144" s="55"/>
      <c r="P144" s="157">
        <f t="shared" ref="P144:P155" si="11">O144*H144</f>
        <v>0</v>
      </c>
      <c r="Q144" s="157">
        <v>0</v>
      </c>
      <c r="R144" s="157">
        <f t="shared" ref="R144:R155" si="12">Q144*H144</f>
        <v>0</v>
      </c>
      <c r="S144" s="157">
        <v>1E-3</v>
      </c>
      <c r="T144" s="158">
        <f t="shared" ref="T144:T155" si="13">S144*H144</f>
        <v>1.3717900000000001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9" t="s">
        <v>169</v>
      </c>
      <c r="AT144" s="159" t="s">
        <v>129</v>
      </c>
      <c r="AU144" s="159" t="s">
        <v>89</v>
      </c>
      <c r="AY144" s="14" t="s">
        <v>126</v>
      </c>
      <c r="BE144" s="160">
        <f t="shared" ref="BE144:BE155" si="14">IF(N144="základná",J144,0)</f>
        <v>0</v>
      </c>
      <c r="BF144" s="160">
        <f t="shared" ref="BF144:BF155" si="15">IF(N144="znížená",J144,0)</f>
        <v>0</v>
      </c>
      <c r="BG144" s="160">
        <f t="shared" ref="BG144:BG155" si="16">IF(N144="zákl. prenesená",J144,0)</f>
        <v>0</v>
      </c>
      <c r="BH144" s="160">
        <f t="shared" ref="BH144:BH155" si="17">IF(N144="zníž. prenesená",J144,0)</f>
        <v>0</v>
      </c>
      <c r="BI144" s="160">
        <f t="shared" ref="BI144:BI155" si="18">IF(N144="nulová",J144,0)</f>
        <v>0</v>
      </c>
      <c r="BJ144" s="14" t="s">
        <v>89</v>
      </c>
      <c r="BK144" s="160">
        <f t="shared" ref="BK144:BK155" si="19">ROUND(I144*H144,2)</f>
        <v>0</v>
      </c>
      <c r="BL144" s="14" t="s">
        <v>169</v>
      </c>
      <c r="BM144" s="159" t="s">
        <v>329</v>
      </c>
    </row>
    <row r="145" spans="1:65" s="2" customFormat="1" ht="14.45" customHeight="1">
      <c r="A145" s="29"/>
      <c r="B145" s="146"/>
      <c r="C145" s="147" t="s">
        <v>190</v>
      </c>
      <c r="D145" s="147" t="s">
        <v>129</v>
      </c>
      <c r="E145" s="148" t="s">
        <v>198</v>
      </c>
      <c r="F145" s="149" t="s">
        <v>199</v>
      </c>
      <c r="G145" s="150" t="s">
        <v>174</v>
      </c>
      <c r="H145" s="151">
        <v>1371.79</v>
      </c>
      <c r="I145" s="152"/>
      <c r="J145" s="153">
        <f t="shared" si="10"/>
        <v>0</v>
      </c>
      <c r="K145" s="154"/>
      <c r="L145" s="30"/>
      <c r="M145" s="155" t="s">
        <v>1</v>
      </c>
      <c r="N145" s="156" t="s">
        <v>42</v>
      </c>
      <c r="O145" s="55"/>
      <c r="P145" s="157">
        <f t="shared" si="11"/>
        <v>0</v>
      </c>
      <c r="Q145" s="157">
        <v>4.0000000000000003E-5</v>
      </c>
      <c r="R145" s="157">
        <f t="shared" si="12"/>
        <v>5.4871600000000006E-2</v>
      </c>
      <c r="S145" s="157">
        <v>0</v>
      </c>
      <c r="T145" s="158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9" t="s">
        <v>169</v>
      </c>
      <c r="AT145" s="159" t="s">
        <v>129</v>
      </c>
      <c r="AU145" s="159" t="s">
        <v>89</v>
      </c>
      <c r="AY145" s="14" t="s">
        <v>126</v>
      </c>
      <c r="BE145" s="160">
        <f t="shared" si="14"/>
        <v>0</v>
      </c>
      <c r="BF145" s="160">
        <f t="shared" si="15"/>
        <v>0</v>
      </c>
      <c r="BG145" s="160">
        <f t="shared" si="16"/>
        <v>0</v>
      </c>
      <c r="BH145" s="160">
        <f t="shared" si="17"/>
        <v>0</v>
      </c>
      <c r="BI145" s="160">
        <f t="shared" si="18"/>
        <v>0</v>
      </c>
      <c r="BJ145" s="14" t="s">
        <v>89</v>
      </c>
      <c r="BK145" s="160">
        <f t="shared" si="19"/>
        <v>0</v>
      </c>
      <c r="BL145" s="14" t="s">
        <v>169</v>
      </c>
      <c r="BM145" s="159" t="s">
        <v>330</v>
      </c>
    </row>
    <row r="146" spans="1:65" s="2" customFormat="1" ht="14.45" customHeight="1">
      <c r="A146" s="29"/>
      <c r="B146" s="146"/>
      <c r="C146" s="161" t="s">
        <v>194</v>
      </c>
      <c r="D146" s="161" t="s">
        <v>181</v>
      </c>
      <c r="E146" s="162" t="s">
        <v>202</v>
      </c>
      <c r="F146" s="179" t="s">
        <v>351</v>
      </c>
      <c r="G146" s="164" t="s">
        <v>174</v>
      </c>
      <c r="H146" s="165">
        <v>1399.2260000000001</v>
      </c>
      <c r="I146" s="166"/>
      <c r="J146" s="167">
        <f t="shared" si="10"/>
        <v>0</v>
      </c>
      <c r="K146" s="168"/>
      <c r="L146" s="169"/>
      <c r="M146" s="170" t="s">
        <v>1</v>
      </c>
      <c r="N146" s="171" t="s">
        <v>42</v>
      </c>
      <c r="O146" s="55"/>
      <c r="P146" s="157">
        <f t="shared" si="11"/>
        <v>0</v>
      </c>
      <c r="Q146" s="157">
        <v>5.0000000000000001E-3</v>
      </c>
      <c r="R146" s="157">
        <f t="shared" si="12"/>
        <v>6.9961300000000008</v>
      </c>
      <c r="S146" s="157">
        <v>0</v>
      </c>
      <c r="T146" s="158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9" t="s">
        <v>184</v>
      </c>
      <c r="AT146" s="159" t="s">
        <v>181</v>
      </c>
      <c r="AU146" s="159" t="s">
        <v>89</v>
      </c>
      <c r="AY146" s="14" t="s">
        <v>126</v>
      </c>
      <c r="BE146" s="160">
        <f t="shared" si="14"/>
        <v>0</v>
      </c>
      <c r="BF146" s="160">
        <f t="shared" si="15"/>
        <v>0</v>
      </c>
      <c r="BG146" s="160">
        <f t="shared" si="16"/>
        <v>0</v>
      </c>
      <c r="BH146" s="160">
        <f t="shared" si="17"/>
        <v>0</v>
      </c>
      <c r="BI146" s="160">
        <f t="shared" si="18"/>
        <v>0</v>
      </c>
      <c r="BJ146" s="14" t="s">
        <v>89</v>
      </c>
      <c r="BK146" s="160">
        <f t="shared" si="19"/>
        <v>0</v>
      </c>
      <c r="BL146" s="14" t="s">
        <v>169</v>
      </c>
      <c r="BM146" s="159" t="s">
        <v>331</v>
      </c>
    </row>
    <row r="147" spans="1:65" s="2" customFormat="1" ht="24.2" customHeight="1">
      <c r="A147" s="29"/>
      <c r="B147" s="146"/>
      <c r="C147" s="147" t="s">
        <v>169</v>
      </c>
      <c r="D147" s="147" t="s">
        <v>129</v>
      </c>
      <c r="E147" s="148" t="s">
        <v>205</v>
      </c>
      <c r="F147" s="149" t="s">
        <v>206</v>
      </c>
      <c r="G147" s="150" t="s">
        <v>168</v>
      </c>
      <c r="H147" s="151">
        <v>1160.28</v>
      </c>
      <c r="I147" s="152"/>
      <c r="J147" s="153">
        <f t="shared" si="10"/>
        <v>0</v>
      </c>
      <c r="K147" s="154"/>
      <c r="L147" s="30"/>
      <c r="M147" s="155" t="s">
        <v>1</v>
      </c>
      <c r="N147" s="156" t="s">
        <v>42</v>
      </c>
      <c r="O147" s="55"/>
      <c r="P147" s="157">
        <f t="shared" si="11"/>
        <v>0</v>
      </c>
      <c r="Q147" s="157">
        <v>0</v>
      </c>
      <c r="R147" s="157">
        <f t="shared" si="12"/>
        <v>0</v>
      </c>
      <c r="S147" s="157">
        <v>2E-3</v>
      </c>
      <c r="T147" s="158">
        <f t="shared" si="13"/>
        <v>2.32056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9" t="s">
        <v>169</v>
      </c>
      <c r="AT147" s="159" t="s">
        <v>129</v>
      </c>
      <c r="AU147" s="159" t="s">
        <v>89</v>
      </c>
      <c r="AY147" s="14" t="s">
        <v>126</v>
      </c>
      <c r="BE147" s="160">
        <f t="shared" si="14"/>
        <v>0</v>
      </c>
      <c r="BF147" s="160">
        <f t="shared" si="15"/>
        <v>0</v>
      </c>
      <c r="BG147" s="160">
        <f t="shared" si="16"/>
        <v>0</v>
      </c>
      <c r="BH147" s="160">
        <f t="shared" si="17"/>
        <v>0</v>
      </c>
      <c r="BI147" s="160">
        <f t="shared" si="18"/>
        <v>0</v>
      </c>
      <c r="BJ147" s="14" t="s">
        <v>89</v>
      </c>
      <c r="BK147" s="160">
        <f t="shared" si="19"/>
        <v>0</v>
      </c>
      <c r="BL147" s="14" t="s">
        <v>169</v>
      </c>
      <c r="BM147" s="159" t="s">
        <v>332</v>
      </c>
    </row>
    <row r="148" spans="1:65" s="2" customFormat="1" ht="24.2" customHeight="1">
      <c r="A148" s="29"/>
      <c r="B148" s="146"/>
      <c r="C148" s="147" t="s">
        <v>201</v>
      </c>
      <c r="D148" s="147" t="s">
        <v>129</v>
      </c>
      <c r="E148" s="148" t="s">
        <v>209</v>
      </c>
      <c r="F148" s="149" t="s">
        <v>210</v>
      </c>
      <c r="G148" s="150" t="s">
        <v>168</v>
      </c>
      <c r="H148" s="151">
        <v>1160.28</v>
      </c>
      <c r="I148" s="152"/>
      <c r="J148" s="153">
        <f t="shared" si="10"/>
        <v>0</v>
      </c>
      <c r="K148" s="154"/>
      <c r="L148" s="30"/>
      <c r="M148" s="155" t="s">
        <v>1</v>
      </c>
      <c r="N148" s="156" t="s">
        <v>42</v>
      </c>
      <c r="O148" s="55"/>
      <c r="P148" s="157">
        <f t="shared" si="11"/>
        <v>0</v>
      </c>
      <c r="Q148" s="157">
        <v>2.9999999999999997E-4</v>
      </c>
      <c r="R148" s="157">
        <f t="shared" si="12"/>
        <v>0.34808399999999995</v>
      </c>
      <c r="S148" s="157">
        <v>0</v>
      </c>
      <c r="T148" s="158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9" t="s">
        <v>169</v>
      </c>
      <c r="AT148" s="159" t="s">
        <v>129</v>
      </c>
      <c r="AU148" s="159" t="s">
        <v>89</v>
      </c>
      <c r="AY148" s="14" t="s">
        <v>126</v>
      </c>
      <c r="BE148" s="160">
        <f t="shared" si="14"/>
        <v>0</v>
      </c>
      <c r="BF148" s="160">
        <f t="shared" si="15"/>
        <v>0</v>
      </c>
      <c r="BG148" s="160">
        <f t="shared" si="16"/>
        <v>0</v>
      </c>
      <c r="BH148" s="160">
        <f t="shared" si="17"/>
        <v>0</v>
      </c>
      <c r="BI148" s="160">
        <f t="shared" si="18"/>
        <v>0</v>
      </c>
      <c r="BJ148" s="14" t="s">
        <v>89</v>
      </c>
      <c r="BK148" s="160">
        <f t="shared" si="19"/>
        <v>0</v>
      </c>
      <c r="BL148" s="14" t="s">
        <v>169</v>
      </c>
      <c r="BM148" s="159" t="s">
        <v>333</v>
      </c>
    </row>
    <row r="149" spans="1:65" s="2" customFormat="1" ht="14.45" customHeight="1">
      <c r="A149" s="29"/>
      <c r="B149" s="146"/>
      <c r="C149" s="161" t="s">
        <v>204</v>
      </c>
      <c r="D149" s="161" t="s">
        <v>181</v>
      </c>
      <c r="E149" s="162" t="s">
        <v>182</v>
      </c>
      <c r="F149" s="163" t="s">
        <v>183</v>
      </c>
      <c r="G149" s="164" t="s">
        <v>168</v>
      </c>
      <c r="H149" s="165">
        <v>1218.2940000000001</v>
      </c>
      <c r="I149" s="166"/>
      <c r="J149" s="167">
        <f t="shared" si="10"/>
        <v>0</v>
      </c>
      <c r="K149" s="168"/>
      <c r="L149" s="169"/>
      <c r="M149" s="170" t="s">
        <v>1</v>
      </c>
      <c r="N149" s="171" t="s">
        <v>42</v>
      </c>
      <c r="O149" s="55"/>
      <c r="P149" s="157">
        <f t="shared" si="11"/>
        <v>0</v>
      </c>
      <c r="Q149" s="157">
        <v>3.0000000000000001E-3</v>
      </c>
      <c r="R149" s="157">
        <f t="shared" si="12"/>
        <v>3.6548820000000002</v>
      </c>
      <c r="S149" s="157">
        <v>0</v>
      </c>
      <c r="T149" s="158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9" t="s">
        <v>184</v>
      </c>
      <c r="AT149" s="159" t="s">
        <v>181</v>
      </c>
      <c r="AU149" s="159" t="s">
        <v>89</v>
      </c>
      <c r="AY149" s="14" t="s">
        <v>126</v>
      </c>
      <c r="BE149" s="160">
        <f t="shared" si="14"/>
        <v>0</v>
      </c>
      <c r="BF149" s="160">
        <f t="shared" si="15"/>
        <v>0</v>
      </c>
      <c r="BG149" s="160">
        <f t="shared" si="16"/>
        <v>0</v>
      </c>
      <c r="BH149" s="160">
        <f t="shared" si="17"/>
        <v>0</v>
      </c>
      <c r="BI149" s="160">
        <f t="shared" si="18"/>
        <v>0</v>
      </c>
      <c r="BJ149" s="14" t="s">
        <v>89</v>
      </c>
      <c r="BK149" s="160">
        <f t="shared" si="19"/>
        <v>0</v>
      </c>
      <c r="BL149" s="14" t="s">
        <v>169</v>
      </c>
      <c r="BM149" s="159" t="s">
        <v>334</v>
      </c>
    </row>
    <row r="150" spans="1:65" s="2" customFormat="1" ht="14.45" customHeight="1">
      <c r="A150" s="29"/>
      <c r="B150" s="146"/>
      <c r="C150" s="147" t="s">
        <v>208</v>
      </c>
      <c r="D150" s="147" t="s">
        <v>129</v>
      </c>
      <c r="E150" s="148" t="s">
        <v>214</v>
      </c>
      <c r="F150" s="149" t="s">
        <v>215</v>
      </c>
      <c r="G150" s="150" t="s">
        <v>168</v>
      </c>
      <c r="H150" s="151">
        <v>1160.28</v>
      </c>
      <c r="I150" s="152"/>
      <c r="J150" s="153">
        <f t="shared" si="10"/>
        <v>0</v>
      </c>
      <c r="K150" s="154"/>
      <c r="L150" s="30"/>
      <c r="M150" s="155" t="s">
        <v>1</v>
      </c>
      <c r="N150" s="156" t="s">
        <v>42</v>
      </c>
      <c r="O150" s="55"/>
      <c r="P150" s="157">
        <f t="shared" si="11"/>
        <v>0</v>
      </c>
      <c r="Q150" s="157">
        <v>0</v>
      </c>
      <c r="R150" s="157">
        <f t="shared" si="12"/>
        <v>0</v>
      </c>
      <c r="S150" s="157">
        <v>0</v>
      </c>
      <c r="T150" s="158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9" t="s">
        <v>169</v>
      </c>
      <c r="AT150" s="159" t="s">
        <v>129</v>
      </c>
      <c r="AU150" s="159" t="s">
        <v>89</v>
      </c>
      <c r="AY150" s="14" t="s">
        <v>126</v>
      </c>
      <c r="BE150" s="160">
        <f t="shared" si="14"/>
        <v>0</v>
      </c>
      <c r="BF150" s="160">
        <f t="shared" si="15"/>
        <v>0</v>
      </c>
      <c r="BG150" s="160">
        <f t="shared" si="16"/>
        <v>0</v>
      </c>
      <c r="BH150" s="160">
        <f t="shared" si="17"/>
        <v>0</v>
      </c>
      <c r="BI150" s="160">
        <f t="shared" si="18"/>
        <v>0</v>
      </c>
      <c r="BJ150" s="14" t="s">
        <v>89</v>
      </c>
      <c r="BK150" s="160">
        <f t="shared" si="19"/>
        <v>0</v>
      </c>
      <c r="BL150" s="14" t="s">
        <v>169</v>
      </c>
      <c r="BM150" s="159" t="s">
        <v>335</v>
      </c>
    </row>
    <row r="151" spans="1:65" s="2" customFormat="1" ht="24.2" customHeight="1">
      <c r="A151" s="29"/>
      <c r="B151" s="146"/>
      <c r="C151" s="147" t="s">
        <v>7</v>
      </c>
      <c r="D151" s="147" t="s">
        <v>129</v>
      </c>
      <c r="E151" s="148" t="s">
        <v>218</v>
      </c>
      <c r="F151" s="149" t="s">
        <v>219</v>
      </c>
      <c r="G151" s="150" t="s">
        <v>168</v>
      </c>
      <c r="H151" s="151">
        <v>1160.28</v>
      </c>
      <c r="I151" s="152"/>
      <c r="J151" s="153">
        <f t="shared" si="10"/>
        <v>0</v>
      </c>
      <c r="K151" s="154"/>
      <c r="L151" s="30"/>
      <c r="M151" s="155" t="s">
        <v>1</v>
      </c>
      <c r="N151" s="156" t="s">
        <v>42</v>
      </c>
      <c r="O151" s="55"/>
      <c r="P151" s="157">
        <f t="shared" si="11"/>
        <v>0</v>
      </c>
      <c r="Q151" s="157">
        <v>8.0000000000000007E-5</v>
      </c>
      <c r="R151" s="157">
        <f t="shared" si="12"/>
        <v>9.2822399999999999E-2</v>
      </c>
      <c r="S151" s="157">
        <v>0</v>
      </c>
      <c r="T151" s="158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9" t="s">
        <v>169</v>
      </c>
      <c r="AT151" s="159" t="s">
        <v>129</v>
      </c>
      <c r="AU151" s="159" t="s">
        <v>89</v>
      </c>
      <c r="AY151" s="14" t="s">
        <v>126</v>
      </c>
      <c r="BE151" s="160">
        <f t="shared" si="14"/>
        <v>0</v>
      </c>
      <c r="BF151" s="160">
        <f t="shared" si="15"/>
        <v>0</v>
      </c>
      <c r="BG151" s="160">
        <f t="shared" si="16"/>
        <v>0</v>
      </c>
      <c r="BH151" s="160">
        <f t="shared" si="17"/>
        <v>0</v>
      </c>
      <c r="BI151" s="160">
        <f t="shared" si="18"/>
        <v>0</v>
      </c>
      <c r="BJ151" s="14" t="s">
        <v>89</v>
      </c>
      <c r="BK151" s="160">
        <f t="shared" si="19"/>
        <v>0</v>
      </c>
      <c r="BL151" s="14" t="s">
        <v>169</v>
      </c>
      <c r="BM151" s="159" t="s">
        <v>336</v>
      </c>
    </row>
    <row r="152" spans="1:65" s="2" customFormat="1" ht="24.2" customHeight="1">
      <c r="A152" s="29"/>
      <c r="B152" s="146"/>
      <c r="C152" s="147" t="s">
        <v>213</v>
      </c>
      <c r="D152" s="147" t="s">
        <v>129</v>
      </c>
      <c r="E152" s="148" t="s">
        <v>222</v>
      </c>
      <c r="F152" s="149" t="s">
        <v>223</v>
      </c>
      <c r="G152" s="150" t="s">
        <v>168</v>
      </c>
      <c r="H152" s="151">
        <v>1160.28</v>
      </c>
      <c r="I152" s="152"/>
      <c r="J152" s="153">
        <f t="shared" si="10"/>
        <v>0</v>
      </c>
      <c r="K152" s="154"/>
      <c r="L152" s="30"/>
      <c r="M152" s="155" t="s">
        <v>1</v>
      </c>
      <c r="N152" s="156" t="s">
        <v>42</v>
      </c>
      <c r="O152" s="55"/>
      <c r="P152" s="157">
        <f t="shared" si="11"/>
        <v>0</v>
      </c>
      <c r="Q152" s="157">
        <v>4.4999999999999997E-3</v>
      </c>
      <c r="R152" s="157">
        <f t="shared" si="12"/>
        <v>5.2212599999999991</v>
      </c>
      <c r="S152" s="157">
        <v>0</v>
      </c>
      <c r="T152" s="158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9" t="s">
        <v>169</v>
      </c>
      <c r="AT152" s="159" t="s">
        <v>129</v>
      </c>
      <c r="AU152" s="159" t="s">
        <v>89</v>
      </c>
      <c r="AY152" s="14" t="s">
        <v>126</v>
      </c>
      <c r="BE152" s="160">
        <f t="shared" si="14"/>
        <v>0</v>
      </c>
      <c r="BF152" s="160">
        <f t="shared" si="15"/>
        <v>0</v>
      </c>
      <c r="BG152" s="160">
        <f t="shared" si="16"/>
        <v>0</v>
      </c>
      <c r="BH152" s="160">
        <f t="shared" si="17"/>
        <v>0</v>
      </c>
      <c r="BI152" s="160">
        <f t="shared" si="18"/>
        <v>0</v>
      </c>
      <c r="BJ152" s="14" t="s">
        <v>89</v>
      </c>
      <c r="BK152" s="160">
        <f t="shared" si="19"/>
        <v>0</v>
      </c>
      <c r="BL152" s="14" t="s">
        <v>169</v>
      </c>
      <c r="BM152" s="159" t="s">
        <v>337</v>
      </c>
    </row>
    <row r="153" spans="1:65" s="2" customFormat="1" ht="24.2" customHeight="1">
      <c r="A153" s="29"/>
      <c r="B153" s="146"/>
      <c r="C153" s="147" t="s">
        <v>217</v>
      </c>
      <c r="D153" s="147" t="s">
        <v>129</v>
      </c>
      <c r="E153" s="148" t="s">
        <v>226</v>
      </c>
      <c r="F153" s="149" t="s">
        <v>227</v>
      </c>
      <c r="G153" s="150" t="s">
        <v>168</v>
      </c>
      <c r="H153" s="151">
        <v>1160.28</v>
      </c>
      <c r="I153" s="152"/>
      <c r="J153" s="153">
        <f t="shared" si="10"/>
        <v>0</v>
      </c>
      <c r="K153" s="154"/>
      <c r="L153" s="30"/>
      <c r="M153" s="155" t="s">
        <v>1</v>
      </c>
      <c r="N153" s="156" t="s">
        <v>42</v>
      </c>
      <c r="O153" s="55"/>
      <c r="P153" s="157">
        <f t="shared" si="11"/>
        <v>0</v>
      </c>
      <c r="Q153" s="157">
        <v>1.4999999999999999E-2</v>
      </c>
      <c r="R153" s="157">
        <f t="shared" si="12"/>
        <v>17.404199999999999</v>
      </c>
      <c r="S153" s="157">
        <v>0</v>
      </c>
      <c r="T153" s="158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9" t="s">
        <v>169</v>
      </c>
      <c r="AT153" s="159" t="s">
        <v>129</v>
      </c>
      <c r="AU153" s="159" t="s">
        <v>89</v>
      </c>
      <c r="AY153" s="14" t="s">
        <v>126</v>
      </c>
      <c r="BE153" s="160">
        <f t="shared" si="14"/>
        <v>0</v>
      </c>
      <c r="BF153" s="160">
        <f t="shared" si="15"/>
        <v>0</v>
      </c>
      <c r="BG153" s="160">
        <f t="shared" si="16"/>
        <v>0</v>
      </c>
      <c r="BH153" s="160">
        <f t="shared" si="17"/>
        <v>0</v>
      </c>
      <c r="BI153" s="160">
        <f t="shared" si="18"/>
        <v>0</v>
      </c>
      <c r="BJ153" s="14" t="s">
        <v>89</v>
      </c>
      <c r="BK153" s="160">
        <f t="shared" si="19"/>
        <v>0</v>
      </c>
      <c r="BL153" s="14" t="s">
        <v>169</v>
      </c>
      <c r="BM153" s="159" t="s">
        <v>338</v>
      </c>
    </row>
    <row r="154" spans="1:65" s="2" customFormat="1" ht="24.2" customHeight="1">
      <c r="A154" s="29"/>
      <c r="B154" s="146"/>
      <c r="C154" s="147" t="s">
        <v>221</v>
      </c>
      <c r="D154" s="147" t="s">
        <v>129</v>
      </c>
      <c r="E154" s="148" t="s">
        <v>230</v>
      </c>
      <c r="F154" s="149" t="s">
        <v>231</v>
      </c>
      <c r="G154" s="150" t="s">
        <v>168</v>
      </c>
      <c r="H154" s="151">
        <v>1160.28</v>
      </c>
      <c r="I154" s="152"/>
      <c r="J154" s="153">
        <f t="shared" si="10"/>
        <v>0</v>
      </c>
      <c r="K154" s="154"/>
      <c r="L154" s="30"/>
      <c r="M154" s="155" t="s">
        <v>1</v>
      </c>
      <c r="N154" s="156" t="s">
        <v>42</v>
      </c>
      <c r="O154" s="55"/>
      <c r="P154" s="157">
        <f t="shared" si="11"/>
        <v>0</v>
      </c>
      <c r="Q154" s="157">
        <v>0</v>
      </c>
      <c r="R154" s="157">
        <f t="shared" si="12"/>
        <v>0</v>
      </c>
      <c r="S154" s="157">
        <v>0</v>
      </c>
      <c r="T154" s="158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9" t="s">
        <v>169</v>
      </c>
      <c r="AT154" s="159" t="s">
        <v>129</v>
      </c>
      <c r="AU154" s="159" t="s">
        <v>89</v>
      </c>
      <c r="AY154" s="14" t="s">
        <v>126</v>
      </c>
      <c r="BE154" s="160">
        <f t="shared" si="14"/>
        <v>0</v>
      </c>
      <c r="BF154" s="160">
        <f t="shared" si="15"/>
        <v>0</v>
      </c>
      <c r="BG154" s="160">
        <f t="shared" si="16"/>
        <v>0</v>
      </c>
      <c r="BH154" s="160">
        <f t="shared" si="17"/>
        <v>0</v>
      </c>
      <c r="BI154" s="160">
        <f t="shared" si="18"/>
        <v>0</v>
      </c>
      <c r="BJ154" s="14" t="s">
        <v>89</v>
      </c>
      <c r="BK154" s="160">
        <f t="shared" si="19"/>
        <v>0</v>
      </c>
      <c r="BL154" s="14" t="s">
        <v>169</v>
      </c>
      <c r="BM154" s="159" t="s">
        <v>339</v>
      </c>
    </row>
    <row r="155" spans="1:65" s="2" customFormat="1" ht="24.2" customHeight="1">
      <c r="A155" s="29"/>
      <c r="B155" s="146"/>
      <c r="C155" s="147" t="s">
        <v>225</v>
      </c>
      <c r="D155" s="147" t="s">
        <v>129</v>
      </c>
      <c r="E155" s="148" t="s">
        <v>234</v>
      </c>
      <c r="F155" s="149" t="s">
        <v>235</v>
      </c>
      <c r="G155" s="150" t="s">
        <v>236</v>
      </c>
      <c r="H155" s="172"/>
      <c r="I155" s="152"/>
      <c r="J155" s="153">
        <f t="shared" si="10"/>
        <v>0</v>
      </c>
      <c r="K155" s="154"/>
      <c r="L155" s="30"/>
      <c r="M155" s="155" t="s">
        <v>1</v>
      </c>
      <c r="N155" s="156" t="s">
        <v>42</v>
      </c>
      <c r="O155" s="55"/>
      <c r="P155" s="157">
        <f t="shared" si="11"/>
        <v>0</v>
      </c>
      <c r="Q155" s="157">
        <v>0</v>
      </c>
      <c r="R155" s="157">
        <f t="shared" si="12"/>
        <v>0</v>
      </c>
      <c r="S155" s="157">
        <v>0</v>
      </c>
      <c r="T155" s="158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9" t="s">
        <v>169</v>
      </c>
      <c r="AT155" s="159" t="s">
        <v>129</v>
      </c>
      <c r="AU155" s="159" t="s">
        <v>89</v>
      </c>
      <c r="AY155" s="14" t="s">
        <v>126</v>
      </c>
      <c r="BE155" s="160">
        <f t="shared" si="14"/>
        <v>0</v>
      </c>
      <c r="BF155" s="160">
        <f t="shared" si="15"/>
        <v>0</v>
      </c>
      <c r="BG155" s="160">
        <f t="shared" si="16"/>
        <v>0</v>
      </c>
      <c r="BH155" s="160">
        <f t="shared" si="17"/>
        <v>0</v>
      </c>
      <c r="BI155" s="160">
        <f t="shared" si="18"/>
        <v>0</v>
      </c>
      <c r="BJ155" s="14" t="s">
        <v>89</v>
      </c>
      <c r="BK155" s="160">
        <f t="shared" si="19"/>
        <v>0</v>
      </c>
      <c r="BL155" s="14" t="s">
        <v>169</v>
      </c>
      <c r="BM155" s="159" t="s">
        <v>340</v>
      </c>
    </row>
    <row r="156" spans="1:65" s="12" customFormat="1" ht="22.9" customHeight="1">
      <c r="B156" s="133"/>
      <c r="D156" s="134" t="s">
        <v>75</v>
      </c>
      <c r="E156" s="144" t="s">
        <v>238</v>
      </c>
      <c r="F156" s="144" t="s">
        <v>239</v>
      </c>
      <c r="I156" s="136"/>
      <c r="J156" s="145">
        <f>BK156</f>
        <v>0</v>
      </c>
      <c r="L156" s="133"/>
      <c r="M156" s="138"/>
      <c r="N156" s="139"/>
      <c r="O156" s="139"/>
      <c r="P156" s="140">
        <f>SUM(P157:P162)</f>
        <v>0</v>
      </c>
      <c r="Q156" s="139"/>
      <c r="R156" s="140">
        <f>SUM(R157:R162)</f>
        <v>0.44808325000000004</v>
      </c>
      <c r="S156" s="139"/>
      <c r="T156" s="141">
        <f>SUM(T157:T162)</f>
        <v>0</v>
      </c>
      <c r="AR156" s="134" t="s">
        <v>89</v>
      </c>
      <c r="AT156" s="142" t="s">
        <v>75</v>
      </c>
      <c r="AU156" s="142" t="s">
        <v>83</v>
      </c>
      <c r="AY156" s="134" t="s">
        <v>126</v>
      </c>
      <c r="BK156" s="143">
        <f>SUM(BK157:BK162)</f>
        <v>0</v>
      </c>
    </row>
    <row r="157" spans="1:65" s="2" customFormat="1" ht="24.2" customHeight="1">
      <c r="A157" s="29"/>
      <c r="B157" s="146"/>
      <c r="C157" s="147" t="s">
        <v>229</v>
      </c>
      <c r="D157" s="147" t="s">
        <v>129</v>
      </c>
      <c r="E157" s="148" t="s">
        <v>241</v>
      </c>
      <c r="F157" s="149" t="s">
        <v>242</v>
      </c>
      <c r="G157" s="150" t="s">
        <v>174</v>
      </c>
      <c r="H157" s="151">
        <v>1371.79</v>
      </c>
      <c r="I157" s="152"/>
      <c r="J157" s="153">
        <f t="shared" ref="J157:J162" si="20">ROUND(I157*H157,2)</f>
        <v>0</v>
      </c>
      <c r="K157" s="154"/>
      <c r="L157" s="30"/>
      <c r="M157" s="155" t="s">
        <v>1</v>
      </c>
      <c r="N157" s="156" t="s">
        <v>42</v>
      </c>
      <c r="O157" s="55"/>
      <c r="P157" s="157">
        <f t="shared" ref="P157:P162" si="21">O157*H157</f>
        <v>0</v>
      </c>
      <c r="Q157" s="157">
        <v>0</v>
      </c>
      <c r="R157" s="157">
        <f t="shared" ref="R157:R162" si="22">Q157*H157</f>
        <v>0</v>
      </c>
      <c r="S157" s="157">
        <v>0</v>
      </c>
      <c r="T157" s="158">
        <f t="shared" ref="T157:T162" si="23"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9" t="s">
        <v>169</v>
      </c>
      <c r="AT157" s="159" t="s">
        <v>129</v>
      </c>
      <c r="AU157" s="159" t="s">
        <v>89</v>
      </c>
      <c r="AY157" s="14" t="s">
        <v>126</v>
      </c>
      <c r="BE157" s="160">
        <f t="shared" ref="BE157:BE162" si="24">IF(N157="základná",J157,0)</f>
        <v>0</v>
      </c>
      <c r="BF157" s="160">
        <f t="shared" ref="BF157:BF162" si="25">IF(N157="znížená",J157,0)</f>
        <v>0</v>
      </c>
      <c r="BG157" s="160">
        <f t="shared" ref="BG157:BG162" si="26">IF(N157="zákl. prenesená",J157,0)</f>
        <v>0</v>
      </c>
      <c r="BH157" s="160">
        <f t="shared" ref="BH157:BH162" si="27">IF(N157="zníž. prenesená",J157,0)</f>
        <v>0</v>
      </c>
      <c r="BI157" s="160">
        <f t="shared" ref="BI157:BI162" si="28">IF(N157="nulová",J157,0)</f>
        <v>0</v>
      </c>
      <c r="BJ157" s="14" t="s">
        <v>89</v>
      </c>
      <c r="BK157" s="160">
        <f t="shared" ref="BK157:BK162" si="29">ROUND(I157*H157,2)</f>
        <v>0</v>
      </c>
      <c r="BL157" s="14" t="s">
        <v>169</v>
      </c>
      <c r="BM157" s="159" t="s">
        <v>341</v>
      </c>
    </row>
    <row r="158" spans="1:65" s="2" customFormat="1" ht="24.2" customHeight="1">
      <c r="A158" s="29"/>
      <c r="B158" s="146"/>
      <c r="C158" s="147" t="s">
        <v>233</v>
      </c>
      <c r="D158" s="147" t="s">
        <v>129</v>
      </c>
      <c r="E158" s="148" t="s">
        <v>305</v>
      </c>
      <c r="F158" s="149" t="s">
        <v>306</v>
      </c>
      <c r="G158" s="150" t="s">
        <v>168</v>
      </c>
      <c r="H158" s="151">
        <v>274.358</v>
      </c>
      <c r="I158" s="152"/>
      <c r="J158" s="153">
        <f t="shared" si="20"/>
        <v>0</v>
      </c>
      <c r="K158" s="154"/>
      <c r="L158" s="30"/>
      <c r="M158" s="155" t="s">
        <v>1</v>
      </c>
      <c r="N158" s="156" t="s">
        <v>42</v>
      </c>
      <c r="O158" s="55"/>
      <c r="P158" s="157">
        <f t="shared" si="21"/>
        <v>0</v>
      </c>
      <c r="Q158" s="157">
        <v>1E-4</v>
      </c>
      <c r="R158" s="157">
        <f t="shared" si="22"/>
        <v>2.7435800000000003E-2</v>
      </c>
      <c r="S158" s="157">
        <v>0</v>
      </c>
      <c r="T158" s="158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9" t="s">
        <v>169</v>
      </c>
      <c r="AT158" s="159" t="s">
        <v>129</v>
      </c>
      <c r="AU158" s="159" t="s">
        <v>89</v>
      </c>
      <c r="AY158" s="14" t="s">
        <v>126</v>
      </c>
      <c r="BE158" s="160">
        <f t="shared" si="24"/>
        <v>0</v>
      </c>
      <c r="BF158" s="160">
        <f t="shared" si="25"/>
        <v>0</v>
      </c>
      <c r="BG158" s="160">
        <f t="shared" si="26"/>
        <v>0</v>
      </c>
      <c r="BH158" s="160">
        <f t="shared" si="27"/>
        <v>0</v>
      </c>
      <c r="BI158" s="160">
        <f t="shared" si="28"/>
        <v>0</v>
      </c>
      <c r="BJ158" s="14" t="s">
        <v>89</v>
      </c>
      <c r="BK158" s="160">
        <f t="shared" si="29"/>
        <v>0</v>
      </c>
      <c r="BL158" s="14" t="s">
        <v>169</v>
      </c>
      <c r="BM158" s="159" t="s">
        <v>342</v>
      </c>
    </row>
    <row r="159" spans="1:65" s="2" customFormat="1" ht="24.2" customHeight="1">
      <c r="A159" s="29"/>
      <c r="B159" s="146"/>
      <c r="C159" s="147" t="s">
        <v>240</v>
      </c>
      <c r="D159" s="147" t="s">
        <v>129</v>
      </c>
      <c r="E159" s="148" t="s">
        <v>249</v>
      </c>
      <c r="F159" s="149" t="s">
        <v>250</v>
      </c>
      <c r="G159" s="150" t="s">
        <v>168</v>
      </c>
      <c r="H159" s="151">
        <v>685.89499999999998</v>
      </c>
      <c r="I159" s="152"/>
      <c r="J159" s="153">
        <f t="shared" si="20"/>
        <v>0</v>
      </c>
      <c r="K159" s="154"/>
      <c r="L159" s="30"/>
      <c r="M159" s="155" t="s">
        <v>1</v>
      </c>
      <c r="N159" s="156" t="s">
        <v>42</v>
      </c>
      <c r="O159" s="55"/>
      <c r="P159" s="157">
        <f t="shared" si="21"/>
        <v>0</v>
      </c>
      <c r="Q159" s="157">
        <v>0</v>
      </c>
      <c r="R159" s="157">
        <f t="shared" si="22"/>
        <v>0</v>
      </c>
      <c r="S159" s="157">
        <v>0</v>
      </c>
      <c r="T159" s="158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9" t="s">
        <v>169</v>
      </c>
      <c r="AT159" s="159" t="s">
        <v>129</v>
      </c>
      <c r="AU159" s="159" t="s">
        <v>89</v>
      </c>
      <c r="AY159" s="14" t="s">
        <v>126</v>
      </c>
      <c r="BE159" s="160">
        <f t="shared" si="24"/>
        <v>0</v>
      </c>
      <c r="BF159" s="160">
        <f t="shared" si="25"/>
        <v>0</v>
      </c>
      <c r="BG159" s="160">
        <f t="shared" si="26"/>
        <v>0</v>
      </c>
      <c r="BH159" s="160">
        <f t="shared" si="27"/>
        <v>0</v>
      </c>
      <c r="BI159" s="160">
        <f t="shared" si="28"/>
        <v>0</v>
      </c>
      <c r="BJ159" s="14" t="s">
        <v>89</v>
      </c>
      <c r="BK159" s="160">
        <f t="shared" si="29"/>
        <v>0</v>
      </c>
      <c r="BL159" s="14" t="s">
        <v>169</v>
      </c>
      <c r="BM159" s="159" t="s">
        <v>343</v>
      </c>
    </row>
    <row r="160" spans="1:65" s="2" customFormat="1" ht="24.2" customHeight="1">
      <c r="A160" s="29"/>
      <c r="B160" s="146"/>
      <c r="C160" s="147" t="s">
        <v>244</v>
      </c>
      <c r="D160" s="147" t="s">
        <v>129</v>
      </c>
      <c r="E160" s="148" t="s">
        <v>309</v>
      </c>
      <c r="F160" s="149" t="s">
        <v>344</v>
      </c>
      <c r="G160" s="150" t="s">
        <v>168</v>
      </c>
      <c r="H160" s="151">
        <v>70.742999999999995</v>
      </c>
      <c r="I160" s="152"/>
      <c r="J160" s="153">
        <f t="shared" si="20"/>
        <v>0</v>
      </c>
      <c r="K160" s="154"/>
      <c r="L160" s="30"/>
      <c r="M160" s="155" t="s">
        <v>1</v>
      </c>
      <c r="N160" s="156" t="s">
        <v>42</v>
      </c>
      <c r="O160" s="55"/>
      <c r="P160" s="157">
        <f t="shared" si="21"/>
        <v>0</v>
      </c>
      <c r="Q160" s="157">
        <v>3.5E-4</v>
      </c>
      <c r="R160" s="157">
        <f t="shared" si="22"/>
        <v>2.4760049999999999E-2</v>
      </c>
      <c r="S160" s="157">
        <v>0</v>
      </c>
      <c r="T160" s="158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9" t="s">
        <v>169</v>
      </c>
      <c r="AT160" s="159" t="s">
        <v>129</v>
      </c>
      <c r="AU160" s="159" t="s">
        <v>89</v>
      </c>
      <c r="AY160" s="14" t="s">
        <v>126</v>
      </c>
      <c r="BE160" s="160">
        <f t="shared" si="24"/>
        <v>0</v>
      </c>
      <c r="BF160" s="160">
        <f t="shared" si="25"/>
        <v>0</v>
      </c>
      <c r="BG160" s="160">
        <f t="shared" si="26"/>
        <v>0</v>
      </c>
      <c r="BH160" s="160">
        <f t="shared" si="27"/>
        <v>0</v>
      </c>
      <c r="BI160" s="160">
        <f t="shared" si="28"/>
        <v>0</v>
      </c>
      <c r="BJ160" s="14" t="s">
        <v>89</v>
      </c>
      <c r="BK160" s="160">
        <f t="shared" si="29"/>
        <v>0</v>
      </c>
      <c r="BL160" s="14" t="s">
        <v>169</v>
      </c>
      <c r="BM160" s="159" t="s">
        <v>345</v>
      </c>
    </row>
    <row r="161" spans="1:65" s="2" customFormat="1" ht="49.15" customHeight="1">
      <c r="A161" s="29"/>
      <c r="B161" s="146"/>
      <c r="C161" s="147" t="s">
        <v>248</v>
      </c>
      <c r="D161" s="147" t="s">
        <v>129</v>
      </c>
      <c r="E161" s="148" t="s">
        <v>346</v>
      </c>
      <c r="F161" s="149" t="s">
        <v>347</v>
      </c>
      <c r="G161" s="150" t="s">
        <v>168</v>
      </c>
      <c r="H161" s="151">
        <v>203.61500000000001</v>
      </c>
      <c r="I161" s="152"/>
      <c r="J161" s="153">
        <f t="shared" si="20"/>
        <v>0</v>
      </c>
      <c r="K161" s="154"/>
      <c r="L161" s="30"/>
      <c r="M161" s="155" t="s">
        <v>1</v>
      </c>
      <c r="N161" s="156" t="s">
        <v>42</v>
      </c>
      <c r="O161" s="55"/>
      <c r="P161" s="157">
        <f t="shared" si="21"/>
        <v>0</v>
      </c>
      <c r="Q161" s="157">
        <v>2.5999999999999998E-4</v>
      </c>
      <c r="R161" s="157">
        <f t="shared" si="22"/>
        <v>5.2939899999999998E-2</v>
      </c>
      <c r="S161" s="157">
        <v>0</v>
      </c>
      <c r="T161" s="158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9" t="s">
        <v>169</v>
      </c>
      <c r="AT161" s="159" t="s">
        <v>129</v>
      </c>
      <c r="AU161" s="159" t="s">
        <v>89</v>
      </c>
      <c r="AY161" s="14" t="s">
        <v>126</v>
      </c>
      <c r="BE161" s="160">
        <f t="shared" si="24"/>
        <v>0</v>
      </c>
      <c r="BF161" s="160">
        <f t="shared" si="25"/>
        <v>0</v>
      </c>
      <c r="BG161" s="160">
        <f t="shared" si="26"/>
        <v>0</v>
      </c>
      <c r="BH161" s="160">
        <f t="shared" si="27"/>
        <v>0</v>
      </c>
      <c r="BI161" s="160">
        <f t="shared" si="28"/>
        <v>0</v>
      </c>
      <c r="BJ161" s="14" t="s">
        <v>89</v>
      </c>
      <c r="BK161" s="160">
        <f t="shared" si="29"/>
        <v>0</v>
      </c>
      <c r="BL161" s="14" t="s">
        <v>169</v>
      </c>
      <c r="BM161" s="159" t="s">
        <v>348</v>
      </c>
    </row>
    <row r="162" spans="1:65" s="2" customFormat="1" ht="24.2" customHeight="1">
      <c r="A162" s="29"/>
      <c r="B162" s="146"/>
      <c r="C162" s="147" t="s">
        <v>252</v>
      </c>
      <c r="D162" s="147" t="s">
        <v>129</v>
      </c>
      <c r="E162" s="148" t="s">
        <v>312</v>
      </c>
      <c r="F162" s="149" t="s">
        <v>349</v>
      </c>
      <c r="G162" s="150" t="s">
        <v>168</v>
      </c>
      <c r="H162" s="151">
        <v>274.358</v>
      </c>
      <c r="I162" s="152"/>
      <c r="J162" s="153">
        <f t="shared" si="20"/>
        <v>0</v>
      </c>
      <c r="K162" s="154"/>
      <c r="L162" s="30"/>
      <c r="M162" s="173" t="s">
        <v>1</v>
      </c>
      <c r="N162" s="174" t="s">
        <v>42</v>
      </c>
      <c r="O162" s="175"/>
      <c r="P162" s="176">
        <f t="shared" si="21"/>
        <v>0</v>
      </c>
      <c r="Q162" s="176">
        <v>1.25E-3</v>
      </c>
      <c r="R162" s="176">
        <f t="shared" si="22"/>
        <v>0.34294750000000002</v>
      </c>
      <c r="S162" s="176">
        <v>0</v>
      </c>
      <c r="T162" s="177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9" t="s">
        <v>169</v>
      </c>
      <c r="AT162" s="159" t="s">
        <v>129</v>
      </c>
      <c r="AU162" s="159" t="s">
        <v>89</v>
      </c>
      <c r="AY162" s="14" t="s">
        <v>126</v>
      </c>
      <c r="BE162" s="160">
        <f t="shared" si="24"/>
        <v>0</v>
      </c>
      <c r="BF162" s="160">
        <f t="shared" si="25"/>
        <v>0</v>
      </c>
      <c r="BG162" s="160">
        <f t="shared" si="26"/>
        <v>0</v>
      </c>
      <c r="BH162" s="160">
        <f t="shared" si="27"/>
        <v>0</v>
      </c>
      <c r="BI162" s="160">
        <f t="shared" si="28"/>
        <v>0</v>
      </c>
      <c r="BJ162" s="14" t="s">
        <v>89</v>
      </c>
      <c r="BK162" s="160">
        <f t="shared" si="29"/>
        <v>0</v>
      </c>
      <c r="BL162" s="14" t="s">
        <v>169</v>
      </c>
      <c r="BM162" s="159" t="s">
        <v>350</v>
      </c>
    </row>
    <row r="163" spans="1:65" s="2" customFormat="1" ht="6.95" customHeight="1">
      <c r="A163" s="29"/>
      <c r="B163" s="44"/>
      <c r="C163" s="45"/>
      <c r="D163" s="45"/>
      <c r="E163" s="45"/>
      <c r="F163" s="45"/>
      <c r="G163" s="45"/>
      <c r="H163" s="45"/>
      <c r="I163" s="45"/>
      <c r="J163" s="45"/>
      <c r="K163" s="45"/>
      <c r="L163" s="30"/>
      <c r="M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</row>
  </sheetData>
  <autoFilter ref="C125:K162" xr:uid="{00000000-0009-0000-0000-000003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01.1 - Schodisko</vt:lpstr>
      <vt:lpstr>01.2 - Chodby</vt:lpstr>
      <vt:lpstr>01.3 - Izby</vt:lpstr>
      <vt:lpstr>'01.1 - Schodisko'!Názvy_tlače</vt:lpstr>
      <vt:lpstr>'01.2 - Chodby'!Názvy_tlače</vt:lpstr>
      <vt:lpstr>'01.3 - Izby'!Názvy_tlače</vt:lpstr>
      <vt:lpstr>'Rekapitulácia stavby'!Názvy_tlače</vt:lpstr>
      <vt:lpstr>'01.1 - Schodisko'!Oblasť_tlače</vt:lpstr>
      <vt:lpstr>'01.2 - Chodby'!Oblasť_tlače</vt:lpstr>
      <vt:lpstr>'01.3 - Izby'!Oblasť_tlače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dubosova</cp:lastModifiedBy>
  <dcterms:created xsi:type="dcterms:W3CDTF">2021-06-15T07:57:48Z</dcterms:created>
  <dcterms:modified xsi:type="dcterms:W3CDTF">2021-07-23T10:03:49Z</dcterms:modified>
</cp:coreProperties>
</file>