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zdenka_bothova_bratislava_sk/Documents/Pracovná plocha/Zákazky/Rekonštrukcia ZUŠ Panenská 11 – Dom hudby/Nové podklady/"/>
    </mc:Choice>
  </mc:AlternateContent>
  <xr:revisionPtr revIDLastSave="12" documentId="14_{586E5194-A2E5-43B1-B0B5-6C6891780317}" xr6:coauthVersionLast="47" xr6:coauthVersionMax="47" xr10:uidLastSave="{2A226004-C43A-44F0-8A66-056625FDE730}"/>
  <bookViews>
    <workbookView xWindow="-120" yWindow="-120" windowWidth="29040" windowHeight="15840" tabRatio="970" xr2:uid="{00000000-000D-0000-FFFF-FFFF00000000}"/>
  </bookViews>
  <sheets>
    <sheet name="SUMARIZÁCIA" sheetId="5" r:id="rId1"/>
    <sheet name="Rekapitulácia stavby - I.etapa" sheetId="1" r:id="rId2"/>
    <sheet name="01.1 - D 1.1 Arch. - I.etapa" sheetId="2" r:id="rId3"/>
    <sheet name="01.2 - D1.3 Zdrav. - I.etapa" sheetId="3" r:id="rId4"/>
    <sheet name="01.3 - D1.5 Elektro. - I.etapa" sheetId="4" r:id="rId5"/>
    <sheet name="Rekapitulácia stavby - II.etapa" sheetId="12" r:id="rId6"/>
    <sheet name="02.1 - D 1.1 Arch. - II.etapa" sheetId="13" r:id="rId7"/>
    <sheet name="02.2 - D1.3 Zdrav. - II.etapa" sheetId="14" r:id="rId8"/>
    <sheet name="02.3 - D1.4 Vyk. - II.etapa" sheetId="15" r:id="rId9"/>
    <sheet name="Rekap. stavby - III.etapa" sheetId="16" r:id="rId10"/>
    <sheet name="03.1 - D 1.1 Arch. - III.etapa" sheetId="17" r:id="rId11"/>
    <sheet name="03.2 - D1.3 Zdrav. - III.etapa" sheetId="18" r:id="rId12"/>
    <sheet name="03.3 - D1.4 Vyk. - III.etapa" sheetId="19" r:id="rId13"/>
    <sheet name="03.4 - D1.5 Elektro.- III.etapa" sheetId="20" r:id="rId14"/>
    <sheet name="03.5 - D1.6 EPS - III.etapa" sheetId="21" r:id="rId15"/>
    <sheet name="03.6 - D1.7 VZT - III.etapa" sheetId="22" r:id="rId16"/>
  </sheets>
  <externalReferences>
    <externalReference r:id="rId17"/>
  </externalReferences>
  <definedNames>
    <definedName name="_xlnm._FilterDatabase" localSheetId="2" hidden="1">'01.1 - D 1.1 Arch. - I.etapa'!$C$139:$K$476</definedName>
    <definedName name="_xlnm._FilterDatabase" localSheetId="3" hidden="1">'01.2 - D1.3 Zdrav. - I.etapa'!$C$133:$K$334</definedName>
    <definedName name="_xlnm._FilterDatabase" localSheetId="4" hidden="1">'01.3 - D1.5 Elektro. - I.etapa'!$C$120:$K$175</definedName>
    <definedName name="_xlnm._FilterDatabase" localSheetId="6" hidden="1">'02.1 - D 1.1 Arch. - II.etapa'!$C$137:$K$303</definedName>
    <definedName name="_xlnm._FilterDatabase" localSheetId="7" hidden="1">'02.2 - D1.3 Zdrav. - II.etapa'!$C$137:$K$338</definedName>
    <definedName name="_xlnm._FilterDatabase" localSheetId="8" hidden="1">'02.3 - D1.4 Vyk. - II.etapa'!$C$134:$K$286</definedName>
    <definedName name="_xlnm._FilterDatabase" localSheetId="10" hidden="1">'03.1 - D 1.1 Arch. - III.etapa'!$C$148:$K$413</definedName>
    <definedName name="_xlnm._FilterDatabase" localSheetId="11" hidden="1">'03.2 - D1.3 Zdrav. - III.etapa'!$C$137:$K$338</definedName>
    <definedName name="_xlnm._FilterDatabase" localSheetId="12" hidden="1">'03.3 - D1.4 Vyk. - III.etapa'!$C$134:$K$286</definedName>
    <definedName name="_xlnm._FilterDatabase" localSheetId="13" hidden="1">'03.4 - D1.5 Elektro.- III.etapa'!$C$130:$K$441</definedName>
    <definedName name="_xlnm._FilterDatabase" localSheetId="14" hidden="1">'03.5 - D1.6 EPS - III.etapa'!$C$126:$K$201</definedName>
    <definedName name="_xlnm._FilterDatabase" localSheetId="15" hidden="1">'03.6 - D1.7 VZT - III.etapa'!$C$130:$K$220</definedName>
    <definedName name="_xlnm.Print_Titles" localSheetId="2">'01.1 - D 1.1 Arch. - I.etapa'!$139:$139</definedName>
    <definedName name="_xlnm.Print_Titles" localSheetId="3">'01.2 - D1.3 Zdrav. - I.etapa'!$133:$133</definedName>
    <definedName name="_xlnm.Print_Titles" localSheetId="4">'01.3 - D1.5 Elektro. - I.etapa'!$120:$120</definedName>
    <definedName name="_xlnm.Print_Titles" localSheetId="6">'02.1 - D 1.1 Arch. - II.etapa'!$137:$137</definedName>
    <definedName name="_xlnm.Print_Titles" localSheetId="7">'02.2 - D1.3 Zdrav. - II.etapa'!$137:$137</definedName>
    <definedName name="_xlnm.Print_Titles" localSheetId="8">'02.3 - D1.4 Vyk. - II.etapa'!$134:$134</definedName>
    <definedName name="_xlnm.Print_Titles" localSheetId="10">'03.1 - D 1.1 Arch. - III.etapa'!$148:$148</definedName>
    <definedName name="_xlnm.Print_Titles" localSheetId="11">'03.2 - D1.3 Zdrav. - III.etapa'!$137:$137</definedName>
    <definedName name="_xlnm.Print_Titles" localSheetId="12">'03.3 - D1.4 Vyk. - III.etapa'!$134:$134</definedName>
    <definedName name="_xlnm.Print_Titles" localSheetId="13">'03.4 - D1.5 Elektro.- III.etapa'!$130:$130</definedName>
    <definedName name="_xlnm.Print_Titles" localSheetId="14">'03.5 - D1.6 EPS - III.etapa'!$126:$126</definedName>
    <definedName name="_xlnm.Print_Titles" localSheetId="15">'03.6 - D1.7 VZT - III.etapa'!$130:$130</definedName>
    <definedName name="_xlnm.Print_Titles" localSheetId="9">'Rekap. stavby - III.etapa'!$92:$92</definedName>
    <definedName name="_xlnm.Print_Titles" localSheetId="1">'Rekapitulácia stavby - I.etapa'!$92:$92</definedName>
    <definedName name="_xlnm.Print_Titles" localSheetId="5">'Rekapitulácia stavby - II.etapa'!$92:$92</definedName>
    <definedName name="_xlnm.Print_Area" localSheetId="2">'01.1 - D 1.1 Arch. - I.etapa'!$C$4:$J$76,'01.1 - D 1.1 Arch. - I.etapa'!$C$82:$J$119,'01.1 - D 1.1 Arch. - I.etapa'!$C$125:$J$476</definedName>
    <definedName name="_xlnm.Print_Area" localSheetId="3">'01.2 - D1.3 Zdrav. - I.etapa'!$C$4:$J$76,'01.2 - D1.3 Zdrav. - I.etapa'!$C$82:$J$113,'01.2 - D1.3 Zdrav. - I.etapa'!$C$119:$J$334</definedName>
    <definedName name="_xlnm.Print_Area" localSheetId="4">'01.3 - D1.5 Elektro. - I.etapa'!$C$4:$J$76,'01.3 - D1.5 Elektro. - I.etapa'!$C$82:$J$100,'01.3 - D1.5 Elektro. - I.etapa'!$C$106:$J$175</definedName>
    <definedName name="_xlnm.Print_Area" localSheetId="6">'02.1 - D 1.1 Arch. - II.etapa'!$C$4:$J$76,'02.1 - D 1.1 Arch. - II.etapa'!$C$82:$J$117,'02.1 - D 1.1 Arch. - II.etapa'!$C$123:$J$303</definedName>
    <definedName name="_xlnm.Print_Area" localSheetId="7">'02.2 - D1.3 Zdrav. - II.etapa'!$C$4:$J$76,'02.2 - D1.3 Zdrav. - II.etapa'!$C$82:$J$117,'02.2 - D1.3 Zdrav. - II.etapa'!$C$123:$J$338</definedName>
    <definedName name="_xlnm.Print_Area" localSheetId="8">'02.3 - D1.4 Vyk. - II.etapa'!$C$4:$J$76,'02.3 - D1.4 Vyk. - II.etapa'!$C$82:$J$114,'02.3 - D1.4 Vyk. - II.etapa'!$C$120:$J$286</definedName>
    <definedName name="_xlnm.Print_Area" localSheetId="10">'03.1 - D 1.1 Arch. - III.etapa'!$C$4:$J$76,'03.1 - D 1.1 Arch. - III.etapa'!$C$82:$J$128,'03.1 - D 1.1 Arch. - III.etapa'!$C$134:$J$413</definedName>
    <definedName name="_xlnm.Print_Area" localSheetId="11">'03.2 - D1.3 Zdrav. - III.etapa'!$C$4:$J$76,'03.2 - D1.3 Zdrav. - III.etapa'!$C$82:$J$117,'03.2 - D1.3 Zdrav. - III.etapa'!$C$123:$J$338</definedName>
    <definedName name="_xlnm.Print_Area" localSheetId="12">'03.3 - D1.4 Vyk. - III.etapa'!$C$4:$J$76,'03.3 - D1.4 Vyk. - III.etapa'!$C$82:$J$114,'03.3 - D1.4 Vyk. - III.etapa'!$C$120:$J$286</definedName>
    <definedName name="_xlnm.Print_Area" localSheetId="13">'03.4 - D1.5 Elektro.- III.etapa'!$C$4:$J$76,'03.4 - D1.5 Elektro.- III.etapa'!$C$82:$J$110,'03.4 - D1.5 Elektro.- III.etapa'!$C$116:$J$441</definedName>
    <definedName name="_xlnm.Print_Area" localSheetId="14">'03.5 - D1.6 EPS - III.etapa'!$C$4:$J$76,'03.5 - D1.6 EPS - III.etapa'!$C$82:$J$106,'03.5 - D1.6 EPS - III.etapa'!$C$112:$J$201</definedName>
    <definedName name="_xlnm.Print_Area" localSheetId="15">'03.6 - D1.7 VZT - III.etapa'!$C$4:$J$76,'03.6 - D1.7 VZT - III.etapa'!$C$82:$J$110,'03.6 - D1.7 VZT - III.etapa'!$C$116:$J$220</definedName>
    <definedName name="_xlnm.Print_Area" localSheetId="9">'Rekap. stavby - III.etapa'!$D$4:$AO$76,'Rekap. stavby - III.etapa'!$C$82:$AQ$105</definedName>
    <definedName name="_xlnm.Print_Area" localSheetId="1">'Rekapitulácia stavby - I.etapa'!$D$4:$AO$76,'Rekapitulácia stavby - I.etapa'!$C$82:$AQ$99</definedName>
    <definedName name="_xlnm.Print_Area" localSheetId="5">'Rekapitulácia stavby - II.etapa'!$D$4:$AO$76,'Rekapitulácia stavby - II.etapa'!$C$82:$AQ$102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" l="1"/>
  <c r="F19" i="5"/>
  <c r="F20" i="5"/>
  <c r="BK220" i="22"/>
  <c r="BI220" i="22"/>
  <c r="BH220" i="22"/>
  <c r="BG220" i="22"/>
  <c r="BE220" i="22"/>
  <c r="T220" i="22"/>
  <c r="R220" i="22"/>
  <c r="P220" i="22"/>
  <c r="P218" i="22" s="1"/>
  <c r="J220" i="22"/>
  <c r="BF220" i="22" s="1"/>
  <c r="BK219" i="22"/>
  <c r="BI219" i="22"/>
  <c r="BH219" i="22"/>
  <c r="BG219" i="22"/>
  <c r="BF219" i="22"/>
  <c r="BE219" i="22"/>
  <c r="T219" i="22"/>
  <c r="T218" i="22" s="1"/>
  <c r="R219" i="22"/>
  <c r="R218" i="22" s="1"/>
  <c r="P219" i="22"/>
  <c r="J219" i="22"/>
  <c r="BK218" i="22"/>
  <c r="J218" i="22"/>
  <c r="BK217" i="22"/>
  <c r="BI217" i="22"/>
  <c r="BH217" i="22"/>
  <c r="BG217" i="22"/>
  <c r="BF217" i="22"/>
  <c r="BE217" i="22"/>
  <c r="T217" i="22"/>
  <c r="R217" i="22"/>
  <c r="P217" i="22"/>
  <c r="J217" i="22"/>
  <c r="BK216" i="22"/>
  <c r="BI216" i="22"/>
  <c r="BH216" i="22"/>
  <c r="BG216" i="22"/>
  <c r="BE216" i="22"/>
  <c r="T216" i="22"/>
  <c r="R216" i="22"/>
  <c r="P216" i="22"/>
  <c r="J216" i="22"/>
  <c r="BF216" i="22" s="1"/>
  <c r="BK215" i="22"/>
  <c r="BI215" i="22"/>
  <c r="BH215" i="22"/>
  <c r="BG215" i="22"/>
  <c r="BF215" i="22"/>
  <c r="BE215" i="22"/>
  <c r="T215" i="22"/>
  <c r="R215" i="22"/>
  <c r="R214" i="22" s="1"/>
  <c r="P215" i="22"/>
  <c r="P214" i="22" s="1"/>
  <c r="J215" i="22"/>
  <c r="BK214" i="22"/>
  <c r="T214" i="22"/>
  <c r="J214" i="22"/>
  <c r="BK213" i="22"/>
  <c r="BI213" i="22"/>
  <c r="BH213" i="22"/>
  <c r="BG213" i="22"/>
  <c r="BF213" i="22"/>
  <c r="BE213" i="22"/>
  <c r="T213" i="22"/>
  <c r="R213" i="22"/>
  <c r="P213" i="22"/>
  <c r="J213" i="22"/>
  <c r="BK212" i="22"/>
  <c r="BI212" i="22"/>
  <c r="BH212" i="22"/>
  <c r="BG212" i="22"/>
  <c r="BE212" i="22"/>
  <c r="T212" i="22"/>
  <c r="R212" i="22"/>
  <c r="P212" i="22"/>
  <c r="J212" i="22"/>
  <c r="BF212" i="22" s="1"/>
  <c r="BK211" i="22"/>
  <c r="BI211" i="22"/>
  <c r="BH211" i="22"/>
  <c r="BG211" i="22"/>
  <c r="BF211" i="22"/>
  <c r="BE211" i="22"/>
  <c r="T211" i="22"/>
  <c r="R211" i="22"/>
  <c r="P211" i="22"/>
  <c r="J211" i="22"/>
  <c r="BK210" i="22"/>
  <c r="BI210" i="22"/>
  <c r="BH210" i="22"/>
  <c r="BG210" i="22"/>
  <c r="BE210" i="22"/>
  <c r="T210" i="22"/>
  <c r="R210" i="22"/>
  <c r="P210" i="22"/>
  <c r="J210" i="22"/>
  <c r="BF210" i="22" s="1"/>
  <c r="BK209" i="22"/>
  <c r="BI209" i="22"/>
  <c r="BH209" i="22"/>
  <c r="BG209" i="22"/>
  <c r="BF209" i="22"/>
  <c r="BE209" i="22"/>
  <c r="T209" i="22"/>
  <c r="R209" i="22"/>
  <c r="P209" i="22"/>
  <c r="J209" i="22"/>
  <c r="BK208" i="22"/>
  <c r="BI208" i="22"/>
  <c r="BH208" i="22"/>
  <c r="BG208" i="22"/>
  <c r="BE208" i="22"/>
  <c r="T208" i="22"/>
  <c r="R208" i="22"/>
  <c r="P208" i="22"/>
  <c r="J208" i="22"/>
  <c r="BF208" i="22" s="1"/>
  <c r="BK207" i="22"/>
  <c r="BI207" i="22"/>
  <c r="BH207" i="22"/>
  <c r="BG207" i="22"/>
  <c r="BF207" i="22"/>
  <c r="BE207" i="22"/>
  <c r="T207" i="22"/>
  <c r="R207" i="22"/>
  <c r="P207" i="22"/>
  <c r="J207" i="22"/>
  <c r="BK206" i="22"/>
  <c r="BI206" i="22"/>
  <c r="BH206" i="22"/>
  <c r="BG206" i="22"/>
  <c r="BE206" i="22"/>
  <c r="T206" i="22"/>
  <c r="R206" i="22"/>
  <c r="P206" i="22"/>
  <c r="J206" i="22"/>
  <c r="BF206" i="22" s="1"/>
  <c r="BK205" i="22"/>
  <c r="BI205" i="22"/>
  <c r="BH205" i="22"/>
  <c r="BG205" i="22"/>
  <c r="BF205" i="22"/>
  <c r="BE205" i="22"/>
  <c r="T205" i="22"/>
  <c r="R205" i="22"/>
  <c r="P205" i="22"/>
  <c r="J205" i="22"/>
  <c r="BK204" i="22"/>
  <c r="BI204" i="22"/>
  <c r="BH204" i="22"/>
  <c r="BG204" i="22"/>
  <c r="BF204" i="22"/>
  <c r="BE204" i="22"/>
  <c r="T204" i="22"/>
  <c r="R204" i="22"/>
  <c r="P204" i="22"/>
  <c r="J204" i="22"/>
  <c r="BK203" i="22"/>
  <c r="BI203" i="22"/>
  <c r="BH203" i="22"/>
  <c r="BG203" i="22"/>
  <c r="BF203" i="22"/>
  <c r="BE203" i="22"/>
  <c r="T203" i="22"/>
  <c r="R203" i="22"/>
  <c r="P203" i="22"/>
  <c r="J203" i="22"/>
  <c r="BK202" i="22"/>
  <c r="BI202" i="22"/>
  <c r="BH202" i="22"/>
  <c r="BG202" i="22"/>
  <c r="BF202" i="22"/>
  <c r="BE202" i="22"/>
  <c r="T202" i="22"/>
  <c r="R202" i="22"/>
  <c r="P202" i="22"/>
  <c r="J202" i="22"/>
  <c r="BK201" i="22"/>
  <c r="BI201" i="22"/>
  <c r="BH201" i="22"/>
  <c r="BG201" i="22"/>
  <c r="BF201" i="22"/>
  <c r="BE201" i="22"/>
  <c r="T201" i="22"/>
  <c r="R201" i="22"/>
  <c r="P201" i="22"/>
  <c r="J201" i="22"/>
  <c r="BK200" i="22"/>
  <c r="BI200" i="22"/>
  <c r="BH200" i="22"/>
  <c r="BG200" i="22"/>
  <c r="BF200" i="22"/>
  <c r="BE200" i="22"/>
  <c r="T200" i="22"/>
  <c r="R200" i="22"/>
  <c r="P200" i="22"/>
  <c r="J200" i="22"/>
  <c r="BK199" i="22"/>
  <c r="BI199" i="22"/>
  <c r="BH199" i="22"/>
  <c r="BG199" i="22"/>
  <c r="BE199" i="22"/>
  <c r="T199" i="22"/>
  <c r="R199" i="22"/>
  <c r="P199" i="22"/>
  <c r="J199" i="22"/>
  <c r="BF199" i="22" s="1"/>
  <c r="BK198" i="22"/>
  <c r="BI198" i="22"/>
  <c r="BH198" i="22"/>
  <c r="BG198" i="22"/>
  <c r="BF198" i="22"/>
  <c r="BE198" i="22"/>
  <c r="T198" i="22"/>
  <c r="R198" i="22"/>
  <c r="P198" i="22"/>
  <c r="J198" i="22"/>
  <c r="BK197" i="22"/>
  <c r="BI197" i="22"/>
  <c r="BH197" i="22"/>
  <c r="BG197" i="22"/>
  <c r="BF197" i="22"/>
  <c r="BE197" i="22"/>
  <c r="T197" i="22"/>
  <c r="R197" i="22"/>
  <c r="P197" i="22"/>
  <c r="J197" i="22"/>
  <c r="BK196" i="22"/>
  <c r="BI196" i="22"/>
  <c r="BH196" i="22"/>
  <c r="BG196" i="22"/>
  <c r="BF196" i="22"/>
  <c r="BE196" i="22"/>
  <c r="T196" i="22"/>
  <c r="R196" i="22"/>
  <c r="P196" i="22"/>
  <c r="J196" i="22"/>
  <c r="BK195" i="22"/>
  <c r="T195" i="22"/>
  <c r="R195" i="22"/>
  <c r="P195" i="22"/>
  <c r="J195" i="22"/>
  <c r="BK194" i="22"/>
  <c r="BI194" i="22"/>
  <c r="BH194" i="22"/>
  <c r="BG194" i="22"/>
  <c r="BE194" i="22"/>
  <c r="T194" i="22"/>
  <c r="R194" i="22"/>
  <c r="P194" i="22"/>
  <c r="J194" i="22"/>
  <c r="BF194" i="22" s="1"/>
  <c r="BK193" i="22"/>
  <c r="BI193" i="22"/>
  <c r="BH193" i="22"/>
  <c r="BG193" i="22"/>
  <c r="BE193" i="22"/>
  <c r="T193" i="22"/>
  <c r="R193" i="22"/>
  <c r="P193" i="22"/>
  <c r="J193" i="22"/>
  <c r="BF193" i="22" s="1"/>
  <c r="BK192" i="22"/>
  <c r="BI192" i="22"/>
  <c r="BH192" i="22"/>
  <c r="BG192" i="22"/>
  <c r="BE192" i="22"/>
  <c r="T192" i="22"/>
  <c r="R192" i="22"/>
  <c r="P192" i="22"/>
  <c r="J192" i="22"/>
  <c r="BF192" i="22" s="1"/>
  <c r="BK191" i="22"/>
  <c r="BI191" i="22"/>
  <c r="BH191" i="22"/>
  <c r="BG191" i="22"/>
  <c r="BE191" i="22"/>
  <c r="T191" i="22"/>
  <c r="R191" i="22"/>
  <c r="P191" i="22"/>
  <c r="J191" i="22"/>
  <c r="BF191" i="22" s="1"/>
  <c r="BK190" i="22"/>
  <c r="BI190" i="22"/>
  <c r="BH190" i="22"/>
  <c r="BG190" i="22"/>
  <c r="BE190" i="22"/>
  <c r="T190" i="22"/>
  <c r="R190" i="22"/>
  <c r="P190" i="22"/>
  <c r="J190" i="22"/>
  <c r="BF190" i="22" s="1"/>
  <c r="BK189" i="22"/>
  <c r="BI189" i="22"/>
  <c r="BH189" i="22"/>
  <c r="BG189" i="22"/>
  <c r="BE189" i="22"/>
  <c r="T189" i="22"/>
  <c r="R189" i="22"/>
  <c r="P189" i="22"/>
  <c r="J189" i="22"/>
  <c r="BF189" i="22" s="1"/>
  <c r="BK188" i="22"/>
  <c r="BI188" i="22"/>
  <c r="BH188" i="22"/>
  <c r="BG188" i="22"/>
  <c r="BE188" i="22"/>
  <c r="T188" i="22"/>
  <c r="R188" i="22"/>
  <c r="P188" i="22"/>
  <c r="J188" i="22"/>
  <c r="BF188" i="22" s="1"/>
  <c r="BK187" i="22"/>
  <c r="BI187" i="22"/>
  <c r="BH187" i="22"/>
  <c r="BG187" i="22"/>
  <c r="BE187" i="22"/>
  <c r="T187" i="22"/>
  <c r="R187" i="22"/>
  <c r="P187" i="22"/>
  <c r="J187" i="22"/>
  <c r="BF187" i="22" s="1"/>
  <c r="BK186" i="22"/>
  <c r="BI186" i="22"/>
  <c r="BH186" i="22"/>
  <c r="BG186" i="22"/>
  <c r="BF186" i="22"/>
  <c r="BE186" i="22"/>
  <c r="T186" i="22"/>
  <c r="R186" i="22"/>
  <c r="P186" i="22"/>
  <c r="J186" i="22"/>
  <c r="BK185" i="22"/>
  <c r="BI185" i="22"/>
  <c r="BH185" i="22"/>
  <c r="BG185" i="22"/>
  <c r="BE185" i="22"/>
  <c r="T185" i="22"/>
  <c r="R185" i="22"/>
  <c r="P185" i="22"/>
  <c r="J185" i="22"/>
  <c r="BF185" i="22" s="1"/>
  <c r="BK184" i="22"/>
  <c r="BI184" i="22"/>
  <c r="BH184" i="22"/>
  <c r="BG184" i="22"/>
  <c r="BF184" i="22"/>
  <c r="BE184" i="22"/>
  <c r="T184" i="22"/>
  <c r="R184" i="22"/>
  <c r="P184" i="22"/>
  <c r="J184" i="22"/>
  <c r="BK183" i="22"/>
  <c r="BI183" i="22"/>
  <c r="BH183" i="22"/>
  <c r="BG183" i="22"/>
  <c r="BE183" i="22"/>
  <c r="T183" i="22"/>
  <c r="R183" i="22"/>
  <c r="P183" i="22"/>
  <c r="J183" i="22"/>
  <c r="BF183" i="22" s="1"/>
  <c r="BK182" i="22"/>
  <c r="BI182" i="22"/>
  <c r="BH182" i="22"/>
  <c r="BG182" i="22"/>
  <c r="BF182" i="22"/>
  <c r="BE182" i="22"/>
  <c r="T182" i="22"/>
  <c r="R182" i="22"/>
  <c r="P182" i="22"/>
  <c r="J182" i="22"/>
  <c r="BK181" i="22"/>
  <c r="BI181" i="22"/>
  <c r="BH181" i="22"/>
  <c r="BG181" i="22"/>
  <c r="BE181" i="22"/>
  <c r="T181" i="22"/>
  <c r="R181" i="22"/>
  <c r="P181" i="22"/>
  <c r="J181" i="22"/>
  <c r="BF181" i="22" s="1"/>
  <c r="BK180" i="22"/>
  <c r="BI180" i="22"/>
  <c r="BH180" i="22"/>
  <c r="BG180" i="22"/>
  <c r="BF180" i="22"/>
  <c r="BE180" i="22"/>
  <c r="T180" i="22"/>
  <c r="R180" i="22"/>
  <c r="P180" i="22"/>
  <c r="P179" i="22" s="1"/>
  <c r="J180" i="22"/>
  <c r="BK179" i="22"/>
  <c r="T179" i="22"/>
  <c r="R179" i="22"/>
  <c r="J179" i="22"/>
  <c r="BK178" i="22"/>
  <c r="BI178" i="22"/>
  <c r="BH178" i="22"/>
  <c r="BG178" i="22"/>
  <c r="BE178" i="22"/>
  <c r="T178" i="22"/>
  <c r="R178" i="22"/>
  <c r="P178" i="22"/>
  <c r="J178" i="22"/>
  <c r="BF178" i="22" s="1"/>
  <c r="BK177" i="22"/>
  <c r="BI177" i="22"/>
  <c r="BH177" i="22"/>
  <c r="BG177" i="22"/>
  <c r="BE177" i="22"/>
  <c r="T177" i="22"/>
  <c r="R177" i="22"/>
  <c r="P177" i="22"/>
  <c r="J177" i="22"/>
  <c r="BF177" i="22" s="1"/>
  <c r="BK176" i="22"/>
  <c r="BI176" i="22"/>
  <c r="BH176" i="22"/>
  <c r="BG176" i="22"/>
  <c r="BE176" i="22"/>
  <c r="T176" i="22"/>
  <c r="R176" i="22"/>
  <c r="P176" i="22"/>
  <c r="J176" i="22"/>
  <c r="BF176" i="22" s="1"/>
  <c r="BK175" i="22"/>
  <c r="BI175" i="22"/>
  <c r="BH175" i="22"/>
  <c r="BG175" i="22"/>
  <c r="BE175" i="22"/>
  <c r="T175" i="22"/>
  <c r="R175" i="22"/>
  <c r="P175" i="22"/>
  <c r="J175" i="22"/>
  <c r="BF175" i="22" s="1"/>
  <c r="BK174" i="22"/>
  <c r="BI174" i="22"/>
  <c r="BH174" i="22"/>
  <c r="BG174" i="22"/>
  <c r="BE174" i="22"/>
  <c r="T174" i="22"/>
  <c r="R174" i="22"/>
  <c r="P174" i="22"/>
  <c r="J174" i="22"/>
  <c r="BF174" i="22" s="1"/>
  <c r="BK173" i="22"/>
  <c r="BI173" i="22"/>
  <c r="BH173" i="22"/>
  <c r="BG173" i="22"/>
  <c r="BE173" i="22"/>
  <c r="T173" i="22"/>
  <c r="R173" i="22"/>
  <c r="P173" i="22"/>
  <c r="J173" i="22"/>
  <c r="BF173" i="22" s="1"/>
  <c r="BK172" i="22"/>
  <c r="BI172" i="22"/>
  <c r="BH172" i="22"/>
  <c r="BG172" i="22"/>
  <c r="BE172" i="22"/>
  <c r="T172" i="22"/>
  <c r="R172" i="22"/>
  <c r="P172" i="22"/>
  <c r="J172" i="22"/>
  <c r="BF172" i="22" s="1"/>
  <c r="BK171" i="22"/>
  <c r="BI171" i="22"/>
  <c r="BH171" i="22"/>
  <c r="BG171" i="22"/>
  <c r="BE171" i="22"/>
  <c r="T171" i="22"/>
  <c r="R171" i="22"/>
  <c r="P171" i="22"/>
  <c r="J171" i="22"/>
  <c r="BF171" i="22" s="1"/>
  <c r="BK170" i="22"/>
  <c r="BI170" i="22"/>
  <c r="BH170" i="22"/>
  <c r="BG170" i="22"/>
  <c r="BE170" i="22"/>
  <c r="T170" i="22"/>
  <c r="R170" i="22"/>
  <c r="P170" i="22"/>
  <c r="J170" i="22"/>
  <c r="BF170" i="22" s="1"/>
  <c r="BK169" i="22"/>
  <c r="BI169" i="22"/>
  <c r="BH169" i="22"/>
  <c r="BG169" i="22"/>
  <c r="BE169" i="22"/>
  <c r="T169" i="22"/>
  <c r="R169" i="22"/>
  <c r="P169" i="22"/>
  <c r="J169" i="22"/>
  <c r="BF169" i="22" s="1"/>
  <c r="BK168" i="22"/>
  <c r="BI168" i="22"/>
  <c r="BH168" i="22"/>
  <c r="BG168" i="22"/>
  <c r="BF168" i="22"/>
  <c r="BE168" i="22"/>
  <c r="T168" i="22"/>
  <c r="R168" i="22"/>
  <c r="P168" i="22"/>
  <c r="J168" i="22"/>
  <c r="BK167" i="22"/>
  <c r="BI167" i="22"/>
  <c r="BH167" i="22"/>
  <c r="BG167" i="22"/>
  <c r="BE167" i="22"/>
  <c r="T167" i="22"/>
  <c r="R167" i="22"/>
  <c r="P167" i="22"/>
  <c r="J167" i="22"/>
  <c r="BF167" i="22" s="1"/>
  <c r="BK166" i="22"/>
  <c r="BI166" i="22"/>
  <c r="BH166" i="22"/>
  <c r="BG166" i="22"/>
  <c r="BE166" i="22"/>
  <c r="T166" i="22"/>
  <c r="R166" i="22"/>
  <c r="P166" i="22"/>
  <c r="J166" i="22"/>
  <c r="BF166" i="22" s="1"/>
  <c r="BK165" i="22"/>
  <c r="BI165" i="22"/>
  <c r="BH165" i="22"/>
  <c r="BG165" i="22"/>
  <c r="BE165" i="22"/>
  <c r="T165" i="22"/>
  <c r="T164" i="22" s="1"/>
  <c r="R165" i="22"/>
  <c r="P165" i="22"/>
  <c r="P164" i="22" s="1"/>
  <c r="J165" i="22"/>
  <c r="BF165" i="22" s="1"/>
  <c r="BK164" i="22"/>
  <c r="R164" i="22"/>
  <c r="J164" i="22"/>
  <c r="BK163" i="22"/>
  <c r="BI163" i="22"/>
  <c r="BH163" i="22"/>
  <c r="BG163" i="22"/>
  <c r="BE163" i="22"/>
  <c r="T163" i="22"/>
  <c r="R163" i="22"/>
  <c r="P163" i="22"/>
  <c r="J163" i="22"/>
  <c r="BF163" i="22" s="1"/>
  <c r="BK162" i="22"/>
  <c r="BI162" i="22"/>
  <c r="BH162" i="22"/>
  <c r="BG162" i="22"/>
  <c r="BE162" i="22"/>
  <c r="T162" i="22"/>
  <c r="R162" i="22"/>
  <c r="P162" i="22"/>
  <c r="J162" i="22"/>
  <c r="BF162" i="22" s="1"/>
  <c r="BK161" i="22"/>
  <c r="BI161" i="22"/>
  <c r="BH161" i="22"/>
  <c r="BG161" i="22"/>
  <c r="BE161" i="22"/>
  <c r="T161" i="22"/>
  <c r="R161" i="22"/>
  <c r="P161" i="22"/>
  <c r="J161" i="22"/>
  <c r="BF161" i="22" s="1"/>
  <c r="BK160" i="22"/>
  <c r="BI160" i="22"/>
  <c r="BH160" i="22"/>
  <c r="BG160" i="22"/>
  <c r="BE160" i="22"/>
  <c r="T160" i="22"/>
  <c r="R160" i="22"/>
  <c r="P160" i="22"/>
  <c r="J160" i="22"/>
  <c r="BF160" i="22" s="1"/>
  <c r="BK159" i="22"/>
  <c r="BI159" i="22"/>
  <c r="BH159" i="22"/>
  <c r="BG159" i="22"/>
  <c r="BE159" i="22"/>
  <c r="T159" i="22"/>
  <c r="R159" i="22"/>
  <c r="P159" i="22"/>
  <c r="J159" i="22"/>
  <c r="BF159" i="22" s="1"/>
  <c r="BK158" i="22"/>
  <c r="BI158" i="22"/>
  <c r="BH158" i="22"/>
  <c r="BG158" i="22"/>
  <c r="BE158" i="22"/>
  <c r="T158" i="22"/>
  <c r="R158" i="22"/>
  <c r="P158" i="22"/>
  <c r="J158" i="22"/>
  <c r="BF158" i="22" s="1"/>
  <c r="BK157" i="22"/>
  <c r="BI157" i="22"/>
  <c r="BH157" i="22"/>
  <c r="BG157" i="22"/>
  <c r="BE157" i="22"/>
  <c r="T157" i="22"/>
  <c r="R157" i="22"/>
  <c r="P157" i="22"/>
  <c r="J157" i="22"/>
  <c r="BF157" i="22" s="1"/>
  <c r="BK156" i="22"/>
  <c r="BI156" i="22"/>
  <c r="BH156" i="22"/>
  <c r="BG156" i="22"/>
  <c r="BE156" i="22"/>
  <c r="T156" i="22"/>
  <c r="R156" i="22"/>
  <c r="P156" i="22"/>
  <c r="J156" i="22"/>
  <c r="BF156" i="22" s="1"/>
  <c r="BK155" i="22"/>
  <c r="BI155" i="22"/>
  <c r="BH155" i="22"/>
  <c r="BG155" i="22"/>
  <c r="BE155" i="22"/>
  <c r="T155" i="22"/>
  <c r="R155" i="22"/>
  <c r="P155" i="22"/>
  <c r="J155" i="22"/>
  <c r="BF155" i="22" s="1"/>
  <c r="BK154" i="22"/>
  <c r="BI154" i="22"/>
  <c r="BH154" i="22"/>
  <c r="BG154" i="22"/>
  <c r="BE154" i="22"/>
  <c r="T154" i="22"/>
  <c r="R154" i="22"/>
  <c r="P154" i="22"/>
  <c r="J154" i="22"/>
  <c r="BF154" i="22" s="1"/>
  <c r="BK153" i="22"/>
  <c r="BI153" i="22"/>
  <c r="BH153" i="22"/>
  <c r="BG153" i="22"/>
  <c r="BF153" i="22"/>
  <c r="BE153" i="22"/>
  <c r="T153" i="22"/>
  <c r="R153" i="22"/>
  <c r="P153" i="22"/>
  <c r="J153" i="22"/>
  <c r="BK152" i="22"/>
  <c r="BI152" i="22"/>
  <c r="BH152" i="22"/>
  <c r="BG152" i="22"/>
  <c r="BE152" i="22"/>
  <c r="T152" i="22"/>
  <c r="R152" i="22"/>
  <c r="P152" i="22"/>
  <c r="J152" i="22"/>
  <c r="BF152" i="22" s="1"/>
  <c r="BK151" i="22"/>
  <c r="BI151" i="22"/>
  <c r="BH151" i="22"/>
  <c r="BG151" i="22"/>
  <c r="BF151" i="22"/>
  <c r="BE151" i="22"/>
  <c r="T151" i="22"/>
  <c r="R151" i="22"/>
  <c r="P151" i="22"/>
  <c r="J151" i="22"/>
  <c r="BK150" i="22"/>
  <c r="BI150" i="22"/>
  <c r="BH150" i="22"/>
  <c r="BG150" i="22"/>
  <c r="BF150" i="22"/>
  <c r="BE150" i="22"/>
  <c r="T150" i="22"/>
  <c r="T149" i="22" s="1"/>
  <c r="R150" i="22"/>
  <c r="P150" i="22"/>
  <c r="P149" i="22" s="1"/>
  <c r="J150" i="22"/>
  <c r="BK149" i="22"/>
  <c r="R149" i="22"/>
  <c r="J149" i="22"/>
  <c r="BK148" i="22"/>
  <c r="BI148" i="22"/>
  <c r="BH148" i="22"/>
  <c r="BG148" i="22"/>
  <c r="BE148" i="22"/>
  <c r="T148" i="22"/>
  <c r="R148" i="22"/>
  <c r="P148" i="22"/>
  <c r="J148" i="22"/>
  <c r="BF148" i="22" s="1"/>
  <c r="BK147" i="22"/>
  <c r="BI147" i="22"/>
  <c r="BH147" i="22"/>
  <c r="BG147" i="22"/>
  <c r="BE147" i="22"/>
  <c r="T147" i="22"/>
  <c r="R147" i="22"/>
  <c r="P147" i="22"/>
  <c r="J147" i="22"/>
  <c r="BF147" i="22" s="1"/>
  <c r="BK146" i="22"/>
  <c r="BI146" i="22"/>
  <c r="BH146" i="22"/>
  <c r="BG146" i="22"/>
  <c r="BE146" i="22"/>
  <c r="T146" i="22"/>
  <c r="R146" i="22"/>
  <c r="P146" i="22"/>
  <c r="J146" i="22"/>
  <c r="BF146" i="22" s="1"/>
  <c r="BK145" i="22"/>
  <c r="BI145" i="22"/>
  <c r="BH145" i="22"/>
  <c r="BG145" i="22"/>
  <c r="BE145" i="22"/>
  <c r="T145" i="22"/>
  <c r="R145" i="22"/>
  <c r="P145" i="22"/>
  <c r="J145" i="22"/>
  <c r="BF145" i="22" s="1"/>
  <c r="BK144" i="22"/>
  <c r="BI144" i="22"/>
  <c r="BH144" i="22"/>
  <c r="BG144" i="22"/>
  <c r="BE144" i="22"/>
  <c r="T144" i="22"/>
  <c r="R144" i="22"/>
  <c r="P144" i="22"/>
  <c r="J144" i="22"/>
  <c r="BF144" i="22" s="1"/>
  <c r="BK143" i="22"/>
  <c r="BI143" i="22"/>
  <c r="BH143" i="22"/>
  <c r="BG143" i="22"/>
  <c r="BE143" i="22"/>
  <c r="T143" i="22"/>
  <c r="R143" i="22"/>
  <c r="P143" i="22"/>
  <c r="J143" i="22"/>
  <c r="BF143" i="22" s="1"/>
  <c r="BK142" i="22"/>
  <c r="BI142" i="22"/>
  <c r="BH142" i="22"/>
  <c r="BG142" i="22"/>
  <c r="BE142" i="22"/>
  <c r="T142" i="22"/>
  <c r="R142" i="22"/>
  <c r="P142" i="22"/>
  <c r="J142" i="22"/>
  <c r="BF142" i="22" s="1"/>
  <c r="BK141" i="22"/>
  <c r="BI141" i="22"/>
  <c r="BH141" i="22"/>
  <c r="BG141" i="22"/>
  <c r="BE141" i="22"/>
  <c r="T141" i="22"/>
  <c r="R141" i="22"/>
  <c r="P141" i="22"/>
  <c r="J141" i="22"/>
  <c r="BF141" i="22" s="1"/>
  <c r="BK140" i="22"/>
  <c r="BI140" i="22"/>
  <c r="BH140" i="22"/>
  <c r="BG140" i="22"/>
  <c r="BE140" i="22"/>
  <c r="T140" i="22"/>
  <c r="R140" i="22"/>
  <c r="P140" i="22"/>
  <c r="J140" i="22"/>
  <c r="BF140" i="22" s="1"/>
  <c r="BK139" i="22"/>
  <c r="BI139" i="22"/>
  <c r="BH139" i="22"/>
  <c r="BG139" i="22"/>
  <c r="BE139" i="22"/>
  <c r="T139" i="22"/>
  <c r="R139" i="22"/>
  <c r="P139" i="22"/>
  <c r="J139" i="22"/>
  <c r="BF139" i="22" s="1"/>
  <c r="BK138" i="22"/>
  <c r="BI138" i="22"/>
  <c r="BH138" i="22"/>
  <c r="BG138" i="22"/>
  <c r="BF138" i="22"/>
  <c r="BE138" i="22"/>
  <c r="T138" i="22"/>
  <c r="R138" i="22"/>
  <c r="P138" i="22"/>
  <c r="J138" i="22"/>
  <c r="BK137" i="22"/>
  <c r="BI137" i="22"/>
  <c r="BH137" i="22"/>
  <c r="BG137" i="22"/>
  <c r="BE137" i="22"/>
  <c r="T137" i="22"/>
  <c r="R137" i="22"/>
  <c r="P137" i="22"/>
  <c r="J137" i="22"/>
  <c r="BF137" i="22" s="1"/>
  <c r="BK136" i="22"/>
  <c r="BI136" i="22"/>
  <c r="BH136" i="22"/>
  <c r="BG136" i="22"/>
  <c r="BF136" i="22"/>
  <c r="BE136" i="22"/>
  <c r="T136" i="22"/>
  <c r="R136" i="22"/>
  <c r="P136" i="22"/>
  <c r="J136" i="22"/>
  <c r="BK135" i="22"/>
  <c r="BI135" i="22"/>
  <c r="BH135" i="22"/>
  <c r="BG135" i="22"/>
  <c r="BE135" i="22"/>
  <c r="T135" i="22"/>
  <c r="R135" i="22"/>
  <c r="P135" i="22"/>
  <c r="J135" i="22"/>
  <c r="BF135" i="22" s="1"/>
  <c r="BK134" i="22"/>
  <c r="BI134" i="22"/>
  <c r="BH134" i="22"/>
  <c r="BG134" i="22"/>
  <c r="BF134" i="22"/>
  <c r="BE134" i="22"/>
  <c r="T134" i="22"/>
  <c r="R134" i="22"/>
  <c r="P134" i="22"/>
  <c r="J134" i="22"/>
  <c r="BK133" i="22"/>
  <c r="BI133" i="22"/>
  <c r="BH133" i="22"/>
  <c r="BG133" i="22"/>
  <c r="BE133" i="22"/>
  <c r="T133" i="22"/>
  <c r="T132" i="22" s="1"/>
  <c r="T131" i="22" s="1"/>
  <c r="R133" i="22"/>
  <c r="P133" i="22"/>
  <c r="P132" i="22" s="1"/>
  <c r="J133" i="22"/>
  <c r="BF133" i="22" s="1"/>
  <c r="BK132" i="22"/>
  <c r="BK131" i="22" s="1"/>
  <c r="J131" i="22" s="1"/>
  <c r="J98" i="22" s="1"/>
  <c r="R132" i="22"/>
  <c r="R131" i="22" s="1"/>
  <c r="J132" i="22"/>
  <c r="J128" i="22"/>
  <c r="J127" i="22"/>
  <c r="F127" i="22"/>
  <c r="F125" i="22"/>
  <c r="E123" i="22"/>
  <c r="J105" i="22"/>
  <c r="J104" i="22"/>
  <c r="J103" i="22"/>
  <c r="J102" i="22"/>
  <c r="J101" i="22"/>
  <c r="J100" i="22"/>
  <c r="J99" i="22"/>
  <c r="J94" i="22"/>
  <c r="J93" i="22"/>
  <c r="F93" i="22"/>
  <c r="F91" i="22"/>
  <c r="E89" i="22"/>
  <c r="J41" i="22"/>
  <c r="F41" i="22"/>
  <c r="J40" i="22"/>
  <c r="F40" i="22"/>
  <c r="J39" i="22"/>
  <c r="F39" i="22"/>
  <c r="J37" i="22"/>
  <c r="F37" i="22"/>
  <c r="J33" i="22"/>
  <c r="J20" i="22"/>
  <c r="E20" i="22"/>
  <c r="F128" i="22" s="1"/>
  <c r="J19" i="22"/>
  <c r="J14" i="22"/>
  <c r="J125" i="22" s="1"/>
  <c r="E7" i="22"/>
  <c r="E85" i="22" s="1"/>
  <c r="BK201" i="21"/>
  <c r="BI201" i="21"/>
  <c r="BH201" i="21"/>
  <c r="BG201" i="21"/>
  <c r="BE201" i="21"/>
  <c r="T201" i="21"/>
  <c r="R201" i="21"/>
  <c r="P201" i="21"/>
  <c r="J201" i="21"/>
  <c r="BF201" i="21" s="1"/>
  <c r="BK200" i="21"/>
  <c r="BI200" i="21"/>
  <c r="BH200" i="21"/>
  <c r="BG200" i="21"/>
  <c r="BE200" i="21"/>
  <c r="T200" i="21"/>
  <c r="R200" i="21"/>
  <c r="P200" i="21"/>
  <c r="J200" i="21"/>
  <c r="BF200" i="21" s="1"/>
  <c r="BK199" i="21"/>
  <c r="BI199" i="21"/>
  <c r="BH199" i="21"/>
  <c r="BG199" i="21"/>
  <c r="BE199" i="21"/>
  <c r="T199" i="21"/>
  <c r="R199" i="21"/>
  <c r="P199" i="21"/>
  <c r="J199" i="21"/>
  <c r="BF199" i="21" s="1"/>
  <c r="BK198" i="21"/>
  <c r="BI198" i="21"/>
  <c r="BH198" i="21"/>
  <c r="BG198" i="21"/>
  <c r="BE198" i="21"/>
  <c r="T198" i="21"/>
  <c r="R198" i="21"/>
  <c r="P198" i="21"/>
  <c r="J198" i="21"/>
  <c r="BF198" i="21" s="1"/>
  <c r="BK197" i="21"/>
  <c r="BI197" i="21"/>
  <c r="BH197" i="21"/>
  <c r="BG197" i="21"/>
  <c r="BE197" i="21"/>
  <c r="T197" i="21"/>
  <c r="R197" i="21"/>
  <c r="P197" i="21"/>
  <c r="J197" i="21"/>
  <c r="BF197" i="21" s="1"/>
  <c r="BK196" i="21"/>
  <c r="BI196" i="21"/>
  <c r="BH196" i="21"/>
  <c r="BG196" i="21"/>
  <c r="BE196" i="21"/>
  <c r="T196" i="21"/>
  <c r="R196" i="21"/>
  <c r="P196" i="21"/>
  <c r="J196" i="21"/>
  <c r="BF196" i="21" s="1"/>
  <c r="BK195" i="21"/>
  <c r="BI195" i="21"/>
  <c r="BH195" i="21"/>
  <c r="BG195" i="21"/>
  <c r="BF195" i="21"/>
  <c r="BE195" i="21"/>
  <c r="T195" i="21"/>
  <c r="R195" i="21"/>
  <c r="P195" i="21"/>
  <c r="J195" i="21"/>
  <c r="BK194" i="21"/>
  <c r="BI194" i="21"/>
  <c r="BH194" i="21"/>
  <c r="BG194" i="21"/>
  <c r="BE194" i="21"/>
  <c r="T194" i="21"/>
  <c r="R194" i="21"/>
  <c r="P194" i="21"/>
  <c r="J194" i="21"/>
  <c r="BF194" i="21" s="1"/>
  <c r="BK193" i="21"/>
  <c r="BI193" i="21"/>
  <c r="BH193" i="21"/>
  <c r="BG193" i="21"/>
  <c r="BF193" i="21"/>
  <c r="BE193" i="21"/>
  <c r="T193" i="21"/>
  <c r="R193" i="21"/>
  <c r="P193" i="21"/>
  <c r="J193" i="21"/>
  <c r="BK192" i="21"/>
  <c r="BI192" i="21"/>
  <c r="BH192" i="21"/>
  <c r="BG192" i="21"/>
  <c r="BE192" i="21"/>
  <c r="T192" i="21"/>
  <c r="R192" i="21"/>
  <c r="P192" i="21"/>
  <c r="J192" i="21"/>
  <c r="BF192" i="21" s="1"/>
  <c r="BK191" i="21"/>
  <c r="BI191" i="21"/>
  <c r="BH191" i="21"/>
  <c r="BG191" i="21"/>
  <c r="BE191" i="21"/>
  <c r="T191" i="21"/>
  <c r="R191" i="21"/>
  <c r="P191" i="21"/>
  <c r="J191" i="21"/>
  <c r="BF191" i="21" s="1"/>
  <c r="BK190" i="21"/>
  <c r="BI190" i="21"/>
  <c r="BH190" i="21"/>
  <c r="BG190" i="21"/>
  <c r="BE190" i="21"/>
  <c r="T190" i="21"/>
  <c r="R190" i="21"/>
  <c r="P190" i="21"/>
  <c r="J190" i="21"/>
  <c r="BF190" i="21" s="1"/>
  <c r="BK189" i="21"/>
  <c r="BI189" i="21"/>
  <c r="BH189" i="21"/>
  <c r="BG189" i="21"/>
  <c r="BF189" i="21"/>
  <c r="BE189" i="21"/>
  <c r="T189" i="21"/>
  <c r="R189" i="21"/>
  <c r="P189" i="21"/>
  <c r="J189" i="21"/>
  <c r="BK188" i="21"/>
  <c r="BI188" i="21"/>
  <c r="BH188" i="21"/>
  <c r="BG188" i="21"/>
  <c r="BE188" i="21"/>
  <c r="T188" i="21"/>
  <c r="R188" i="21"/>
  <c r="P188" i="21"/>
  <c r="J188" i="21"/>
  <c r="BF188" i="21" s="1"/>
  <c r="BK187" i="21"/>
  <c r="BI187" i="21"/>
  <c r="BH187" i="21"/>
  <c r="BG187" i="21"/>
  <c r="BE187" i="21"/>
  <c r="T187" i="21"/>
  <c r="R187" i="21"/>
  <c r="P187" i="21"/>
  <c r="J187" i="21"/>
  <c r="BF187" i="21" s="1"/>
  <c r="BK186" i="21"/>
  <c r="BI186" i="21"/>
  <c r="BH186" i="21"/>
  <c r="BG186" i="21"/>
  <c r="BE186" i="21"/>
  <c r="T186" i="21"/>
  <c r="R186" i="21"/>
  <c r="P186" i="21"/>
  <c r="J186" i="21"/>
  <c r="BF186" i="21" s="1"/>
  <c r="BK185" i="21"/>
  <c r="BI185" i="21"/>
  <c r="BH185" i="21"/>
  <c r="BG185" i="21"/>
  <c r="BF185" i="21"/>
  <c r="BE185" i="21"/>
  <c r="T185" i="21"/>
  <c r="R185" i="21"/>
  <c r="P185" i="21"/>
  <c r="J185" i="21"/>
  <c r="BK184" i="21"/>
  <c r="BI184" i="21"/>
  <c r="BH184" i="21"/>
  <c r="BG184" i="21"/>
  <c r="BE184" i="21"/>
  <c r="T184" i="21"/>
  <c r="T183" i="21" s="1"/>
  <c r="R184" i="21"/>
  <c r="P184" i="21"/>
  <c r="P183" i="21" s="1"/>
  <c r="J184" i="21"/>
  <c r="BF184" i="21" s="1"/>
  <c r="BK183" i="21"/>
  <c r="R183" i="21"/>
  <c r="J183" i="21"/>
  <c r="BK182" i="21"/>
  <c r="BI182" i="21"/>
  <c r="BH182" i="21"/>
  <c r="BG182" i="21"/>
  <c r="BE182" i="21"/>
  <c r="T182" i="21"/>
  <c r="R182" i="21"/>
  <c r="P182" i="21"/>
  <c r="J182" i="21"/>
  <c r="BF182" i="21" s="1"/>
  <c r="BK181" i="21"/>
  <c r="BI181" i="21"/>
  <c r="BH181" i="21"/>
  <c r="BG181" i="21"/>
  <c r="BE181" i="21"/>
  <c r="T181" i="21"/>
  <c r="R181" i="21"/>
  <c r="P181" i="21"/>
  <c r="J181" i="21"/>
  <c r="BF181" i="21" s="1"/>
  <c r="BK180" i="21"/>
  <c r="BI180" i="21"/>
  <c r="BH180" i="21"/>
  <c r="BG180" i="21"/>
  <c r="BE180" i="21"/>
  <c r="T180" i="21"/>
  <c r="R180" i="21"/>
  <c r="P180" i="21"/>
  <c r="J180" i="21"/>
  <c r="BF180" i="21" s="1"/>
  <c r="BK179" i="21"/>
  <c r="BI179" i="21"/>
  <c r="BH179" i="21"/>
  <c r="BG179" i="21"/>
  <c r="BE179" i="21"/>
  <c r="T179" i="21"/>
  <c r="R179" i="21"/>
  <c r="P179" i="21"/>
  <c r="J179" i="21"/>
  <c r="BF179" i="21" s="1"/>
  <c r="BK178" i="21"/>
  <c r="BI178" i="21"/>
  <c r="BH178" i="21"/>
  <c r="BG178" i="21"/>
  <c r="BE178" i="21"/>
  <c r="T178" i="21"/>
  <c r="R178" i="21"/>
  <c r="P178" i="21"/>
  <c r="J178" i="21"/>
  <c r="BF178" i="21" s="1"/>
  <c r="BK177" i="21"/>
  <c r="BI177" i="21"/>
  <c r="BH177" i="21"/>
  <c r="BG177" i="21"/>
  <c r="BE177" i="21"/>
  <c r="T177" i="21"/>
  <c r="R177" i="21"/>
  <c r="P177" i="21"/>
  <c r="J177" i="21"/>
  <c r="BF177" i="21" s="1"/>
  <c r="BK176" i="21"/>
  <c r="BI176" i="21"/>
  <c r="BH176" i="21"/>
  <c r="BG176" i="21"/>
  <c r="BF176" i="21"/>
  <c r="BE176" i="21"/>
  <c r="T176" i="21"/>
  <c r="R176" i="21"/>
  <c r="P176" i="21"/>
  <c r="J176" i="21"/>
  <c r="BK175" i="21"/>
  <c r="BI175" i="21"/>
  <c r="BH175" i="21"/>
  <c r="BG175" i="21"/>
  <c r="BE175" i="21"/>
  <c r="T175" i="21"/>
  <c r="R175" i="21"/>
  <c r="P175" i="21"/>
  <c r="J175" i="21"/>
  <c r="BF175" i="21" s="1"/>
  <c r="BK174" i="21"/>
  <c r="BI174" i="21"/>
  <c r="BH174" i="21"/>
  <c r="BG174" i="21"/>
  <c r="BE174" i="21"/>
  <c r="T174" i="21"/>
  <c r="R174" i="21"/>
  <c r="P174" i="21"/>
  <c r="J174" i="21"/>
  <c r="BF174" i="21" s="1"/>
  <c r="BK173" i="21"/>
  <c r="BI173" i="21"/>
  <c r="BH173" i="21"/>
  <c r="BG173" i="21"/>
  <c r="BE173" i="21"/>
  <c r="T173" i="21"/>
  <c r="R173" i="21"/>
  <c r="P173" i="21"/>
  <c r="J173" i="21"/>
  <c r="BF173" i="21" s="1"/>
  <c r="BK172" i="21"/>
  <c r="BI172" i="21"/>
  <c r="BH172" i="21"/>
  <c r="BG172" i="21"/>
  <c r="BF172" i="21"/>
  <c r="BE172" i="21"/>
  <c r="T172" i="21"/>
  <c r="R172" i="21"/>
  <c r="P172" i="21"/>
  <c r="J172" i="21"/>
  <c r="BK171" i="21"/>
  <c r="BI171" i="21"/>
  <c r="BH171" i="21"/>
  <c r="BG171" i="21"/>
  <c r="BE171" i="21"/>
  <c r="T171" i="21"/>
  <c r="R171" i="21"/>
  <c r="P171" i="21"/>
  <c r="J171" i="21"/>
  <c r="BF171" i="21" s="1"/>
  <c r="BK170" i="21"/>
  <c r="BI170" i="21"/>
  <c r="BH170" i="21"/>
  <c r="BG170" i="21"/>
  <c r="BF170" i="21"/>
  <c r="BE170" i="21"/>
  <c r="T170" i="21"/>
  <c r="R170" i="21"/>
  <c r="P170" i="21"/>
  <c r="J170" i="21"/>
  <c r="BK169" i="21"/>
  <c r="BI169" i="21"/>
  <c r="BH169" i="21"/>
  <c r="BG169" i="21"/>
  <c r="BE169" i="21"/>
  <c r="T169" i="21"/>
  <c r="R169" i="21"/>
  <c r="P169" i="21"/>
  <c r="J169" i="21"/>
  <c r="BF169" i="21" s="1"/>
  <c r="BK168" i="21"/>
  <c r="BI168" i="21"/>
  <c r="BH168" i="21"/>
  <c r="BG168" i="21"/>
  <c r="BF168" i="21"/>
  <c r="BE168" i="21"/>
  <c r="T168" i="21"/>
  <c r="R168" i="21"/>
  <c r="P168" i="21"/>
  <c r="J168" i="21"/>
  <c r="BK167" i="21"/>
  <c r="BI167" i="21"/>
  <c r="BH167" i="21"/>
  <c r="BG167" i="21"/>
  <c r="BE167" i="21"/>
  <c r="T167" i="21"/>
  <c r="R167" i="21"/>
  <c r="P167" i="21"/>
  <c r="J167" i="21"/>
  <c r="BF167" i="21" s="1"/>
  <c r="BK166" i="21"/>
  <c r="BI166" i="21"/>
  <c r="BH166" i="21"/>
  <c r="BG166" i="21"/>
  <c r="BF166" i="21"/>
  <c r="BE166" i="21"/>
  <c r="T166" i="21"/>
  <c r="R166" i="21"/>
  <c r="P166" i="21"/>
  <c r="J166" i="21"/>
  <c r="BK165" i="21"/>
  <c r="BI165" i="21"/>
  <c r="BH165" i="21"/>
  <c r="BG165" i="21"/>
  <c r="BF165" i="21"/>
  <c r="BE165" i="21"/>
  <c r="T165" i="21"/>
  <c r="R165" i="21"/>
  <c r="P165" i="21"/>
  <c r="J165" i="21"/>
  <c r="BK164" i="21"/>
  <c r="BI164" i="21"/>
  <c r="BH164" i="21"/>
  <c r="BG164" i="21"/>
  <c r="BF164" i="21"/>
  <c r="BE164" i="21"/>
  <c r="T164" i="21"/>
  <c r="R164" i="21"/>
  <c r="P164" i="21"/>
  <c r="J164" i="21"/>
  <c r="BK163" i="21"/>
  <c r="BI163" i="21"/>
  <c r="BH163" i="21"/>
  <c r="BG163" i="21"/>
  <c r="BF163" i="21"/>
  <c r="BE163" i="21"/>
  <c r="T163" i="21"/>
  <c r="R163" i="21"/>
  <c r="P163" i="21"/>
  <c r="J163" i="21"/>
  <c r="BK162" i="21"/>
  <c r="BI162" i="21"/>
  <c r="BH162" i="21"/>
  <c r="BG162" i="21"/>
  <c r="BF162" i="21"/>
  <c r="BE162" i="21"/>
  <c r="T162" i="21"/>
  <c r="R162" i="21"/>
  <c r="P162" i="21"/>
  <c r="J162" i="21"/>
  <c r="BK161" i="21"/>
  <c r="BI161" i="21"/>
  <c r="BH161" i="21"/>
  <c r="BG161" i="21"/>
  <c r="BF161" i="21"/>
  <c r="BE161" i="21"/>
  <c r="T161" i="21"/>
  <c r="R161" i="21"/>
  <c r="P161" i="21"/>
  <c r="J161" i="21"/>
  <c r="BK160" i="21"/>
  <c r="BI160" i="21"/>
  <c r="BH160" i="21"/>
  <c r="BG160" i="21"/>
  <c r="BF160" i="21"/>
  <c r="BE160" i="21"/>
  <c r="T160" i="21"/>
  <c r="R160" i="21"/>
  <c r="P160" i="21"/>
  <c r="J160" i="21"/>
  <c r="BK159" i="21"/>
  <c r="BI159" i="21"/>
  <c r="BH159" i="21"/>
  <c r="BG159" i="21"/>
  <c r="BF159" i="21"/>
  <c r="BE159" i="21"/>
  <c r="T159" i="21"/>
  <c r="R159" i="21"/>
  <c r="P159" i="21"/>
  <c r="J159" i="21"/>
  <c r="BK158" i="21"/>
  <c r="BI158" i="21"/>
  <c r="BH158" i="21"/>
  <c r="BG158" i="21"/>
  <c r="BF158" i="21"/>
  <c r="BE158" i="21"/>
  <c r="T158" i="21"/>
  <c r="R158" i="21"/>
  <c r="P158" i="21"/>
  <c r="J158" i="21"/>
  <c r="BK157" i="21"/>
  <c r="BI157" i="21"/>
  <c r="BH157" i="21"/>
  <c r="BG157" i="21"/>
  <c r="BF157" i="21"/>
  <c r="BE157" i="21"/>
  <c r="T157" i="21"/>
  <c r="R157" i="21"/>
  <c r="P157" i="21"/>
  <c r="J157" i="21"/>
  <c r="BK156" i="21"/>
  <c r="BI156" i="21"/>
  <c r="BH156" i="21"/>
  <c r="BG156" i="21"/>
  <c r="BE156" i="21"/>
  <c r="T156" i="21"/>
  <c r="R156" i="21"/>
  <c r="P156" i="21"/>
  <c r="J156" i="21"/>
  <c r="BF156" i="21" s="1"/>
  <c r="BK155" i="21"/>
  <c r="BI155" i="21"/>
  <c r="BH155" i="21"/>
  <c r="BG155" i="21"/>
  <c r="BE155" i="21"/>
  <c r="T155" i="21"/>
  <c r="R155" i="21"/>
  <c r="P155" i="21"/>
  <c r="J155" i="21"/>
  <c r="BF155" i="21" s="1"/>
  <c r="BK154" i="21"/>
  <c r="BI154" i="21"/>
  <c r="BH154" i="21"/>
  <c r="BG154" i="21"/>
  <c r="BE154" i="21"/>
  <c r="T154" i="21"/>
  <c r="R154" i="21"/>
  <c r="P154" i="21"/>
  <c r="J154" i="21"/>
  <c r="BF154" i="21" s="1"/>
  <c r="BK153" i="21"/>
  <c r="BI153" i="21"/>
  <c r="BH153" i="21"/>
  <c r="BG153" i="21"/>
  <c r="BE153" i="21"/>
  <c r="T153" i="21"/>
  <c r="R153" i="21"/>
  <c r="P153" i="21"/>
  <c r="J153" i="21"/>
  <c r="BF153" i="21" s="1"/>
  <c r="BK152" i="21"/>
  <c r="BI152" i="21"/>
  <c r="BH152" i="21"/>
  <c r="BG152" i="21"/>
  <c r="BF152" i="21"/>
  <c r="BE152" i="21"/>
  <c r="T152" i="21"/>
  <c r="R152" i="21"/>
  <c r="P152" i="21"/>
  <c r="J152" i="21"/>
  <c r="BK151" i="21"/>
  <c r="BI151" i="21"/>
  <c r="BH151" i="21"/>
  <c r="BG151" i="21"/>
  <c r="BE151" i="21"/>
  <c r="T151" i="21"/>
  <c r="R151" i="21"/>
  <c r="P151" i="21"/>
  <c r="J151" i="21"/>
  <c r="BF151" i="21" s="1"/>
  <c r="BK150" i="21"/>
  <c r="BI150" i="21"/>
  <c r="BH150" i="21"/>
  <c r="BG150" i="21"/>
  <c r="BF150" i="21"/>
  <c r="BE150" i="21"/>
  <c r="T150" i="21"/>
  <c r="R150" i="21"/>
  <c r="P150" i="21"/>
  <c r="J150" i="21"/>
  <c r="BK149" i="21"/>
  <c r="BI149" i="21"/>
  <c r="BH149" i="21"/>
  <c r="BG149" i="21"/>
  <c r="BE149" i="21"/>
  <c r="T149" i="21"/>
  <c r="R149" i="21"/>
  <c r="P149" i="21"/>
  <c r="J149" i="21"/>
  <c r="BF149" i="21" s="1"/>
  <c r="BK148" i="21"/>
  <c r="BI148" i="21"/>
  <c r="BH148" i="21"/>
  <c r="BG148" i="21"/>
  <c r="BF148" i="21"/>
  <c r="BE148" i="21"/>
  <c r="T148" i="21"/>
  <c r="R148" i="21"/>
  <c r="P148" i="21"/>
  <c r="J148" i="21"/>
  <c r="BK147" i="21"/>
  <c r="BI147" i="21"/>
  <c r="BH147" i="21"/>
  <c r="BG147" i="21"/>
  <c r="BE147" i="21"/>
  <c r="T147" i="21"/>
  <c r="R147" i="21"/>
  <c r="P147" i="21"/>
  <c r="J147" i="21"/>
  <c r="BF147" i="21" s="1"/>
  <c r="BK146" i="21"/>
  <c r="BI146" i="21"/>
  <c r="BH146" i="21"/>
  <c r="BG146" i="21"/>
  <c r="BF146" i="21"/>
  <c r="BE146" i="21"/>
  <c r="T146" i="21"/>
  <c r="R146" i="21"/>
  <c r="P146" i="21"/>
  <c r="J146" i="21"/>
  <c r="BK145" i="21"/>
  <c r="BI145" i="21"/>
  <c r="BH145" i="21"/>
  <c r="BG145" i="21"/>
  <c r="BE145" i="21"/>
  <c r="T145" i="21"/>
  <c r="R145" i="21"/>
  <c r="P145" i="21"/>
  <c r="J145" i="21"/>
  <c r="BF145" i="21" s="1"/>
  <c r="BK144" i="21"/>
  <c r="BI144" i="21"/>
  <c r="BH144" i="21"/>
  <c r="BG144" i="21"/>
  <c r="BF144" i="21"/>
  <c r="BE144" i="21"/>
  <c r="T144" i="21"/>
  <c r="R144" i="21"/>
  <c r="P144" i="21"/>
  <c r="P143" i="21" s="1"/>
  <c r="J144" i="21"/>
  <c r="BK143" i="21"/>
  <c r="T143" i="21"/>
  <c r="R143" i="21"/>
  <c r="J143" i="21"/>
  <c r="BK142" i="21"/>
  <c r="BI142" i="21"/>
  <c r="BH142" i="21"/>
  <c r="BG142" i="21"/>
  <c r="BE142" i="21"/>
  <c r="T142" i="21"/>
  <c r="R142" i="21"/>
  <c r="P142" i="21"/>
  <c r="J142" i="21"/>
  <c r="BF142" i="21" s="1"/>
  <c r="BK141" i="21"/>
  <c r="BI141" i="21"/>
  <c r="BH141" i="21"/>
  <c r="BG141" i="21"/>
  <c r="BE141" i="21"/>
  <c r="T141" i="21"/>
  <c r="R141" i="21"/>
  <c r="P141" i="21"/>
  <c r="J141" i="21"/>
  <c r="BF141" i="21" s="1"/>
  <c r="BK140" i="21"/>
  <c r="BI140" i="21"/>
  <c r="BH140" i="21"/>
  <c r="BG140" i="21"/>
  <c r="BF140" i="21"/>
  <c r="BE140" i="21"/>
  <c r="T140" i="21"/>
  <c r="R140" i="21"/>
  <c r="P140" i="21"/>
  <c r="J140" i="21"/>
  <c r="BK139" i="21"/>
  <c r="BI139" i="21"/>
  <c r="BH139" i="21"/>
  <c r="BG139" i="21"/>
  <c r="BE139" i="21"/>
  <c r="T139" i="21"/>
  <c r="R139" i="21"/>
  <c r="P139" i="21"/>
  <c r="J139" i="21"/>
  <c r="BF139" i="21" s="1"/>
  <c r="BK138" i="21"/>
  <c r="BI138" i="21"/>
  <c r="BH138" i="21"/>
  <c r="BG138" i="21"/>
  <c r="BF138" i="21"/>
  <c r="BE138" i="21"/>
  <c r="T138" i="21"/>
  <c r="R138" i="21"/>
  <c r="P138" i="21"/>
  <c r="J138" i="21"/>
  <c r="BK137" i="21"/>
  <c r="BI137" i="21"/>
  <c r="BH137" i="21"/>
  <c r="BG137" i="21"/>
  <c r="BE137" i="21"/>
  <c r="T137" i="21"/>
  <c r="R137" i="21"/>
  <c r="P137" i="21"/>
  <c r="J137" i="21"/>
  <c r="BF137" i="21" s="1"/>
  <c r="BK136" i="21"/>
  <c r="BI136" i="21"/>
  <c r="BH136" i="21"/>
  <c r="BG136" i="21"/>
  <c r="BF136" i="21"/>
  <c r="BE136" i="21"/>
  <c r="T136" i="21"/>
  <c r="R136" i="21"/>
  <c r="P136" i="21"/>
  <c r="J136" i="21"/>
  <c r="BK135" i="21"/>
  <c r="BI135" i="21"/>
  <c r="BH135" i="21"/>
  <c r="BG135" i="21"/>
  <c r="BE135" i="21"/>
  <c r="T135" i="21"/>
  <c r="R135" i="21"/>
  <c r="P135" i="21"/>
  <c r="J135" i="21"/>
  <c r="BF135" i="21" s="1"/>
  <c r="BK134" i="21"/>
  <c r="BI134" i="21"/>
  <c r="BH134" i="21"/>
  <c r="BG134" i="21"/>
  <c r="BF134" i="21"/>
  <c r="BE134" i="21"/>
  <c r="T134" i="21"/>
  <c r="R134" i="21"/>
  <c r="P134" i="21"/>
  <c r="J134" i="21"/>
  <c r="BK133" i="21"/>
  <c r="BI133" i="21"/>
  <c r="BH133" i="21"/>
  <c r="BG133" i="21"/>
  <c r="BE133" i="21"/>
  <c r="T133" i="21"/>
  <c r="R133" i="21"/>
  <c r="P133" i="21"/>
  <c r="J133" i="21"/>
  <c r="BF133" i="21" s="1"/>
  <c r="BK132" i="21"/>
  <c r="BI132" i="21"/>
  <c r="BH132" i="21"/>
  <c r="BG132" i="21"/>
  <c r="BF132" i="21"/>
  <c r="BE132" i="21"/>
  <c r="T132" i="21"/>
  <c r="R132" i="21"/>
  <c r="P132" i="21"/>
  <c r="J132" i="21"/>
  <c r="BK131" i="21"/>
  <c r="BI131" i="21"/>
  <c r="BH131" i="21"/>
  <c r="BG131" i="21"/>
  <c r="BE131" i="21"/>
  <c r="T131" i="21"/>
  <c r="R131" i="21"/>
  <c r="P131" i="21"/>
  <c r="J131" i="21"/>
  <c r="BF131" i="21" s="1"/>
  <c r="BK130" i="21"/>
  <c r="BI130" i="21"/>
  <c r="BH130" i="21"/>
  <c r="BG130" i="21"/>
  <c r="BF130" i="21"/>
  <c r="BE130" i="21"/>
  <c r="T130" i="21"/>
  <c r="R130" i="21"/>
  <c r="P130" i="21"/>
  <c r="J130" i="21"/>
  <c r="BK129" i="21"/>
  <c r="BI129" i="21"/>
  <c r="BH129" i="21"/>
  <c r="BG129" i="21"/>
  <c r="BE129" i="21"/>
  <c r="T129" i="21"/>
  <c r="T128" i="21" s="1"/>
  <c r="R129" i="21"/>
  <c r="P129" i="21"/>
  <c r="J129" i="21"/>
  <c r="BF129" i="21" s="1"/>
  <c r="BK128" i="21"/>
  <c r="BK127" i="21" s="1"/>
  <c r="J127" i="21" s="1"/>
  <c r="J98" i="21" s="1"/>
  <c r="R128" i="21"/>
  <c r="P128" i="21"/>
  <c r="J128" i="21"/>
  <c r="R127" i="21"/>
  <c r="J124" i="21"/>
  <c r="J123" i="21"/>
  <c r="F123" i="21"/>
  <c r="F121" i="21"/>
  <c r="E119" i="21"/>
  <c r="J101" i="21"/>
  <c r="J100" i="21"/>
  <c r="J99" i="21"/>
  <c r="J94" i="21"/>
  <c r="J93" i="21"/>
  <c r="F93" i="21"/>
  <c r="F91" i="21"/>
  <c r="E89" i="21"/>
  <c r="J41" i="21"/>
  <c r="F41" i="21"/>
  <c r="J40" i="21"/>
  <c r="F40" i="21"/>
  <c r="J39" i="21"/>
  <c r="F39" i="21"/>
  <c r="J37" i="21"/>
  <c r="F37" i="21"/>
  <c r="J33" i="21"/>
  <c r="J20" i="21"/>
  <c r="E20" i="21"/>
  <c r="F94" i="21" s="1"/>
  <c r="J19" i="21"/>
  <c r="J14" i="21"/>
  <c r="J121" i="21" s="1"/>
  <c r="E7" i="21"/>
  <c r="E115" i="21" s="1"/>
  <c r="BK441" i="20"/>
  <c r="BI441" i="20"/>
  <c r="BH441" i="20"/>
  <c r="BG441" i="20"/>
  <c r="BE441" i="20"/>
  <c r="T441" i="20"/>
  <c r="R441" i="20"/>
  <c r="P441" i="20"/>
  <c r="J441" i="20"/>
  <c r="BF441" i="20" s="1"/>
  <c r="BK440" i="20"/>
  <c r="BI440" i="20"/>
  <c r="BH440" i="20"/>
  <c r="BG440" i="20"/>
  <c r="BE440" i="20"/>
  <c r="T440" i="20"/>
  <c r="R440" i="20"/>
  <c r="P440" i="20"/>
  <c r="J440" i="20"/>
  <c r="BF440" i="20" s="1"/>
  <c r="BK439" i="20"/>
  <c r="BI439" i="20"/>
  <c r="BH439" i="20"/>
  <c r="BG439" i="20"/>
  <c r="BE439" i="20"/>
  <c r="T439" i="20"/>
  <c r="R439" i="20"/>
  <c r="P439" i="20"/>
  <c r="J439" i="20"/>
  <c r="BF439" i="20" s="1"/>
  <c r="BK438" i="20"/>
  <c r="BI438" i="20"/>
  <c r="BH438" i="20"/>
  <c r="BG438" i="20"/>
  <c r="BE438" i="20"/>
  <c r="T438" i="20"/>
  <c r="R438" i="20"/>
  <c r="P438" i="20"/>
  <c r="J438" i="20"/>
  <c r="BF438" i="20" s="1"/>
  <c r="BK437" i="20"/>
  <c r="BI437" i="20"/>
  <c r="BH437" i="20"/>
  <c r="BG437" i="20"/>
  <c r="BE437" i="20"/>
  <c r="T437" i="20"/>
  <c r="R437" i="20"/>
  <c r="P437" i="20"/>
  <c r="J437" i="20"/>
  <c r="BF437" i="20" s="1"/>
  <c r="BK436" i="20"/>
  <c r="BI436" i="20"/>
  <c r="BH436" i="20"/>
  <c r="BG436" i="20"/>
  <c r="BE436" i="20"/>
  <c r="T436" i="20"/>
  <c r="R436" i="20"/>
  <c r="P436" i="20"/>
  <c r="J436" i="20"/>
  <c r="BF436" i="20" s="1"/>
  <c r="BK435" i="20"/>
  <c r="BI435" i="20"/>
  <c r="BH435" i="20"/>
  <c r="BG435" i="20"/>
  <c r="BE435" i="20"/>
  <c r="T435" i="20"/>
  <c r="R435" i="20"/>
  <c r="P435" i="20"/>
  <c r="J435" i="20"/>
  <c r="BF435" i="20" s="1"/>
  <c r="BK434" i="20"/>
  <c r="BI434" i="20"/>
  <c r="BH434" i="20"/>
  <c r="BG434" i="20"/>
  <c r="BE434" i="20"/>
  <c r="T434" i="20"/>
  <c r="R434" i="20"/>
  <c r="P434" i="20"/>
  <c r="J434" i="20"/>
  <c r="BF434" i="20" s="1"/>
  <c r="BK433" i="20"/>
  <c r="BI433" i="20"/>
  <c r="BH433" i="20"/>
  <c r="BG433" i="20"/>
  <c r="BE433" i="20"/>
  <c r="T433" i="20"/>
  <c r="R433" i="20"/>
  <c r="P433" i="20"/>
  <c r="J433" i="20"/>
  <c r="BF433" i="20" s="1"/>
  <c r="BK432" i="20"/>
  <c r="BI432" i="20"/>
  <c r="BH432" i="20"/>
  <c r="BG432" i="20"/>
  <c r="BE432" i="20"/>
  <c r="T432" i="20"/>
  <c r="R432" i="20"/>
  <c r="P432" i="20"/>
  <c r="J432" i="20"/>
  <c r="BF432" i="20" s="1"/>
  <c r="BK431" i="20"/>
  <c r="BI431" i="20"/>
  <c r="BH431" i="20"/>
  <c r="BG431" i="20"/>
  <c r="BF431" i="20"/>
  <c r="BE431" i="20"/>
  <c r="T431" i="20"/>
  <c r="R431" i="20"/>
  <c r="P431" i="20"/>
  <c r="J431" i="20"/>
  <c r="BK430" i="20"/>
  <c r="BI430" i="20"/>
  <c r="BH430" i="20"/>
  <c r="BG430" i="20"/>
  <c r="BE430" i="20"/>
  <c r="T430" i="20"/>
  <c r="R430" i="20"/>
  <c r="P430" i="20"/>
  <c r="J430" i="20"/>
  <c r="BF430" i="20" s="1"/>
  <c r="BK429" i="20"/>
  <c r="BI429" i="20"/>
  <c r="BH429" i="20"/>
  <c r="BG429" i="20"/>
  <c r="BF429" i="20"/>
  <c r="BE429" i="20"/>
  <c r="T429" i="20"/>
  <c r="R429" i="20"/>
  <c r="P429" i="20"/>
  <c r="P428" i="20" s="1"/>
  <c r="J429" i="20"/>
  <c r="BK428" i="20"/>
  <c r="T428" i="20"/>
  <c r="R428" i="20"/>
  <c r="J428" i="20"/>
  <c r="BK427" i="20"/>
  <c r="BI427" i="20"/>
  <c r="BH427" i="20"/>
  <c r="BG427" i="20"/>
  <c r="BE427" i="20"/>
  <c r="T427" i="20"/>
  <c r="R427" i="20"/>
  <c r="P427" i="20"/>
  <c r="J427" i="20"/>
  <c r="BF427" i="20" s="1"/>
  <c r="BK426" i="20"/>
  <c r="BI426" i="20"/>
  <c r="BH426" i="20"/>
  <c r="BG426" i="20"/>
  <c r="BE426" i="20"/>
  <c r="T426" i="20"/>
  <c r="R426" i="20"/>
  <c r="P426" i="20"/>
  <c r="J426" i="20"/>
  <c r="BF426" i="20" s="1"/>
  <c r="BK425" i="20"/>
  <c r="BI425" i="20"/>
  <c r="BH425" i="20"/>
  <c r="BG425" i="20"/>
  <c r="BE425" i="20"/>
  <c r="T425" i="20"/>
  <c r="R425" i="20"/>
  <c r="P425" i="20"/>
  <c r="J425" i="20"/>
  <c r="BF425" i="20" s="1"/>
  <c r="BK424" i="20"/>
  <c r="BI424" i="20"/>
  <c r="BH424" i="20"/>
  <c r="BG424" i="20"/>
  <c r="BE424" i="20"/>
  <c r="T424" i="20"/>
  <c r="R424" i="20"/>
  <c r="P424" i="20"/>
  <c r="J424" i="20"/>
  <c r="BF424" i="20" s="1"/>
  <c r="BK423" i="20"/>
  <c r="BI423" i="20"/>
  <c r="BH423" i="20"/>
  <c r="BG423" i="20"/>
  <c r="BF423" i="20"/>
  <c r="BE423" i="20"/>
  <c r="T423" i="20"/>
  <c r="R423" i="20"/>
  <c r="P423" i="20"/>
  <c r="J423" i="20"/>
  <c r="BK422" i="20"/>
  <c r="BI422" i="20"/>
  <c r="BH422" i="20"/>
  <c r="BG422" i="20"/>
  <c r="BE422" i="20"/>
  <c r="T422" i="20"/>
  <c r="R422" i="20"/>
  <c r="P422" i="20"/>
  <c r="J422" i="20"/>
  <c r="BF422" i="20" s="1"/>
  <c r="BK421" i="20"/>
  <c r="BI421" i="20"/>
  <c r="BH421" i="20"/>
  <c r="BG421" i="20"/>
  <c r="BF421" i="20"/>
  <c r="BE421" i="20"/>
  <c r="T421" i="20"/>
  <c r="R421" i="20"/>
  <c r="P421" i="20"/>
  <c r="J421" i="20"/>
  <c r="BK420" i="20"/>
  <c r="BI420" i="20"/>
  <c r="BH420" i="20"/>
  <c r="BG420" i="20"/>
  <c r="BE420" i="20"/>
  <c r="T420" i="20"/>
  <c r="R420" i="20"/>
  <c r="P420" i="20"/>
  <c r="J420" i="20"/>
  <c r="BF420" i="20" s="1"/>
  <c r="BK419" i="20"/>
  <c r="BI419" i="20"/>
  <c r="BH419" i="20"/>
  <c r="BG419" i="20"/>
  <c r="BF419" i="20"/>
  <c r="BE419" i="20"/>
  <c r="T419" i="20"/>
  <c r="R419" i="20"/>
  <c r="P419" i="20"/>
  <c r="J419" i="20"/>
  <c r="BK418" i="20"/>
  <c r="BI418" i="20"/>
  <c r="BH418" i="20"/>
  <c r="BG418" i="20"/>
  <c r="BE418" i="20"/>
  <c r="T418" i="20"/>
  <c r="R418" i="20"/>
  <c r="P418" i="20"/>
  <c r="J418" i="20"/>
  <c r="BF418" i="20" s="1"/>
  <c r="BK417" i="20"/>
  <c r="BI417" i="20"/>
  <c r="BH417" i="20"/>
  <c r="BG417" i="20"/>
  <c r="BF417" i="20"/>
  <c r="BE417" i="20"/>
  <c r="T417" i="20"/>
  <c r="R417" i="20"/>
  <c r="P417" i="20"/>
  <c r="J417" i="20"/>
  <c r="BK416" i="20"/>
  <c r="BI416" i="20"/>
  <c r="BH416" i="20"/>
  <c r="BG416" i="20"/>
  <c r="BE416" i="20"/>
  <c r="T416" i="20"/>
  <c r="R416" i="20"/>
  <c r="P416" i="20"/>
  <c r="J416" i="20"/>
  <c r="BF416" i="20" s="1"/>
  <c r="BK415" i="20"/>
  <c r="BI415" i="20"/>
  <c r="BH415" i="20"/>
  <c r="BG415" i="20"/>
  <c r="BF415" i="20"/>
  <c r="BE415" i="20"/>
  <c r="T415" i="20"/>
  <c r="R415" i="20"/>
  <c r="P415" i="20"/>
  <c r="J415" i="20"/>
  <c r="BK414" i="20"/>
  <c r="BI414" i="20"/>
  <c r="BH414" i="20"/>
  <c r="BG414" i="20"/>
  <c r="BE414" i="20"/>
  <c r="T414" i="20"/>
  <c r="R414" i="20"/>
  <c r="P414" i="20"/>
  <c r="J414" i="20"/>
  <c r="BF414" i="20" s="1"/>
  <c r="BK413" i="20"/>
  <c r="BI413" i="20"/>
  <c r="BH413" i="20"/>
  <c r="BG413" i="20"/>
  <c r="BF413" i="20"/>
  <c r="BE413" i="20"/>
  <c r="T413" i="20"/>
  <c r="R413" i="20"/>
  <c r="P413" i="20"/>
  <c r="J413" i="20"/>
  <c r="BK412" i="20"/>
  <c r="BI412" i="20"/>
  <c r="BH412" i="20"/>
  <c r="BG412" i="20"/>
  <c r="BE412" i="20"/>
  <c r="T412" i="20"/>
  <c r="R412" i="20"/>
  <c r="P412" i="20"/>
  <c r="J412" i="20"/>
  <c r="BF412" i="20" s="1"/>
  <c r="BK411" i="20"/>
  <c r="BI411" i="20"/>
  <c r="BH411" i="20"/>
  <c r="BG411" i="20"/>
  <c r="BF411" i="20"/>
  <c r="BE411" i="20"/>
  <c r="T411" i="20"/>
  <c r="R411" i="20"/>
  <c r="P411" i="20"/>
  <c r="J411" i="20"/>
  <c r="BK410" i="20"/>
  <c r="BI410" i="20"/>
  <c r="BH410" i="20"/>
  <c r="BG410" i="20"/>
  <c r="BF410" i="20"/>
  <c r="BE410" i="20"/>
  <c r="T410" i="20"/>
  <c r="R410" i="20"/>
  <c r="P410" i="20"/>
  <c r="J410" i="20"/>
  <c r="BK409" i="20"/>
  <c r="BI409" i="20"/>
  <c r="BH409" i="20"/>
  <c r="BG409" i="20"/>
  <c r="BF409" i="20"/>
  <c r="BE409" i="20"/>
  <c r="T409" i="20"/>
  <c r="R409" i="20"/>
  <c r="P409" i="20"/>
  <c r="J409" i="20"/>
  <c r="BK408" i="20"/>
  <c r="BI408" i="20"/>
  <c r="BH408" i="20"/>
  <c r="BG408" i="20"/>
  <c r="BF408" i="20"/>
  <c r="BE408" i="20"/>
  <c r="T408" i="20"/>
  <c r="R408" i="20"/>
  <c r="P408" i="20"/>
  <c r="J408" i="20"/>
  <c r="BK407" i="20"/>
  <c r="BI407" i="20"/>
  <c r="BH407" i="20"/>
  <c r="BG407" i="20"/>
  <c r="BF407" i="20"/>
  <c r="BE407" i="20"/>
  <c r="T407" i="20"/>
  <c r="R407" i="20"/>
  <c r="P407" i="20"/>
  <c r="J407" i="20"/>
  <c r="BK406" i="20"/>
  <c r="BI406" i="20"/>
  <c r="BH406" i="20"/>
  <c r="BG406" i="20"/>
  <c r="BE406" i="20"/>
  <c r="T406" i="20"/>
  <c r="R406" i="20"/>
  <c r="P406" i="20"/>
  <c r="J406" i="20"/>
  <c r="BF406" i="20" s="1"/>
  <c r="BK405" i="20"/>
  <c r="BI405" i="20"/>
  <c r="BH405" i="20"/>
  <c r="BG405" i="20"/>
  <c r="BF405" i="20"/>
  <c r="BE405" i="20"/>
  <c r="T405" i="20"/>
  <c r="R405" i="20"/>
  <c r="P405" i="20"/>
  <c r="J405" i="20"/>
  <c r="BK404" i="20"/>
  <c r="BI404" i="20"/>
  <c r="BH404" i="20"/>
  <c r="BG404" i="20"/>
  <c r="BE404" i="20"/>
  <c r="T404" i="20"/>
  <c r="R404" i="20"/>
  <c r="P404" i="20"/>
  <c r="J404" i="20"/>
  <c r="BF404" i="20" s="1"/>
  <c r="BK403" i="20"/>
  <c r="BI403" i="20"/>
  <c r="BH403" i="20"/>
  <c r="BG403" i="20"/>
  <c r="BF403" i="20"/>
  <c r="BE403" i="20"/>
  <c r="T403" i="20"/>
  <c r="R403" i="20"/>
  <c r="P403" i="20"/>
  <c r="J403" i="20"/>
  <c r="BK402" i="20"/>
  <c r="BI402" i="20"/>
  <c r="BH402" i="20"/>
  <c r="BG402" i="20"/>
  <c r="BE402" i="20"/>
  <c r="T402" i="20"/>
  <c r="R402" i="20"/>
  <c r="P402" i="20"/>
  <c r="J402" i="20"/>
  <c r="BF402" i="20" s="1"/>
  <c r="BK401" i="20"/>
  <c r="BI401" i="20"/>
  <c r="BH401" i="20"/>
  <c r="BG401" i="20"/>
  <c r="BF401" i="20"/>
  <c r="BE401" i="20"/>
  <c r="T401" i="20"/>
  <c r="R401" i="20"/>
  <c r="P401" i="20"/>
  <c r="J401" i="20"/>
  <c r="BK400" i="20"/>
  <c r="BI400" i="20"/>
  <c r="BH400" i="20"/>
  <c r="BG400" i="20"/>
  <c r="BF400" i="20"/>
  <c r="BE400" i="20"/>
  <c r="T400" i="20"/>
  <c r="R400" i="20"/>
  <c r="P400" i="20"/>
  <c r="J400" i="20"/>
  <c r="BK399" i="20"/>
  <c r="BI399" i="20"/>
  <c r="BH399" i="20"/>
  <c r="BG399" i="20"/>
  <c r="BF399" i="20"/>
  <c r="BE399" i="20"/>
  <c r="T399" i="20"/>
  <c r="R399" i="20"/>
  <c r="P399" i="20"/>
  <c r="J399" i="20"/>
  <c r="BK398" i="20"/>
  <c r="BI398" i="20"/>
  <c r="BH398" i="20"/>
  <c r="BG398" i="20"/>
  <c r="BF398" i="20"/>
  <c r="BE398" i="20"/>
  <c r="T398" i="20"/>
  <c r="R398" i="20"/>
  <c r="P398" i="20"/>
  <c r="J398" i="20"/>
  <c r="BK397" i="20"/>
  <c r="BI397" i="20"/>
  <c r="BH397" i="20"/>
  <c r="BG397" i="20"/>
  <c r="BF397" i="20"/>
  <c r="BE397" i="20"/>
  <c r="T397" i="20"/>
  <c r="R397" i="20"/>
  <c r="P397" i="20"/>
  <c r="J397" i="20"/>
  <c r="BK396" i="20"/>
  <c r="BI396" i="20"/>
  <c r="BH396" i="20"/>
  <c r="BG396" i="20"/>
  <c r="BF396" i="20"/>
  <c r="BE396" i="20"/>
  <c r="T396" i="20"/>
  <c r="R396" i="20"/>
  <c r="P396" i="20"/>
  <c r="J396" i="20"/>
  <c r="BK395" i="20"/>
  <c r="BI395" i="20"/>
  <c r="BH395" i="20"/>
  <c r="BG395" i="20"/>
  <c r="BF395" i="20"/>
  <c r="BE395" i="20"/>
  <c r="T395" i="20"/>
  <c r="R395" i="20"/>
  <c r="P395" i="20"/>
  <c r="J395" i="20"/>
  <c r="BK394" i="20"/>
  <c r="BI394" i="20"/>
  <c r="BH394" i="20"/>
  <c r="BG394" i="20"/>
  <c r="BE394" i="20"/>
  <c r="T394" i="20"/>
  <c r="R394" i="20"/>
  <c r="P394" i="20"/>
  <c r="J394" i="20"/>
  <c r="BF394" i="20" s="1"/>
  <c r="BK393" i="20"/>
  <c r="BI393" i="20"/>
  <c r="BH393" i="20"/>
  <c r="BG393" i="20"/>
  <c r="BE393" i="20"/>
  <c r="T393" i="20"/>
  <c r="R393" i="20"/>
  <c r="P393" i="20"/>
  <c r="J393" i="20"/>
  <c r="BF393" i="20" s="1"/>
  <c r="BK392" i="20"/>
  <c r="BI392" i="20"/>
  <c r="BH392" i="20"/>
  <c r="BG392" i="20"/>
  <c r="BE392" i="20"/>
  <c r="T392" i="20"/>
  <c r="R392" i="20"/>
  <c r="P392" i="20"/>
  <c r="J392" i="20"/>
  <c r="BF392" i="20" s="1"/>
  <c r="BK391" i="20"/>
  <c r="BI391" i="20"/>
  <c r="BH391" i="20"/>
  <c r="BG391" i="20"/>
  <c r="BE391" i="20"/>
  <c r="T391" i="20"/>
  <c r="R391" i="20"/>
  <c r="P391" i="20"/>
  <c r="J391" i="20"/>
  <c r="BF391" i="20" s="1"/>
  <c r="BK390" i="20"/>
  <c r="BI390" i="20"/>
  <c r="BH390" i="20"/>
  <c r="BG390" i="20"/>
  <c r="BE390" i="20"/>
  <c r="T390" i="20"/>
  <c r="R390" i="20"/>
  <c r="P390" i="20"/>
  <c r="J390" i="20"/>
  <c r="BF390" i="20" s="1"/>
  <c r="BK389" i="20"/>
  <c r="BI389" i="20"/>
  <c r="BH389" i="20"/>
  <c r="BG389" i="20"/>
  <c r="BE389" i="20"/>
  <c r="T389" i="20"/>
  <c r="R389" i="20"/>
  <c r="P389" i="20"/>
  <c r="J389" i="20"/>
  <c r="BF389" i="20" s="1"/>
  <c r="BK388" i="20"/>
  <c r="BI388" i="20"/>
  <c r="BH388" i="20"/>
  <c r="BG388" i="20"/>
  <c r="BE388" i="20"/>
  <c r="T388" i="20"/>
  <c r="R388" i="20"/>
  <c r="P388" i="20"/>
  <c r="J388" i="20"/>
  <c r="BF388" i="20" s="1"/>
  <c r="BK387" i="20"/>
  <c r="BI387" i="20"/>
  <c r="BH387" i="20"/>
  <c r="BG387" i="20"/>
  <c r="BE387" i="20"/>
  <c r="T387" i="20"/>
  <c r="R387" i="20"/>
  <c r="P387" i="20"/>
  <c r="J387" i="20"/>
  <c r="BF387" i="20" s="1"/>
  <c r="BK386" i="20"/>
  <c r="BI386" i="20"/>
  <c r="BH386" i="20"/>
  <c r="BG386" i="20"/>
  <c r="BE386" i="20"/>
  <c r="T386" i="20"/>
  <c r="R386" i="20"/>
  <c r="P386" i="20"/>
  <c r="J386" i="20"/>
  <c r="BF386" i="20" s="1"/>
  <c r="BK385" i="20"/>
  <c r="T385" i="20"/>
  <c r="R385" i="20"/>
  <c r="P385" i="20"/>
  <c r="J385" i="20"/>
  <c r="BK384" i="20"/>
  <c r="BI384" i="20"/>
  <c r="BH384" i="20"/>
  <c r="BG384" i="20"/>
  <c r="BE384" i="20"/>
  <c r="T384" i="20"/>
  <c r="R384" i="20"/>
  <c r="P384" i="20"/>
  <c r="J384" i="20"/>
  <c r="BF384" i="20" s="1"/>
  <c r="BK383" i="20"/>
  <c r="BI383" i="20"/>
  <c r="BH383" i="20"/>
  <c r="BG383" i="20"/>
  <c r="BE383" i="20"/>
  <c r="T383" i="20"/>
  <c r="R383" i="20"/>
  <c r="P383" i="20"/>
  <c r="J383" i="20"/>
  <c r="BF383" i="20" s="1"/>
  <c r="BK382" i="20"/>
  <c r="BI382" i="20"/>
  <c r="BH382" i="20"/>
  <c r="BG382" i="20"/>
  <c r="BE382" i="20"/>
  <c r="T382" i="20"/>
  <c r="R382" i="20"/>
  <c r="P382" i="20"/>
  <c r="J382" i="20"/>
  <c r="BF382" i="20" s="1"/>
  <c r="BK381" i="20"/>
  <c r="BI381" i="20"/>
  <c r="BH381" i="20"/>
  <c r="BG381" i="20"/>
  <c r="BE381" i="20"/>
  <c r="T381" i="20"/>
  <c r="R381" i="20"/>
  <c r="P381" i="20"/>
  <c r="J381" i="20"/>
  <c r="BF381" i="20" s="1"/>
  <c r="BK380" i="20"/>
  <c r="BI380" i="20"/>
  <c r="BH380" i="20"/>
  <c r="BG380" i="20"/>
  <c r="BE380" i="20"/>
  <c r="T380" i="20"/>
  <c r="R380" i="20"/>
  <c r="P380" i="20"/>
  <c r="J380" i="20"/>
  <c r="BF380" i="20" s="1"/>
  <c r="BK379" i="20"/>
  <c r="BI379" i="20"/>
  <c r="BH379" i="20"/>
  <c r="BG379" i="20"/>
  <c r="BE379" i="20"/>
  <c r="T379" i="20"/>
  <c r="R379" i="20"/>
  <c r="P379" i="20"/>
  <c r="J379" i="20"/>
  <c r="BF379" i="20" s="1"/>
  <c r="BK378" i="20"/>
  <c r="BI378" i="20"/>
  <c r="BH378" i="20"/>
  <c r="BG378" i="20"/>
  <c r="BF378" i="20"/>
  <c r="BE378" i="20"/>
  <c r="T378" i="20"/>
  <c r="R378" i="20"/>
  <c r="P378" i="20"/>
  <c r="J378" i="20"/>
  <c r="BK377" i="20"/>
  <c r="BI377" i="20"/>
  <c r="BH377" i="20"/>
  <c r="BG377" i="20"/>
  <c r="BF377" i="20"/>
  <c r="BE377" i="20"/>
  <c r="T377" i="20"/>
  <c r="R377" i="20"/>
  <c r="P377" i="20"/>
  <c r="J377" i="20"/>
  <c r="BK376" i="20"/>
  <c r="BI376" i="20"/>
  <c r="BH376" i="20"/>
  <c r="BG376" i="20"/>
  <c r="BF376" i="20"/>
  <c r="BE376" i="20"/>
  <c r="T376" i="20"/>
  <c r="R376" i="20"/>
  <c r="P376" i="20"/>
  <c r="J376" i="20"/>
  <c r="BK375" i="20"/>
  <c r="BI375" i="20"/>
  <c r="BH375" i="20"/>
  <c r="BG375" i="20"/>
  <c r="BF375" i="20"/>
  <c r="BE375" i="20"/>
  <c r="T375" i="20"/>
  <c r="R375" i="20"/>
  <c r="P375" i="20"/>
  <c r="J375" i="20"/>
  <c r="BK374" i="20"/>
  <c r="BI374" i="20"/>
  <c r="BH374" i="20"/>
  <c r="BG374" i="20"/>
  <c r="BF374" i="20"/>
  <c r="BE374" i="20"/>
  <c r="T374" i="20"/>
  <c r="R374" i="20"/>
  <c r="P374" i="20"/>
  <c r="J374" i="20"/>
  <c r="BK373" i="20"/>
  <c r="BI373" i="20"/>
  <c r="BH373" i="20"/>
  <c r="BG373" i="20"/>
  <c r="BF373" i="20"/>
  <c r="BE373" i="20"/>
  <c r="T373" i="20"/>
  <c r="R373" i="20"/>
  <c r="P373" i="20"/>
  <c r="J373" i="20"/>
  <c r="BK372" i="20"/>
  <c r="BI372" i="20"/>
  <c r="BH372" i="20"/>
  <c r="BG372" i="20"/>
  <c r="BF372" i="20"/>
  <c r="BE372" i="20"/>
  <c r="T372" i="20"/>
  <c r="R372" i="20"/>
  <c r="P372" i="20"/>
  <c r="J372" i="20"/>
  <c r="BK371" i="20"/>
  <c r="BI371" i="20"/>
  <c r="BH371" i="20"/>
  <c r="BG371" i="20"/>
  <c r="BF371" i="20"/>
  <c r="BE371" i="20"/>
  <c r="T371" i="20"/>
  <c r="R371" i="20"/>
  <c r="P371" i="20"/>
  <c r="J371" i="20"/>
  <c r="BK370" i="20"/>
  <c r="BI370" i="20"/>
  <c r="BH370" i="20"/>
  <c r="BG370" i="20"/>
  <c r="BF370" i="20"/>
  <c r="BE370" i="20"/>
  <c r="T370" i="20"/>
  <c r="R370" i="20"/>
  <c r="P370" i="20"/>
  <c r="J370" i="20"/>
  <c r="BK369" i="20"/>
  <c r="BI369" i="20"/>
  <c r="BH369" i="20"/>
  <c r="BG369" i="20"/>
  <c r="BF369" i="20"/>
  <c r="BE369" i="20"/>
  <c r="T369" i="20"/>
  <c r="R369" i="20"/>
  <c r="P369" i="20"/>
  <c r="J369" i="20"/>
  <c r="BK368" i="20"/>
  <c r="BI368" i="20"/>
  <c r="BH368" i="20"/>
  <c r="BG368" i="20"/>
  <c r="BF368" i="20"/>
  <c r="BE368" i="20"/>
  <c r="T368" i="20"/>
  <c r="R368" i="20"/>
  <c r="P368" i="20"/>
  <c r="J368" i="20"/>
  <c r="BK367" i="20"/>
  <c r="BI367" i="20"/>
  <c r="BH367" i="20"/>
  <c r="BG367" i="20"/>
  <c r="BF367" i="20"/>
  <c r="BE367" i="20"/>
  <c r="T367" i="20"/>
  <c r="R367" i="20"/>
  <c r="P367" i="20"/>
  <c r="J367" i="20"/>
  <c r="BK366" i="20"/>
  <c r="BI366" i="20"/>
  <c r="BH366" i="20"/>
  <c r="BG366" i="20"/>
  <c r="BF366" i="20"/>
  <c r="BE366" i="20"/>
  <c r="T366" i="20"/>
  <c r="R366" i="20"/>
  <c r="P366" i="20"/>
  <c r="J366" i="20"/>
  <c r="BK365" i="20"/>
  <c r="BI365" i="20"/>
  <c r="BH365" i="20"/>
  <c r="BG365" i="20"/>
  <c r="BF365" i="20"/>
  <c r="BE365" i="20"/>
  <c r="T365" i="20"/>
  <c r="R365" i="20"/>
  <c r="P365" i="20"/>
  <c r="J365" i="20"/>
  <c r="BK364" i="20"/>
  <c r="BI364" i="20"/>
  <c r="BH364" i="20"/>
  <c r="BG364" i="20"/>
  <c r="BF364" i="20"/>
  <c r="BE364" i="20"/>
  <c r="T364" i="20"/>
  <c r="R364" i="20"/>
  <c r="P364" i="20"/>
  <c r="J364" i="20"/>
  <c r="BK363" i="20"/>
  <c r="BI363" i="20"/>
  <c r="BH363" i="20"/>
  <c r="BG363" i="20"/>
  <c r="BF363" i="20"/>
  <c r="BE363" i="20"/>
  <c r="T363" i="20"/>
  <c r="R363" i="20"/>
  <c r="P363" i="20"/>
  <c r="J363" i="20"/>
  <c r="BK362" i="20"/>
  <c r="BI362" i="20"/>
  <c r="BH362" i="20"/>
  <c r="BG362" i="20"/>
  <c r="BF362" i="20"/>
  <c r="BE362" i="20"/>
  <c r="T362" i="20"/>
  <c r="R362" i="20"/>
  <c r="P362" i="20"/>
  <c r="J362" i="20"/>
  <c r="BK361" i="20"/>
  <c r="BI361" i="20"/>
  <c r="BH361" i="20"/>
  <c r="BG361" i="20"/>
  <c r="BF361" i="20"/>
  <c r="BE361" i="20"/>
  <c r="T361" i="20"/>
  <c r="R361" i="20"/>
  <c r="P361" i="20"/>
  <c r="J361" i="20"/>
  <c r="BK360" i="20"/>
  <c r="BI360" i="20"/>
  <c r="BH360" i="20"/>
  <c r="BG360" i="20"/>
  <c r="BF360" i="20"/>
  <c r="BE360" i="20"/>
  <c r="T360" i="20"/>
  <c r="R360" i="20"/>
  <c r="P360" i="20"/>
  <c r="J360" i="20"/>
  <c r="BK359" i="20"/>
  <c r="BI359" i="20"/>
  <c r="BH359" i="20"/>
  <c r="BG359" i="20"/>
  <c r="BF359" i="20"/>
  <c r="BE359" i="20"/>
  <c r="T359" i="20"/>
  <c r="R359" i="20"/>
  <c r="P359" i="20"/>
  <c r="J359" i="20"/>
  <c r="BK358" i="20"/>
  <c r="BI358" i="20"/>
  <c r="BH358" i="20"/>
  <c r="BG358" i="20"/>
  <c r="BE358" i="20"/>
  <c r="T358" i="20"/>
  <c r="R358" i="20"/>
  <c r="P358" i="20"/>
  <c r="J358" i="20"/>
  <c r="BF358" i="20" s="1"/>
  <c r="BK357" i="20"/>
  <c r="BI357" i="20"/>
  <c r="BH357" i="20"/>
  <c r="BG357" i="20"/>
  <c r="BF357" i="20"/>
  <c r="BE357" i="20"/>
  <c r="T357" i="20"/>
  <c r="R357" i="20"/>
  <c r="P357" i="20"/>
  <c r="J357" i="20"/>
  <c r="BK356" i="20"/>
  <c r="BI356" i="20"/>
  <c r="BH356" i="20"/>
  <c r="BG356" i="20"/>
  <c r="BE356" i="20"/>
  <c r="T356" i="20"/>
  <c r="R356" i="20"/>
  <c r="P356" i="20"/>
  <c r="J356" i="20"/>
  <c r="BF356" i="20" s="1"/>
  <c r="BK355" i="20"/>
  <c r="BI355" i="20"/>
  <c r="BH355" i="20"/>
  <c r="BG355" i="20"/>
  <c r="BF355" i="20"/>
  <c r="BE355" i="20"/>
  <c r="T355" i="20"/>
  <c r="R355" i="20"/>
  <c r="P355" i="20"/>
  <c r="J355" i="20"/>
  <c r="BK354" i="20"/>
  <c r="BI354" i="20"/>
  <c r="BH354" i="20"/>
  <c r="BG354" i="20"/>
  <c r="BE354" i="20"/>
  <c r="T354" i="20"/>
  <c r="R354" i="20"/>
  <c r="P354" i="20"/>
  <c r="J354" i="20"/>
  <c r="BF354" i="20" s="1"/>
  <c r="BK353" i="20"/>
  <c r="BI353" i="20"/>
  <c r="BH353" i="20"/>
  <c r="BG353" i="20"/>
  <c r="BF353" i="20"/>
  <c r="BE353" i="20"/>
  <c r="T353" i="20"/>
  <c r="R353" i="20"/>
  <c r="P353" i="20"/>
  <c r="J353" i="20"/>
  <c r="BK352" i="20"/>
  <c r="BI352" i="20"/>
  <c r="BH352" i="20"/>
  <c r="BG352" i="20"/>
  <c r="BE352" i="20"/>
  <c r="T352" i="20"/>
  <c r="R352" i="20"/>
  <c r="P352" i="20"/>
  <c r="J352" i="20"/>
  <c r="BF352" i="20" s="1"/>
  <c r="BK351" i="20"/>
  <c r="BI351" i="20"/>
  <c r="BH351" i="20"/>
  <c r="BG351" i="20"/>
  <c r="BF351" i="20"/>
  <c r="BE351" i="20"/>
  <c r="T351" i="20"/>
  <c r="R351" i="20"/>
  <c r="P351" i="20"/>
  <c r="J351" i="20"/>
  <c r="BK350" i="20"/>
  <c r="BI350" i="20"/>
  <c r="BH350" i="20"/>
  <c r="BG350" i="20"/>
  <c r="BF350" i="20"/>
  <c r="BE350" i="20"/>
  <c r="T350" i="20"/>
  <c r="R350" i="20"/>
  <c r="P350" i="20"/>
  <c r="J350" i="20"/>
  <c r="BK349" i="20"/>
  <c r="BI349" i="20"/>
  <c r="BH349" i="20"/>
  <c r="BG349" i="20"/>
  <c r="BF349" i="20"/>
  <c r="BE349" i="20"/>
  <c r="T349" i="20"/>
  <c r="R349" i="20"/>
  <c r="P349" i="20"/>
  <c r="J349" i="20"/>
  <c r="BK348" i="20"/>
  <c r="BI348" i="20"/>
  <c r="BH348" i="20"/>
  <c r="BG348" i="20"/>
  <c r="BF348" i="20"/>
  <c r="BE348" i="20"/>
  <c r="T348" i="20"/>
  <c r="R348" i="20"/>
  <c r="P348" i="20"/>
  <c r="J348" i="20"/>
  <c r="BK347" i="20"/>
  <c r="BI347" i="20"/>
  <c r="BH347" i="20"/>
  <c r="BG347" i="20"/>
  <c r="BF347" i="20"/>
  <c r="BE347" i="20"/>
  <c r="T347" i="20"/>
  <c r="R347" i="20"/>
  <c r="P347" i="20"/>
  <c r="J347" i="20"/>
  <c r="BK346" i="20"/>
  <c r="BI346" i="20"/>
  <c r="BH346" i="20"/>
  <c r="BG346" i="20"/>
  <c r="BF346" i="20"/>
  <c r="BE346" i="20"/>
  <c r="T346" i="20"/>
  <c r="R346" i="20"/>
  <c r="P346" i="20"/>
  <c r="J346" i="20"/>
  <c r="BK345" i="20"/>
  <c r="BI345" i="20"/>
  <c r="BH345" i="20"/>
  <c r="BG345" i="20"/>
  <c r="BF345" i="20"/>
  <c r="BE345" i="20"/>
  <c r="T345" i="20"/>
  <c r="R345" i="20"/>
  <c r="P345" i="20"/>
  <c r="J345" i="20"/>
  <c r="BK344" i="20"/>
  <c r="BI344" i="20"/>
  <c r="BH344" i="20"/>
  <c r="BG344" i="20"/>
  <c r="BF344" i="20"/>
  <c r="BE344" i="20"/>
  <c r="T344" i="20"/>
  <c r="R344" i="20"/>
  <c r="P344" i="20"/>
  <c r="J344" i="20"/>
  <c r="BK343" i="20"/>
  <c r="BI343" i="20"/>
  <c r="BH343" i="20"/>
  <c r="BG343" i="20"/>
  <c r="BF343" i="20"/>
  <c r="BE343" i="20"/>
  <c r="T343" i="20"/>
  <c r="R343" i="20"/>
  <c r="P343" i="20"/>
  <c r="J343" i="20"/>
  <c r="BK342" i="20"/>
  <c r="BI342" i="20"/>
  <c r="BH342" i="20"/>
  <c r="BG342" i="20"/>
  <c r="BF342" i="20"/>
  <c r="BE342" i="20"/>
  <c r="T342" i="20"/>
  <c r="R342" i="20"/>
  <c r="P342" i="20"/>
  <c r="J342" i="20"/>
  <c r="BK341" i="20"/>
  <c r="BI341" i="20"/>
  <c r="BH341" i="20"/>
  <c r="BG341" i="20"/>
  <c r="BF341" i="20"/>
  <c r="BE341" i="20"/>
  <c r="T341" i="20"/>
  <c r="R341" i="20"/>
  <c r="P341" i="20"/>
  <c r="J341" i="20"/>
  <c r="BK340" i="20"/>
  <c r="BI340" i="20"/>
  <c r="BH340" i="20"/>
  <c r="BG340" i="20"/>
  <c r="BF340" i="20"/>
  <c r="BE340" i="20"/>
  <c r="T340" i="20"/>
  <c r="R340" i="20"/>
  <c r="P340" i="20"/>
  <c r="J340" i="20"/>
  <c r="BK339" i="20"/>
  <c r="BI339" i="20"/>
  <c r="BH339" i="20"/>
  <c r="BG339" i="20"/>
  <c r="BF339" i="20"/>
  <c r="BE339" i="20"/>
  <c r="T339" i="20"/>
  <c r="R339" i="20"/>
  <c r="P339" i="20"/>
  <c r="J339" i="20"/>
  <c r="BK338" i="20"/>
  <c r="BI338" i="20"/>
  <c r="BH338" i="20"/>
  <c r="BG338" i="20"/>
  <c r="BF338" i="20"/>
  <c r="BE338" i="20"/>
  <c r="T338" i="20"/>
  <c r="R338" i="20"/>
  <c r="P338" i="20"/>
  <c r="J338" i="20"/>
  <c r="BK337" i="20"/>
  <c r="BI337" i="20"/>
  <c r="BH337" i="20"/>
  <c r="BG337" i="20"/>
  <c r="BF337" i="20"/>
  <c r="BE337" i="20"/>
  <c r="T337" i="20"/>
  <c r="R337" i="20"/>
  <c r="P337" i="20"/>
  <c r="J337" i="20"/>
  <c r="BK336" i="20"/>
  <c r="BI336" i="20"/>
  <c r="BH336" i="20"/>
  <c r="BG336" i="20"/>
  <c r="BE336" i="20"/>
  <c r="T336" i="20"/>
  <c r="R336" i="20"/>
  <c r="P336" i="20"/>
  <c r="J336" i="20"/>
  <c r="BF336" i="20" s="1"/>
  <c r="BK335" i="20"/>
  <c r="BI335" i="20"/>
  <c r="BH335" i="20"/>
  <c r="BG335" i="20"/>
  <c r="BF335" i="20"/>
  <c r="BE335" i="20"/>
  <c r="T335" i="20"/>
  <c r="R335" i="20"/>
  <c r="P335" i="20"/>
  <c r="J335" i="20"/>
  <c r="BK334" i="20"/>
  <c r="BI334" i="20"/>
  <c r="BH334" i="20"/>
  <c r="BG334" i="20"/>
  <c r="BE334" i="20"/>
  <c r="T334" i="20"/>
  <c r="R334" i="20"/>
  <c r="P334" i="20"/>
  <c r="J334" i="20"/>
  <c r="BF334" i="20" s="1"/>
  <c r="BK333" i="20"/>
  <c r="BI333" i="20"/>
  <c r="BH333" i="20"/>
  <c r="BG333" i="20"/>
  <c r="BF333" i="20"/>
  <c r="BE333" i="20"/>
  <c r="T333" i="20"/>
  <c r="R333" i="20"/>
  <c r="P333" i="20"/>
  <c r="J333" i="20"/>
  <c r="BK332" i="20"/>
  <c r="BI332" i="20"/>
  <c r="BH332" i="20"/>
  <c r="BG332" i="20"/>
  <c r="BE332" i="20"/>
  <c r="T332" i="20"/>
  <c r="R332" i="20"/>
  <c r="P332" i="20"/>
  <c r="J332" i="20"/>
  <c r="BF332" i="20" s="1"/>
  <c r="BK331" i="20"/>
  <c r="BI331" i="20"/>
  <c r="BH331" i="20"/>
  <c r="BG331" i="20"/>
  <c r="BF331" i="20"/>
  <c r="BE331" i="20"/>
  <c r="T331" i="20"/>
  <c r="R331" i="20"/>
  <c r="P331" i="20"/>
  <c r="J331" i="20"/>
  <c r="BK330" i="20"/>
  <c r="BI330" i="20"/>
  <c r="BH330" i="20"/>
  <c r="BG330" i="20"/>
  <c r="BE330" i="20"/>
  <c r="T330" i="20"/>
  <c r="R330" i="20"/>
  <c r="P330" i="20"/>
  <c r="J330" i="20"/>
  <c r="BF330" i="20" s="1"/>
  <c r="BK329" i="20"/>
  <c r="BI329" i="20"/>
  <c r="BH329" i="20"/>
  <c r="BG329" i="20"/>
  <c r="BF329" i="20"/>
  <c r="BE329" i="20"/>
  <c r="T329" i="20"/>
  <c r="R329" i="20"/>
  <c r="P329" i="20"/>
  <c r="J329" i="20"/>
  <c r="BK328" i="20"/>
  <c r="BI328" i="20"/>
  <c r="BH328" i="20"/>
  <c r="BG328" i="20"/>
  <c r="BF328" i="20"/>
  <c r="BE328" i="20"/>
  <c r="T328" i="20"/>
  <c r="R328" i="20"/>
  <c r="P328" i="20"/>
  <c r="J328" i="20"/>
  <c r="BK327" i="20"/>
  <c r="BI327" i="20"/>
  <c r="BH327" i="20"/>
  <c r="BG327" i="20"/>
  <c r="BF327" i="20"/>
  <c r="BE327" i="20"/>
  <c r="T327" i="20"/>
  <c r="R327" i="20"/>
  <c r="P327" i="20"/>
  <c r="J327" i="20"/>
  <c r="BK326" i="20"/>
  <c r="BI326" i="20"/>
  <c r="BH326" i="20"/>
  <c r="BG326" i="20"/>
  <c r="BF326" i="20"/>
  <c r="BE326" i="20"/>
  <c r="T326" i="20"/>
  <c r="R326" i="20"/>
  <c r="P326" i="20"/>
  <c r="J326" i="20"/>
  <c r="BK325" i="20"/>
  <c r="BI325" i="20"/>
  <c r="BH325" i="20"/>
  <c r="BG325" i="20"/>
  <c r="BF325" i="20"/>
  <c r="BE325" i="20"/>
  <c r="T325" i="20"/>
  <c r="R325" i="20"/>
  <c r="P325" i="20"/>
  <c r="J325" i="20"/>
  <c r="BK324" i="20"/>
  <c r="BI324" i="20"/>
  <c r="BH324" i="20"/>
  <c r="BG324" i="20"/>
  <c r="BF324" i="20"/>
  <c r="BE324" i="20"/>
  <c r="T324" i="20"/>
  <c r="R324" i="20"/>
  <c r="P324" i="20"/>
  <c r="J324" i="20"/>
  <c r="BK323" i="20"/>
  <c r="BI323" i="20"/>
  <c r="BH323" i="20"/>
  <c r="BG323" i="20"/>
  <c r="BF323" i="20"/>
  <c r="BE323" i="20"/>
  <c r="T323" i="20"/>
  <c r="R323" i="20"/>
  <c r="P323" i="20"/>
  <c r="J323" i="20"/>
  <c r="BK322" i="20"/>
  <c r="BI322" i="20"/>
  <c r="BH322" i="20"/>
  <c r="BG322" i="20"/>
  <c r="BF322" i="20"/>
  <c r="BE322" i="20"/>
  <c r="T322" i="20"/>
  <c r="T321" i="20" s="1"/>
  <c r="R322" i="20"/>
  <c r="P322" i="20"/>
  <c r="P321" i="20" s="1"/>
  <c r="J322" i="20"/>
  <c r="BK321" i="20"/>
  <c r="R321" i="20"/>
  <c r="J321" i="20"/>
  <c r="BK320" i="20"/>
  <c r="BI320" i="20"/>
  <c r="BH320" i="20"/>
  <c r="BG320" i="20"/>
  <c r="BE320" i="20"/>
  <c r="T320" i="20"/>
  <c r="R320" i="20"/>
  <c r="P320" i="20"/>
  <c r="J320" i="20"/>
  <c r="BF320" i="20" s="1"/>
  <c r="BK319" i="20"/>
  <c r="BI319" i="20"/>
  <c r="BH319" i="20"/>
  <c r="BG319" i="20"/>
  <c r="BE319" i="20"/>
  <c r="T319" i="20"/>
  <c r="R319" i="20"/>
  <c r="P319" i="20"/>
  <c r="J319" i="20"/>
  <c r="BF319" i="20" s="1"/>
  <c r="BK318" i="20"/>
  <c r="BI318" i="20"/>
  <c r="BH318" i="20"/>
  <c r="BG318" i="20"/>
  <c r="BE318" i="20"/>
  <c r="T318" i="20"/>
  <c r="R318" i="20"/>
  <c r="P318" i="20"/>
  <c r="J318" i="20"/>
  <c r="BF318" i="20" s="1"/>
  <c r="BK317" i="20"/>
  <c r="BI317" i="20"/>
  <c r="BH317" i="20"/>
  <c r="BG317" i="20"/>
  <c r="BE317" i="20"/>
  <c r="T317" i="20"/>
  <c r="R317" i="20"/>
  <c r="P317" i="20"/>
  <c r="J317" i="20"/>
  <c r="BF317" i="20" s="1"/>
  <c r="BK316" i="20"/>
  <c r="BI316" i="20"/>
  <c r="BH316" i="20"/>
  <c r="BG316" i="20"/>
  <c r="BE316" i="20"/>
  <c r="T316" i="20"/>
  <c r="R316" i="20"/>
  <c r="P316" i="20"/>
  <c r="J316" i="20"/>
  <c r="BF316" i="20" s="1"/>
  <c r="BK315" i="20"/>
  <c r="BI315" i="20"/>
  <c r="BH315" i="20"/>
  <c r="BG315" i="20"/>
  <c r="BE315" i="20"/>
  <c r="T315" i="20"/>
  <c r="R315" i="20"/>
  <c r="P315" i="20"/>
  <c r="J315" i="20"/>
  <c r="BF315" i="20" s="1"/>
  <c r="BK314" i="20"/>
  <c r="BI314" i="20"/>
  <c r="BH314" i="20"/>
  <c r="BG314" i="20"/>
  <c r="BE314" i="20"/>
  <c r="T314" i="20"/>
  <c r="R314" i="20"/>
  <c r="P314" i="20"/>
  <c r="J314" i="20"/>
  <c r="BF314" i="20" s="1"/>
  <c r="BK313" i="20"/>
  <c r="BI313" i="20"/>
  <c r="BH313" i="20"/>
  <c r="BG313" i="20"/>
  <c r="BE313" i="20"/>
  <c r="T313" i="20"/>
  <c r="R313" i="20"/>
  <c r="P313" i="20"/>
  <c r="J313" i="20"/>
  <c r="BF313" i="20" s="1"/>
  <c r="BK312" i="20"/>
  <c r="BI312" i="20"/>
  <c r="BH312" i="20"/>
  <c r="BG312" i="20"/>
  <c r="BF312" i="20"/>
  <c r="BE312" i="20"/>
  <c r="T312" i="20"/>
  <c r="R312" i="20"/>
  <c r="P312" i="20"/>
  <c r="J312" i="20"/>
  <c r="BK311" i="20"/>
  <c r="BI311" i="20"/>
  <c r="BH311" i="20"/>
  <c r="BG311" i="20"/>
  <c r="BE311" i="20"/>
  <c r="T311" i="20"/>
  <c r="R311" i="20"/>
  <c r="P311" i="20"/>
  <c r="J311" i="20"/>
  <c r="BF311" i="20" s="1"/>
  <c r="BK310" i="20"/>
  <c r="BI310" i="20"/>
  <c r="BH310" i="20"/>
  <c r="BG310" i="20"/>
  <c r="BF310" i="20"/>
  <c r="BE310" i="20"/>
  <c r="T310" i="20"/>
  <c r="R310" i="20"/>
  <c r="P310" i="20"/>
  <c r="J310" i="20"/>
  <c r="BK309" i="20"/>
  <c r="BI309" i="20"/>
  <c r="BH309" i="20"/>
  <c r="BG309" i="20"/>
  <c r="BE309" i="20"/>
  <c r="T309" i="20"/>
  <c r="R309" i="20"/>
  <c r="P309" i="20"/>
  <c r="J309" i="20"/>
  <c r="BF309" i="20" s="1"/>
  <c r="BK308" i="20"/>
  <c r="BI308" i="20"/>
  <c r="BH308" i="20"/>
  <c r="BG308" i="20"/>
  <c r="BF308" i="20"/>
  <c r="BE308" i="20"/>
  <c r="T308" i="20"/>
  <c r="R308" i="20"/>
  <c r="P308" i="20"/>
  <c r="J308" i="20"/>
  <c r="BK307" i="20"/>
  <c r="BI307" i="20"/>
  <c r="BH307" i="20"/>
  <c r="BG307" i="20"/>
  <c r="BE307" i="20"/>
  <c r="T307" i="20"/>
  <c r="R307" i="20"/>
  <c r="P307" i="20"/>
  <c r="J307" i="20"/>
  <c r="BF307" i="20" s="1"/>
  <c r="BK306" i="20"/>
  <c r="BI306" i="20"/>
  <c r="BH306" i="20"/>
  <c r="BG306" i="20"/>
  <c r="BF306" i="20"/>
  <c r="BE306" i="20"/>
  <c r="T306" i="20"/>
  <c r="R306" i="20"/>
  <c r="P306" i="20"/>
  <c r="J306" i="20"/>
  <c r="BK305" i="20"/>
  <c r="BI305" i="20"/>
  <c r="BH305" i="20"/>
  <c r="BG305" i="20"/>
  <c r="BE305" i="20"/>
  <c r="T305" i="20"/>
  <c r="R305" i="20"/>
  <c r="P305" i="20"/>
  <c r="J305" i="20"/>
  <c r="BF305" i="20" s="1"/>
  <c r="BK304" i="20"/>
  <c r="BI304" i="20"/>
  <c r="BH304" i="20"/>
  <c r="BG304" i="20"/>
  <c r="BF304" i="20"/>
  <c r="BE304" i="20"/>
  <c r="T304" i="20"/>
  <c r="R304" i="20"/>
  <c r="P304" i="20"/>
  <c r="J304" i="20"/>
  <c r="BK303" i="20"/>
  <c r="BI303" i="20"/>
  <c r="BH303" i="20"/>
  <c r="BG303" i="20"/>
  <c r="BE303" i="20"/>
  <c r="T303" i="20"/>
  <c r="R303" i="20"/>
  <c r="P303" i="20"/>
  <c r="J303" i="20"/>
  <c r="BF303" i="20" s="1"/>
  <c r="BK302" i="20"/>
  <c r="BI302" i="20"/>
  <c r="BH302" i="20"/>
  <c r="BG302" i="20"/>
  <c r="BF302" i="20"/>
  <c r="BE302" i="20"/>
  <c r="T302" i="20"/>
  <c r="R302" i="20"/>
  <c r="P302" i="20"/>
  <c r="J302" i="20"/>
  <c r="BK301" i="20"/>
  <c r="BI301" i="20"/>
  <c r="BH301" i="20"/>
  <c r="BG301" i="20"/>
  <c r="BE301" i="20"/>
  <c r="T301" i="20"/>
  <c r="R301" i="20"/>
  <c r="P301" i="20"/>
  <c r="J301" i="20"/>
  <c r="BF301" i="20" s="1"/>
  <c r="BK300" i="20"/>
  <c r="BI300" i="20"/>
  <c r="BH300" i="20"/>
  <c r="BG300" i="20"/>
  <c r="BF300" i="20"/>
  <c r="BE300" i="20"/>
  <c r="T300" i="20"/>
  <c r="R300" i="20"/>
  <c r="P300" i="20"/>
  <c r="J300" i="20"/>
  <c r="BK299" i="20"/>
  <c r="BI299" i="20"/>
  <c r="BH299" i="20"/>
  <c r="BG299" i="20"/>
  <c r="BE299" i="20"/>
  <c r="T299" i="20"/>
  <c r="R299" i="20"/>
  <c r="P299" i="20"/>
  <c r="J299" i="20"/>
  <c r="BF299" i="20" s="1"/>
  <c r="BK298" i="20"/>
  <c r="BI298" i="20"/>
  <c r="BH298" i="20"/>
  <c r="BG298" i="20"/>
  <c r="BF298" i="20"/>
  <c r="BE298" i="20"/>
  <c r="T298" i="20"/>
  <c r="R298" i="20"/>
  <c r="P298" i="20"/>
  <c r="J298" i="20"/>
  <c r="BK297" i="20"/>
  <c r="BI297" i="20"/>
  <c r="BH297" i="20"/>
  <c r="BG297" i="20"/>
  <c r="BE297" i="20"/>
  <c r="T297" i="20"/>
  <c r="R297" i="20"/>
  <c r="P297" i="20"/>
  <c r="J297" i="20"/>
  <c r="BF297" i="20" s="1"/>
  <c r="BK296" i="20"/>
  <c r="BI296" i="20"/>
  <c r="BH296" i="20"/>
  <c r="BG296" i="20"/>
  <c r="BF296" i="20"/>
  <c r="BE296" i="20"/>
  <c r="T296" i="20"/>
  <c r="R296" i="20"/>
  <c r="P296" i="20"/>
  <c r="J296" i="20"/>
  <c r="BK295" i="20"/>
  <c r="BI295" i="20"/>
  <c r="BH295" i="20"/>
  <c r="BG295" i="20"/>
  <c r="BE295" i="20"/>
  <c r="T295" i="20"/>
  <c r="R295" i="20"/>
  <c r="P295" i="20"/>
  <c r="J295" i="20"/>
  <c r="BF295" i="20" s="1"/>
  <c r="BK294" i="20"/>
  <c r="BI294" i="20"/>
  <c r="BH294" i="20"/>
  <c r="BG294" i="20"/>
  <c r="BF294" i="20"/>
  <c r="BE294" i="20"/>
  <c r="T294" i="20"/>
  <c r="R294" i="20"/>
  <c r="P294" i="20"/>
  <c r="J294" i="20"/>
  <c r="BK293" i="20"/>
  <c r="BI293" i="20"/>
  <c r="BH293" i="20"/>
  <c r="BG293" i="20"/>
  <c r="BE293" i="20"/>
  <c r="T293" i="20"/>
  <c r="R293" i="20"/>
  <c r="P293" i="20"/>
  <c r="J293" i="20"/>
  <c r="BF293" i="20" s="1"/>
  <c r="BK292" i="20"/>
  <c r="BI292" i="20"/>
  <c r="BH292" i="20"/>
  <c r="BG292" i="20"/>
  <c r="BF292" i="20"/>
  <c r="BE292" i="20"/>
  <c r="T292" i="20"/>
  <c r="R292" i="20"/>
  <c r="P292" i="20"/>
  <c r="J292" i="20"/>
  <c r="BK291" i="20"/>
  <c r="BI291" i="20"/>
  <c r="BH291" i="20"/>
  <c r="BG291" i="20"/>
  <c r="BE291" i="20"/>
  <c r="T291" i="20"/>
  <c r="R291" i="20"/>
  <c r="P291" i="20"/>
  <c r="J291" i="20"/>
  <c r="BF291" i="20" s="1"/>
  <c r="BK290" i="20"/>
  <c r="BI290" i="20"/>
  <c r="BH290" i="20"/>
  <c r="BG290" i="20"/>
  <c r="BF290" i="20"/>
  <c r="BE290" i="20"/>
  <c r="T290" i="20"/>
  <c r="R290" i="20"/>
  <c r="P290" i="20"/>
  <c r="J290" i="20"/>
  <c r="BK289" i="20"/>
  <c r="BI289" i="20"/>
  <c r="BH289" i="20"/>
  <c r="BG289" i="20"/>
  <c r="BE289" i="20"/>
  <c r="T289" i="20"/>
  <c r="R289" i="20"/>
  <c r="P289" i="20"/>
  <c r="J289" i="20"/>
  <c r="BF289" i="20" s="1"/>
  <c r="BK288" i="20"/>
  <c r="BI288" i="20"/>
  <c r="BH288" i="20"/>
  <c r="BG288" i="20"/>
  <c r="BF288" i="20"/>
  <c r="BE288" i="20"/>
  <c r="T288" i="20"/>
  <c r="R288" i="20"/>
  <c r="P288" i="20"/>
  <c r="J288" i="20"/>
  <c r="BK287" i="20"/>
  <c r="BI287" i="20"/>
  <c r="BH287" i="20"/>
  <c r="BG287" i="20"/>
  <c r="BE287" i="20"/>
  <c r="T287" i="20"/>
  <c r="R287" i="20"/>
  <c r="P287" i="20"/>
  <c r="J287" i="20"/>
  <c r="BF287" i="20" s="1"/>
  <c r="BK286" i="20"/>
  <c r="BI286" i="20"/>
  <c r="BH286" i="20"/>
  <c r="BG286" i="20"/>
  <c r="BF286" i="20"/>
  <c r="BE286" i="20"/>
  <c r="T286" i="20"/>
  <c r="R286" i="20"/>
  <c r="P286" i="20"/>
  <c r="J286" i="20"/>
  <c r="BK285" i="20"/>
  <c r="BI285" i="20"/>
  <c r="BH285" i="20"/>
  <c r="BG285" i="20"/>
  <c r="BE285" i="20"/>
  <c r="T285" i="20"/>
  <c r="R285" i="20"/>
  <c r="P285" i="20"/>
  <c r="J285" i="20"/>
  <c r="BF285" i="20" s="1"/>
  <c r="BK284" i="20"/>
  <c r="BI284" i="20"/>
  <c r="BH284" i="20"/>
  <c r="BG284" i="20"/>
  <c r="BF284" i="20"/>
  <c r="BE284" i="20"/>
  <c r="T284" i="20"/>
  <c r="R284" i="20"/>
  <c r="P284" i="20"/>
  <c r="J284" i="20"/>
  <c r="BK283" i="20"/>
  <c r="BI283" i="20"/>
  <c r="BH283" i="20"/>
  <c r="BG283" i="20"/>
  <c r="BE283" i="20"/>
  <c r="T283" i="20"/>
  <c r="R283" i="20"/>
  <c r="P283" i="20"/>
  <c r="J283" i="20"/>
  <c r="BF283" i="20" s="1"/>
  <c r="BK282" i="20"/>
  <c r="BI282" i="20"/>
  <c r="BH282" i="20"/>
  <c r="BG282" i="20"/>
  <c r="BF282" i="20"/>
  <c r="BE282" i="20"/>
  <c r="T282" i="20"/>
  <c r="R282" i="20"/>
  <c r="P282" i="20"/>
  <c r="J282" i="20"/>
  <c r="BK281" i="20"/>
  <c r="BI281" i="20"/>
  <c r="BH281" i="20"/>
  <c r="BG281" i="20"/>
  <c r="BE281" i="20"/>
  <c r="T281" i="20"/>
  <c r="R281" i="20"/>
  <c r="P281" i="20"/>
  <c r="J281" i="20"/>
  <c r="BF281" i="20" s="1"/>
  <c r="BK280" i="20"/>
  <c r="BI280" i="20"/>
  <c r="BH280" i="20"/>
  <c r="BG280" i="20"/>
  <c r="BF280" i="20"/>
  <c r="BE280" i="20"/>
  <c r="T280" i="20"/>
  <c r="R280" i="20"/>
  <c r="P280" i="20"/>
  <c r="J280" i="20"/>
  <c r="BK279" i="20"/>
  <c r="BI279" i="20"/>
  <c r="BH279" i="20"/>
  <c r="BG279" i="20"/>
  <c r="BE279" i="20"/>
  <c r="T279" i="20"/>
  <c r="R279" i="20"/>
  <c r="P279" i="20"/>
  <c r="J279" i="20"/>
  <c r="BF279" i="20" s="1"/>
  <c r="BK278" i="20"/>
  <c r="BI278" i="20"/>
  <c r="BH278" i="20"/>
  <c r="BG278" i="20"/>
  <c r="BF278" i="20"/>
  <c r="BE278" i="20"/>
  <c r="T278" i="20"/>
  <c r="R278" i="20"/>
  <c r="P278" i="20"/>
  <c r="J278" i="20"/>
  <c r="BK277" i="20"/>
  <c r="BI277" i="20"/>
  <c r="BH277" i="20"/>
  <c r="BG277" i="20"/>
  <c r="BE277" i="20"/>
  <c r="T277" i="20"/>
  <c r="R277" i="20"/>
  <c r="P277" i="20"/>
  <c r="J277" i="20"/>
  <c r="BF277" i="20" s="1"/>
  <c r="BK276" i="20"/>
  <c r="BI276" i="20"/>
  <c r="BH276" i="20"/>
  <c r="BG276" i="20"/>
  <c r="BF276" i="20"/>
  <c r="BE276" i="20"/>
  <c r="T276" i="20"/>
  <c r="R276" i="20"/>
  <c r="P276" i="20"/>
  <c r="J276" i="20"/>
  <c r="BK275" i="20"/>
  <c r="BI275" i="20"/>
  <c r="BH275" i="20"/>
  <c r="BG275" i="20"/>
  <c r="BE275" i="20"/>
  <c r="T275" i="20"/>
  <c r="R275" i="20"/>
  <c r="P275" i="20"/>
  <c r="J275" i="20"/>
  <c r="BF275" i="20" s="1"/>
  <c r="BK274" i="20"/>
  <c r="BI274" i="20"/>
  <c r="BH274" i="20"/>
  <c r="BG274" i="20"/>
  <c r="BF274" i="20"/>
  <c r="BE274" i="20"/>
  <c r="T274" i="20"/>
  <c r="R274" i="20"/>
  <c r="P274" i="20"/>
  <c r="J274" i="20"/>
  <c r="BK273" i="20"/>
  <c r="BI273" i="20"/>
  <c r="BH273" i="20"/>
  <c r="BG273" i="20"/>
  <c r="BE273" i="20"/>
  <c r="T273" i="20"/>
  <c r="R273" i="20"/>
  <c r="P273" i="20"/>
  <c r="J273" i="20"/>
  <c r="BF273" i="20" s="1"/>
  <c r="BK272" i="20"/>
  <c r="BI272" i="20"/>
  <c r="BH272" i="20"/>
  <c r="BG272" i="20"/>
  <c r="BF272" i="20"/>
  <c r="BE272" i="20"/>
  <c r="T272" i="20"/>
  <c r="R272" i="20"/>
  <c r="P272" i="20"/>
  <c r="J272" i="20"/>
  <c r="BK271" i="20"/>
  <c r="BI271" i="20"/>
  <c r="BH271" i="20"/>
  <c r="BG271" i="20"/>
  <c r="BF271" i="20"/>
  <c r="BE271" i="20"/>
  <c r="T271" i="20"/>
  <c r="R271" i="20"/>
  <c r="P271" i="20"/>
  <c r="J271" i="20"/>
  <c r="BK270" i="20"/>
  <c r="BI270" i="20"/>
  <c r="BH270" i="20"/>
  <c r="BG270" i="20"/>
  <c r="BF270" i="20"/>
  <c r="BE270" i="20"/>
  <c r="T270" i="20"/>
  <c r="R270" i="20"/>
  <c r="P270" i="20"/>
  <c r="J270" i="20"/>
  <c r="BK269" i="20"/>
  <c r="BI269" i="20"/>
  <c r="BH269" i="20"/>
  <c r="BG269" i="20"/>
  <c r="BF269" i="20"/>
  <c r="BE269" i="20"/>
  <c r="T269" i="20"/>
  <c r="R269" i="20"/>
  <c r="P269" i="20"/>
  <c r="J269" i="20"/>
  <c r="BK268" i="20"/>
  <c r="BI268" i="20"/>
  <c r="BH268" i="20"/>
  <c r="BG268" i="20"/>
  <c r="BF268" i="20"/>
  <c r="BE268" i="20"/>
  <c r="T268" i="20"/>
  <c r="R268" i="20"/>
  <c r="P268" i="20"/>
  <c r="J268" i="20"/>
  <c r="BK267" i="20"/>
  <c r="BI267" i="20"/>
  <c r="BH267" i="20"/>
  <c r="BG267" i="20"/>
  <c r="BF267" i="20"/>
  <c r="BE267" i="20"/>
  <c r="T267" i="20"/>
  <c r="R267" i="20"/>
  <c r="P267" i="20"/>
  <c r="J267" i="20"/>
  <c r="BK266" i="20"/>
  <c r="BI266" i="20"/>
  <c r="BH266" i="20"/>
  <c r="BG266" i="20"/>
  <c r="BF266" i="20"/>
  <c r="BE266" i="20"/>
  <c r="T266" i="20"/>
  <c r="R266" i="20"/>
  <c r="P266" i="20"/>
  <c r="J266" i="20"/>
  <c r="BK265" i="20"/>
  <c r="BI265" i="20"/>
  <c r="BH265" i="20"/>
  <c r="BG265" i="20"/>
  <c r="BF265" i="20"/>
  <c r="BE265" i="20"/>
  <c r="T265" i="20"/>
  <c r="R265" i="20"/>
  <c r="P265" i="20"/>
  <c r="J265" i="20"/>
  <c r="BK264" i="20"/>
  <c r="BI264" i="20"/>
  <c r="BH264" i="20"/>
  <c r="BG264" i="20"/>
  <c r="BF264" i="20"/>
  <c r="BE264" i="20"/>
  <c r="T264" i="20"/>
  <c r="R264" i="20"/>
  <c r="P264" i="20"/>
  <c r="J264" i="20"/>
  <c r="BK263" i="20"/>
  <c r="BI263" i="20"/>
  <c r="BH263" i="20"/>
  <c r="BG263" i="20"/>
  <c r="BF263" i="20"/>
  <c r="BE263" i="20"/>
  <c r="T263" i="20"/>
  <c r="R263" i="20"/>
  <c r="P263" i="20"/>
  <c r="J263" i="20"/>
  <c r="BK262" i="20"/>
  <c r="BI262" i="20"/>
  <c r="BH262" i="20"/>
  <c r="BG262" i="20"/>
  <c r="BF262" i="20"/>
  <c r="BE262" i="20"/>
  <c r="T262" i="20"/>
  <c r="R262" i="20"/>
  <c r="P262" i="20"/>
  <c r="J262" i="20"/>
  <c r="BK261" i="20"/>
  <c r="BI261" i="20"/>
  <c r="BH261" i="20"/>
  <c r="BG261" i="20"/>
  <c r="BF261" i="20"/>
  <c r="BE261" i="20"/>
  <c r="T261" i="20"/>
  <c r="R261" i="20"/>
  <c r="P261" i="20"/>
  <c r="J261" i="20"/>
  <c r="BK260" i="20"/>
  <c r="BI260" i="20"/>
  <c r="BH260" i="20"/>
  <c r="BG260" i="20"/>
  <c r="BF260" i="20"/>
  <c r="BE260" i="20"/>
  <c r="T260" i="20"/>
  <c r="R260" i="20"/>
  <c r="P260" i="20"/>
  <c r="J260" i="20"/>
  <c r="BK259" i="20"/>
  <c r="BI259" i="20"/>
  <c r="BH259" i="20"/>
  <c r="BG259" i="20"/>
  <c r="BF259" i="20"/>
  <c r="BE259" i="20"/>
  <c r="T259" i="20"/>
  <c r="R259" i="20"/>
  <c r="P259" i="20"/>
  <c r="J259" i="20"/>
  <c r="BK258" i="20"/>
  <c r="BI258" i="20"/>
  <c r="BH258" i="20"/>
  <c r="BG258" i="20"/>
  <c r="BF258" i="20"/>
  <c r="BE258" i="20"/>
  <c r="T258" i="20"/>
  <c r="R258" i="20"/>
  <c r="P258" i="20"/>
  <c r="J258" i="20"/>
  <c r="BK257" i="20"/>
  <c r="BI257" i="20"/>
  <c r="BH257" i="20"/>
  <c r="BG257" i="20"/>
  <c r="BF257" i="20"/>
  <c r="BE257" i="20"/>
  <c r="T257" i="20"/>
  <c r="R257" i="20"/>
  <c r="P257" i="20"/>
  <c r="J257" i="20"/>
  <c r="BK256" i="20"/>
  <c r="BI256" i="20"/>
  <c r="BH256" i="20"/>
  <c r="BG256" i="20"/>
  <c r="BF256" i="20"/>
  <c r="BE256" i="20"/>
  <c r="T256" i="20"/>
  <c r="R256" i="20"/>
  <c r="P256" i="20"/>
  <c r="J256" i="20"/>
  <c r="BK255" i="20"/>
  <c r="BI255" i="20"/>
  <c r="BH255" i="20"/>
  <c r="BG255" i="20"/>
  <c r="BF255" i="20"/>
  <c r="BE255" i="20"/>
  <c r="T255" i="20"/>
  <c r="R255" i="20"/>
  <c r="P255" i="20"/>
  <c r="J255" i="20"/>
  <c r="BK254" i="20"/>
  <c r="BI254" i="20"/>
  <c r="BH254" i="20"/>
  <c r="BG254" i="20"/>
  <c r="BF254" i="20"/>
  <c r="BE254" i="20"/>
  <c r="T254" i="20"/>
  <c r="R254" i="20"/>
  <c r="P254" i="20"/>
  <c r="J254" i="20"/>
  <c r="BK253" i="20"/>
  <c r="BI253" i="20"/>
  <c r="BH253" i="20"/>
  <c r="BG253" i="20"/>
  <c r="BF253" i="20"/>
  <c r="BE253" i="20"/>
  <c r="T253" i="20"/>
  <c r="R253" i="20"/>
  <c r="P253" i="20"/>
  <c r="J253" i="20"/>
  <c r="BK252" i="20"/>
  <c r="BI252" i="20"/>
  <c r="BH252" i="20"/>
  <c r="BG252" i="20"/>
  <c r="BF252" i="20"/>
  <c r="BE252" i="20"/>
  <c r="T252" i="20"/>
  <c r="R252" i="20"/>
  <c r="P252" i="20"/>
  <c r="J252" i="20"/>
  <c r="BK251" i="20"/>
  <c r="BI251" i="20"/>
  <c r="BH251" i="20"/>
  <c r="BG251" i="20"/>
  <c r="BF251" i="20"/>
  <c r="BE251" i="20"/>
  <c r="T251" i="20"/>
  <c r="T250" i="20" s="1"/>
  <c r="R251" i="20"/>
  <c r="P251" i="20"/>
  <c r="P250" i="20" s="1"/>
  <c r="J251" i="20"/>
  <c r="BK250" i="20"/>
  <c r="R250" i="20"/>
  <c r="J250" i="20"/>
  <c r="BK249" i="20"/>
  <c r="BI249" i="20"/>
  <c r="BH249" i="20"/>
  <c r="BG249" i="20"/>
  <c r="BE249" i="20"/>
  <c r="T249" i="20"/>
  <c r="R249" i="20"/>
  <c r="P249" i="20"/>
  <c r="J249" i="20"/>
  <c r="BF249" i="20" s="1"/>
  <c r="BK248" i="20"/>
  <c r="BI248" i="20"/>
  <c r="BH248" i="20"/>
  <c r="BG248" i="20"/>
  <c r="BE248" i="20"/>
  <c r="T248" i="20"/>
  <c r="R248" i="20"/>
  <c r="P248" i="20"/>
  <c r="J248" i="20"/>
  <c r="BF248" i="20" s="1"/>
  <c r="BK247" i="20"/>
  <c r="BI247" i="20"/>
  <c r="BH247" i="20"/>
  <c r="BG247" i="20"/>
  <c r="BE247" i="20"/>
  <c r="T247" i="20"/>
  <c r="R247" i="20"/>
  <c r="P247" i="20"/>
  <c r="J247" i="20"/>
  <c r="BF247" i="20" s="1"/>
  <c r="BK246" i="20"/>
  <c r="BI246" i="20"/>
  <c r="BH246" i="20"/>
  <c r="BG246" i="20"/>
  <c r="BE246" i="20"/>
  <c r="T246" i="20"/>
  <c r="R246" i="20"/>
  <c r="P246" i="20"/>
  <c r="J246" i="20"/>
  <c r="BF246" i="20" s="1"/>
  <c r="BK245" i="20"/>
  <c r="BI245" i="20"/>
  <c r="BH245" i="20"/>
  <c r="BG245" i="20"/>
  <c r="BE245" i="20"/>
  <c r="T245" i="20"/>
  <c r="R245" i="20"/>
  <c r="P245" i="20"/>
  <c r="J245" i="20"/>
  <c r="BF245" i="20" s="1"/>
  <c r="BK244" i="20"/>
  <c r="BI244" i="20"/>
  <c r="BH244" i="20"/>
  <c r="BG244" i="20"/>
  <c r="BE244" i="20"/>
  <c r="T244" i="20"/>
  <c r="R244" i="20"/>
  <c r="P244" i="20"/>
  <c r="J244" i="20"/>
  <c r="BF244" i="20" s="1"/>
  <c r="BK243" i="20"/>
  <c r="BI243" i="20"/>
  <c r="BH243" i="20"/>
  <c r="BG243" i="20"/>
  <c r="BE243" i="20"/>
  <c r="T243" i="20"/>
  <c r="R243" i="20"/>
  <c r="P243" i="20"/>
  <c r="J243" i="20"/>
  <c r="BF243" i="20" s="1"/>
  <c r="BK242" i="20"/>
  <c r="BI242" i="20"/>
  <c r="BH242" i="20"/>
  <c r="BG242" i="20"/>
  <c r="BE242" i="20"/>
  <c r="T242" i="20"/>
  <c r="R242" i="20"/>
  <c r="P242" i="20"/>
  <c r="J242" i="20"/>
  <c r="BF242" i="20" s="1"/>
  <c r="BK241" i="20"/>
  <c r="BI241" i="20"/>
  <c r="BH241" i="20"/>
  <c r="BG241" i="20"/>
  <c r="BE241" i="20"/>
  <c r="T241" i="20"/>
  <c r="R241" i="20"/>
  <c r="P241" i="20"/>
  <c r="J241" i="20"/>
  <c r="BF241" i="20" s="1"/>
  <c r="BK240" i="20"/>
  <c r="BI240" i="20"/>
  <c r="BH240" i="20"/>
  <c r="BG240" i="20"/>
  <c r="BE240" i="20"/>
  <c r="T240" i="20"/>
  <c r="R240" i="20"/>
  <c r="P240" i="20"/>
  <c r="J240" i="20"/>
  <c r="BF240" i="20" s="1"/>
  <c r="BK239" i="20"/>
  <c r="BI239" i="20"/>
  <c r="BH239" i="20"/>
  <c r="BG239" i="20"/>
  <c r="BE239" i="20"/>
  <c r="T239" i="20"/>
  <c r="R239" i="20"/>
  <c r="P239" i="20"/>
  <c r="J239" i="20"/>
  <c r="BF239" i="20" s="1"/>
  <c r="BK238" i="20"/>
  <c r="BI238" i="20"/>
  <c r="BH238" i="20"/>
  <c r="BG238" i="20"/>
  <c r="BE238" i="20"/>
  <c r="T238" i="20"/>
  <c r="R238" i="20"/>
  <c r="P238" i="20"/>
  <c r="J238" i="20"/>
  <c r="BF238" i="20" s="1"/>
  <c r="BK237" i="20"/>
  <c r="BI237" i="20"/>
  <c r="BH237" i="20"/>
  <c r="BG237" i="20"/>
  <c r="BE237" i="20"/>
  <c r="T237" i="20"/>
  <c r="R237" i="20"/>
  <c r="P237" i="20"/>
  <c r="J237" i="20"/>
  <c r="BF237" i="20" s="1"/>
  <c r="BK236" i="20"/>
  <c r="BI236" i="20"/>
  <c r="BH236" i="20"/>
  <c r="BG236" i="20"/>
  <c r="BE236" i="20"/>
  <c r="T236" i="20"/>
  <c r="R236" i="20"/>
  <c r="P236" i="20"/>
  <c r="J236" i="20"/>
  <c r="BF236" i="20" s="1"/>
  <c r="BK235" i="20"/>
  <c r="BI235" i="20"/>
  <c r="BH235" i="20"/>
  <c r="BG235" i="20"/>
  <c r="BE235" i="20"/>
  <c r="T235" i="20"/>
  <c r="R235" i="20"/>
  <c r="P235" i="20"/>
  <c r="J235" i="20"/>
  <c r="BF235" i="20" s="1"/>
  <c r="BK234" i="20"/>
  <c r="BI234" i="20"/>
  <c r="BH234" i="20"/>
  <c r="BG234" i="20"/>
  <c r="BE234" i="20"/>
  <c r="T234" i="20"/>
  <c r="R234" i="20"/>
  <c r="P234" i="20"/>
  <c r="J234" i="20"/>
  <c r="BF234" i="20" s="1"/>
  <c r="BK233" i="20"/>
  <c r="BI233" i="20"/>
  <c r="BH233" i="20"/>
  <c r="BG233" i="20"/>
  <c r="BE233" i="20"/>
  <c r="T233" i="20"/>
  <c r="R233" i="20"/>
  <c r="P233" i="20"/>
  <c r="J233" i="20"/>
  <c r="BF233" i="20" s="1"/>
  <c r="BK232" i="20"/>
  <c r="BI232" i="20"/>
  <c r="BH232" i="20"/>
  <c r="BG232" i="20"/>
  <c r="BE232" i="20"/>
  <c r="T232" i="20"/>
  <c r="R232" i="20"/>
  <c r="P232" i="20"/>
  <c r="J232" i="20"/>
  <c r="BF232" i="20" s="1"/>
  <c r="BK231" i="20"/>
  <c r="BI231" i="20"/>
  <c r="BH231" i="20"/>
  <c r="BG231" i="20"/>
  <c r="BE231" i="20"/>
  <c r="T231" i="20"/>
  <c r="R231" i="20"/>
  <c r="P231" i="20"/>
  <c r="J231" i="20"/>
  <c r="BF231" i="20" s="1"/>
  <c r="BK230" i="20"/>
  <c r="BI230" i="20"/>
  <c r="BH230" i="20"/>
  <c r="BG230" i="20"/>
  <c r="BE230" i="20"/>
  <c r="T230" i="20"/>
  <c r="R230" i="20"/>
  <c r="P230" i="20"/>
  <c r="J230" i="20"/>
  <c r="BF230" i="20" s="1"/>
  <c r="BK229" i="20"/>
  <c r="BI229" i="20"/>
  <c r="BH229" i="20"/>
  <c r="BG229" i="20"/>
  <c r="BE229" i="20"/>
  <c r="T229" i="20"/>
  <c r="R229" i="20"/>
  <c r="P229" i="20"/>
  <c r="J229" i="20"/>
  <c r="BF229" i="20" s="1"/>
  <c r="BK228" i="20"/>
  <c r="BI228" i="20"/>
  <c r="BH228" i="20"/>
  <c r="BG228" i="20"/>
  <c r="BE228" i="20"/>
  <c r="T228" i="20"/>
  <c r="R228" i="20"/>
  <c r="P228" i="20"/>
  <c r="J228" i="20"/>
  <c r="BF228" i="20" s="1"/>
  <c r="BK227" i="20"/>
  <c r="BI227" i="20"/>
  <c r="BH227" i="20"/>
  <c r="BG227" i="20"/>
  <c r="BE227" i="20"/>
  <c r="T227" i="20"/>
  <c r="R227" i="20"/>
  <c r="P227" i="20"/>
  <c r="J227" i="20"/>
  <c r="BF227" i="20" s="1"/>
  <c r="BK226" i="20"/>
  <c r="BI226" i="20"/>
  <c r="BH226" i="20"/>
  <c r="BG226" i="20"/>
  <c r="BE226" i="20"/>
  <c r="T226" i="20"/>
  <c r="R226" i="20"/>
  <c r="P226" i="20"/>
  <c r="J226" i="20"/>
  <c r="BF226" i="20" s="1"/>
  <c r="BK225" i="20"/>
  <c r="BI225" i="20"/>
  <c r="BH225" i="20"/>
  <c r="BG225" i="20"/>
  <c r="BE225" i="20"/>
  <c r="T225" i="20"/>
  <c r="R225" i="20"/>
  <c r="P225" i="20"/>
  <c r="J225" i="20"/>
  <c r="BF225" i="20" s="1"/>
  <c r="BK224" i="20"/>
  <c r="BI224" i="20"/>
  <c r="BH224" i="20"/>
  <c r="BG224" i="20"/>
  <c r="BF224" i="20"/>
  <c r="BE224" i="20"/>
  <c r="T224" i="20"/>
  <c r="R224" i="20"/>
  <c r="P224" i="20"/>
  <c r="J224" i="20"/>
  <c r="BK223" i="20"/>
  <c r="BI223" i="20"/>
  <c r="BH223" i="20"/>
  <c r="BG223" i="20"/>
  <c r="BE223" i="20"/>
  <c r="T223" i="20"/>
  <c r="R223" i="20"/>
  <c r="P223" i="20"/>
  <c r="J223" i="20"/>
  <c r="BF223" i="20" s="1"/>
  <c r="BK222" i="20"/>
  <c r="BI222" i="20"/>
  <c r="BH222" i="20"/>
  <c r="BG222" i="20"/>
  <c r="BF222" i="20"/>
  <c r="BE222" i="20"/>
  <c r="T222" i="20"/>
  <c r="R222" i="20"/>
  <c r="P222" i="20"/>
  <c r="J222" i="20"/>
  <c r="BK221" i="20"/>
  <c r="BI221" i="20"/>
  <c r="BH221" i="20"/>
  <c r="BG221" i="20"/>
  <c r="BF221" i="20"/>
  <c r="BE221" i="20"/>
  <c r="T221" i="20"/>
  <c r="R221" i="20"/>
  <c r="P221" i="20"/>
  <c r="J221" i="20"/>
  <c r="BK220" i="20"/>
  <c r="BI220" i="20"/>
  <c r="BH220" i="20"/>
  <c r="BG220" i="20"/>
  <c r="BF220" i="20"/>
  <c r="BE220" i="20"/>
  <c r="T220" i="20"/>
  <c r="R220" i="20"/>
  <c r="P220" i="20"/>
  <c r="J220" i="20"/>
  <c r="BK219" i="20"/>
  <c r="BI219" i="20"/>
  <c r="BH219" i="20"/>
  <c r="BG219" i="20"/>
  <c r="BF219" i="20"/>
  <c r="BE219" i="20"/>
  <c r="T219" i="20"/>
  <c r="R219" i="20"/>
  <c r="P219" i="20"/>
  <c r="J219" i="20"/>
  <c r="BK218" i="20"/>
  <c r="BI218" i="20"/>
  <c r="BH218" i="20"/>
  <c r="BG218" i="20"/>
  <c r="BF218" i="20"/>
  <c r="BE218" i="20"/>
  <c r="T218" i="20"/>
  <c r="R218" i="20"/>
  <c r="P218" i="20"/>
  <c r="J218" i="20"/>
  <c r="BK217" i="20"/>
  <c r="BI217" i="20"/>
  <c r="BH217" i="20"/>
  <c r="BG217" i="20"/>
  <c r="BF217" i="20"/>
  <c r="BE217" i="20"/>
  <c r="T217" i="20"/>
  <c r="R217" i="20"/>
  <c r="P217" i="20"/>
  <c r="J217" i="20"/>
  <c r="BK216" i="20"/>
  <c r="BI216" i="20"/>
  <c r="BH216" i="20"/>
  <c r="BG216" i="20"/>
  <c r="BF216" i="20"/>
  <c r="BE216" i="20"/>
  <c r="T216" i="20"/>
  <c r="R216" i="20"/>
  <c r="P216" i="20"/>
  <c r="J216" i="20"/>
  <c r="BK215" i="20"/>
  <c r="BI215" i="20"/>
  <c r="BH215" i="20"/>
  <c r="BG215" i="20"/>
  <c r="BF215" i="20"/>
  <c r="BE215" i="20"/>
  <c r="T215" i="20"/>
  <c r="R215" i="20"/>
  <c r="P215" i="20"/>
  <c r="J215" i="20"/>
  <c r="BK214" i="20"/>
  <c r="BI214" i="20"/>
  <c r="BH214" i="20"/>
  <c r="BG214" i="20"/>
  <c r="BE214" i="20"/>
  <c r="T214" i="20"/>
  <c r="R214" i="20"/>
  <c r="P214" i="20"/>
  <c r="J214" i="20"/>
  <c r="BF214" i="20" s="1"/>
  <c r="BK213" i="20"/>
  <c r="BI213" i="20"/>
  <c r="BH213" i="20"/>
  <c r="BG213" i="20"/>
  <c r="BF213" i="20"/>
  <c r="BE213" i="20"/>
  <c r="T213" i="20"/>
  <c r="R213" i="20"/>
  <c r="P213" i="20"/>
  <c r="J213" i="20"/>
  <c r="BK212" i="20"/>
  <c r="BI212" i="20"/>
  <c r="BH212" i="20"/>
  <c r="BG212" i="20"/>
  <c r="BE212" i="20"/>
  <c r="T212" i="20"/>
  <c r="R212" i="20"/>
  <c r="P212" i="20"/>
  <c r="J212" i="20"/>
  <c r="BF212" i="20" s="1"/>
  <c r="BK211" i="20"/>
  <c r="BI211" i="20"/>
  <c r="BH211" i="20"/>
  <c r="BG211" i="20"/>
  <c r="BF211" i="20"/>
  <c r="BE211" i="20"/>
  <c r="T211" i="20"/>
  <c r="R211" i="20"/>
  <c r="P211" i="20"/>
  <c r="J211" i="20"/>
  <c r="BK210" i="20"/>
  <c r="BI210" i="20"/>
  <c r="BH210" i="20"/>
  <c r="BG210" i="20"/>
  <c r="BF210" i="20"/>
  <c r="BE210" i="20"/>
  <c r="T210" i="20"/>
  <c r="R210" i="20"/>
  <c r="P210" i="20"/>
  <c r="J210" i="20"/>
  <c r="BK209" i="20"/>
  <c r="BI209" i="20"/>
  <c r="BH209" i="20"/>
  <c r="BG209" i="20"/>
  <c r="BF209" i="20"/>
  <c r="BE209" i="20"/>
  <c r="T209" i="20"/>
  <c r="R209" i="20"/>
  <c r="P209" i="20"/>
  <c r="J209" i="20"/>
  <c r="BK208" i="20"/>
  <c r="BI208" i="20"/>
  <c r="BH208" i="20"/>
  <c r="BG208" i="20"/>
  <c r="BF208" i="20"/>
  <c r="BE208" i="20"/>
  <c r="T208" i="20"/>
  <c r="R208" i="20"/>
  <c r="P208" i="20"/>
  <c r="J208" i="20"/>
  <c r="BK207" i="20"/>
  <c r="BI207" i="20"/>
  <c r="BH207" i="20"/>
  <c r="BG207" i="20"/>
  <c r="BF207" i="20"/>
  <c r="BE207" i="20"/>
  <c r="T207" i="20"/>
  <c r="R207" i="20"/>
  <c r="P207" i="20"/>
  <c r="J207" i="20"/>
  <c r="BK206" i="20"/>
  <c r="BI206" i="20"/>
  <c r="BH206" i="20"/>
  <c r="BG206" i="20"/>
  <c r="BF206" i="20"/>
  <c r="BE206" i="20"/>
  <c r="T206" i="20"/>
  <c r="R206" i="20"/>
  <c r="P206" i="20"/>
  <c r="J206" i="20"/>
  <c r="BK205" i="20"/>
  <c r="BI205" i="20"/>
  <c r="BH205" i="20"/>
  <c r="BG205" i="20"/>
  <c r="BF205" i="20"/>
  <c r="BE205" i="20"/>
  <c r="T205" i="20"/>
  <c r="R205" i="20"/>
  <c r="P205" i="20"/>
  <c r="J205" i="20"/>
  <c r="BK204" i="20"/>
  <c r="BI204" i="20"/>
  <c r="BH204" i="20"/>
  <c r="BG204" i="20"/>
  <c r="BE204" i="20"/>
  <c r="T204" i="20"/>
  <c r="R204" i="20"/>
  <c r="P204" i="20"/>
  <c r="J204" i="20"/>
  <c r="BF204" i="20" s="1"/>
  <c r="BK203" i="20"/>
  <c r="BI203" i="20"/>
  <c r="BH203" i="20"/>
  <c r="BG203" i="20"/>
  <c r="BF203" i="20"/>
  <c r="BE203" i="20"/>
  <c r="T203" i="20"/>
  <c r="R203" i="20"/>
  <c r="P203" i="20"/>
  <c r="J203" i="20"/>
  <c r="BK202" i="20"/>
  <c r="BI202" i="20"/>
  <c r="BH202" i="20"/>
  <c r="BG202" i="20"/>
  <c r="BF202" i="20"/>
  <c r="BE202" i="20"/>
  <c r="T202" i="20"/>
  <c r="R202" i="20"/>
  <c r="P202" i="20"/>
  <c r="J202" i="20"/>
  <c r="BK201" i="20"/>
  <c r="BI201" i="20"/>
  <c r="BH201" i="20"/>
  <c r="BG201" i="20"/>
  <c r="BF201" i="20"/>
  <c r="BE201" i="20"/>
  <c r="T201" i="20"/>
  <c r="R201" i="20"/>
  <c r="P201" i="20"/>
  <c r="J201" i="20"/>
  <c r="BK200" i="20"/>
  <c r="BI200" i="20"/>
  <c r="BH200" i="20"/>
  <c r="BG200" i="20"/>
  <c r="BF200" i="20"/>
  <c r="BE200" i="20"/>
  <c r="T200" i="20"/>
  <c r="R200" i="20"/>
  <c r="P200" i="20"/>
  <c r="J200" i="20"/>
  <c r="BK199" i="20"/>
  <c r="BI199" i="20"/>
  <c r="BH199" i="20"/>
  <c r="BG199" i="20"/>
  <c r="BF199" i="20"/>
  <c r="BE199" i="20"/>
  <c r="T199" i="20"/>
  <c r="R199" i="20"/>
  <c r="P199" i="20"/>
  <c r="J199" i="20"/>
  <c r="BK198" i="20"/>
  <c r="BI198" i="20"/>
  <c r="BH198" i="20"/>
  <c r="BG198" i="20"/>
  <c r="BF198" i="20"/>
  <c r="BE198" i="20"/>
  <c r="T198" i="20"/>
  <c r="R198" i="20"/>
  <c r="P198" i="20"/>
  <c r="J198" i="20"/>
  <c r="BK197" i="20"/>
  <c r="BI197" i="20"/>
  <c r="BH197" i="20"/>
  <c r="BG197" i="20"/>
  <c r="BF197" i="20"/>
  <c r="BE197" i="20"/>
  <c r="T197" i="20"/>
  <c r="R197" i="20"/>
  <c r="P197" i="20"/>
  <c r="J197" i="20"/>
  <c r="BK196" i="20"/>
  <c r="BI196" i="20"/>
  <c r="BH196" i="20"/>
  <c r="BG196" i="20"/>
  <c r="BF196" i="20"/>
  <c r="BE196" i="20"/>
  <c r="T196" i="20"/>
  <c r="R196" i="20"/>
  <c r="P196" i="20"/>
  <c r="J196" i="20"/>
  <c r="BK195" i="20"/>
  <c r="BI195" i="20"/>
  <c r="BH195" i="20"/>
  <c r="BG195" i="20"/>
  <c r="BF195" i="20"/>
  <c r="BE195" i="20"/>
  <c r="T195" i="20"/>
  <c r="R195" i="20"/>
  <c r="P195" i="20"/>
  <c r="J195" i="20"/>
  <c r="BK194" i="20"/>
  <c r="BI194" i="20"/>
  <c r="BH194" i="20"/>
  <c r="BG194" i="20"/>
  <c r="BF194" i="20"/>
  <c r="BE194" i="20"/>
  <c r="T194" i="20"/>
  <c r="R194" i="20"/>
  <c r="P194" i="20"/>
  <c r="J194" i="20"/>
  <c r="BK193" i="20"/>
  <c r="BI193" i="20"/>
  <c r="BH193" i="20"/>
  <c r="BG193" i="20"/>
  <c r="BF193" i="20"/>
  <c r="BE193" i="20"/>
  <c r="T193" i="20"/>
  <c r="R193" i="20"/>
  <c r="P193" i="20"/>
  <c r="J193" i="20"/>
  <c r="BK192" i="20"/>
  <c r="BI192" i="20"/>
  <c r="BH192" i="20"/>
  <c r="BG192" i="20"/>
  <c r="BF192" i="20"/>
  <c r="BE192" i="20"/>
  <c r="T192" i="20"/>
  <c r="R192" i="20"/>
  <c r="P192" i="20"/>
  <c r="J192" i="20"/>
  <c r="BK191" i="20"/>
  <c r="BI191" i="20"/>
  <c r="BH191" i="20"/>
  <c r="BG191" i="20"/>
  <c r="BF191" i="20"/>
  <c r="BE191" i="20"/>
  <c r="T191" i="20"/>
  <c r="R191" i="20"/>
  <c r="P191" i="20"/>
  <c r="J191" i="20"/>
  <c r="BK190" i="20"/>
  <c r="BI190" i="20"/>
  <c r="BH190" i="20"/>
  <c r="BG190" i="20"/>
  <c r="BF190" i="20"/>
  <c r="BE190" i="20"/>
  <c r="T190" i="20"/>
  <c r="R190" i="20"/>
  <c r="P190" i="20"/>
  <c r="J190" i="20"/>
  <c r="BK189" i="20"/>
  <c r="BI189" i="20"/>
  <c r="BH189" i="20"/>
  <c r="BG189" i="20"/>
  <c r="BF189" i="20"/>
  <c r="BE189" i="20"/>
  <c r="T189" i="20"/>
  <c r="R189" i="20"/>
  <c r="P189" i="20"/>
  <c r="J189" i="20"/>
  <c r="BK188" i="20"/>
  <c r="BI188" i="20"/>
  <c r="BH188" i="20"/>
  <c r="BG188" i="20"/>
  <c r="BF188" i="20"/>
  <c r="BE188" i="20"/>
  <c r="T188" i="20"/>
  <c r="R188" i="20"/>
  <c r="P188" i="20"/>
  <c r="J188" i="20"/>
  <c r="BK187" i="20"/>
  <c r="BI187" i="20"/>
  <c r="BH187" i="20"/>
  <c r="BG187" i="20"/>
  <c r="BF187" i="20"/>
  <c r="BE187" i="20"/>
  <c r="T187" i="20"/>
  <c r="R187" i="20"/>
  <c r="P187" i="20"/>
  <c r="J187" i="20"/>
  <c r="BK186" i="20"/>
  <c r="BI186" i="20"/>
  <c r="BH186" i="20"/>
  <c r="BG186" i="20"/>
  <c r="BF186" i="20"/>
  <c r="BE186" i="20"/>
  <c r="T186" i="20"/>
  <c r="R186" i="20"/>
  <c r="P186" i="20"/>
  <c r="J186" i="20"/>
  <c r="BK185" i="20"/>
  <c r="BI185" i="20"/>
  <c r="BH185" i="20"/>
  <c r="BG185" i="20"/>
  <c r="BF185" i="20"/>
  <c r="BE185" i="20"/>
  <c r="T185" i="20"/>
  <c r="R185" i="20"/>
  <c r="P185" i="20"/>
  <c r="J185" i="20"/>
  <c r="BK184" i="20"/>
  <c r="BI184" i="20"/>
  <c r="BH184" i="20"/>
  <c r="BG184" i="20"/>
  <c r="BF184" i="20"/>
  <c r="BE184" i="20"/>
  <c r="T184" i="20"/>
  <c r="R184" i="20"/>
  <c r="P184" i="20"/>
  <c r="J184" i="20"/>
  <c r="BK183" i="20"/>
  <c r="BI183" i="20"/>
  <c r="BH183" i="20"/>
  <c r="BG183" i="20"/>
  <c r="BF183" i="20"/>
  <c r="BE183" i="20"/>
  <c r="T183" i="20"/>
  <c r="R183" i="20"/>
  <c r="P183" i="20"/>
  <c r="J183" i="20"/>
  <c r="BK182" i="20"/>
  <c r="BI182" i="20"/>
  <c r="BH182" i="20"/>
  <c r="BG182" i="20"/>
  <c r="BF182" i="20"/>
  <c r="BE182" i="20"/>
  <c r="T182" i="20"/>
  <c r="R182" i="20"/>
  <c r="P182" i="20"/>
  <c r="J182" i="20"/>
  <c r="BK181" i="20"/>
  <c r="BI181" i="20"/>
  <c r="BH181" i="20"/>
  <c r="BG181" i="20"/>
  <c r="BF181" i="20"/>
  <c r="BE181" i="20"/>
  <c r="T181" i="20"/>
  <c r="R181" i="20"/>
  <c r="P181" i="20"/>
  <c r="J181" i="20"/>
  <c r="BK180" i="20"/>
  <c r="BI180" i="20"/>
  <c r="BH180" i="20"/>
  <c r="BG180" i="20"/>
  <c r="BF180" i="20"/>
  <c r="BE180" i="20"/>
  <c r="T180" i="20"/>
  <c r="R180" i="20"/>
  <c r="P180" i="20"/>
  <c r="J180" i="20"/>
  <c r="BK179" i="20"/>
  <c r="BI179" i="20"/>
  <c r="BH179" i="20"/>
  <c r="BG179" i="20"/>
  <c r="BF179" i="20"/>
  <c r="BE179" i="20"/>
  <c r="T179" i="20"/>
  <c r="R179" i="20"/>
  <c r="P179" i="20"/>
  <c r="J179" i="20"/>
  <c r="BK178" i="20"/>
  <c r="BI178" i="20"/>
  <c r="BH178" i="20"/>
  <c r="BG178" i="20"/>
  <c r="BF178" i="20"/>
  <c r="BE178" i="20"/>
  <c r="T178" i="20"/>
  <c r="R178" i="20"/>
  <c r="P178" i="20"/>
  <c r="J178" i="20"/>
  <c r="BK177" i="20"/>
  <c r="BI177" i="20"/>
  <c r="BH177" i="20"/>
  <c r="BG177" i="20"/>
  <c r="BF177" i="20"/>
  <c r="BE177" i="20"/>
  <c r="T177" i="20"/>
  <c r="R177" i="20"/>
  <c r="P177" i="20"/>
  <c r="J177" i="20"/>
  <c r="BK176" i="20"/>
  <c r="BI176" i="20"/>
  <c r="BH176" i="20"/>
  <c r="BG176" i="20"/>
  <c r="BF176" i="20"/>
  <c r="BE176" i="20"/>
  <c r="T176" i="20"/>
  <c r="R176" i="20"/>
  <c r="P176" i="20"/>
  <c r="J176" i="20"/>
  <c r="BK175" i="20"/>
  <c r="BI175" i="20"/>
  <c r="BH175" i="20"/>
  <c r="BG175" i="20"/>
  <c r="BF175" i="20"/>
  <c r="BE175" i="20"/>
  <c r="T175" i="20"/>
  <c r="R175" i="20"/>
  <c r="P175" i="20"/>
  <c r="J175" i="20"/>
  <c r="BK174" i="20"/>
  <c r="BI174" i="20"/>
  <c r="BH174" i="20"/>
  <c r="BG174" i="20"/>
  <c r="BF174" i="20"/>
  <c r="BE174" i="20"/>
  <c r="T174" i="20"/>
  <c r="R174" i="20"/>
  <c r="P174" i="20"/>
  <c r="J174" i="20"/>
  <c r="BK173" i="20"/>
  <c r="BI173" i="20"/>
  <c r="BH173" i="20"/>
  <c r="BG173" i="20"/>
  <c r="BF173" i="20"/>
  <c r="BE173" i="20"/>
  <c r="T173" i="20"/>
  <c r="R173" i="20"/>
  <c r="P173" i="20"/>
  <c r="J173" i="20"/>
  <c r="BK172" i="20"/>
  <c r="BI172" i="20"/>
  <c r="BH172" i="20"/>
  <c r="BG172" i="20"/>
  <c r="BF172" i="20"/>
  <c r="BE172" i="20"/>
  <c r="T172" i="20"/>
  <c r="R172" i="20"/>
  <c r="P172" i="20"/>
  <c r="J172" i="20"/>
  <c r="BK171" i="20"/>
  <c r="BI171" i="20"/>
  <c r="BH171" i="20"/>
  <c r="BG171" i="20"/>
  <c r="BF171" i="20"/>
  <c r="BE171" i="20"/>
  <c r="T171" i="20"/>
  <c r="T170" i="20" s="1"/>
  <c r="R171" i="20"/>
  <c r="P171" i="20"/>
  <c r="P170" i="20" s="1"/>
  <c r="J171" i="20"/>
  <c r="BK170" i="20"/>
  <c r="R170" i="20"/>
  <c r="J170" i="20"/>
  <c r="BK169" i="20"/>
  <c r="BI169" i="20"/>
  <c r="BH169" i="20"/>
  <c r="BG169" i="20"/>
  <c r="BE169" i="20"/>
  <c r="T169" i="20"/>
  <c r="R169" i="20"/>
  <c r="P169" i="20"/>
  <c r="J169" i="20"/>
  <c r="BF169" i="20" s="1"/>
  <c r="BK168" i="20"/>
  <c r="BI168" i="20"/>
  <c r="BH168" i="20"/>
  <c r="BG168" i="20"/>
  <c r="BE168" i="20"/>
  <c r="T168" i="20"/>
  <c r="R168" i="20"/>
  <c r="P168" i="20"/>
  <c r="J168" i="20"/>
  <c r="BF168" i="20" s="1"/>
  <c r="BK167" i="20"/>
  <c r="BI167" i="20"/>
  <c r="BH167" i="20"/>
  <c r="BG167" i="20"/>
  <c r="BE167" i="20"/>
  <c r="T167" i="20"/>
  <c r="R167" i="20"/>
  <c r="P167" i="20"/>
  <c r="J167" i="20"/>
  <c r="BF167" i="20" s="1"/>
  <c r="BK166" i="20"/>
  <c r="BI166" i="20"/>
  <c r="BH166" i="20"/>
  <c r="BG166" i="20"/>
  <c r="BE166" i="20"/>
  <c r="T166" i="20"/>
  <c r="R166" i="20"/>
  <c r="P166" i="20"/>
  <c r="J166" i="20"/>
  <c r="BF166" i="20" s="1"/>
  <c r="BK165" i="20"/>
  <c r="BI165" i="20"/>
  <c r="BH165" i="20"/>
  <c r="BG165" i="20"/>
  <c r="BF165" i="20"/>
  <c r="BE165" i="20"/>
  <c r="T165" i="20"/>
  <c r="R165" i="20"/>
  <c r="P165" i="20"/>
  <c r="J165" i="20"/>
  <c r="BK164" i="20"/>
  <c r="BI164" i="20"/>
  <c r="BH164" i="20"/>
  <c r="BG164" i="20"/>
  <c r="BE164" i="20"/>
  <c r="T164" i="20"/>
  <c r="R164" i="20"/>
  <c r="P164" i="20"/>
  <c r="J164" i="20"/>
  <c r="BF164" i="20" s="1"/>
  <c r="BK163" i="20"/>
  <c r="BI163" i="20"/>
  <c r="BH163" i="20"/>
  <c r="BG163" i="20"/>
  <c r="BE163" i="20"/>
  <c r="T163" i="20"/>
  <c r="R163" i="20"/>
  <c r="P163" i="20"/>
  <c r="J163" i="20"/>
  <c r="BF163" i="20" s="1"/>
  <c r="BK162" i="20"/>
  <c r="BI162" i="20"/>
  <c r="BH162" i="20"/>
  <c r="BG162" i="20"/>
  <c r="BE162" i="20"/>
  <c r="T162" i="20"/>
  <c r="R162" i="20"/>
  <c r="P162" i="20"/>
  <c r="J162" i="20"/>
  <c r="BF162" i="20" s="1"/>
  <c r="BK161" i="20"/>
  <c r="BI161" i="20"/>
  <c r="BH161" i="20"/>
  <c r="BG161" i="20"/>
  <c r="BF161" i="20"/>
  <c r="BE161" i="20"/>
  <c r="T161" i="20"/>
  <c r="R161" i="20"/>
  <c r="P161" i="20"/>
  <c r="J161" i="20"/>
  <c r="BK160" i="20"/>
  <c r="BI160" i="20"/>
  <c r="BH160" i="20"/>
  <c r="BG160" i="20"/>
  <c r="BE160" i="20"/>
  <c r="T160" i="20"/>
  <c r="R160" i="20"/>
  <c r="P160" i="20"/>
  <c r="J160" i="20"/>
  <c r="BF160" i="20" s="1"/>
  <c r="BK159" i="20"/>
  <c r="BI159" i="20"/>
  <c r="BH159" i="20"/>
  <c r="BG159" i="20"/>
  <c r="BF159" i="20"/>
  <c r="BE159" i="20"/>
  <c r="T159" i="20"/>
  <c r="R159" i="20"/>
  <c r="P159" i="20"/>
  <c r="J159" i="20"/>
  <c r="BK158" i="20"/>
  <c r="BI158" i="20"/>
  <c r="BH158" i="20"/>
  <c r="BG158" i="20"/>
  <c r="BE158" i="20"/>
  <c r="T158" i="20"/>
  <c r="T157" i="20" s="1"/>
  <c r="R158" i="20"/>
  <c r="R157" i="20" s="1"/>
  <c r="P158" i="20"/>
  <c r="J158" i="20"/>
  <c r="BF158" i="20" s="1"/>
  <c r="BK157" i="20"/>
  <c r="P157" i="20"/>
  <c r="J157" i="20"/>
  <c r="BK156" i="20"/>
  <c r="BI156" i="20"/>
  <c r="BH156" i="20"/>
  <c r="BG156" i="20"/>
  <c r="BF156" i="20"/>
  <c r="BE156" i="20"/>
  <c r="T156" i="20"/>
  <c r="R156" i="20"/>
  <c r="P156" i="20"/>
  <c r="J156" i="20"/>
  <c r="BK155" i="20"/>
  <c r="BI155" i="20"/>
  <c r="BH155" i="20"/>
  <c r="BG155" i="20"/>
  <c r="BF155" i="20"/>
  <c r="BE155" i="20"/>
  <c r="T155" i="20"/>
  <c r="R155" i="20"/>
  <c r="P155" i="20"/>
  <c r="J155" i="20"/>
  <c r="BK154" i="20"/>
  <c r="BI154" i="20"/>
  <c r="BH154" i="20"/>
  <c r="BG154" i="20"/>
  <c r="BF154" i="20"/>
  <c r="BE154" i="20"/>
  <c r="T154" i="20"/>
  <c r="R154" i="20"/>
  <c r="P154" i="20"/>
  <c r="J154" i="20"/>
  <c r="BK153" i="20"/>
  <c r="BI153" i="20"/>
  <c r="BH153" i="20"/>
  <c r="BG153" i="20"/>
  <c r="BF153" i="20"/>
  <c r="BE153" i="20"/>
  <c r="T153" i="20"/>
  <c r="R153" i="20"/>
  <c r="P153" i="20"/>
  <c r="J153" i="20"/>
  <c r="BK152" i="20"/>
  <c r="BI152" i="20"/>
  <c r="BH152" i="20"/>
  <c r="BG152" i="20"/>
  <c r="BF152" i="20"/>
  <c r="BE152" i="20"/>
  <c r="T152" i="20"/>
  <c r="R152" i="20"/>
  <c r="P152" i="20"/>
  <c r="J152" i="20"/>
  <c r="BK151" i="20"/>
  <c r="BI151" i="20"/>
  <c r="BH151" i="20"/>
  <c r="BG151" i="20"/>
  <c r="BF151" i="20"/>
  <c r="BE151" i="20"/>
  <c r="T151" i="20"/>
  <c r="R151" i="20"/>
  <c r="P151" i="20"/>
  <c r="J151" i="20"/>
  <c r="BK150" i="20"/>
  <c r="BI150" i="20"/>
  <c r="BH150" i="20"/>
  <c r="BG150" i="20"/>
  <c r="BF150" i="20"/>
  <c r="BE150" i="20"/>
  <c r="T150" i="20"/>
  <c r="R150" i="20"/>
  <c r="P150" i="20"/>
  <c r="J150" i="20"/>
  <c r="BK149" i="20"/>
  <c r="BI149" i="20"/>
  <c r="BH149" i="20"/>
  <c r="BG149" i="20"/>
  <c r="BF149" i="20"/>
  <c r="BE149" i="20"/>
  <c r="T149" i="20"/>
  <c r="R149" i="20"/>
  <c r="P149" i="20"/>
  <c r="J149" i="20"/>
  <c r="BK148" i="20"/>
  <c r="BI148" i="20"/>
  <c r="BH148" i="20"/>
  <c r="BG148" i="20"/>
  <c r="BF148" i="20"/>
  <c r="BE148" i="20"/>
  <c r="T148" i="20"/>
  <c r="R148" i="20"/>
  <c r="P148" i="20"/>
  <c r="J148" i="20"/>
  <c r="BK147" i="20"/>
  <c r="BI147" i="20"/>
  <c r="BH147" i="20"/>
  <c r="BG147" i="20"/>
  <c r="BF147" i="20"/>
  <c r="BE147" i="20"/>
  <c r="T147" i="20"/>
  <c r="R147" i="20"/>
  <c r="P147" i="20"/>
  <c r="J147" i="20"/>
  <c r="BK146" i="20"/>
  <c r="BI146" i="20"/>
  <c r="BH146" i="20"/>
  <c r="BG146" i="20"/>
  <c r="BF146" i="20"/>
  <c r="BE146" i="20"/>
  <c r="T146" i="20"/>
  <c r="R146" i="20"/>
  <c r="P146" i="20"/>
  <c r="J146" i="20"/>
  <c r="BK145" i="20"/>
  <c r="BI145" i="20"/>
  <c r="BH145" i="20"/>
  <c r="BG145" i="20"/>
  <c r="BF145" i="20"/>
  <c r="BE145" i="20"/>
  <c r="T145" i="20"/>
  <c r="R145" i="20"/>
  <c r="P145" i="20"/>
  <c r="J145" i="20"/>
  <c r="BK144" i="20"/>
  <c r="BI144" i="20"/>
  <c r="BH144" i="20"/>
  <c r="BG144" i="20"/>
  <c r="BF144" i="20"/>
  <c r="BE144" i="20"/>
  <c r="T144" i="20"/>
  <c r="R144" i="20"/>
  <c r="P144" i="20"/>
  <c r="J144" i="20"/>
  <c r="BK143" i="20"/>
  <c r="BI143" i="20"/>
  <c r="BH143" i="20"/>
  <c r="BG143" i="20"/>
  <c r="BF143" i="20"/>
  <c r="BE143" i="20"/>
  <c r="T143" i="20"/>
  <c r="R143" i="20"/>
  <c r="P143" i="20"/>
  <c r="J143" i="20"/>
  <c r="BK142" i="20"/>
  <c r="BI142" i="20"/>
  <c r="BH142" i="20"/>
  <c r="BG142" i="20"/>
  <c r="BF142" i="20"/>
  <c r="BE142" i="20"/>
  <c r="T142" i="20"/>
  <c r="R142" i="20"/>
  <c r="P142" i="20"/>
  <c r="J142" i="20"/>
  <c r="BK141" i="20"/>
  <c r="BI141" i="20"/>
  <c r="BH141" i="20"/>
  <c r="BG141" i="20"/>
  <c r="BF141" i="20"/>
  <c r="BE141" i="20"/>
  <c r="T141" i="20"/>
  <c r="R141" i="20"/>
  <c r="P141" i="20"/>
  <c r="J141" i="20"/>
  <c r="BK140" i="20"/>
  <c r="BI140" i="20"/>
  <c r="BH140" i="20"/>
  <c r="BG140" i="20"/>
  <c r="BF140" i="20"/>
  <c r="BE140" i="20"/>
  <c r="T140" i="20"/>
  <c r="R140" i="20"/>
  <c r="P140" i="20"/>
  <c r="J140" i="20"/>
  <c r="BK139" i="20"/>
  <c r="BI139" i="20"/>
  <c r="BH139" i="20"/>
  <c r="BG139" i="20"/>
  <c r="BF139" i="20"/>
  <c r="BE139" i="20"/>
  <c r="T139" i="20"/>
  <c r="R139" i="20"/>
  <c r="P139" i="20"/>
  <c r="J139" i="20"/>
  <c r="BK138" i="20"/>
  <c r="BI138" i="20"/>
  <c r="BH138" i="20"/>
  <c r="BG138" i="20"/>
  <c r="BF138" i="20"/>
  <c r="BE138" i="20"/>
  <c r="T138" i="20"/>
  <c r="R138" i="20"/>
  <c r="P138" i="20"/>
  <c r="J138" i="20"/>
  <c r="BK137" i="20"/>
  <c r="BI137" i="20"/>
  <c r="BH137" i="20"/>
  <c r="BG137" i="20"/>
  <c r="BF137" i="20"/>
  <c r="BE137" i="20"/>
  <c r="T137" i="20"/>
  <c r="R137" i="20"/>
  <c r="P137" i="20"/>
  <c r="J137" i="20"/>
  <c r="BK136" i="20"/>
  <c r="BI136" i="20"/>
  <c r="BH136" i="20"/>
  <c r="BG136" i="20"/>
  <c r="BF136" i="20"/>
  <c r="BE136" i="20"/>
  <c r="T136" i="20"/>
  <c r="R136" i="20"/>
  <c r="P136" i="20"/>
  <c r="J136" i="20"/>
  <c r="BK135" i="20"/>
  <c r="BI135" i="20"/>
  <c r="BH135" i="20"/>
  <c r="BG135" i="20"/>
  <c r="BF135" i="20"/>
  <c r="BE135" i="20"/>
  <c r="T135" i="20"/>
  <c r="R135" i="20"/>
  <c r="P135" i="20"/>
  <c r="J135" i="20"/>
  <c r="BK134" i="20"/>
  <c r="BI134" i="20"/>
  <c r="BH134" i="20"/>
  <c r="F40" i="20" s="1"/>
  <c r="BG134" i="20"/>
  <c r="BF134" i="20"/>
  <c r="BE134" i="20"/>
  <c r="T134" i="20"/>
  <c r="R134" i="20"/>
  <c r="P134" i="20"/>
  <c r="J134" i="20"/>
  <c r="BK133" i="20"/>
  <c r="BK132" i="20" s="1"/>
  <c r="BI133" i="20"/>
  <c r="BH133" i="20"/>
  <c r="BG133" i="20"/>
  <c r="BF133" i="20"/>
  <c r="BE133" i="20"/>
  <c r="T133" i="20"/>
  <c r="T132" i="20" s="1"/>
  <c r="R133" i="20"/>
  <c r="P133" i="20"/>
  <c r="P132" i="20" s="1"/>
  <c r="P131" i="20" s="1"/>
  <c r="J133" i="20"/>
  <c r="R132" i="20"/>
  <c r="R131" i="20" s="1"/>
  <c r="J128" i="20"/>
  <c r="J127" i="20"/>
  <c r="F127" i="20"/>
  <c r="F125" i="20"/>
  <c r="E123" i="20"/>
  <c r="J105" i="20"/>
  <c r="J104" i="20"/>
  <c r="J103" i="20"/>
  <c r="J102" i="20"/>
  <c r="J101" i="20"/>
  <c r="J100" i="20"/>
  <c r="J94" i="20"/>
  <c r="J93" i="20"/>
  <c r="F93" i="20"/>
  <c r="F91" i="20"/>
  <c r="E89" i="20"/>
  <c r="J41" i="20"/>
  <c r="F41" i="20"/>
  <c r="J40" i="20"/>
  <c r="J39" i="20"/>
  <c r="F39" i="20"/>
  <c r="J37" i="20"/>
  <c r="F37" i="20"/>
  <c r="J33" i="20"/>
  <c r="J20" i="20"/>
  <c r="E20" i="20"/>
  <c r="F128" i="20" s="1"/>
  <c r="J19" i="20"/>
  <c r="J14" i="20"/>
  <c r="J125" i="20" s="1"/>
  <c r="E7" i="20"/>
  <c r="E119" i="20" s="1"/>
  <c r="BK286" i="19"/>
  <c r="BI286" i="19"/>
  <c r="BH286" i="19"/>
  <c r="BG286" i="19"/>
  <c r="BF286" i="19"/>
  <c r="BE286" i="19"/>
  <c r="T286" i="19"/>
  <c r="R286" i="19"/>
  <c r="R285" i="19" s="1"/>
  <c r="P286" i="19"/>
  <c r="P285" i="19" s="1"/>
  <c r="J286" i="19"/>
  <c r="BK285" i="19"/>
  <c r="T285" i="19"/>
  <c r="J285" i="19"/>
  <c r="BK284" i="19"/>
  <c r="BI284" i="19"/>
  <c r="BH284" i="19"/>
  <c r="BG284" i="19"/>
  <c r="BF284" i="19"/>
  <c r="BE284" i="19"/>
  <c r="T284" i="19"/>
  <c r="R284" i="19"/>
  <c r="P284" i="19"/>
  <c r="J284" i="19"/>
  <c r="BK283" i="19"/>
  <c r="BI283" i="19"/>
  <c r="BH283" i="19"/>
  <c r="BG283" i="19"/>
  <c r="BE283" i="19"/>
  <c r="T283" i="19"/>
  <c r="R283" i="19"/>
  <c r="P283" i="19"/>
  <c r="J283" i="19"/>
  <c r="BF283" i="19" s="1"/>
  <c r="BK282" i="19"/>
  <c r="BI282" i="19"/>
  <c r="BH282" i="19"/>
  <c r="BG282" i="19"/>
  <c r="BF282" i="19"/>
  <c r="BE282" i="19"/>
  <c r="T282" i="19"/>
  <c r="R282" i="19"/>
  <c r="P282" i="19"/>
  <c r="J282" i="19"/>
  <c r="BK281" i="19"/>
  <c r="BI281" i="19"/>
  <c r="BH281" i="19"/>
  <c r="BG281" i="19"/>
  <c r="BE281" i="19"/>
  <c r="T281" i="19"/>
  <c r="R281" i="19"/>
  <c r="P281" i="19"/>
  <c r="J281" i="19"/>
  <c r="BF281" i="19" s="1"/>
  <c r="BK280" i="19"/>
  <c r="BI280" i="19"/>
  <c r="BH280" i="19"/>
  <c r="BG280" i="19"/>
  <c r="BF280" i="19"/>
  <c r="BE280" i="19"/>
  <c r="T280" i="19"/>
  <c r="R280" i="19"/>
  <c r="P280" i="19"/>
  <c r="J280" i="19"/>
  <c r="BK279" i="19"/>
  <c r="BI279" i="19"/>
  <c r="BH279" i="19"/>
  <c r="BG279" i="19"/>
  <c r="BE279" i="19"/>
  <c r="T279" i="19"/>
  <c r="R279" i="19"/>
  <c r="P279" i="19"/>
  <c r="J279" i="19"/>
  <c r="BF279" i="19" s="1"/>
  <c r="BK278" i="19"/>
  <c r="BI278" i="19"/>
  <c r="BH278" i="19"/>
  <c r="BG278" i="19"/>
  <c r="BF278" i="19"/>
  <c r="BE278" i="19"/>
  <c r="T278" i="19"/>
  <c r="R278" i="19"/>
  <c r="P278" i="19"/>
  <c r="J278" i="19"/>
  <c r="BK277" i="19"/>
  <c r="BI277" i="19"/>
  <c r="BH277" i="19"/>
  <c r="BG277" i="19"/>
  <c r="BE277" i="19"/>
  <c r="T277" i="19"/>
  <c r="R277" i="19"/>
  <c r="P277" i="19"/>
  <c r="J277" i="19"/>
  <c r="BF277" i="19" s="1"/>
  <c r="BK276" i="19"/>
  <c r="BI276" i="19"/>
  <c r="BH276" i="19"/>
  <c r="BG276" i="19"/>
  <c r="BF276" i="19"/>
  <c r="BE276" i="19"/>
  <c r="T276" i="19"/>
  <c r="R276" i="19"/>
  <c r="P276" i="19"/>
  <c r="J276" i="19"/>
  <c r="BK275" i="19"/>
  <c r="BI275" i="19"/>
  <c r="BH275" i="19"/>
  <c r="BG275" i="19"/>
  <c r="BE275" i="19"/>
  <c r="T275" i="19"/>
  <c r="R275" i="19"/>
  <c r="P275" i="19"/>
  <c r="J275" i="19"/>
  <c r="BF275" i="19" s="1"/>
  <c r="BK274" i="19"/>
  <c r="BI274" i="19"/>
  <c r="BH274" i="19"/>
  <c r="BG274" i="19"/>
  <c r="BF274" i="19"/>
  <c r="BE274" i="19"/>
  <c r="T274" i="19"/>
  <c r="R274" i="19"/>
  <c r="P274" i="19"/>
  <c r="J274" i="19"/>
  <c r="BK273" i="19"/>
  <c r="BI273" i="19"/>
  <c r="BH273" i="19"/>
  <c r="BG273" i="19"/>
  <c r="BE273" i="19"/>
  <c r="T273" i="19"/>
  <c r="R273" i="19"/>
  <c r="P273" i="19"/>
  <c r="J273" i="19"/>
  <c r="BF273" i="19" s="1"/>
  <c r="BK272" i="19"/>
  <c r="BI272" i="19"/>
  <c r="BH272" i="19"/>
  <c r="BG272" i="19"/>
  <c r="BF272" i="19"/>
  <c r="BE272" i="19"/>
  <c r="T272" i="19"/>
  <c r="R272" i="19"/>
  <c r="P272" i="19"/>
  <c r="J272" i="19"/>
  <c r="BK271" i="19"/>
  <c r="BI271" i="19"/>
  <c r="BH271" i="19"/>
  <c r="BG271" i="19"/>
  <c r="BE271" i="19"/>
  <c r="T271" i="19"/>
  <c r="R271" i="19"/>
  <c r="P271" i="19"/>
  <c r="J271" i="19"/>
  <c r="BF271" i="19" s="1"/>
  <c r="BK270" i="19"/>
  <c r="BI270" i="19"/>
  <c r="BH270" i="19"/>
  <c r="BG270" i="19"/>
  <c r="BF270" i="19"/>
  <c r="BE270" i="19"/>
  <c r="T270" i="19"/>
  <c r="R270" i="19"/>
  <c r="P270" i="19"/>
  <c r="J270" i="19"/>
  <c r="BK269" i="19"/>
  <c r="BI269" i="19"/>
  <c r="BH269" i="19"/>
  <c r="BG269" i="19"/>
  <c r="BE269" i="19"/>
  <c r="T269" i="19"/>
  <c r="R269" i="19"/>
  <c r="P269" i="19"/>
  <c r="J269" i="19"/>
  <c r="BF269" i="19" s="1"/>
  <c r="BK268" i="19"/>
  <c r="BI268" i="19"/>
  <c r="BH268" i="19"/>
  <c r="BG268" i="19"/>
  <c r="BF268" i="19"/>
  <c r="BE268" i="19"/>
  <c r="T268" i="19"/>
  <c r="R268" i="19"/>
  <c r="P268" i="19"/>
  <c r="J268" i="19"/>
  <c r="BK267" i="19"/>
  <c r="BI267" i="19"/>
  <c r="BH267" i="19"/>
  <c r="BG267" i="19"/>
  <c r="BE267" i="19"/>
  <c r="T267" i="19"/>
  <c r="R267" i="19"/>
  <c r="P267" i="19"/>
  <c r="J267" i="19"/>
  <c r="BF267" i="19" s="1"/>
  <c r="BK266" i="19"/>
  <c r="BI266" i="19"/>
  <c r="BH266" i="19"/>
  <c r="BG266" i="19"/>
  <c r="BF266" i="19"/>
  <c r="BE266" i="19"/>
  <c r="T266" i="19"/>
  <c r="R266" i="19"/>
  <c r="P266" i="19"/>
  <c r="J266" i="19"/>
  <c r="BK265" i="19"/>
  <c r="BI265" i="19"/>
  <c r="BH265" i="19"/>
  <c r="BG265" i="19"/>
  <c r="BE265" i="19"/>
  <c r="T265" i="19"/>
  <c r="R265" i="19"/>
  <c r="P265" i="19"/>
  <c r="J265" i="19"/>
  <c r="BF265" i="19" s="1"/>
  <c r="BK264" i="19"/>
  <c r="BI264" i="19"/>
  <c r="BH264" i="19"/>
  <c r="BG264" i="19"/>
  <c r="BF264" i="19"/>
  <c r="BE264" i="19"/>
  <c r="T264" i="19"/>
  <c r="R264" i="19"/>
  <c r="P264" i="19"/>
  <c r="J264" i="19"/>
  <c r="BK263" i="19"/>
  <c r="BI263" i="19"/>
  <c r="BH263" i="19"/>
  <c r="BG263" i="19"/>
  <c r="BE263" i="19"/>
  <c r="T263" i="19"/>
  <c r="R263" i="19"/>
  <c r="P263" i="19"/>
  <c r="J263" i="19"/>
  <c r="BF263" i="19" s="1"/>
  <c r="BK262" i="19"/>
  <c r="BI262" i="19"/>
  <c r="BH262" i="19"/>
  <c r="BG262" i="19"/>
  <c r="BF262" i="19"/>
  <c r="BE262" i="19"/>
  <c r="T262" i="19"/>
  <c r="R262" i="19"/>
  <c r="P262" i="19"/>
  <c r="J262" i="19"/>
  <c r="BK261" i="19"/>
  <c r="BI261" i="19"/>
  <c r="BH261" i="19"/>
  <c r="BG261" i="19"/>
  <c r="BE261" i="19"/>
  <c r="T261" i="19"/>
  <c r="R261" i="19"/>
  <c r="P261" i="19"/>
  <c r="J261" i="19"/>
  <c r="BF261" i="19" s="1"/>
  <c r="BK260" i="19"/>
  <c r="BI260" i="19"/>
  <c r="BH260" i="19"/>
  <c r="BG260" i="19"/>
  <c r="BF260" i="19"/>
  <c r="BE260" i="19"/>
  <c r="T260" i="19"/>
  <c r="R260" i="19"/>
  <c r="P260" i="19"/>
  <c r="J260" i="19"/>
  <c r="BK259" i="19"/>
  <c r="BI259" i="19"/>
  <c r="BH259" i="19"/>
  <c r="BG259" i="19"/>
  <c r="BE259" i="19"/>
  <c r="T259" i="19"/>
  <c r="R259" i="19"/>
  <c r="P259" i="19"/>
  <c r="J259" i="19"/>
  <c r="BF259" i="19" s="1"/>
  <c r="BK258" i="19"/>
  <c r="BI258" i="19"/>
  <c r="BH258" i="19"/>
  <c r="BG258" i="19"/>
  <c r="BF258" i="19"/>
  <c r="BE258" i="19"/>
  <c r="T258" i="19"/>
  <c r="R258" i="19"/>
  <c r="P258" i="19"/>
  <c r="J258" i="19"/>
  <c r="BK257" i="19"/>
  <c r="BI257" i="19"/>
  <c r="BH257" i="19"/>
  <c r="BG257" i="19"/>
  <c r="BE257" i="19"/>
  <c r="T257" i="19"/>
  <c r="R257" i="19"/>
  <c r="P257" i="19"/>
  <c r="J257" i="19"/>
  <c r="BF257" i="19" s="1"/>
  <c r="BK256" i="19"/>
  <c r="BI256" i="19"/>
  <c r="BH256" i="19"/>
  <c r="BG256" i="19"/>
  <c r="BF256" i="19"/>
  <c r="BE256" i="19"/>
  <c r="T256" i="19"/>
  <c r="R256" i="19"/>
  <c r="P256" i="19"/>
  <c r="J256" i="19"/>
  <c r="BK255" i="19"/>
  <c r="BI255" i="19"/>
  <c r="BH255" i="19"/>
  <c r="BG255" i="19"/>
  <c r="BF255" i="19"/>
  <c r="BE255" i="19"/>
  <c r="T255" i="19"/>
  <c r="R255" i="19"/>
  <c r="P255" i="19"/>
  <c r="J255" i="19"/>
  <c r="BK254" i="19"/>
  <c r="BI254" i="19"/>
  <c r="BH254" i="19"/>
  <c r="BG254" i="19"/>
  <c r="BF254" i="19"/>
  <c r="BE254" i="19"/>
  <c r="T254" i="19"/>
  <c r="R254" i="19"/>
  <c r="P254" i="19"/>
  <c r="J254" i="19"/>
  <c r="BK253" i="19"/>
  <c r="BI253" i="19"/>
  <c r="BH253" i="19"/>
  <c r="BG253" i="19"/>
  <c r="BF253" i="19"/>
  <c r="BE253" i="19"/>
  <c r="T253" i="19"/>
  <c r="R253" i="19"/>
  <c r="P253" i="19"/>
  <c r="J253" i="19"/>
  <c r="BK252" i="19"/>
  <c r="BI252" i="19"/>
  <c r="BH252" i="19"/>
  <c r="BG252" i="19"/>
  <c r="BF252" i="19"/>
  <c r="BE252" i="19"/>
  <c r="T252" i="19"/>
  <c r="R252" i="19"/>
  <c r="P252" i="19"/>
  <c r="J252" i="19"/>
  <c r="BK251" i="19"/>
  <c r="BI251" i="19"/>
  <c r="BH251" i="19"/>
  <c r="BG251" i="19"/>
  <c r="BF251" i="19"/>
  <c r="BE251" i="19"/>
  <c r="T251" i="19"/>
  <c r="R251" i="19"/>
  <c r="P251" i="19"/>
  <c r="J251" i="19"/>
  <c r="BK250" i="19"/>
  <c r="BI250" i="19"/>
  <c r="BH250" i="19"/>
  <c r="BG250" i="19"/>
  <c r="BF250" i="19"/>
  <c r="BE250" i="19"/>
  <c r="T250" i="19"/>
  <c r="R250" i="19"/>
  <c r="P250" i="19"/>
  <c r="J250" i="19"/>
  <c r="BK249" i="19"/>
  <c r="BI249" i="19"/>
  <c r="BH249" i="19"/>
  <c r="BG249" i="19"/>
  <c r="BF249" i="19"/>
  <c r="BE249" i="19"/>
  <c r="T249" i="19"/>
  <c r="R249" i="19"/>
  <c r="P249" i="19"/>
  <c r="J249" i="19"/>
  <c r="BK248" i="19"/>
  <c r="BI248" i="19"/>
  <c r="BH248" i="19"/>
  <c r="BG248" i="19"/>
  <c r="BF248" i="19"/>
  <c r="BE248" i="19"/>
  <c r="T248" i="19"/>
  <c r="R248" i="19"/>
  <c r="P248" i="19"/>
  <c r="J248" i="19"/>
  <c r="BK247" i="19"/>
  <c r="BI247" i="19"/>
  <c r="BH247" i="19"/>
  <c r="BG247" i="19"/>
  <c r="BF247" i="19"/>
  <c r="BE247" i="19"/>
  <c r="T247" i="19"/>
  <c r="R247" i="19"/>
  <c r="P247" i="19"/>
  <c r="J247" i="19"/>
  <c r="BK246" i="19"/>
  <c r="BI246" i="19"/>
  <c r="BH246" i="19"/>
  <c r="BG246" i="19"/>
  <c r="BF246" i="19"/>
  <c r="BE246" i="19"/>
  <c r="T246" i="19"/>
  <c r="R246" i="19"/>
  <c r="P246" i="19"/>
  <c r="J246" i="19"/>
  <c r="BK245" i="19"/>
  <c r="BI245" i="19"/>
  <c r="BH245" i="19"/>
  <c r="BG245" i="19"/>
  <c r="BF245" i="19"/>
  <c r="BE245" i="19"/>
  <c r="T245" i="19"/>
  <c r="R245" i="19"/>
  <c r="P245" i="19"/>
  <c r="J245" i="19"/>
  <c r="BK244" i="19"/>
  <c r="BI244" i="19"/>
  <c r="BH244" i="19"/>
  <c r="BG244" i="19"/>
  <c r="BF244" i="19"/>
  <c r="BE244" i="19"/>
  <c r="T244" i="19"/>
  <c r="R244" i="19"/>
  <c r="P244" i="19"/>
  <c r="J244" i="19"/>
  <c r="BK243" i="19"/>
  <c r="BI243" i="19"/>
  <c r="BH243" i="19"/>
  <c r="BG243" i="19"/>
  <c r="BF243" i="19"/>
  <c r="BE243" i="19"/>
  <c r="T243" i="19"/>
  <c r="R243" i="19"/>
  <c r="P243" i="19"/>
  <c r="J243" i="19"/>
  <c r="BK242" i="19"/>
  <c r="BI242" i="19"/>
  <c r="BH242" i="19"/>
  <c r="BG242" i="19"/>
  <c r="BF242" i="19"/>
  <c r="BE242" i="19"/>
  <c r="T242" i="19"/>
  <c r="R242" i="19"/>
  <c r="P242" i="19"/>
  <c r="J242" i="19"/>
  <c r="BK241" i="19"/>
  <c r="BI241" i="19"/>
  <c r="BH241" i="19"/>
  <c r="BG241" i="19"/>
  <c r="BF241" i="19"/>
  <c r="BE241" i="19"/>
  <c r="T241" i="19"/>
  <c r="R241" i="19"/>
  <c r="P241" i="19"/>
  <c r="J241" i="19"/>
  <c r="BK240" i="19"/>
  <c r="BK239" i="19" s="1"/>
  <c r="J239" i="19" s="1"/>
  <c r="J108" i="19" s="1"/>
  <c r="BI240" i="19"/>
  <c r="BH240" i="19"/>
  <c r="BG240" i="19"/>
  <c r="BF240" i="19"/>
  <c r="BE240" i="19"/>
  <c r="T240" i="19"/>
  <c r="T239" i="19" s="1"/>
  <c r="R240" i="19"/>
  <c r="P240" i="19"/>
  <c r="P239" i="19" s="1"/>
  <c r="J240" i="19"/>
  <c r="R239" i="19"/>
  <c r="BK238" i="19"/>
  <c r="BI238" i="19"/>
  <c r="BH238" i="19"/>
  <c r="BG238" i="19"/>
  <c r="BE238" i="19"/>
  <c r="T238" i="19"/>
  <c r="R238" i="19"/>
  <c r="P238" i="19"/>
  <c r="J238" i="19"/>
  <c r="BF238" i="19" s="1"/>
  <c r="BK237" i="19"/>
  <c r="BI237" i="19"/>
  <c r="BH237" i="19"/>
  <c r="BG237" i="19"/>
  <c r="BE237" i="19"/>
  <c r="T237" i="19"/>
  <c r="R237" i="19"/>
  <c r="P237" i="19"/>
  <c r="J237" i="19"/>
  <c r="BF237" i="19" s="1"/>
  <c r="BK236" i="19"/>
  <c r="BI236" i="19"/>
  <c r="BH236" i="19"/>
  <c r="BG236" i="19"/>
  <c r="BE236" i="19"/>
  <c r="T236" i="19"/>
  <c r="R236" i="19"/>
  <c r="P236" i="19"/>
  <c r="J236" i="19"/>
  <c r="BF236" i="19" s="1"/>
  <c r="BK235" i="19"/>
  <c r="BI235" i="19"/>
  <c r="BH235" i="19"/>
  <c r="BG235" i="19"/>
  <c r="BE235" i="19"/>
  <c r="T235" i="19"/>
  <c r="R235" i="19"/>
  <c r="P235" i="19"/>
  <c r="J235" i="19"/>
  <c r="BF235" i="19" s="1"/>
  <c r="BK234" i="19"/>
  <c r="BI234" i="19"/>
  <c r="BH234" i="19"/>
  <c r="BG234" i="19"/>
  <c r="BE234" i="19"/>
  <c r="T234" i="19"/>
  <c r="R234" i="19"/>
  <c r="P234" i="19"/>
  <c r="J234" i="19"/>
  <c r="BF234" i="19" s="1"/>
  <c r="BK233" i="19"/>
  <c r="BI233" i="19"/>
  <c r="BH233" i="19"/>
  <c r="BG233" i="19"/>
  <c r="BE233" i="19"/>
  <c r="T233" i="19"/>
  <c r="R233" i="19"/>
  <c r="P233" i="19"/>
  <c r="J233" i="19"/>
  <c r="BF233" i="19" s="1"/>
  <c r="BK232" i="19"/>
  <c r="BI232" i="19"/>
  <c r="BH232" i="19"/>
  <c r="BG232" i="19"/>
  <c r="BE232" i="19"/>
  <c r="T232" i="19"/>
  <c r="R232" i="19"/>
  <c r="P232" i="19"/>
  <c r="J232" i="19"/>
  <c r="BF232" i="19" s="1"/>
  <c r="BK231" i="19"/>
  <c r="BI231" i="19"/>
  <c r="BH231" i="19"/>
  <c r="BG231" i="19"/>
  <c r="BE231" i="19"/>
  <c r="T231" i="19"/>
  <c r="R231" i="19"/>
  <c r="P231" i="19"/>
  <c r="J231" i="19"/>
  <c r="BF231" i="19" s="1"/>
  <c r="BK230" i="19"/>
  <c r="BI230" i="19"/>
  <c r="BH230" i="19"/>
  <c r="BG230" i="19"/>
  <c r="BE230" i="19"/>
  <c r="T230" i="19"/>
  <c r="R230" i="19"/>
  <c r="P230" i="19"/>
  <c r="J230" i="19"/>
  <c r="BF230" i="19" s="1"/>
  <c r="BK229" i="19"/>
  <c r="BI229" i="19"/>
  <c r="BH229" i="19"/>
  <c r="BG229" i="19"/>
  <c r="BE229" i="19"/>
  <c r="T229" i="19"/>
  <c r="R229" i="19"/>
  <c r="P229" i="19"/>
  <c r="J229" i="19"/>
  <c r="BF229" i="19" s="1"/>
  <c r="BK228" i="19"/>
  <c r="BI228" i="19"/>
  <c r="BH228" i="19"/>
  <c r="BG228" i="19"/>
  <c r="BE228" i="19"/>
  <c r="T228" i="19"/>
  <c r="R228" i="19"/>
  <c r="P228" i="19"/>
  <c r="J228" i="19"/>
  <c r="BF228" i="19" s="1"/>
  <c r="BK227" i="19"/>
  <c r="BI227" i="19"/>
  <c r="BH227" i="19"/>
  <c r="BG227" i="19"/>
  <c r="BE227" i="19"/>
  <c r="T227" i="19"/>
  <c r="R227" i="19"/>
  <c r="P227" i="19"/>
  <c r="J227" i="19"/>
  <c r="BF227" i="19" s="1"/>
  <c r="BK226" i="19"/>
  <c r="BI226" i="19"/>
  <c r="BH226" i="19"/>
  <c r="BG226" i="19"/>
  <c r="BE226" i="19"/>
  <c r="T226" i="19"/>
  <c r="R226" i="19"/>
  <c r="P226" i="19"/>
  <c r="J226" i="19"/>
  <c r="BF226" i="19" s="1"/>
  <c r="BK225" i="19"/>
  <c r="BI225" i="19"/>
  <c r="BH225" i="19"/>
  <c r="BG225" i="19"/>
  <c r="BE225" i="19"/>
  <c r="T225" i="19"/>
  <c r="R225" i="19"/>
  <c r="P225" i="19"/>
  <c r="J225" i="19"/>
  <c r="BF225" i="19" s="1"/>
  <c r="BK224" i="19"/>
  <c r="BI224" i="19"/>
  <c r="BH224" i="19"/>
  <c r="BG224" i="19"/>
  <c r="BE224" i="19"/>
  <c r="T224" i="19"/>
  <c r="R224" i="19"/>
  <c r="P224" i="19"/>
  <c r="J224" i="19"/>
  <c r="BF224" i="19" s="1"/>
  <c r="BK223" i="19"/>
  <c r="BI223" i="19"/>
  <c r="BH223" i="19"/>
  <c r="BG223" i="19"/>
  <c r="BE223" i="19"/>
  <c r="T223" i="19"/>
  <c r="R223" i="19"/>
  <c r="P223" i="19"/>
  <c r="J223" i="19"/>
  <c r="BF223" i="19" s="1"/>
  <c r="BK222" i="19"/>
  <c r="BI222" i="19"/>
  <c r="BH222" i="19"/>
  <c r="BG222" i="19"/>
  <c r="BE222" i="19"/>
  <c r="T222" i="19"/>
  <c r="R222" i="19"/>
  <c r="P222" i="19"/>
  <c r="J222" i="19"/>
  <c r="BF222" i="19" s="1"/>
  <c r="BK221" i="19"/>
  <c r="BI221" i="19"/>
  <c r="BH221" i="19"/>
  <c r="BG221" i="19"/>
  <c r="BE221" i="19"/>
  <c r="T221" i="19"/>
  <c r="R221" i="19"/>
  <c r="P221" i="19"/>
  <c r="J221" i="19"/>
  <c r="BF221" i="19" s="1"/>
  <c r="BK220" i="19"/>
  <c r="BI220" i="19"/>
  <c r="BH220" i="19"/>
  <c r="BG220" i="19"/>
  <c r="BE220" i="19"/>
  <c r="T220" i="19"/>
  <c r="R220" i="19"/>
  <c r="P220" i="19"/>
  <c r="J220" i="19"/>
  <c r="BF220" i="19" s="1"/>
  <c r="BK219" i="19"/>
  <c r="BI219" i="19"/>
  <c r="BH219" i="19"/>
  <c r="BG219" i="19"/>
  <c r="BF219" i="19"/>
  <c r="BE219" i="19"/>
  <c r="T219" i="19"/>
  <c r="R219" i="19"/>
  <c r="P219" i="19"/>
  <c r="J219" i="19"/>
  <c r="BK218" i="19"/>
  <c r="BI218" i="19"/>
  <c r="BH218" i="19"/>
  <c r="BG218" i="19"/>
  <c r="BE218" i="19"/>
  <c r="T218" i="19"/>
  <c r="R218" i="19"/>
  <c r="P218" i="19"/>
  <c r="J218" i="19"/>
  <c r="BF218" i="19" s="1"/>
  <c r="BK217" i="19"/>
  <c r="BI217" i="19"/>
  <c r="BH217" i="19"/>
  <c r="BG217" i="19"/>
  <c r="BF217" i="19"/>
  <c r="BE217" i="19"/>
  <c r="T217" i="19"/>
  <c r="R217" i="19"/>
  <c r="P217" i="19"/>
  <c r="J217" i="19"/>
  <c r="BK216" i="19"/>
  <c r="BI216" i="19"/>
  <c r="BH216" i="19"/>
  <c r="BG216" i="19"/>
  <c r="BE216" i="19"/>
  <c r="T216" i="19"/>
  <c r="R216" i="19"/>
  <c r="P216" i="19"/>
  <c r="J216" i="19"/>
  <c r="BF216" i="19" s="1"/>
  <c r="BK215" i="19"/>
  <c r="BI215" i="19"/>
  <c r="BH215" i="19"/>
  <c r="BG215" i="19"/>
  <c r="BF215" i="19"/>
  <c r="BE215" i="19"/>
  <c r="T215" i="19"/>
  <c r="R215" i="19"/>
  <c r="P215" i="19"/>
  <c r="J215" i="19"/>
  <c r="BK214" i="19"/>
  <c r="BI214" i="19"/>
  <c r="BH214" i="19"/>
  <c r="BG214" i="19"/>
  <c r="BE214" i="19"/>
  <c r="T214" i="19"/>
  <c r="R214" i="19"/>
  <c r="P214" i="19"/>
  <c r="J214" i="19"/>
  <c r="BF214" i="19" s="1"/>
  <c r="BK213" i="19"/>
  <c r="BI213" i="19"/>
  <c r="BH213" i="19"/>
  <c r="BG213" i="19"/>
  <c r="BF213" i="19"/>
  <c r="BE213" i="19"/>
  <c r="T213" i="19"/>
  <c r="R213" i="19"/>
  <c r="P213" i="19"/>
  <c r="P212" i="19" s="1"/>
  <c r="J213" i="19"/>
  <c r="BK212" i="19"/>
  <c r="T212" i="19"/>
  <c r="R212" i="19"/>
  <c r="J212" i="19"/>
  <c r="BK211" i="19"/>
  <c r="BI211" i="19"/>
  <c r="BH211" i="19"/>
  <c r="BG211" i="19"/>
  <c r="BE211" i="19"/>
  <c r="T211" i="19"/>
  <c r="R211" i="19"/>
  <c r="P211" i="19"/>
  <c r="J211" i="19"/>
  <c r="BF211" i="19" s="1"/>
  <c r="BK210" i="19"/>
  <c r="BI210" i="19"/>
  <c r="BH210" i="19"/>
  <c r="BG210" i="19"/>
  <c r="BE210" i="19"/>
  <c r="T210" i="19"/>
  <c r="R210" i="19"/>
  <c r="P210" i="19"/>
  <c r="J210" i="19"/>
  <c r="BF210" i="19" s="1"/>
  <c r="BK209" i="19"/>
  <c r="BI209" i="19"/>
  <c r="BH209" i="19"/>
  <c r="BG209" i="19"/>
  <c r="BE209" i="19"/>
  <c r="T209" i="19"/>
  <c r="R209" i="19"/>
  <c r="P209" i="19"/>
  <c r="J209" i="19"/>
  <c r="BF209" i="19" s="1"/>
  <c r="BK208" i="19"/>
  <c r="BI208" i="19"/>
  <c r="BH208" i="19"/>
  <c r="BG208" i="19"/>
  <c r="BE208" i="19"/>
  <c r="T208" i="19"/>
  <c r="R208" i="19"/>
  <c r="P208" i="19"/>
  <c r="J208" i="19"/>
  <c r="BF208" i="19" s="1"/>
  <c r="BK207" i="19"/>
  <c r="BI207" i="19"/>
  <c r="BH207" i="19"/>
  <c r="BG207" i="19"/>
  <c r="BE207" i="19"/>
  <c r="T207" i="19"/>
  <c r="R207" i="19"/>
  <c r="P207" i="19"/>
  <c r="J207" i="19"/>
  <c r="BF207" i="19" s="1"/>
  <c r="BK206" i="19"/>
  <c r="BI206" i="19"/>
  <c r="BH206" i="19"/>
  <c r="BG206" i="19"/>
  <c r="BE206" i="19"/>
  <c r="T206" i="19"/>
  <c r="R206" i="19"/>
  <c r="P206" i="19"/>
  <c r="J206" i="19"/>
  <c r="BF206" i="19" s="1"/>
  <c r="BK205" i="19"/>
  <c r="BI205" i="19"/>
  <c r="BH205" i="19"/>
  <c r="BG205" i="19"/>
  <c r="BE205" i="19"/>
  <c r="T205" i="19"/>
  <c r="R205" i="19"/>
  <c r="P205" i="19"/>
  <c r="J205" i="19"/>
  <c r="BF205" i="19" s="1"/>
  <c r="BK204" i="19"/>
  <c r="BI204" i="19"/>
  <c r="BH204" i="19"/>
  <c r="BG204" i="19"/>
  <c r="BF204" i="19"/>
  <c r="BE204" i="19"/>
  <c r="T204" i="19"/>
  <c r="R204" i="19"/>
  <c r="P204" i="19"/>
  <c r="J204" i="19"/>
  <c r="BK203" i="19"/>
  <c r="BI203" i="19"/>
  <c r="BH203" i="19"/>
  <c r="BG203" i="19"/>
  <c r="BE203" i="19"/>
  <c r="T203" i="19"/>
  <c r="R203" i="19"/>
  <c r="P203" i="19"/>
  <c r="J203" i="19"/>
  <c r="BF203" i="19" s="1"/>
  <c r="BK202" i="19"/>
  <c r="BI202" i="19"/>
  <c r="BH202" i="19"/>
  <c r="BG202" i="19"/>
  <c r="BF202" i="19"/>
  <c r="BE202" i="19"/>
  <c r="T202" i="19"/>
  <c r="R202" i="19"/>
  <c r="P202" i="19"/>
  <c r="J202" i="19"/>
  <c r="BK201" i="19"/>
  <c r="BI201" i="19"/>
  <c r="BH201" i="19"/>
  <c r="BG201" i="19"/>
  <c r="BF201" i="19"/>
  <c r="BE201" i="19"/>
  <c r="T201" i="19"/>
  <c r="R201" i="19"/>
  <c r="P201" i="19"/>
  <c r="J201" i="19"/>
  <c r="BK200" i="19"/>
  <c r="BI200" i="19"/>
  <c r="BH200" i="19"/>
  <c r="BG200" i="19"/>
  <c r="BF200" i="19"/>
  <c r="BE200" i="19"/>
  <c r="T200" i="19"/>
  <c r="R200" i="19"/>
  <c r="P200" i="19"/>
  <c r="J200" i="19"/>
  <c r="BK199" i="19"/>
  <c r="BI199" i="19"/>
  <c r="BH199" i="19"/>
  <c r="BG199" i="19"/>
  <c r="BE199" i="19"/>
  <c r="T199" i="19"/>
  <c r="R199" i="19"/>
  <c r="P199" i="19"/>
  <c r="J199" i="19"/>
  <c r="BF199" i="19" s="1"/>
  <c r="BK198" i="19"/>
  <c r="BI198" i="19"/>
  <c r="BH198" i="19"/>
  <c r="BG198" i="19"/>
  <c r="BF198" i="19"/>
  <c r="BE198" i="19"/>
  <c r="T198" i="19"/>
  <c r="R198" i="19"/>
  <c r="P198" i="19"/>
  <c r="J198" i="19"/>
  <c r="BK197" i="19"/>
  <c r="BI197" i="19"/>
  <c r="BH197" i="19"/>
  <c r="BG197" i="19"/>
  <c r="BF197" i="19"/>
  <c r="BE197" i="19"/>
  <c r="T197" i="19"/>
  <c r="R197" i="19"/>
  <c r="P197" i="19"/>
  <c r="J197" i="19"/>
  <c r="BK196" i="19"/>
  <c r="BI196" i="19"/>
  <c r="BH196" i="19"/>
  <c r="BG196" i="19"/>
  <c r="BF196" i="19"/>
  <c r="BE196" i="19"/>
  <c r="T196" i="19"/>
  <c r="R196" i="19"/>
  <c r="P196" i="19"/>
  <c r="J196" i="19"/>
  <c r="BK195" i="19"/>
  <c r="BI195" i="19"/>
  <c r="BH195" i="19"/>
  <c r="BG195" i="19"/>
  <c r="BF195" i="19"/>
  <c r="BE195" i="19"/>
  <c r="T195" i="19"/>
  <c r="R195" i="19"/>
  <c r="P195" i="19"/>
  <c r="J195" i="19"/>
  <c r="BK194" i="19"/>
  <c r="BI194" i="19"/>
  <c r="BH194" i="19"/>
  <c r="BG194" i="19"/>
  <c r="BF194" i="19"/>
  <c r="BE194" i="19"/>
  <c r="T194" i="19"/>
  <c r="R194" i="19"/>
  <c r="P194" i="19"/>
  <c r="J194" i="19"/>
  <c r="BK193" i="19"/>
  <c r="BI193" i="19"/>
  <c r="BH193" i="19"/>
  <c r="BG193" i="19"/>
  <c r="BF193" i="19"/>
  <c r="BE193" i="19"/>
  <c r="T193" i="19"/>
  <c r="R193" i="19"/>
  <c r="P193" i="19"/>
  <c r="J193" i="19"/>
  <c r="BK192" i="19"/>
  <c r="BI192" i="19"/>
  <c r="BH192" i="19"/>
  <c r="BG192" i="19"/>
  <c r="BF192" i="19"/>
  <c r="BE192" i="19"/>
  <c r="T192" i="19"/>
  <c r="R192" i="19"/>
  <c r="P192" i="19"/>
  <c r="J192" i="19"/>
  <c r="BK191" i="19"/>
  <c r="BI191" i="19"/>
  <c r="BH191" i="19"/>
  <c r="BG191" i="19"/>
  <c r="BF191" i="19"/>
  <c r="BE191" i="19"/>
  <c r="T191" i="19"/>
  <c r="T190" i="19" s="1"/>
  <c r="R191" i="19"/>
  <c r="P191" i="19"/>
  <c r="P190" i="19" s="1"/>
  <c r="J191" i="19"/>
  <c r="BK190" i="19"/>
  <c r="R190" i="19"/>
  <c r="J190" i="19"/>
  <c r="BK189" i="19"/>
  <c r="BI189" i="19"/>
  <c r="BH189" i="19"/>
  <c r="BG189" i="19"/>
  <c r="BE189" i="19"/>
  <c r="T189" i="19"/>
  <c r="R189" i="19"/>
  <c r="P189" i="19"/>
  <c r="J189" i="19"/>
  <c r="BF189" i="19" s="1"/>
  <c r="BK188" i="19"/>
  <c r="BI188" i="19"/>
  <c r="BH188" i="19"/>
  <c r="BG188" i="19"/>
  <c r="BE188" i="19"/>
  <c r="T188" i="19"/>
  <c r="R188" i="19"/>
  <c r="P188" i="19"/>
  <c r="J188" i="19"/>
  <c r="BF188" i="19" s="1"/>
  <c r="BK187" i="19"/>
  <c r="BI187" i="19"/>
  <c r="BH187" i="19"/>
  <c r="BG187" i="19"/>
  <c r="BE187" i="19"/>
  <c r="T187" i="19"/>
  <c r="R187" i="19"/>
  <c r="P187" i="19"/>
  <c r="J187" i="19"/>
  <c r="BF187" i="19" s="1"/>
  <c r="BK186" i="19"/>
  <c r="BI186" i="19"/>
  <c r="BH186" i="19"/>
  <c r="BG186" i="19"/>
  <c r="BE186" i="19"/>
  <c r="T186" i="19"/>
  <c r="R186" i="19"/>
  <c r="P186" i="19"/>
  <c r="J186" i="19"/>
  <c r="BF186" i="19" s="1"/>
  <c r="BK185" i="19"/>
  <c r="BI185" i="19"/>
  <c r="BH185" i="19"/>
  <c r="BG185" i="19"/>
  <c r="BE185" i="19"/>
  <c r="T185" i="19"/>
  <c r="R185" i="19"/>
  <c r="P185" i="19"/>
  <c r="J185" i="19"/>
  <c r="BF185" i="19" s="1"/>
  <c r="BK184" i="19"/>
  <c r="BI184" i="19"/>
  <c r="BH184" i="19"/>
  <c r="BG184" i="19"/>
  <c r="BE184" i="19"/>
  <c r="T184" i="19"/>
  <c r="R184" i="19"/>
  <c r="P184" i="19"/>
  <c r="J184" i="19"/>
  <c r="BF184" i="19" s="1"/>
  <c r="BK183" i="19"/>
  <c r="BI183" i="19"/>
  <c r="BH183" i="19"/>
  <c r="BG183" i="19"/>
  <c r="BE183" i="19"/>
  <c r="T183" i="19"/>
  <c r="R183" i="19"/>
  <c r="P183" i="19"/>
  <c r="J183" i="19"/>
  <c r="BF183" i="19" s="1"/>
  <c r="BK182" i="19"/>
  <c r="BI182" i="19"/>
  <c r="BH182" i="19"/>
  <c r="BG182" i="19"/>
  <c r="BE182" i="19"/>
  <c r="T182" i="19"/>
  <c r="R182" i="19"/>
  <c r="P182" i="19"/>
  <c r="J182" i="19"/>
  <c r="BF182" i="19" s="1"/>
  <c r="BK181" i="19"/>
  <c r="BI181" i="19"/>
  <c r="BH181" i="19"/>
  <c r="BG181" i="19"/>
  <c r="BE181" i="19"/>
  <c r="T181" i="19"/>
  <c r="R181" i="19"/>
  <c r="P181" i="19"/>
  <c r="J181" i="19"/>
  <c r="BF181" i="19" s="1"/>
  <c r="BK180" i="19"/>
  <c r="BI180" i="19"/>
  <c r="BH180" i="19"/>
  <c r="BG180" i="19"/>
  <c r="BE180" i="19"/>
  <c r="T180" i="19"/>
  <c r="R180" i="19"/>
  <c r="P180" i="19"/>
  <c r="J180" i="19"/>
  <c r="BF180" i="19" s="1"/>
  <c r="BK179" i="19"/>
  <c r="BI179" i="19"/>
  <c r="BH179" i="19"/>
  <c r="BG179" i="19"/>
  <c r="BE179" i="19"/>
  <c r="T179" i="19"/>
  <c r="R179" i="19"/>
  <c r="P179" i="19"/>
  <c r="J179" i="19"/>
  <c r="BF179" i="19" s="1"/>
  <c r="BK178" i="19"/>
  <c r="BI178" i="19"/>
  <c r="BH178" i="19"/>
  <c r="BG178" i="19"/>
  <c r="BE178" i="19"/>
  <c r="T178" i="19"/>
  <c r="R178" i="19"/>
  <c r="P178" i="19"/>
  <c r="J178" i="19"/>
  <c r="BF178" i="19" s="1"/>
  <c r="BK177" i="19"/>
  <c r="BI177" i="19"/>
  <c r="BH177" i="19"/>
  <c r="BG177" i="19"/>
  <c r="BE177" i="19"/>
  <c r="T177" i="19"/>
  <c r="T176" i="19" s="1"/>
  <c r="R177" i="19"/>
  <c r="P177" i="19"/>
  <c r="J177" i="19"/>
  <c r="BF177" i="19" s="1"/>
  <c r="BK176" i="19"/>
  <c r="R176" i="19"/>
  <c r="P176" i="19"/>
  <c r="J176" i="19"/>
  <c r="BK175" i="19"/>
  <c r="BI175" i="19"/>
  <c r="BH175" i="19"/>
  <c r="BG175" i="19"/>
  <c r="BE175" i="19"/>
  <c r="T175" i="19"/>
  <c r="R175" i="19"/>
  <c r="P175" i="19"/>
  <c r="J175" i="19"/>
  <c r="BF175" i="19" s="1"/>
  <c r="BK174" i="19"/>
  <c r="BI174" i="19"/>
  <c r="BH174" i="19"/>
  <c r="BG174" i="19"/>
  <c r="BE174" i="19"/>
  <c r="T174" i="19"/>
  <c r="R174" i="19"/>
  <c r="P174" i="19"/>
  <c r="J174" i="19"/>
  <c r="BF174" i="19" s="1"/>
  <c r="BK173" i="19"/>
  <c r="BI173" i="19"/>
  <c r="BH173" i="19"/>
  <c r="BG173" i="19"/>
  <c r="BE173" i="19"/>
  <c r="T173" i="19"/>
  <c r="R173" i="19"/>
  <c r="P173" i="19"/>
  <c r="J173" i="19"/>
  <c r="BF173" i="19" s="1"/>
  <c r="BK172" i="19"/>
  <c r="BI172" i="19"/>
  <c r="BH172" i="19"/>
  <c r="BG172" i="19"/>
  <c r="BE172" i="19"/>
  <c r="T172" i="19"/>
  <c r="R172" i="19"/>
  <c r="P172" i="19"/>
  <c r="J172" i="19"/>
  <c r="BF172" i="19" s="1"/>
  <c r="BK171" i="19"/>
  <c r="BI171" i="19"/>
  <c r="BH171" i="19"/>
  <c r="BG171" i="19"/>
  <c r="BF171" i="19"/>
  <c r="BE171" i="19"/>
  <c r="T171" i="19"/>
  <c r="R171" i="19"/>
  <c r="P171" i="19"/>
  <c r="J171" i="19"/>
  <c r="BK170" i="19"/>
  <c r="BI170" i="19"/>
  <c r="BH170" i="19"/>
  <c r="BG170" i="19"/>
  <c r="BE170" i="19"/>
  <c r="T170" i="19"/>
  <c r="R170" i="19"/>
  <c r="P170" i="19"/>
  <c r="J170" i="19"/>
  <c r="BF170" i="19" s="1"/>
  <c r="BK169" i="19"/>
  <c r="BI169" i="19"/>
  <c r="BH169" i="19"/>
  <c r="BG169" i="19"/>
  <c r="BF169" i="19"/>
  <c r="BE169" i="19"/>
  <c r="T169" i="19"/>
  <c r="R169" i="19"/>
  <c r="P169" i="19"/>
  <c r="J169" i="19"/>
  <c r="BK168" i="19"/>
  <c r="BI168" i="19"/>
  <c r="BH168" i="19"/>
  <c r="BG168" i="19"/>
  <c r="BE168" i="19"/>
  <c r="T168" i="19"/>
  <c r="R168" i="19"/>
  <c r="P168" i="19"/>
  <c r="J168" i="19"/>
  <c r="BF168" i="19" s="1"/>
  <c r="BK167" i="19"/>
  <c r="BI167" i="19"/>
  <c r="BH167" i="19"/>
  <c r="BG167" i="19"/>
  <c r="BF167" i="19"/>
  <c r="BE167" i="19"/>
  <c r="T167" i="19"/>
  <c r="R167" i="19"/>
  <c r="P167" i="19"/>
  <c r="J167" i="19"/>
  <c r="BK166" i="19"/>
  <c r="BI166" i="19"/>
  <c r="BH166" i="19"/>
  <c r="BG166" i="19"/>
  <c r="BF166" i="19"/>
  <c r="BE166" i="19"/>
  <c r="T166" i="19"/>
  <c r="R166" i="19"/>
  <c r="P166" i="19"/>
  <c r="J166" i="19"/>
  <c r="BK165" i="19"/>
  <c r="BI165" i="19"/>
  <c r="BH165" i="19"/>
  <c r="BG165" i="19"/>
  <c r="BF165" i="19"/>
  <c r="BE165" i="19"/>
  <c r="T165" i="19"/>
  <c r="R165" i="19"/>
  <c r="P165" i="19"/>
  <c r="J165" i="19"/>
  <c r="BK164" i="19"/>
  <c r="BI164" i="19"/>
  <c r="BH164" i="19"/>
  <c r="BG164" i="19"/>
  <c r="BE164" i="19"/>
  <c r="T164" i="19"/>
  <c r="R164" i="19"/>
  <c r="P164" i="19"/>
  <c r="J164" i="19"/>
  <c r="BF164" i="19" s="1"/>
  <c r="BK163" i="19"/>
  <c r="BI163" i="19"/>
  <c r="BH163" i="19"/>
  <c r="BG163" i="19"/>
  <c r="BF163" i="19"/>
  <c r="BE163" i="19"/>
  <c r="T163" i="19"/>
  <c r="R163" i="19"/>
  <c r="P163" i="19"/>
  <c r="J163" i="19"/>
  <c r="BK162" i="19"/>
  <c r="BI162" i="19"/>
  <c r="BH162" i="19"/>
  <c r="BG162" i="19"/>
  <c r="BE162" i="19"/>
  <c r="T162" i="19"/>
  <c r="R162" i="19"/>
  <c r="P162" i="19"/>
  <c r="J162" i="19"/>
  <c r="BF162" i="19" s="1"/>
  <c r="BK161" i="19"/>
  <c r="BI161" i="19"/>
  <c r="BH161" i="19"/>
  <c r="BG161" i="19"/>
  <c r="BF161" i="19"/>
  <c r="BE161" i="19"/>
  <c r="T161" i="19"/>
  <c r="R161" i="19"/>
  <c r="P161" i="19"/>
  <c r="J161" i="19"/>
  <c r="BK160" i="19"/>
  <c r="BI160" i="19"/>
  <c r="BH160" i="19"/>
  <c r="BG160" i="19"/>
  <c r="BE160" i="19"/>
  <c r="T160" i="19"/>
  <c r="R160" i="19"/>
  <c r="P160" i="19"/>
  <c r="J160" i="19"/>
  <c r="BF160" i="19" s="1"/>
  <c r="BK159" i="19"/>
  <c r="BI159" i="19"/>
  <c r="BH159" i="19"/>
  <c r="BG159" i="19"/>
  <c r="BF159" i="19"/>
  <c r="BE159" i="19"/>
  <c r="T159" i="19"/>
  <c r="R159" i="19"/>
  <c r="P159" i="19"/>
  <c r="J159" i="19"/>
  <c r="BK158" i="19"/>
  <c r="BI158" i="19"/>
  <c r="BH158" i="19"/>
  <c r="BG158" i="19"/>
  <c r="BE158" i="19"/>
  <c r="T158" i="19"/>
  <c r="R158" i="19"/>
  <c r="P158" i="19"/>
  <c r="J158" i="19"/>
  <c r="BF158" i="19" s="1"/>
  <c r="BK157" i="19"/>
  <c r="BI157" i="19"/>
  <c r="BH157" i="19"/>
  <c r="BG157" i="19"/>
  <c r="BF157" i="19"/>
  <c r="BE157" i="19"/>
  <c r="T157" i="19"/>
  <c r="R157" i="19"/>
  <c r="P157" i="19"/>
  <c r="J157" i="19"/>
  <c r="BK156" i="19"/>
  <c r="BI156" i="19"/>
  <c r="BH156" i="19"/>
  <c r="BG156" i="19"/>
  <c r="BF156" i="19"/>
  <c r="BE156" i="19"/>
  <c r="T156" i="19"/>
  <c r="R156" i="19"/>
  <c r="P156" i="19"/>
  <c r="J156" i="19"/>
  <c r="BK155" i="19"/>
  <c r="BI155" i="19"/>
  <c r="BH155" i="19"/>
  <c r="BG155" i="19"/>
  <c r="BF155" i="19"/>
  <c r="BE155" i="19"/>
  <c r="T155" i="19"/>
  <c r="R155" i="19"/>
  <c r="P155" i="19"/>
  <c r="J155" i="19"/>
  <c r="BK154" i="19"/>
  <c r="BI154" i="19"/>
  <c r="BH154" i="19"/>
  <c r="BG154" i="19"/>
  <c r="BF154" i="19"/>
  <c r="BE154" i="19"/>
  <c r="T154" i="19"/>
  <c r="T153" i="19" s="1"/>
  <c r="T152" i="19" s="1"/>
  <c r="R154" i="19"/>
  <c r="P154" i="19"/>
  <c r="P153" i="19" s="1"/>
  <c r="J154" i="19"/>
  <c r="BK153" i="19"/>
  <c r="BK152" i="19" s="1"/>
  <c r="J152" i="19" s="1"/>
  <c r="J103" i="19" s="1"/>
  <c r="R153" i="19"/>
  <c r="R152" i="19" s="1"/>
  <c r="J153" i="19"/>
  <c r="BK151" i="19"/>
  <c r="BI151" i="19"/>
  <c r="BH151" i="19"/>
  <c r="BG151" i="19"/>
  <c r="BF151" i="19"/>
  <c r="BE151" i="19"/>
  <c r="T151" i="19"/>
  <c r="R151" i="19"/>
  <c r="P151" i="19"/>
  <c r="J151" i="19"/>
  <c r="BK150" i="19"/>
  <c r="BI150" i="19"/>
  <c r="BH150" i="19"/>
  <c r="BG150" i="19"/>
  <c r="BF150" i="19"/>
  <c r="BE150" i="19"/>
  <c r="T150" i="19"/>
  <c r="T149" i="19" s="1"/>
  <c r="R150" i="19"/>
  <c r="P150" i="19"/>
  <c r="P149" i="19" s="1"/>
  <c r="J150" i="19"/>
  <c r="BK149" i="19"/>
  <c r="R149" i="19"/>
  <c r="J149" i="19"/>
  <c r="BK148" i="19"/>
  <c r="BK147" i="19" s="1"/>
  <c r="J147" i="19" s="1"/>
  <c r="J101" i="19" s="1"/>
  <c r="BI148" i="19"/>
  <c r="BH148" i="19"/>
  <c r="BG148" i="19"/>
  <c r="BE148" i="19"/>
  <c r="T148" i="19"/>
  <c r="R148" i="19"/>
  <c r="R147" i="19" s="1"/>
  <c r="P148" i="19"/>
  <c r="J148" i="19"/>
  <c r="BF148" i="19" s="1"/>
  <c r="T147" i="19"/>
  <c r="P147" i="19"/>
  <c r="BK146" i="19"/>
  <c r="BI146" i="19"/>
  <c r="BH146" i="19"/>
  <c r="BG146" i="19"/>
  <c r="BF146" i="19"/>
  <c r="BE146" i="19"/>
  <c r="T146" i="19"/>
  <c r="R146" i="19"/>
  <c r="P146" i="19"/>
  <c r="J146" i="19"/>
  <c r="BK145" i="19"/>
  <c r="BI145" i="19"/>
  <c r="BH145" i="19"/>
  <c r="BG145" i="19"/>
  <c r="BF145" i="19"/>
  <c r="BE145" i="19"/>
  <c r="T145" i="19"/>
  <c r="R145" i="19"/>
  <c r="P145" i="19"/>
  <c r="J145" i="19"/>
  <c r="BK144" i="19"/>
  <c r="BI144" i="19"/>
  <c r="BH144" i="19"/>
  <c r="BG144" i="19"/>
  <c r="BF144" i="19"/>
  <c r="BE144" i="19"/>
  <c r="T144" i="19"/>
  <c r="R144" i="19"/>
  <c r="P144" i="19"/>
  <c r="J144" i="19"/>
  <c r="BK143" i="19"/>
  <c r="BI143" i="19"/>
  <c r="BH143" i="19"/>
  <c r="BG143" i="19"/>
  <c r="BF143" i="19"/>
  <c r="BE143" i="19"/>
  <c r="T143" i="19"/>
  <c r="R143" i="19"/>
  <c r="P143" i="19"/>
  <c r="J143" i="19"/>
  <c r="BK142" i="19"/>
  <c r="BI142" i="19"/>
  <c r="BH142" i="19"/>
  <c r="BG142" i="19"/>
  <c r="BF142" i="19"/>
  <c r="BE142" i="19"/>
  <c r="T142" i="19"/>
  <c r="R142" i="19"/>
  <c r="P142" i="19"/>
  <c r="J142" i="19"/>
  <c r="BK141" i="19"/>
  <c r="BI141" i="19"/>
  <c r="BH141" i="19"/>
  <c r="BG141" i="19"/>
  <c r="BF141" i="19"/>
  <c r="BE141" i="19"/>
  <c r="T141" i="19"/>
  <c r="R141" i="19"/>
  <c r="P141" i="19"/>
  <c r="J141" i="19"/>
  <c r="BK140" i="19"/>
  <c r="BI140" i="19"/>
  <c r="BH140" i="19"/>
  <c r="BG140" i="19"/>
  <c r="BF140" i="19"/>
  <c r="BE140" i="19"/>
  <c r="T140" i="19"/>
  <c r="R140" i="19"/>
  <c r="P140" i="19"/>
  <c r="J140" i="19"/>
  <c r="BK139" i="19"/>
  <c r="BI139" i="19"/>
  <c r="BH139" i="19"/>
  <c r="BG139" i="19"/>
  <c r="BF139" i="19"/>
  <c r="BE139" i="19"/>
  <c r="T139" i="19"/>
  <c r="R139" i="19"/>
  <c r="P139" i="19"/>
  <c r="J139" i="19"/>
  <c r="BK138" i="19"/>
  <c r="BK137" i="19" s="1"/>
  <c r="BI138" i="19"/>
  <c r="BH138" i="19"/>
  <c r="BG138" i="19"/>
  <c r="BF138" i="19"/>
  <c r="BE138" i="19"/>
  <c r="T138" i="19"/>
  <c r="T137" i="19" s="1"/>
  <c r="T136" i="19" s="1"/>
  <c r="R138" i="19"/>
  <c r="P138" i="19"/>
  <c r="P137" i="19" s="1"/>
  <c r="P136" i="19" s="1"/>
  <c r="J138" i="19"/>
  <c r="R137" i="19"/>
  <c r="J132" i="19"/>
  <c r="J131" i="19"/>
  <c r="F131" i="19"/>
  <c r="F129" i="19"/>
  <c r="E127" i="19"/>
  <c r="J109" i="19"/>
  <c r="J107" i="19"/>
  <c r="J106" i="19"/>
  <c r="J105" i="19"/>
  <c r="J104" i="19"/>
  <c r="J102" i="19"/>
  <c r="J94" i="19"/>
  <c r="J93" i="19"/>
  <c r="F93" i="19"/>
  <c r="F91" i="19"/>
  <c r="E89" i="19"/>
  <c r="J41" i="19"/>
  <c r="F41" i="19"/>
  <c r="J40" i="19"/>
  <c r="F40" i="19"/>
  <c r="J39" i="19"/>
  <c r="F39" i="19"/>
  <c r="J37" i="19"/>
  <c r="F37" i="19"/>
  <c r="J33" i="19"/>
  <c r="J20" i="19"/>
  <c r="E20" i="19"/>
  <c r="F132" i="19" s="1"/>
  <c r="J19" i="19"/>
  <c r="J14" i="19"/>
  <c r="J129" i="19" s="1"/>
  <c r="E7" i="19"/>
  <c r="E123" i="19" s="1"/>
  <c r="BK338" i="18"/>
  <c r="BI338" i="18"/>
  <c r="BH338" i="18"/>
  <c r="BG338" i="18"/>
  <c r="BE338" i="18"/>
  <c r="T338" i="18"/>
  <c r="R338" i="18"/>
  <c r="R337" i="18" s="1"/>
  <c r="P338" i="18"/>
  <c r="J338" i="18"/>
  <c r="BF338" i="18" s="1"/>
  <c r="BK337" i="18"/>
  <c r="T337" i="18"/>
  <c r="P337" i="18"/>
  <c r="J337" i="18"/>
  <c r="BK336" i="18"/>
  <c r="BK335" i="18" s="1"/>
  <c r="BI336" i="18"/>
  <c r="BH336" i="18"/>
  <c r="BG336" i="18"/>
  <c r="BF336" i="18"/>
  <c r="BE336" i="18"/>
  <c r="T336" i="18"/>
  <c r="R336" i="18"/>
  <c r="P336" i="18"/>
  <c r="P335" i="18" s="1"/>
  <c r="P334" i="18" s="1"/>
  <c r="J336" i="18"/>
  <c r="T335" i="18"/>
  <c r="R335" i="18"/>
  <c r="T334" i="18"/>
  <c r="BK333" i="18"/>
  <c r="BI333" i="18"/>
  <c r="BH333" i="18"/>
  <c r="BG333" i="18"/>
  <c r="BF333" i="18"/>
  <c r="BE333" i="18"/>
  <c r="T333" i="18"/>
  <c r="R333" i="18"/>
  <c r="P333" i="18"/>
  <c r="J333" i="18"/>
  <c r="BK332" i="18"/>
  <c r="BI332" i="18"/>
  <c r="BH332" i="18"/>
  <c r="BG332" i="18"/>
  <c r="BF332" i="18"/>
  <c r="BE332" i="18"/>
  <c r="T332" i="18"/>
  <c r="R332" i="18"/>
  <c r="P332" i="18"/>
  <c r="J332" i="18"/>
  <c r="BK331" i="18"/>
  <c r="BI331" i="18"/>
  <c r="BH331" i="18"/>
  <c r="BG331" i="18"/>
  <c r="BF331" i="18"/>
  <c r="BE331" i="18"/>
  <c r="T331" i="18"/>
  <c r="R331" i="18"/>
  <c r="P331" i="18"/>
  <c r="J331" i="18"/>
  <c r="BK330" i="18"/>
  <c r="BI330" i="18"/>
  <c r="BH330" i="18"/>
  <c r="BG330" i="18"/>
  <c r="BF330" i="18"/>
  <c r="BE330" i="18"/>
  <c r="T330" i="18"/>
  <c r="R330" i="18"/>
  <c r="P330" i="18"/>
  <c r="J330" i="18"/>
  <c r="BK329" i="18"/>
  <c r="BI329" i="18"/>
  <c r="BH329" i="18"/>
  <c r="BG329" i="18"/>
  <c r="BF329" i="18"/>
  <c r="BE329" i="18"/>
  <c r="T329" i="18"/>
  <c r="R329" i="18"/>
  <c r="P329" i="18"/>
  <c r="J329" i="18"/>
  <c r="BK328" i="18"/>
  <c r="BI328" i="18"/>
  <c r="BH328" i="18"/>
  <c r="BG328" i="18"/>
  <c r="BF328" i="18"/>
  <c r="BE328" i="18"/>
  <c r="T328" i="18"/>
  <c r="R328" i="18"/>
  <c r="P328" i="18"/>
  <c r="J328" i="18"/>
  <c r="BK327" i="18"/>
  <c r="BI327" i="18"/>
  <c r="BH327" i="18"/>
  <c r="BG327" i="18"/>
  <c r="BF327" i="18"/>
  <c r="BE327" i="18"/>
  <c r="T327" i="18"/>
  <c r="R327" i="18"/>
  <c r="P327" i="18"/>
  <c r="J327" i="18"/>
  <c r="BK326" i="18"/>
  <c r="BI326" i="18"/>
  <c r="BH326" i="18"/>
  <c r="BG326" i="18"/>
  <c r="BF326" i="18"/>
  <c r="BE326" i="18"/>
  <c r="T326" i="18"/>
  <c r="R326" i="18"/>
  <c r="P326" i="18"/>
  <c r="J326" i="18"/>
  <c r="BK325" i="18"/>
  <c r="BI325" i="18"/>
  <c r="BH325" i="18"/>
  <c r="BG325" i="18"/>
  <c r="BF325" i="18"/>
  <c r="BE325" i="18"/>
  <c r="T325" i="18"/>
  <c r="R325" i="18"/>
  <c r="P325" i="18"/>
  <c r="J325" i="18"/>
  <c r="BK324" i="18"/>
  <c r="BI324" i="18"/>
  <c r="BH324" i="18"/>
  <c r="BG324" i="18"/>
  <c r="BF324" i="18"/>
  <c r="BE324" i="18"/>
  <c r="T324" i="18"/>
  <c r="R324" i="18"/>
  <c r="P324" i="18"/>
  <c r="J324" i="18"/>
  <c r="BK323" i="18"/>
  <c r="BI323" i="18"/>
  <c r="BH323" i="18"/>
  <c r="BG323" i="18"/>
  <c r="BF323" i="18"/>
  <c r="BE323" i="18"/>
  <c r="T323" i="18"/>
  <c r="R323" i="18"/>
  <c r="P323" i="18"/>
  <c r="J323" i="18"/>
  <c r="BK322" i="18"/>
  <c r="BI322" i="18"/>
  <c r="BH322" i="18"/>
  <c r="BG322" i="18"/>
  <c r="BF322" i="18"/>
  <c r="BE322" i="18"/>
  <c r="T322" i="18"/>
  <c r="R322" i="18"/>
  <c r="P322" i="18"/>
  <c r="J322" i="18"/>
  <c r="BK321" i="18"/>
  <c r="BI321" i="18"/>
  <c r="BH321" i="18"/>
  <c r="BG321" i="18"/>
  <c r="BF321" i="18"/>
  <c r="BE321" i="18"/>
  <c r="T321" i="18"/>
  <c r="R321" i="18"/>
  <c r="P321" i="18"/>
  <c r="J321" i="18"/>
  <c r="BK320" i="18"/>
  <c r="BI320" i="18"/>
  <c r="BH320" i="18"/>
  <c r="BG320" i="18"/>
  <c r="BF320" i="18"/>
  <c r="BE320" i="18"/>
  <c r="T320" i="18"/>
  <c r="R320" i="18"/>
  <c r="P320" i="18"/>
  <c r="J320" i="18"/>
  <c r="BK319" i="18"/>
  <c r="BI319" i="18"/>
  <c r="BH319" i="18"/>
  <c r="BG319" i="18"/>
  <c r="BF319" i="18"/>
  <c r="BE319" i="18"/>
  <c r="T319" i="18"/>
  <c r="R319" i="18"/>
  <c r="P319" i="18"/>
  <c r="J319" i="18"/>
  <c r="BK318" i="18"/>
  <c r="BI318" i="18"/>
  <c r="BH318" i="18"/>
  <c r="BG318" i="18"/>
  <c r="BE318" i="18"/>
  <c r="T318" i="18"/>
  <c r="R318" i="18"/>
  <c r="P318" i="18"/>
  <c r="J318" i="18"/>
  <c r="BF318" i="18" s="1"/>
  <c r="BK317" i="18"/>
  <c r="BI317" i="18"/>
  <c r="BH317" i="18"/>
  <c r="BG317" i="18"/>
  <c r="BF317" i="18"/>
  <c r="BE317" i="18"/>
  <c r="T317" i="18"/>
  <c r="R317" i="18"/>
  <c r="P317" i="18"/>
  <c r="J317" i="18"/>
  <c r="BK316" i="18"/>
  <c r="BI316" i="18"/>
  <c r="BH316" i="18"/>
  <c r="BG316" i="18"/>
  <c r="BF316" i="18"/>
  <c r="BE316" i="18"/>
  <c r="T316" i="18"/>
  <c r="R316" i="18"/>
  <c r="P316" i="18"/>
  <c r="J316" i="18"/>
  <c r="BK315" i="18"/>
  <c r="BI315" i="18"/>
  <c r="BH315" i="18"/>
  <c r="BG315" i="18"/>
  <c r="BF315" i="18"/>
  <c r="BE315" i="18"/>
  <c r="T315" i="18"/>
  <c r="R315" i="18"/>
  <c r="P315" i="18"/>
  <c r="J315" i="18"/>
  <c r="BK314" i="18"/>
  <c r="BI314" i="18"/>
  <c r="BH314" i="18"/>
  <c r="BG314" i="18"/>
  <c r="BF314" i="18"/>
  <c r="BE314" i="18"/>
  <c r="T314" i="18"/>
  <c r="R314" i="18"/>
  <c r="P314" i="18"/>
  <c r="J314" i="18"/>
  <c r="BK313" i="18"/>
  <c r="BI313" i="18"/>
  <c r="BH313" i="18"/>
  <c r="BG313" i="18"/>
  <c r="BF313" i="18"/>
  <c r="BE313" i="18"/>
  <c r="T313" i="18"/>
  <c r="R313" i="18"/>
  <c r="P313" i="18"/>
  <c r="J313" i="18"/>
  <c r="BK312" i="18"/>
  <c r="BI312" i="18"/>
  <c r="BH312" i="18"/>
  <c r="BG312" i="18"/>
  <c r="BF312" i="18"/>
  <c r="BE312" i="18"/>
  <c r="T312" i="18"/>
  <c r="R312" i="18"/>
  <c r="P312" i="18"/>
  <c r="J312" i="18"/>
  <c r="BK311" i="18"/>
  <c r="BI311" i="18"/>
  <c r="BH311" i="18"/>
  <c r="BG311" i="18"/>
  <c r="BF311" i="18"/>
  <c r="BE311" i="18"/>
  <c r="T311" i="18"/>
  <c r="R311" i="18"/>
  <c r="P311" i="18"/>
  <c r="J311" i="18"/>
  <c r="BK310" i="18"/>
  <c r="BI310" i="18"/>
  <c r="BH310" i="18"/>
  <c r="BG310" i="18"/>
  <c r="BF310" i="18"/>
  <c r="BE310" i="18"/>
  <c r="T310" i="18"/>
  <c r="R310" i="18"/>
  <c r="P310" i="18"/>
  <c r="J310" i="18"/>
  <c r="BK309" i="18"/>
  <c r="BI309" i="18"/>
  <c r="BH309" i="18"/>
  <c r="BG309" i="18"/>
  <c r="BF309" i="18"/>
  <c r="BE309" i="18"/>
  <c r="T309" i="18"/>
  <c r="R309" i="18"/>
  <c r="P309" i="18"/>
  <c r="J309" i="18"/>
  <c r="BK308" i="18"/>
  <c r="BI308" i="18"/>
  <c r="BH308" i="18"/>
  <c r="BG308" i="18"/>
  <c r="BF308" i="18"/>
  <c r="BE308" i="18"/>
  <c r="T308" i="18"/>
  <c r="R308" i="18"/>
  <c r="P308" i="18"/>
  <c r="J308" i="18"/>
  <c r="BK307" i="18"/>
  <c r="BI307" i="18"/>
  <c r="BH307" i="18"/>
  <c r="BG307" i="18"/>
  <c r="BF307" i="18"/>
  <c r="BE307" i="18"/>
  <c r="T307" i="18"/>
  <c r="R307" i="18"/>
  <c r="P307" i="18"/>
  <c r="J307" i="18"/>
  <c r="BK306" i="18"/>
  <c r="BI306" i="18"/>
  <c r="BH306" i="18"/>
  <c r="BG306" i="18"/>
  <c r="BE306" i="18"/>
  <c r="T306" i="18"/>
  <c r="R306" i="18"/>
  <c r="P306" i="18"/>
  <c r="J306" i="18"/>
  <c r="BF306" i="18" s="1"/>
  <c r="BK305" i="18"/>
  <c r="BI305" i="18"/>
  <c r="BH305" i="18"/>
  <c r="BG305" i="18"/>
  <c r="BE305" i="18"/>
  <c r="T305" i="18"/>
  <c r="R305" i="18"/>
  <c r="P305" i="18"/>
  <c r="J305" i="18"/>
  <c r="BF305" i="18" s="1"/>
  <c r="BK304" i="18"/>
  <c r="BI304" i="18"/>
  <c r="BH304" i="18"/>
  <c r="BG304" i="18"/>
  <c r="BE304" i="18"/>
  <c r="T304" i="18"/>
  <c r="R304" i="18"/>
  <c r="P304" i="18"/>
  <c r="J304" i="18"/>
  <c r="BF304" i="18" s="1"/>
  <c r="BK303" i="18"/>
  <c r="BI303" i="18"/>
  <c r="BH303" i="18"/>
  <c r="BG303" i="18"/>
  <c r="BE303" i="18"/>
  <c r="T303" i="18"/>
  <c r="R303" i="18"/>
  <c r="P303" i="18"/>
  <c r="J303" i="18"/>
  <c r="BF303" i="18" s="1"/>
  <c r="BK302" i="18"/>
  <c r="BI302" i="18"/>
  <c r="BH302" i="18"/>
  <c r="BG302" i="18"/>
  <c r="BE302" i="18"/>
  <c r="T302" i="18"/>
  <c r="R302" i="18"/>
  <c r="P302" i="18"/>
  <c r="J302" i="18"/>
  <c r="BF302" i="18" s="1"/>
  <c r="BK301" i="18"/>
  <c r="BI301" i="18"/>
  <c r="BH301" i="18"/>
  <c r="BG301" i="18"/>
  <c r="BF301" i="18"/>
  <c r="BE301" i="18"/>
  <c r="T301" i="18"/>
  <c r="R301" i="18"/>
  <c r="P301" i="18"/>
  <c r="J301" i="18"/>
  <c r="BK300" i="18"/>
  <c r="BI300" i="18"/>
  <c r="BH300" i="18"/>
  <c r="BG300" i="18"/>
  <c r="BF300" i="18"/>
  <c r="BE300" i="18"/>
  <c r="T300" i="18"/>
  <c r="R300" i="18"/>
  <c r="P300" i="18"/>
  <c r="J300" i="18"/>
  <c r="BK299" i="18"/>
  <c r="BI299" i="18"/>
  <c r="BH299" i="18"/>
  <c r="BG299" i="18"/>
  <c r="BF299" i="18"/>
  <c r="BE299" i="18"/>
  <c r="T299" i="18"/>
  <c r="R299" i="18"/>
  <c r="P299" i="18"/>
  <c r="J299" i="18"/>
  <c r="BK298" i="18"/>
  <c r="BI298" i="18"/>
  <c r="BH298" i="18"/>
  <c r="BG298" i="18"/>
  <c r="BF298" i="18"/>
  <c r="BE298" i="18"/>
  <c r="T298" i="18"/>
  <c r="R298" i="18"/>
  <c r="P298" i="18"/>
  <c r="J298" i="18"/>
  <c r="BK297" i="18"/>
  <c r="BI297" i="18"/>
  <c r="BH297" i="18"/>
  <c r="BG297" i="18"/>
  <c r="BF297" i="18"/>
  <c r="BE297" i="18"/>
  <c r="T297" i="18"/>
  <c r="R297" i="18"/>
  <c r="P297" i="18"/>
  <c r="J297" i="18"/>
  <c r="BK296" i="18"/>
  <c r="BI296" i="18"/>
  <c r="BH296" i="18"/>
  <c r="BG296" i="18"/>
  <c r="BF296" i="18"/>
  <c r="BE296" i="18"/>
  <c r="T296" i="18"/>
  <c r="R296" i="18"/>
  <c r="P296" i="18"/>
  <c r="J296" i="18"/>
  <c r="BK295" i="18"/>
  <c r="BI295" i="18"/>
  <c r="BH295" i="18"/>
  <c r="BG295" i="18"/>
  <c r="BF295" i="18"/>
  <c r="BE295" i="18"/>
  <c r="T295" i="18"/>
  <c r="R295" i="18"/>
  <c r="P295" i="18"/>
  <c r="J295" i="18"/>
  <c r="BK294" i="18"/>
  <c r="BI294" i="18"/>
  <c r="BH294" i="18"/>
  <c r="BG294" i="18"/>
  <c r="BF294" i="18"/>
  <c r="BE294" i="18"/>
  <c r="T294" i="18"/>
  <c r="R294" i="18"/>
  <c r="P294" i="18"/>
  <c r="J294" i="18"/>
  <c r="BK293" i="18"/>
  <c r="BI293" i="18"/>
  <c r="BH293" i="18"/>
  <c r="BG293" i="18"/>
  <c r="BF293" i="18"/>
  <c r="BE293" i="18"/>
  <c r="T293" i="18"/>
  <c r="R293" i="18"/>
  <c r="P293" i="18"/>
  <c r="J293" i="18"/>
  <c r="BK292" i="18"/>
  <c r="BI292" i="18"/>
  <c r="BH292" i="18"/>
  <c r="BG292" i="18"/>
  <c r="BE292" i="18"/>
  <c r="T292" i="18"/>
  <c r="R292" i="18"/>
  <c r="P292" i="18"/>
  <c r="J292" i="18"/>
  <c r="BF292" i="18" s="1"/>
  <c r="BK291" i="18"/>
  <c r="BI291" i="18"/>
  <c r="BH291" i="18"/>
  <c r="BG291" i="18"/>
  <c r="BF291" i="18"/>
  <c r="BE291" i="18"/>
  <c r="T291" i="18"/>
  <c r="R291" i="18"/>
  <c r="P291" i="18"/>
  <c r="J291" i="18"/>
  <c r="BK290" i="18"/>
  <c r="BI290" i="18"/>
  <c r="BH290" i="18"/>
  <c r="BG290" i="18"/>
  <c r="BF290" i="18"/>
  <c r="BE290" i="18"/>
  <c r="T290" i="18"/>
  <c r="R290" i="18"/>
  <c r="P290" i="18"/>
  <c r="J290" i="18"/>
  <c r="BK289" i="18"/>
  <c r="BI289" i="18"/>
  <c r="BH289" i="18"/>
  <c r="BG289" i="18"/>
  <c r="BF289" i="18"/>
  <c r="BE289" i="18"/>
  <c r="T289" i="18"/>
  <c r="R289" i="18"/>
  <c r="P289" i="18"/>
  <c r="J289" i="18"/>
  <c r="BK288" i="18"/>
  <c r="BI288" i="18"/>
  <c r="BH288" i="18"/>
  <c r="BG288" i="18"/>
  <c r="BE288" i="18"/>
  <c r="T288" i="18"/>
  <c r="R288" i="18"/>
  <c r="P288" i="18"/>
  <c r="J288" i="18"/>
  <c r="BF288" i="18" s="1"/>
  <c r="BK287" i="18"/>
  <c r="BI287" i="18"/>
  <c r="BH287" i="18"/>
  <c r="BG287" i="18"/>
  <c r="BE287" i="18"/>
  <c r="T287" i="18"/>
  <c r="R287" i="18"/>
  <c r="P287" i="18"/>
  <c r="J287" i="18"/>
  <c r="BF287" i="18" s="1"/>
  <c r="BK286" i="18"/>
  <c r="BI286" i="18"/>
  <c r="BH286" i="18"/>
  <c r="BG286" i="18"/>
  <c r="BE286" i="18"/>
  <c r="T286" i="18"/>
  <c r="R286" i="18"/>
  <c r="P286" i="18"/>
  <c r="J286" i="18"/>
  <c r="BF286" i="18" s="1"/>
  <c r="BK285" i="18"/>
  <c r="BI285" i="18"/>
  <c r="BH285" i="18"/>
  <c r="BG285" i="18"/>
  <c r="BE285" i="18"/>
  <c r="T285" i="18"/>
  <c r="R285" i="18"/>
  <c r="P285" i="18"/>
  <c r="J285" i="18"/>
  <c r="BF285" i="18" s="1"/>
  <c r="BK284" i="18"/>
  <c r="BI284" i="18"/>
  <c r="BH284" i="18"/>
  <c r="BG284" i="18"/>
  <c r="BE284" i="18"/>
  <c r="T284" i="18"/>
  <c r="R284" i="18"/>
  <c r="P284" i="18"/>
  <c r="J284" i="18"/>
  <c r="BF284" i="18" s="1"/>
  <c r="BK283" i="18"/>
  <c r="BI283" i="18"/>
  <c r="BH283" i="18"/>
  <c r="BG283" i="18"/>
  <c r="BF283" i="18"/>
  <c r="BE283" i="18"/>
  <c r="T283" i="18"/>
  <c r="R283" i="18"/>
  <c r="P283" i="18"/>
  <c r="J283" i="18"/>
  <c r="BK282" i="18"/>
  <c r="BI282" i="18"/>
  <c r="BH282" i="18"/>
  <c r="BG282" i="18"/>
  <c r="BF282" i="18"/>
  <c r="BE282" i="18"/>
  <c r="T282" i="18"/>
  <c r="R282" i="18"/>
  <c r="P282" i="18"/>
  <c r="J282" i="18"/>
  <c r="BK281" i="18"/>
  <c r="BI281" i="18"/>
  <c r="BH281" i="18"/>
  <c r="BG281" i="18"/>
  <c r="BF281" i="18"/>
  <c r="BE281" i="18"/>
  <c r="T281" i="18"/>
  <c r="R281" i="18"/>
  <c r="P281" i="18"/>
  <c r="J281" i="18"/>
  <c r="BK280" i="18"/>
  <c r="BI280" i="18"/>
  <c r="BH280" i="18"/>
  <c r="BG280" i="18"/>
  <c r="BF280" i="18"/>
  <c r="BE280" i="18"/>
  <c r="T280" i="18"/>
  <c r="R280" i="18"/>
  <c r="P280" i="18"/>
  <c r="J280" i="18"/>
  <c r="BK279" i="18"/>
  <c r="BI279" i="18"/>
  <c r="BH279" i="18"/>
  <c r="BG279" i="18"/>
  <c r="BF279" i="18"/>
  <c r="BE279" i="18"/>
  <c r="T279" i="18"/>
  <c r="R279" i="18"/>
  <c r="P279" i="18"/>
  <c r="J279" i="18"/>
  <c r="BK278" i="18"/>
  <c r="BI278" i="18"/>
  <c r="BH278" i="18"/>
  <c r="BG278" i="18"/>
  <c r="BF278" i="18"/>
  <c r="BE278" i="18"/>
  <c r="T278" i="18"/>
  <c r="R278" i="18"/>
  <c r="P278" i="18"/>
  <c r="J278" i="18"/>
  <c r="BK277" i="18"/>
  <c r="BI277" i="18"/>
  <c r="BH277" i="18"/>
  <c r="BG277" i="18"/>
  <c r="BF277" i="18"/>
  <c r="BE277" i="18"/>
  <c r="T277" i="18"/>
  <c r="R277" i="18"/>
  <c r="P277" i="18"/>
  <c r="J277" i="18"/>
  <c r="BK276" i="18"/>
  <c r="BI276" i="18"/>
  <c r="BH276" i="18"/>
  <c r="BG276" i="18"/>
  <c r="BF276" i="18"/>
  <c r="BE276" i="18"/>
  <c r="T276" i="18"/>
  <c r="T275" i="18" s="1"/>
  <c r="R276" i="18"/>
  <c r="P276" i="18"/>
  <c r="P275" i="18" s="1"/>
  <c r="J276" i="18"/>
  <c r="BK275" i="18"/>
  <c r="R275" i="18"/>
  <c r="J275" i="18"/>
  <c r="BK274" i="18"/>
  <c r="BI274" i="18"/>
  <c r="BH274" i="18"/>
  <c r="BG274" i="18"/>
  <c r="BE274" i="18"/>
  <c r="T274" i="18"/>
  <c r="R274" i="18"/>
  <c r="P274" i="18"/>
  <c r="J274" i="18"/>
  <c r="BF274" i="18" s="1"/>
  <c r="BK273" i="18"/>
  <c r="BI273" i="18"/>
  <c r="BH273" i="18"/>
  <c r="BG273" i="18"/>
  <c r="BE273" i="18"/>
  <c r="T273" i="18"/>
  <c r="R273" i="18"/>
  <c r="R272" i="18" s="1"/>
  <c r="R214" i="18" s="1"/>
  <c r="P273" i="18"/>
  <c r="J273" i="18"/>
  <c r="BF273" i="18" s="1"/>
  <c r="BK272" i="18"/>
  <c r="T272" i="18"/>
  <c r="P272" i="18"/>
  <c r="J272" i="18"/>
  <c r="BK271" i="18"/>
  <c r="BI271" i="18"/>
  <c r="BH271" i="18"/>
  <c r="BG271" i="18"/>
  <c r="BF271" i="18"/>
  <c r="BE271" i="18"/>
  <c r="T271" i="18"/>
  <c r="R271" i="18"/>
  <c r="P271" i="18"/>
  <c r="J271" i="18"/>
  <c r="BK270" i="18"/>
  <c r="BI270" i="18"/>
  <c r="BH270" i="18"/>
  <c r="BG270" i="18"/>
  <c r="BF270" i="18"/>
  <c r="BE270" i="18"/>
  <c r="T270" i="18"/>
  <c r="R270" i="18"/>
  <c r="P270" i="18"/>
  <c r="J270" i="18"/>
  <c r="BK269" i="18"/>
  <c r="BI269" i="18"/>
  <c r="BH269" i="18"/>
  <c r="BG269" i="18"/>
  <c r="BF269" i="18"/>
  <c r="BE269" i="18"/>
  <c r="T269" i="18"/>
  <c r="R269" i="18"/>
  <c r="P269" i="18"/>
  <c r="J269" i="18"/>
  <c r="BK268" i="18"/>
  <c r="BI268" i="18"/>
  <c r="BH268" i="18"/>
  <c r="BG268" i="18"/>
  <c r="BF268" i="18"/>
  <c r="BE268" i="18"/>
  <c r="T268" i="18"/>
  <c r="R268" i="18"/>
  <c r="P268" i="18"/>
  <c r="J268" i="18"/>
  <c r="BK267" i="18"/>
  <c r="BI267" i="18"/>
  <c r="BH267" i="18"/>
  <c r="BG267" i="18"/>
  <c r="BF267" i="18"/>
  <c r="BE267" i="18"/>
  <c r="T267" i="18"/>
  <c r="R267" i="18"/>
  <c r="P267" i="18"/>
  <c r="J267" i="18"/>
  <c r="BK266" i="18"/>
  <c r="BI266" i="18"/>
  <c r="BH266" i="18"/>
  <c r="BG266" i="18"/>
  <c r="BF266" i="18"/>
  <c r="BE266" i="18"/>
  <c r="T266" i="18"/>
  <c r="R266" i="18"/>
  <c r="P266" i="18"/>
  <c r="J266" i="18"/>
  <c r="BK265" i="18"/>
  <c r="BI265" i="18"/>
  <c r="BH265" i="18"/>
  <c r="BG265" i="18"/>
  <c r="BF265" i="18"/>
  <c r="BE265" i="18"/>
  <c r="T265" i="18"/>
  <c r="R265" i="18"/>
  <c r="P265" i="18"/>
  <c r="J265" i="18"/>
  <c r="BK264" i="18"/>
  <c r="BI264" i="18"/>
  <c r="BH264" i="18"/>
  <c r="BG264" i="18"/>
  <c r="BF264" i="18"/>
  <c r="BE264" i="18"/>
  <c r="T264" i="18"/>
  <c r="R264" i="18"/>
  <c r="P264" i="18"/>
  <c r="J264" i="18"/>
  <c r="BK263" i="18"/>
  <c r="BI263" i="18"/>
  <c r="BH263" i="18"/>
  <c r="BG263" i="18"/>
  <c r="BF263" i="18"/>
  <c r="BE263" i="18"/>
  <c r="T263" i="18"/>
  <c r="R263" i="18"/>
  <c r="P263" i="18"/>
  <c r="J263" i="18"/>
  <c r="BK262" i="18"/>
  <c r="BI262" i="18"/>
  <c r="BH262" i="18"/>
  <c r="BG262" i="18"/>
  <c r="BF262" i="18"/>
  <c r="BE262" i="18"/>
  <c r="T262" i="18"/>
  <c r="R262" i="18"/>
  <c r="P262" i="18"/>
  <c r="J262" i="18"/>
  <c r="BK261" i="18"/>
  <c r="BI261" i="18"/>
  <c r="BH261" i="18"/>
  <c r="BG261" i="18"/>
  <c r="BF261" i="18"/>
  <c r="BE261" i="18"/>
  <c r="T261" i="18"/>
  <c r="R261" i="18"/>
  <c r="P261" i="18"/>
  <c r="J261" i="18"/>
  <c r="BK260" i="18"/>
  <c r="BI260" i="18"/>
  <c r="BH260" i="18"/>
  <c r="BG260" i="18"/>
  <c r="BF260" i="18"/>
  <c r="BE260" i="18"/>
  <c r="T260" i="18"/>
  <c r="R260" i="18"/>
  <c r="P260" i="18"/>
  <c r="J260" i="18"/>
  <c r="BK259" i="18"/>
  <c r="BI259" i="18"/>
  <c r="BH259" i="18"/>
  <c r="BG259" i="18"/>
  <c r="BF259" i="18"/>
  <c r="BE259" i="18"/>
  <c r="T259" i="18"/>
  <c r="R259" i="18"/>
  <c r="P259" i="18"/>
  <c r="J259" i="18"/>
  <c r="BK258" i="18"/>
  <c r="BI258" i="18"/>
  <c r="BH258" i="18"/>
  <c r="BG258" i="18"/>
  <c r="BF258" i="18"/>
  <c r="BE258" i="18"/>
  <c r="T258" i="18"/>
  <c r="R258" i="18"/>
  <c r="P258" i="18"/>
  <c r="J258" i="18"/>
  <c r="BK257" i="18"/>
  <c r="BI257" i="18"/>
  <c r="BH257" i="18"/>
  <c r="BG257" i="18"/>
  <c r="BF257" i="18"/>
  <c r="BE257" i="18"/>
  <c r="T257" i="18"/>
  <c r="R257" i="18"/>
  <c r="P257" i="18"/>
  <c r="J257" i="18"/>
  <c r="BK256" i="18"/>
  <c r="BI256" i="18"/>
  <c r="BH256" i="18"/>
  <c r="BG256" i="18"/>
  <c r="BF256" i="18"/>
  <c r="BE256" i="18"/>
  <c r="T256" i="18"/>
  <c r="R256" i="18"/>
  <c r="P256" i="18"/>
  <c r="J256" i="18"/>
  <c r="BK255" i="18"/>
  <c r="BI255" i="18"/>
  <c r="BH255" i="18"/>
  <c r="BG255" i="18"/>
  <c r="BF255" i="18"/>
  <c r="BE255" i="18"/>
  <c r="T255" i="18"/>
  <c r="R255" i="18"/>
  <c r="P255" i="18"/>
  <c r="J255" i="18"/>
  <c r="BK254" i="18"/>
  <c r="BI254" i="18"/>
  <c r="BH254" i="18"/>
  <c r="BG254" i="18"/>
  <c r="BF254" i="18"/>
  <c r="BE254" i="18"/>
  <c r="T254" i="18"/>
  <c r="R254" i="18"/>
  <c r="P254" i="18"/>
  <c r="J254" i="18"/>
  <c r="BK253" i="18"/>
  <c r="BI253" i="18"/>
  <c r="BH253" i="18"/>
  <c r="BG253" i="18"/>
  <c r="BF253" i="18"/>
  <c r="BE253" i="18"/>
  <c r="T253" i="18"/>
  <c r="R253" i="18"/>
  <c r="P253" i="18"/>
  <c r="J253" i="18"/>
  <c r="BK252" i="18"/>
  <c r="BI252" i="18"/>
  <c r="BH252" i="18"/>
  <c r="BG252" i="18"/>
  <c r="BF252" i="18"/>
  <c r="BE252" i="18"/>
  <c r="T252" i="18"/>
  <c r="R252" i="18"/>
  <c r="P252" i="18"/>
  <c r="J252" i="18"/>
  <c r="BK251" i="18"/>
  <c r="BI251" i="18"/>
  <c r="BH251" i="18"/>
  <c r="BG251" i="18"/>
  <c r="BF251" i="18"/>
  <c r="BE251" i="18"/>
  <c r="T251" i="18"/>
  <c r="R251" i="18"/>
  <c r="P251" i="18"/>
  <c r="J251" i="18"/>
  <c r="BK250" i="18"/>
  <c r="BI250" i="18"/>
  <c r="BH250" i="18"/>
  <c r="BG250" i="18"/>
  <c r="BF250" i="18"/>
  <c r="BE250" i="18"/>
  <c r="T250" i="18"/>
  <c r="R250" i="18"/>
  <c r="P250" i="18"/>
  <c r="J250" i="18"/>
  <c r="BK249" i="18"/>
  <c r="BI249" i="18"/>
  <c r="BH249" i="18"/>
  <c r="BG249" i="18"/>
  <c r="BF249" i="18"/>
  <c r="BE249" i="18"/>
  <c r="T249" i="18"/>
  <c r="R249" i="18"/>
  <c r="P249" i="18"/>
  <c r="J249" i="18"/>
  <c r="BK248" i="18"/>
  <c r="BI248" i="18"/>
  <c r="BH248" i="18"/>
  <c r="BG248" i="18"/>
  <c r="BF248" i="18"/>
  <c r="BE248" i="18"/>
  <c r="T248" i="18"/>
  <c r="R248" i="18"/>
  <c r="P248" i="18"/>
  <c r="J248" i="18"/>
  <c r="BK247" i="18"/>
  <c r="BI247" i="18"/>
  <c r="BH247" i="18"/>
  <c r="BG247" i="18"/>
  <c r="BF247" i="18"/>
  <c r="BE247" i="18"/>
  <c r="T247" i="18"/>
  <c r="R247" i="18"/>
  <c r="P247" i="18"/>
  <c r="J247" i="18"/>
  <c r="BK246" i="18"/>
  <c r="BI246" i="18"/>
  <c r="BH246" i="18"/>
  <c r="BG246" i="18"/>
  <c r="BF246" i="18"/>
  <c r="BE246" i="18"/>
  <c r="T246" i="18"/>
  <c r="R246" i="18"/>
  <c r="P246" i="18"/>
  <c r="J246" i="18"/>
  <c r="BK245" i="18"/>
  <c r="BI245" i="18"/>
  <c r="BH245" i="18"/>
  <c r="BG245" i="18"/>
  <c r="BF245" i="18"/>
  <c r="BE245" i="18"/>
  <c r="T245" i="18"/>
  <c r="R245" i="18"/>
  <c r="P245" i="18"/>
  <c r="J245" i="18"/>
  <c r="BK244" i="18"/>
  <c r="BI244" i="18"/>
  <c r="BH244" i="18"/>
  <c r="BG244" i="18"/>
  <c r="BF244" i="18"/>
  <c r="BE244" i="18"/>
  <c r="T244" i="18"/>
  <c r="R244" i="18"/>
  <c r="P244" i="18"/>
  <c r="J244" i="18"/>
  <c r="BK243" i="18"/>
  <c r="BI243" i="18"/>
  <c r="BH243" i="18"/>
  <c r="BG243" i="18"/>
  <c r="BF243" i="18"/>
  <c r="BE243" i="18"/>
  <c r="T243" i="18"/>
  <c r="R243" i="18"/>
  <c r="P243" i="18"/>
  <c r="J243" i="18"/>
  <c r="BK242" i="18"/>
  <c r="BI242" i="18"/>
  <c r="BH242" i="18"/>
  <c r="BG242" i="18"/>
  <c r="BF242" i="18"/>
  <c r="BE242" i="18"/>
  <c r="T242" i="18"/>
  <c r="R242" i="18"/>
  <c r="P242" i="18"/>
  <c r="J242" i="18"/>
  <c r="BK241" i="18"/>
  <c r="BI241" i="18"/>
  <c r="BH241" i="18"/>
  <c r="BG241" i="18"/>
  <c r="BF241" i="18"/>
  <c r="BE241" i="18"/>
  <c r="T241" i="18"/>
  <c r="R241" i="18"/>
  <c r="P241" i="18"/>
  <c r="J241" i="18"/>
  <c r="BK240" i="18"/>
  <c r="BI240" i="18"/>
  <c r="BH240" i="18"/>
  <c r="BG240" i="18"/>
  <c r="BF240" i="18"/>
  <c r="BE240" i="18"/>
  <c r="T240" i="18"/>
  <c r="R240" i="18"/>
  <c r="P240" i="18"/>
  <c r="J240" i="18"/>
  <c r="BK239" i="18"/>
  <c r="BI239" i="18"/>
  <c r="BH239" i="18"/>
  <c r="BG239" i="18"/>
  <c r="BF239" i="18"/>
  <c r="BE239" i="18"/>
  <c r="T239" i="18"/>
  <c r="T238" i="18" s="1"/>
  <c r="R239" i="18"/>
  <c r="P239" i="18"/>
  <c r="P238" i="18" s="1"/>
  <c r="P214" i="18" s="1"/>
  <c r="J239" i="18"/>
  <c r="BK238" i="18"/>
  <c r="R238" i="18"/>
  <c r="J238" i="18"/>
  <c r="BK237" i="18"/>
  <c r="BI237" i="18"/>
  <c r="BH237" i="18"/>
  <c r="BG237" i="18"/>
  <c r="BE237" i="18"/>
  <c r="T237" i="18"/>
  <c r="R237" i="18"/>
  <c r="P237" i="18"/>
  <c r="J237" i="18"/>
  <c r="BF237" i="18" s="1"/>
  <c r="BK236" i="18"/>
  <c r="BI236" i="18"/>
  <c r="BH236" i="18"/>
  <c r="BG236" i="18"/>
  <c r="BE236" i="18"/>
  <c r="T236" i="18"/>
  <c r="R236" i="18"/>
  <c r="P236" i="18"/>
  <c r="J236" i="18"/>
  <c r="BF236" i="18" s="1"/>
  <c r="BK235" i="18"/>
  <c r="BI235" i="18"/>
  <c r="BH235" i="18"/>
  <c r="BG235" i="18"/>
  <c r="BE235" i="18"/>
  <c r="T235" i="18"/>
  <c r="R235" i="18"/>
  <c r="P235" i="18"/>
  <c r="J235" i="18"/>
  <c r="BF235" i="18" s="1"/>
  <c r="BK234" i="18"/>
  <c r="BI234" i="18"/>
  <c r="BH234" i="18"/>
  <c r="BG234" i="18"/>
  <c r="BE234" i="18"/>
  <c r="T234" i="18"/>
  <c r="R234" i="18"/>
  <c r="P234" i="18"/>
  <c r="J234" i="18"/>
  <c r="BF234" i="18" s="1"/>
  <c r="BK233" i="18"/>
  <c r="BI233" i="18"/>
  <c r="BH233" i="18"/>
  <c r="BG233" i="18"/>
  <c r="BE233" i="18"/>
  <c r="T233" i="18"/>
  <c r="R233" i="18"/>
  <c r="P233" i="18"/>
  <c r="J233" i="18"/>
  <c r="BF233" i="18" s="1"/>
  <c r="BK232" i="18"/>
  <c r="BI232" i="18"/>
  <c r="BH232" i="18"/>
  <c r="BG232" i="18"/>
  <c r="BE232" i="18"/>
  <c r="T232" i="18"/>
  <c r="R232" i="18"/>
  <c r="P232" i="18"/>
  <c r="J232" i="18"/>
  <c r="BF232" i="18" s="1"/>
  <c r="BK231" i="18"/>
  <c r="BI231" i="18"/>
  <c r="BH231" i="18"/>
  <c r="BG231" i="18"/>
  <c r="BF231" i="18"/>
  <c r="BE231" i="18"/>
  <c r="T231" i="18"/>
  <c r="R231" i="18"/>
  <c r="P231" i="18"/>
  <c r="J231" i="18"/>
  <c r="BK230" i="18"/>
  <c r="BI230" i="18"/>
  <c r="BH230" i="18"/>
  <c r="BG230" i="18"/>
  <c r="BE230" i="18"/>
  <c r="T230" i="18"/>
  <c r="R230" i="18"/>
  <c r="P230" i="18"/>
  <c r="J230" i="18"/>
  <c r="BF230" i="18" s="1"/>
  <c r="BK229" i="18"/>
  <c r="BI229" i="18"/>
  <c r="BH229" i="18"/>
  <c r="BG229" i="18"/>
  <c r="BF229" i="18"/>
  <c r="BE229" i="18"/>
  <c r="T229" i="18"/>
  <c r="R229" i="18"/>
  <c r="P229" i="18"/>
  <c r="J229" i="18"/>
  <c r="BK228" i="18"/>
  <c r="BI228" i="18"/>
  <c r="BH228" i="18"/>
  <c r="BG228" i="18"/>
  <c r="BE228" i="18"/>
  <c r="T228" i="18"/>
  <c r="R228" i="18"/>
  <c r="P228" i="18"/>
  <c r="J228" i="18"/>
  <c r="BF228" i="18" s="1"/>
  <c r="BK227" i="18"/>
  <c r="BI227" i="18"/>
  <c r="BH227" i="18"/>
  <c r="BG227" i="18"/>
  <c r="BF227" i="18"/>
  <c r="BE227" i="18"/>
  <c r="T227" i="18"/>
  <c r="R227" i="18"/>
  <c r="P227" i="18"/>
  <c r="J227" i="18"/>
  <c r="BK226" i="18"/>
  <c r="BI226" i="18"/>
  <c r="BH226" i="18"/>
  <c r="BG226" i="18"/>
  <c r="BE226" i="18"/>
  <c r="T226" i="18"/>
  <c r="R226" i="18"/>
  <c r="P226" i="18"/>
  <c r="J226" i="18"/>
  <c r="BF226" i="18" s="1"/>
  <c r="BK225" i="18"/>
  <c r="BI225" i="18"/>
  <c r="BH225" i="18"/>
  <c r="BG225" i="18"/>
  <c r="BF225" i="18"/>
  <c r="BE225" i="18"/>
  <c r="T225" i="18"/>
  <c r="R225" i="18"/>
  <c r="P225" i="18"/>
  <c r="J225" i="18"/>
  <c r="BK224" i="18"/>
  <c r="BI224" i="18"/>
  <c r="BH224" i="18"/>
  <c r="BG224" i="18"/>
  <c r="BE224" i="18"/>
  <c r="T224" i="18"/>
  <c r="R224" i="18"/>
  <c r="P224" i="18"/>
  <c r="J224" i="18"/>
  <c r="BF224" i="18" s="1"/>
  <c r="BK223" i="18"/>
  <c r="BI223" i="18"/>
  <c r="BH223" i="18"/>
  <c r="BG223" i="18"/>
  <c r="BF223" i="18"/>
  <c r="BE223" i="18"/>
  <c r="T223" i="18"/>
  <c r="R223" i="18"/>
  <c r="P223" i="18"/>
  <c r="J223" i="18"/>
  <c r="BK222" i="18"/>
  <c r="BI222" i="18"/>
  <c r="BH222" i="18"/>
  <c r="BG222" i="18"/>
  <c r="BE222" i="18"/>
  <c r="T222" i="18"/>
  <c r="R222" i="18"/>
  <c r="P222" i="18"/>
  <c r="J222" i="18"/>
  <c r="BF222" i="18" s="1"/>
  <c r="BK221" i="18"/>
  <c r="BI221" i="18"/>
  <c r="BH221" i="18"/>
  <c r="BG221" i="18"/>
  <c r="BF221" i="18"/>
  <c r="BE221" i="18"/>
  <c r="T221" i="18"/>
  <c r="R221" i="18"/>
  <c r="P221" i="18"/>
  <c r="J221" i="18"/>
  <c r="BK220" i="18"/>
  <c r="BI220" i="18"/>
  <c r="BH220" i="18"/>
  <c r="BG220" i="18"/>
  <c r="BE220" i="18"/>
  <c r="T220" i="18"/>
  <c r="R220" i="18"/>
  <c r="P220" i="18"/>
  <c r="J220" i="18"/>
  <c r="BF220" i="18" s="1"/>
  <c r="BK219" i="18"/>
  <c r="BI219" i="18"/>
  <c r="BH219" i="18"/>
  <c r="BG219" i="18"/>
  <c r="BF219" i="18"/>
  <c r="BE219" i="18"/>
  <c r="T219" i="18"/>
  <c r="R219" i="18"/>
  <c r="P219" i="18"/>
  <c r="J219" i="18"/>
  <c r="BK218" i="18"/>
  <c r="BI218" i="18"/>
  <c r="BH218" i="18"/>
  <c r="BG218" i="18"/>
  <c r="BE218" i="18"/>
  <c r="T218" i="18"/>
  <c r="R218" i="18"/>
  <c r="P218" i="18"/>
  <c r="J218" i="18"/>
  <c r="BF218" i="18" s="1"/>
  <c r="BK217" i="18"/>
  <c r="BI217" i="18"/>
  <c r="BH217" i="18"/>
  <c r="BG217" i="18"/>
  <c r="BF217" i="18"/>
  <c r="BE217" i="18"/>
  <c r="T217" i="18"/>
  <c r="R217" i="18"/>
  <c r="P217" i="18"/>
  <c r="J217" i="18"/>
  <c r="BK216" i="18"/>
  <c r="BI216" i="18"/>
  <c r="BH216" i="18"/>
  <c r="BG216" i="18"/>
  <c r="BE216" i="18"/>
  <c r="T216" i="18"/>
  <c r="T215" i="18" s="1"/>
  <c r="T214" i="18" s="1"/>
  <c r="R216" i="18"/>
  <c r="P216" i="18"/>
  <c r="J216" i="18"/>
  <c r="BF216" i="18" s="1"/>
  <c r="BK215" i="18"/>
  <c r="BK214" i="18" s="1"/>
  <c r="J214" i="18" s="1"/>
  <c r="J105" i="18" s="1"/>
  <c r="R215" i="18"/>
  <c r="P215" i="18"/>
  <c r="J215" i="18"/>
  <c r="BK213" i="18"/>
  <c r="BI213" i="18"/>
  <c r="BH213" i="18"/>
  <c r="BG213" i="18"/>
  <c r="BE213" i="18"/>
  <c r="T213" i="18"/>
  <c r="R213" i="18"/>
  <c r="P213" i="18"/>
  <c r="J213" i="18"/>
  <c r="BF213" i="18" s="1"/>
  <c r="BK212" i="18"/>
  <c r="BI212" i="18"/>
  <c r="BH212" i="18"/>
  <c r="BG212" i="18"/>
  <c r="BF212" i="18"/>
  <c r="BE212" i="18"/>
  <c r="T212" i="18"/>
  <c r="R212" i="18"/>
  <c r="P212" i="18"/>
  <c r="J212" i="18"/>
  <c r="BK211" i="18"/>
  <c r="BI211" i="18"/>
  <c r="BH211" i="18"/>
  <c r="BG211" i="18"/>
  <c r="BE211" i="18"/>
  <c r="T211" i="18"/>
  <c r="R211" i="18"/>
  <c r="P211" i="18"/>
  <c r="J211" i="18"/>
  <c r="BF211" i="18" s="1"/>
  <c r="BK210" i="18"/>
  <c r="BI210" i="18"/>
  <c r="BH210" i="18"/>
  <c r="BG210" i="18"/>
  <c r="BF210" i="18"/>
  <c r="BE210" i="18"/>
  <c r="T210" i="18"/>
  <c r="R210" i="18"/>
  <c r="P210" i="18"/>
  <c r="J210" i="18"/>
  <c r="BK209" i="18"/>
  <c r="BI209" i="18"/>
  <c r="BH209" i="18"/>
  <c r="BG209" i="18"/>
  <c r="BE209" i="18"/>
  <c r="T209" i="18"/>
  <c r="R209" i="18"/>
  <c r="P209" i="18"/>
  <c r="J209" i="18"/>
  <c r="BF209" i="18" s="1"/>
  <c r="BK208" i="18"/>
  <c r="BI208" i="18"/>
  <c r="BH208" i="18"/>
  <c r="BG208" i="18"/>
  <c r="BF208" i="18"/>
  <c r="BE208" i="18"/>
  <c r="T208" i="18"/>
  <c r="R208" i="18"/>
  <c r="P208" i="18"/>
  <c r="J208" i="18"/>
  <c r="BK207" i="18"/>
  <c r="BI207" i="18"/>
  <c r="BH207" i="18"/>
  <c r="BG207" i="18"/>
  <c r="BF207" i="18"/>
  <c r="BE207" i="18"/>
  <c r="T207" i="18"/>
  <c r="R207" i="18"/>
  <c r="P207" i="18"/>
  <c r="J207" i="18"/>
  <c r="BK206" i="18"/>
  <c r="BI206" i="18"/>
  <c r="BH206" i="18"/>
  <c r="BG206" i="18"/>
  <c r="BF206" i="18"/>
  <c r="BE206" i="18"/>
  <c r="T206" i="18"/>
  <c r="R206" i="18"/>
  <c r="P206" i="18"/>
  <c r="J206" i="18"/>
  <c r="BK205" i="18"/>
  <c r="BI205" i="18"/>
  <c r="BH205" i="18"/>
  <c r="BG205" i="18"/>
  <c r="BF205" i="18"/>
  <c r="BE205" i="18"/>
  <c r="T205" i="18"/>
  <c r="R205" i="18"/>
  <c r="P205" i="18"/>
  <c r="J205" i="18"/>
  <c r="BK204" i="18"/>
  <c r="BI204" i="18"/>
  <c r="BH204" i="18"/>
  <c r="BG204" i="18"/>
  <c r="BF204" i="18"/>
  <c r="BE204" i="18"/>
  <c r="T204" i="18"/>
  <c r="R204" i="18"/>
  <c r="P204" i="18"/>
  <c r="J204" i="18"/>
  <c r="BK203" i="18"/>
  <c r="BI203" i="18"/>
  <c r="BH203" i="18"/>
  <c r="BG203" i="18"/>
  <c r="BF203" i="18"/>
  <c r="BE203" i="18"/>
  <c r="T203" i="18"/>
  <c r="R203" i="18"/>
  <c r="P203" i="18"/>
  <c r="J203" i="18"/>
  <c r="BK202" i="18"/>
  <c r="BI202" i="18"/>
  <c r="BH202" i="18"/>
  <c r="BG202" i="18"/>
  <c r="BF202" i="18"/>
  <c r="BE202" i="18"/>
  <c r="T202" i="18"/>
  <c r="T201" i="18" s="1"/>
  <c r="R202" i="18"/>
  <c r="P202" i="18"/>
  <c r="P201" i="18" s="1"/>
  <c r="J202" i="18"/>
  <c r="BK201" i="18"/>
  <c r="R201" i="18"/>
  <c r="J201" i="18"/>
  <c r="BK200" i="18"/>
  <c r="BI200" i="18"/>
  <c r="BH200" i="18"/>
  <c r="BG200" i="18"/>
  <c r="BE200" i="18"/>
  <c r="T200" i="18"/>
  <c r="R200" i="18"/>
  <c r="P200" i="18"/>
  <c r="J200" i="18"/>
  <c r="BF200" i="18" s="1"/>
  <c r="BK199" i="18"/>
  <c r="BI199" i="18"/>
  <c r="BH199" i="18"/>
  <c r="BG199" i="18"/>
  <c r="BE199" i="18"/>
  <c r="T199" i="18"/>
  <c r="R199" i="18"/>
  <c r="P199" i="18"/>
  <c r="J199" i="18"/>
  <c r="BF199" i="18" s="1"/>
  <c r="BK198" i="18"/>
  <c r="BI198" i="18"/>
  <c r="BH198" i="18"/>
  <c r="BG198" i="18"/>
  <c r="BE198" i="18"/>
  <c r="T198" i="18"/>
  <c r="R198" i="18"/>
  <c r="P198" i="18"/>
  <c r="J198" i="18"/>
  <c r="BF198" i="18" s="1"/>
  <c r="BK197" i="18"/>
  <c r="BI197" i="18"/>
  <c r="BH197" i="18"/>
  <c r="BG197" i="18"/>
  <c r="BE197" i="18"/>
  <c r="T197" i="18"/>
  <c r="R197" i="18"/>
  <c r="P197" i="18"/>
  <c r="J197" i="18"/>
  <c r="BF197" i="18" s="1"/>
  <c r="BK196" i="18"/>
  <c r="BI196" i="18"/>
  <c r="BH196" i="18"/>
  <c r="BG196" i="18"/>
  <c r="BE196" i="18"/>
  <c r="T196" i="18"/>
  <c r="R196" i="18"/>
  <c r="P196" i="18"/>
  <c r="J196" i="18"/>
  <c r="BF196" i="18" s="1"/>
  <c r="BK195" i="18"/>
  <c r="BI195" i="18"/>
  <c r="BH195" i="18"/>
  <c r="BG195" i="18"/>
  <c r="BE195" i="18"/>
  <c r="T195" i="18"/>
  <c r="R195" i="18"/>
  <c r="P195" i="18"/>
  <c r="J195" i="18"/>
  <c r="BF195" i="18" s="1"/>
  <c r="BK194" i="18"/>
  <c r="BI194" i="18"/>
  <c r="BH194" i="18"/>
  <c r="BG194" i="18"/>
  <c r="BE194" i="18"/>
  <c r="T194" i="18"/>
  <c r="R194" i="18"/>
  <c r="P194" i="18"/>
  <c r="J194" i="18"/>
  <c r="BF194" i="18" s="1"/>
  <c r="BK193" i="18"/>
  <c r="BI193" i="18"/>
  <c r="BH193" i="18"/>
  <c r="BG193" i="18"/>
  <c r="BE193" i="18"/>
  <c r="T193" i="18"/>
  <c r="R193" i="18"/>
  <c r="P193" i="18"/>
  <c r="J193" i="18"/>
  <c r="BF193" i="18" s="1"/>
  <c r="BK192" i="18"/>
  <c r="BI192" i="18"/>
  <c r="BH192" i="18"/>
  <c r="BG192" i="18"/>
  <c r="BE192" i="18"/>
  <c r="T192" i="18"/>
  <c r="R192" i="18"/>
  <c r="P192" i="18"/>
  <c r="J192" i="18"/>
  <c r="BF192" i="18" s="1"/>
  <c r="BK191" i="18"/>
  <c r="BI191" i="18"/>
  <c r="BH191" i="18"/>
  <c r="BG191" i="18"/>
  <c r="BE191" i="18"/>
  <c r="T191" i="18"/>
  <c r="R191" i="18"/>
  <c r="P191" i="18"/>
  <c r="J191" i="18"/>
  <c r="BF191" i="18" s="1"/>
  <c r="BK190" i="18"/>
  <c r="BI190" i="18"/>
  <c r="BH190" i="18"/>
  <c r="BG190" i="18"/>
  <c r="BF190" i="18"/>
  <c r="BE190" i="18"/>
  <c r="T190" i="18"/>
  <c r="R190" i="18"/>
  <c r="P190" i="18"/>
  <c r="J190" i="18"/>
  <c r="BK189" i="18"/>
  <c r="BI189" i="18"/>
  <c r="BH189" i="18"/>
  <c r="BG189" i="18"/>
  <c r="BE189" i="18"/>
  <c r="T189" i="18"/>
  <c r="R189" i="18"/>
  <c r="P189" i="18"/>
  <c r="J189" i="18"/>
  <c r="BF189" i="18" s="1"/>
  <c r="BK188" i="18"/>
  <c r="BI188" i="18"/>
  <c r="BH188" i="18"/>
  <c r="BG188" i="18"/>
  <c r="BF188" i="18"/>
  <c r="BE188" i="18"/>
  <c r="T188" i="18"/>
  <c r="R188" i="18"/>
  <c r="P188" i="18"/>
  <c r="J188" i="18"/>
  <c r="BK187" i="18"/>
  <c r="BI187" i="18"/>
  <c r="BH187" i="18"/>
  <c r="BG187" i="18"/>
  <c r="BE187" i="18"/>
  <c r="T187" i="18"/>
  <c r="R187" i="18"/>
  <c r="P187" i="18"/>
  <c r="J187" i="18"/>
  <c r="BF187" i="18" s="1"/>
  <c r="BK186" i="18"/>
  <c r="BI186" i="18"/>
  <c r="BH186" i="18"/>
  <c r="BG186" i="18"/>
  <c r="BF186" i="18"/>
  <c r="BE186" i="18"/>
  <c r="T186" i="18"/>
  <c r="R186" i="18"/>
  <c r="P186" i="18"/>
  <c r="J186" i="18"/>
  <c r="BK185" i="18"/>
  <c r="BI185" i="18"/>
  <c r="BH185" i="18"/>
  <c r="BG185" i="18"/>
  <c r="BF185" i="18"/>
  <c r="BE185" i="18"/>
  <c r="T185" i="18"/>
  <c r="R185" i="18"/>
  <c r="P185" i="18"/>
  <c r="J185" i="18"/>
  <c r="BK184" i="18"/>
  <c r="BI184" i="18"/>
  <c r="BH184" i="18"/>
  <c r="BG184" i="18"/>
  <c r="BF184" i="18"/>
  <c r="BE184" i="18"/>
  <c r="T184" i="18"/>
  <c r="R184" i="18"/>
  <c r="P184" i="18"/>
  <c r="J184" i="18"/>
  <c r="BK183" i="18"/>
  <c r="BI183" i="18"/>
  <c r="BH183" i="18"/>
  <c r="BG183" i="18"/>
  <c r="BE183" i="18"/>
  <c r="T183" i="18"/>
  <c r="R183" i="18"/>
  <c r="P183" i="18"/>
  <c r="J183" i="18"/>
  <c r="BF183" i="18" s="1"/>
  <c r="BK182" i="18"/>
  <c r="BI182" i="18"/>
  <c r="BH182" i="18"/>
  <c r="BG182" i="18"/>
  <c r="BF182" i="18"/>
  <c r="BE182" i="18"/>
  <c r="T182" i="18"/>
  <c r="R182" i="18"/>
  <c r="P182" i="18"/>
  <c r="J182" i="18"/>
  <c r="BK181" i="18"/>
  <c r="BI181" i="18"/>
  <c r="BH181" i="18"/>
  <c r="BG181" i="18"/>
  <c r="BE181" i="18"/>
  <c r="T181" i="18"/>
  <c r="R181" i="18"/>
  <c r="P181" i="18"/>
  <c r="J181" i="18"/>
  <c r="BF181" i="18" s="1"/>
  <c r="BK180" i="18"/>
  <c r="BI180" i="18"/>
  <c r="BH180" i="18"/>
  <c r="BG180" i="18"/>
  <c r="BF180" i="18"/>
  <c r="BE180" i="18"/>
  <c r="T180" i="18"/>
  <c r="R180" i="18"/>
  <c r="P180" i="18"/>
  <c r="J180" i="18"/>
  <c r="BK179" i="18"/>
  <c r="BI179" i="18"/>
  <c r="BH179" i="18"/>
  <c r="BG179" i="18"/>
  <c r="BE179" i="18"/>
  <c r="T179" i="18"/>
  <c r="R179" i="18"/>
  <c r="P179" i="18"/>
  <c r="J179" i="18"/>
  <c r="BF179" i="18" s="1"/>
  <c r="BK178" i="18"/>
  <c r="BI178" i="18"/>
  <c r="BH178" i="18"/>
  <c r="BG178" i="18"/>
  <c r="BF178" i="18"/>
  <c r="BE178" i="18"/>
  <c r="T178" i="18"/>
  <c r="R178" i="18"/>
  <c r="P178" i="18"/>
  <c r="J178" i="18"/>
  <c r="BK177" i="18"/>
  <c r="BI177" i="18"/>
  <c r="BH177" i="18"/>
  <c r="BG177" i="18"/>
  <c r="BE177" i="18"/>
  <c r="T177" i="18"/>
  <c r="R177" i="18"/>
  <c r="P177" i="18"/>
  <c r="J177" i="18"/>
  <c r="BF177" i="18" s="1"/>
  <c r="BK176" i="18"/>
  <c r="BI176" i="18"/>
  <c r="BH176" i="18"/>
  <c r="BG176" i="18"/>
  <c r="BF176" i="18"/>
  <c r="BE176" i="18"/>
  <c r="T176" i="18"/>
  <c r="R176" i="18"/>
  <c r="P176" i="18"/>
  <c r="J176" i="18"/>
  <c r="BK175" i="18"/>
  <c r="BI175" i="18"/>
  <c r="BH175" i="18"/>
  <c r="BG175" i="18"/>
  <c r="BF175" i="18"/>
  <c r="BE175" i="18"/>
  <c r="T175" i="18"/>
  <c r="R175" i="18"/>
  <c r="P175" i="18"/>
  <c r="J175" i="18"/>
  <c r="BK174" i="18"/>
  <c r="BI174" i="18"/>
  <c r="BH174" i="18"/>
  <c r="BG174" i="18"/>
  <c r="BF174" i="18"/>
  <c r="BE174" i="18"/>
  <c r="T174" i="18"/>
  <c r="R174" i="18"/>
  <c r="P174" i="18"/>
  <c r="J174" i="18"/>
  <c r="BK173" i="18"/>
  <c r="BI173" i="18"/>
  <c r="BH173" i="18"/>
  <c r="BG173" i="18"/>
  <c r="BF173" i="18"/>
  <c r="BE173" i="18"/>
  <c r="T173" i="18"/>
  <c r="R173" i="18"/>
  <c r="P173" i="18"/>
  <c r="J173" i="18"/>
  <c r="BK172" i="18"/>
  <c r="BI172" i="18"/>
  <c r="BH172" i="18"/>
  <c r="BG172" i="18"/>
  <c r="BF172" i="18"/>
  <c r="BE172" i="18"/>
  <c r="T172" i="18"/>
  <c r="R172" i="18"/>
  <c r="P172" i="18"/>
  <c r="J172" i="18"/>
  <c r="BK171" i="18"/>
  <c r="BI171" i="18"/>
  <c r="BH171" i="18"/>
  <c r="BG171" i="18"/>
  <c r="BF171" i="18"/>
  <c r="BE171" i="18"/>
  <c r="T171" i="18"/>
  <c r="R171" i="18"/>
  <c r="P171" i="18"/>
  <c r="J171" i="18"/>
  <c r="BK170" i="18"/>
  <c r="BI170" i="18"/>
  <c r="BH170" i="18"/>
  <c r="BG170" i="18"/>
  <c r="BF170" i="18"/>
  <c r="BE170" i="18"/>
  <c r="T170" i="18"/>
  <c r="R170" i="18"/>
  <c r="P170" i="18"/>
  <c r="J170" i="18"/>
  <c r="BK169" i="18"/>
  <c r="BI169" i="18"/>
  <c r="BH169" i="18"/>
  <c r="BG169" i="18"/>
  <c r="BF169" i="18"/>
  <c r="BE169" i="18"/>
  <c r="T169" i="18"/>
  <c r="R169" i="18"/>
  <c r="P169" i="18"/>
  <c r="J169" i="18"/>
  <c r="BK168" i="18"/>
  <c r="BI168" i="18"/>
  <c r="BH168" i="18"/>
  <c r="BG168" i="18"/>
  <c r="BF168" i="18"/>
  <c r="BE168" i="18"/>
  <c r="T168" i="18"/>
  <c r="R168" i="18"/>
  <c r="P168" i="18"/>
  <c r="J168" i="18"/>
  <c r="BK167" i="18"/>
  <c r="BI167" i="18"/>
  <c r="BH167" i="18"/>
  <c r="BG167" i="18"/>
  <c r="BF167" i="18"/>
  <c r="BE167" i="18"/>
  <c r="T167" i="18"/>
  <c r="R167" i="18"/>
  <c r="P167" i="18"/>
  <c r="J167" i="18"/>
  <c r="BK166" i="18"/>
  <c r="BI166" i="18"/>
  <c r="BH166" i="18"/>
  <c r="BG166" i="18"/>
  <c r="BF166" i="18"/>
  <c r="BE166" i="18"/>
  <c r="T166" i="18"/>
  <c r="R166" i="18"/>
  <c r="P166" i="18"/>
  <c r="J166" i="18"/>
  <c r="BK165" i="18"/>
  <c r="BI165" i="18"/>
  <c r="BH165" i="18"/>
  <c r="BG165" i="18"/>
  <c r="BF165" i="18"/>
  <c r="BE165" i="18"/>
  <c r="T165" i="18"/>
  <c r="R165" i="18"/>
  <c r="P165" i="18"/>
  <c r="J165" i="18"/>
  <c r="BK164" i="18"/>
  <c r="BI164" i="18"/>
  <c r="BH164" i="18"/>
  <c r="BG164" i="18"/>
  <c r="BF164" i="18"/>
  <c r="BE164" i="18"/>
  <c r="T164" i="18"/>
  <c r="R164" i="18"/>
  <c r="P164" i="18"/>
  <c r="J164" i="18"/>
  <c r="BK163" i="18"/>
  <c r="BI163" i="18"/>
  <c r="BH163" i="18"/>
  <c r="BG163" i="18"/>
  <c r="BF163" i="18"/>
  <c r="BE163" i="18"/>
  <c r="T163" i="18"/>
  <c r="R163" i="18"/>
  <c r="P163" i="18"/>
  <c r="J163" i="18"/>
  <c r="BK162" i="18"/>
  <c r="BI162" i="18"/>
  <c r="BH162" i="18"/>
  <c r="BG162" i="18"/>
  <c r="BF162" i="18"/>
  <c r="BE162" i="18"/>
  <c r="T162" i="18"/>
  <c r="R162" i="18"/>
  <c r="P162" i="18"/>
  <c r="J162" i="18"/>
  <c r="BK161" i="18"/>
  <c r="BI161" i="18"/>
  <c r="BH161" i="18"/>
  <c r="BG161" i="18"/>
  <c r="BF161" i="18"/>
  <c r="BE161" i="18"/>
  <c r="T161" i="18"/>
  <c r="R161" i="18"/>
  <c r="P161" i="18"/>
  <c r="J161" i="18"/>
  <c r="BK160" i="18"/>
  <c r="BI160" i="18"/>
  <c r="BH160" i="18"/>
  <c r="BG160" i="18"/>
  <c r="BF160" i="18"/>
  <c r="BE160" i="18"/>
  <c r="T160" i="18"/>
  <c r="T159" i="18" s="1"/>
  <c r="R160" i="18"/>
  <c r="P160" i="18"/>
  <c r="P159" i="18" s="1"/>
  <c r="J160" i="18"/>
  <c r="BK159" i="18"/>
  <c r="R159" i="18"/>
  <c r="J159" i="18"/>
  <c r="BK158" i="18"/>
  <c r="BI158" i="18"/>
  <c r="BH158" i="18"/>
  <c r="BG158" i="18"/>
  <c r="BE158" i="18"/>
  <c r="T158" i="18"/>
  <c r="R158" i="18"/>
  <c r="P158" i="18"/>
  <c r="J158" i="18"/>
  <c r="BF158" i="18" s="1"/>
  <c r="BK157" i="18"/>
  <c r="BI157" i="18"/>
  <c r="BH157" i="18"/>
  <c r="BG157" i="18"/>
  <c r="BE157" i="18"/>
  <c r="T157" i="18"/>
  <c r="R157" i="18"/>
  <c r="P157" i="18"/>
  <c r="J157" i="18"/>
  <c r="BF157" i="18" s="1"/>
  <c r="BK156" i="18"/>
  <c r="BI156" i="18"/>
  <c r="BH156" i="18"/>
  <c r="BG156" i="18"/>
  <c r="BE156" i="18"/>
  <c r="T156" i="18"/>
  <c r="R156" i="18"/>
  <c r="P156" i="18"/>
  <c r="J156" i="18"/>
  <c r="BF156" i="18" s="1"/>
  <c r="BK155" i="18"/>
  <c r="BI155" i="18"/>
  <c r="BH155" i="18"/>
  <c r="BG155" i="18"/>
  <c r="BE155" i="18"/>
  <c r="T155" i="18"/>
  <c r="R155" i="18"/>
  <c r="R154" i="18" s="1"/>
  <c r="R139" i="18" s="1"/>
  <c r="P155" i="18"/>
  <c r="J155" i="18"/>
  <c r="BF155" i="18" s="1"/>
  <c r="BK154" i="18"/>
  <c r="T154" i="18"/>
  <c r="P154" i="18"/>
  <c r="J154" i="18"/>
  <c r="BK153" i="18"/>
  <c r="BI153" i="18"/>
  <c r="BH153" i="18"/>
  <c r="BG153" i="18"/>
  <c r="BF153" i="18"/>
  <c r="BE153" i="18"/>
  <c r="T153" i="18"/>
  <c r="T152" i="18" s="1"/>
  <c r="R153" i="18"/>
  <c r="P153" i="18"/>
  <c r="P152" i="18" s="1"/>
  <c r="J153" i="18"/>
  <c r="BK152" i="18"/>
  <c r="R152" i="18"/>
  <c r="J152" i="18"/>
  <c r="BK151" i="18"/>
  <c r="BI151" i="18"/>
  <c r="BH151" i="18"/>
  <c r="BG151" i="18"/>
  <c r="BE151" i="18"/>
  <c r="T151" i="18"/>
  <c r="R151" i="18"/>
  <c r="P151" i="18"/>
  <c r="J151" i="18"/>
  <c r="BF151" i="18" s="1"/>
  <c r="BK150" i="18"/>
  <c r="BI150" i="18"/>
  <c r="BH150" i="18"/>
  <c r="BG150" i="18"/>
  <c r="BE150" i="18"/>
  <c r="T150" i="18"/>
  <c r="R150" i="18"/>
  <c r="P150" i="18"/>
  <c r="J150" i="18"/>
  <c r="BF150" i="18" s="1"/>
  <c r="BK149" i="18"/>
  <c r="BI149" i="18"/>
  <c r="BH149" i="18"/>
  <c r="BG149" i="18"/>
  <c r="BE149" i="18"/>
  <c r="T149" i="18"/>
  <c r="R149" i="18"/>
  <c r="P149" i="18"/>
  <c r="J149" i="18"/>
  <c r="BF149" i="18" s="1"/>
  <c r="BK148" i="18"/>
  <c r="BI148" i="18"/>
  <c r="BH148" i="18"/>
  <c r="BG148" i="18"/>
  <c r="BE148" i="18"/>
  <c r="T148" i="18"/>
  <c r="R148" i="18"/>
  <c r="P148" i="18"/>
  <c r="J148" i="18"/>
  <c r="BF148" i="18" s="1"/>
  <c r="BK147" i="18"/>
  <c r="BI147" i="18"/>
  <c r="BH147" i="18"/>
  <c r="BG147" i="18"/>
  <c r="BE147" i="18"/>
  <c r="T147" i="18"/>
  <c r="R147" i="18"/>
  <c r="P147" i="18"/>
  <c r="J147" i="18"/>
  <c r="BF147" i="18" s="1"/>
  <c r="BK146" i="18"/>
  <c r="BI146" i="18"/>
  <c r="BH146" i="18"/>
  <c r="BG146" i="18"/>
  <c r="BF146" i="18"/>
  <c r="BE146" i="18"/>
  <c r="T146" i="18"/>
  <c r="R146" i="18"/>
  <c r="P146" i="18"/>
  <c r="J146" i="18"/>
  <c r="BK145" i="18"/>
  <c r="BI145" i="18"/>
  <c r="BH145" i="18"/>
  <c r="BG145" i="18"/>
  <c r="BE145" i="18"/>
  <c r="T145" i="18"/>
  <c r="R145" i="18"/>
  <c r="P145" i="18"/>
  <c r="J145" i="18"/>
  <c r="BF145" i="18" s="1"/>
  <c r="BK144" i="18"/>
  <c r="BI144" i="18"/>
  <c r="BH144" i="18"/>
  <c r="BG144" i="18"/>
  <c r="BF144" i="18"/>
  <c r="BE144" i="18"/>
  <c r="T144" i="18"/>
  <c r="R144" i="18"/>
  <c r="P144" i="18"/>
  <c r="J144" i="18"/>
  <c r="BK143" i="18"/>
  <c r="BI143" i="18"/>
  <c r="BH143" i="18"/>
  <c r="BG143" i="18"/>
  <c r="BE143" i="18"/>
  <c r="T143" i="18"/>
  <c r="R143" i="18"/>
  <c r="P143" i="18"/>
  <c r="J143" i="18"/>
  <c r="BF143" i="18" s="1"/>
  <c r="BK142" i="18"/>
  <c r="BI142" i="18"/>
  <c r="BH142" i="18"/>
  <c r="BG142" i="18"/>
  <c r="BF142" i="18"/>
  <c r="BE142" i="18"/>
  <c r="T142" i="18"/>
  <c r="R142" i="18"/>
  <c r="P142" i="18"/>
  <c r="J142" i="18"/>
  <c r="BK141" i="18"/>
  <c r="BI141" i="18"/>
  <c r="BH141" i="18"/>
  <c r="BG141" i="18"/>
  <c r="BE141" i="18"/>
  <c r="T141" i="18"/>
  <c r="T140" i="18" s="1"/>
  <c r="T139" i="18" s="1"/>
  <c r="T138" i="18" s="1"/>
  <c r="R141" i="18"/>
  <c r="P141" i="18"/>
  <c r="J141" i="18"/>
  <c r="BF141" i="18" s="1"/>
  <c r="BK140" i="18"/>
  <c r="BK139" i="18" s="1"/>
  <c r="R140" i="18"/>
  <c r="P140" i="18"/>
  <c r="J140" i="18"/>
  <c r="J135" i="18"/>
  <c r="J134" i="18"/>
  <c r="F134" i="18"/>
  <c r="F132" i="18"/>
  <c r="E130" i="18"/>
  <c r="J112" i="18"/>
  <c r="J109" i="18"/>
  <c r="J108" i="18"/>
  <c r="J107" i="18"/>
  <c r="J106" i="18"/>
  <c r="J104" i="18"/>
  <c r="J103" i="18"/>
  <c r="J102" i="18"/>
  <c r="J101" i="18"/>
  <c r="J100" i="18"/>
  <c r="J94" i="18"/>
  <c r="J93" i="18"/>
  <c r="F93" i="18"/>
  <c r="F91" i="18"/>
  <c r="E89" i="18"/>
  <c r="J41" i="18"/>
  <c r="F41" i="18"/>
  <c r="J40" i="18"/>
  <c r="F40" i="18"/>
  <c r="J39" i="18"/>
  <c r="F39" i="18"/>
  <c r="J37" i="18"/>
  <c r="F37" i="18"/>
  <c r="J33" i="18"/>
  <c r="J20" i="18"/>
  <c r="E20" i="18"/>
  <c r="F135" i="18" s="1"/>
  <c r="J19" i="18"/>
  <c r="J14" i="18"/>
  <c r="J132" i="18" s="1"/>
  <c r="E7" i="18"/>
  <c r="E126" i="18" s="1"/>
  <c r="BK413" i="17"/>
  <c r="BI413" i="17"/>
  <c r="BH413" i="17"/>
  <c r="BG413" i="17"/>
  <c r="BE413" i="17"/>
  <c r="T413" i="17"/>
  <c r="R413" i="17"/>
  <c r="R411" i="17" s="1"/>
  <c r="P413" i="17"/>
  <c r="J413" i="17"/>
  <c r="BF413" i="17" s="1"/>
  <c r="BK412" i="17"/>
  <c r="BK411" i="17" s="1"/>
  <c r="J411" i="17" s="1"/>
  <c r="BI412" i="17"/>
  <c r="BH412" i="17"/>
  <c r="BG412" i="17"/>
  <c r="BE412" i="17"/>
  <c r="T412" i="17"/>
  <c r="R412" i="17"/>
  <c r="P412" i="17"/>
  <c r="J412" i="17"/>
  <c r="BF412" i="17" s="1"/>
  <c r="T411" i="17"/>
  <c r="P411" i="17"/>
  <c r="BK410" i="17"/>
  <c r="BI410" i="17"/>
  <c r="BH410" i="17"/>
  <c r="BG410" i="17"/>
  <c r="BE410" i="17"/>
  <c r="T410" i="17"/>
  <c r="T409" i="17" s="1"/>
  <c r="R410" i="17"/>
  <c r="P410" i="17"/>
  <c r="J410" i="17"/>
  <c r="BF410" i="17" s="1"/>
  <c r="BK409" i="17"/>
  <c r="R409" i="17"/>
  <c r="P409" i="17"/>
  <c r="J409" i="17"/>
  <c r="BK408" i="17"/>
  <c r="BI408" i="17"/>
  <c r="BH408" i="17"/>
  <c r="BG408" i="17"/>
  <c r="BE408" i="17"/>
  <c r="T408" i="17"/>
  <c r="R408" i="17"/>
  <c r="R406" i="17" s="1"/>
  <c r="P408" i="17"/>
  <c r="J408" i="17"/>
  <c r="BF408" i="17" s="1"/>
  <c r="BK407" i="17"/>
  <c r="BK406" i="17" s="1"/>
  <c r="J406" i="17" s="1"/>
  <c r="BI407" i="17"/>
  <c r="BH407" i="17"/>
  <c r="BG407" i="17"/>
  <c r="BE407" i="17"/>
  <c r="T407" i="17"/>
  <c r="R407" i="17"/>
  <c r="P407" i="17"/>
  <c r="J407" i="17"/>
  <c r="BF407" i="17" s="1"/>
  <c r="T406" i="17"/>
  <c r="P406" i="17"/>
  <c r="BK405" i="17"/>
  <c r="BI405" i="17"/>
  <c r="BH405" i="17"/>
  <c r="BG405" i="17"/>
  <c r="BE405" i="17"/>
  <c r="T405" i="17"/>
  <c r="R405" i="17"/>
  <c r="P405" i="17"/>
  <c r="J405" i="17"/>
  <c r="BF405" i="17" s="1"/>
  <c r="BK404" i="17"/>
  <c r="BI404" i="17"/>
  <c r="BH404" i="17"/>
  <c r="BG404" i="17"/>
  <c r="BF404" i="17"/>
  <c r="BE404" i="17"/>
  <c r="T404" i="17"/>
  <c r="R404" i="17"/>
  <c r="P404" i="17"/>
  <c r="J404" i="17"/>
  <c r="BK403" i="17"/>
  <c r="BI403" i="17"/>
  <c r="BH403" i="17"/>
  <c r="BG403" i="17"/>
  <c r="BF403" i="17"/>
  <c r="BE403" i="17"/>
  <c r="T403" i="17"/>
  <c r="R403" i="17"/>
  <c r="P403" i="17"/>
  <c r="J403" i="17"/>
  <c r="BK402" i="17"/>
  <c r="BI402" i="17"/>
  <c r="BH402" i="17"/>
  <c r="BG402" i="17"/>
  <c r="BF402" i="17"/>
  <c r="BE402" i="17"/>
  <c r="T402" i="17"/>
  <c r="R402" i="17"/>
  <c r="P402" i="17"/>
  <c r="J402" i="17"/>
  <c r="BK401" i="17"/>
  <c r="BI401" i="17"/>
  <c r="BH401" i="17"/>
  <c r="BG401" i="17"/>
  <c r="BF401" i="17"/>
  <c r="BE401" i="17"/>
  <c r="T401" i="17"/>
  <c r="T400" i="17" s="1"/>
  <c r="R401" i="17"/>
  <c r="P401" i="17"/>
  <c r="P400" i="17" s="1"/>
  <c r="J401" i="17"/>
  <c r="BK400" i="17"/>
  <c r="R400" i="17"/>
  <c r="J400" i="17"/>
  <c r="BK399" i="17"/>
  <c r="BI399" i="17"/>
  <c r="BH399" i="17"/>
  <c r="BG399" i="17"/>
  <c r="BE399" i="17"/>
  <c r="T399" i="17"/>
  <c r="R399" i="17"/>
  <c r="R398" i="17" s="1"/>
  <c r="P399" i="17"/>
  <c r="J399" i="17"/>
  <c r="BF399" i="17" s="1"/>
  <c r="BK398" i="17"/>
  <c r="T398" i="17"/>
  <c r="P398" i="17"/>
  <c r="J398" i="17"/>
  <c r="BK397" i="17"/>
  <c r="BI397" i="17"/>
  <c r="BH397" i="17"/>
  <c r="BG397" i="17"/>
  <c r="BF397" i="17"/>
  <c r="BE397" i="17"/>
  <c r="T397" i="17"/>
  <c r="R397" i="17"/>
  <c r="P397" i="17"/>
  <c r="J397" i="17"/>
  <c r="BK396" i="17"/>
  <c r="BI396" i="17"/>
  <c r="BH396" i="17"/>
  <c r="BG396" i="17"/>
  <c r="BF396" i="17"/>
  <c r="BE396" i="17"/>
  <c r="T396" i="17"/>
  <c r="R396" i="17"/>
  <c r="P396" i="17"/>
  <c r="J396" i="17"/>
  <c r="BK395" i="17"/>
  <c r="BK394" i="17" s="1"/>
  <c r="J394" i="17" s="1"/>
  <c r="BI395" i="17"/>
  <c r="BH395" i="17"/>
  <c r="BG395" i="17"/>
  <c r="BF395" i="17"/>
  <c r="BE395" i="17"/>
  <c r="T395" i="17"/>
  <c r="T394" i="17" s="1"/>
  <c r="R395" i="17"/>
  <c r="P395" i="17"/>
  <c r="P394" i="17" s="1"/>
  <c r="J395" i="17"/>
  <c r="R394" i="17"/>
  <c r="BK393" i="17"/>
  <c r="BI393" i="17"/>
  <c r="BH393" i="17"/>
  <c r="BG393" i="17"/>
  <c r="BE393" i="17"/>
  <c r="T393" i="17"/>
  <c r="R393" i="17"/>
  <c r="P393" i="17"/>
  <c r="J393" i="17"/>
  <c r="BF393" i="17" s="1"/>
  <c r="BK392" i="17"/>
  <c r="BI392" i="17"/>
  <c r="BH392" i="17"/>
  <c r="BG392" i="17"/>
  <c r="BE392" i="17"/>
  <c r="T392" i="17"/>
  <c r="R392" i="17"/>
  <c r="P392" i="17"/>
  <c r="J392" i="17"/>
  <c r="BF392" i="17" s="1"/>
  <c r="BK391" i="17"/>
  <c r="BI391" i="17"/>
  <c r="BH391" i="17"/>
  <c r="BG391" i="17"/>
  <c r="BE391" i="17"/>
  <c r="T391" i="17"/>
  <c r="R391" i="17"/>
  <c r="P391" i="17"/>
  <c r="J391" i="17"/>
  <c r="BF391" i="17" s="1"/>
  <c r="BK390" i="17"/>
  <c r="BI390" i="17"/>
  <c r="BH390" i="17"/>
  <c r="BG390" i="17"/>
  <c r="BE390" i="17"/>
  <c r="T390" i="17"/>
  <c r="R390" i="17"/>
  <c r="R389" i="17" s="1"/>
  <c r="P390" i="17"/>
  <c r="J390" i="17"/>
  <c r="BF390" i="17" s="1"/>
  <c r="BK389" i="17"/>
  <c r="T389" i="17"/>
  <c r="P389" i="17"/>
  <c r="J389" i="17"/>
  <c r="BK388" i="17"/>
  <c r="BI388" i="17"/>
  <c r="BH388" i="17"/>
  <c r="BG388" i="17"/>
  <c r="BF388" i="17"/>
  <c r="BE388" i="17"/>
  <c r="T388" i="17"/>
  <c r="R388" i="17"/>
  <c r="P388" i="17"/>
  <c r="J388" i="17"/>
  <c r="BK387" i="17"/>
  <c r="BI387" i="17"/>
  <c r="BH387" i="17"/>
  <c r="BG387" i="17"/>
  <c r="BE387" i="17"/>
  <c r="T387" i="17"/>
  <c r="R387" i="17"/>
  <c r="P387" i="17"/>
  <c r="J387" i="17"/>
  <c r="BF387" i="17" s="1"/>
  <c r="BK386" i="17"/>
  <c r="BI386" i="17"/>
  <c r="BH386" i="17"/>
  <c r="BG386" i="17"/>
  <c r="BF386" i="17"/>
  <c r="BE386" i="17"/>
  <c r="T386" i="17"/>
  <c r="R386" i="17"/>
  <c r="P386" i="17"/>
  <c r="J386" i="17"/>
  <c r="BK385" i="17"/>
  <c r="BI385" i="17"/>
  <c r="BH385" i="17"/>
  <c r="BG385" i="17"/>
  <c r="BE385" i="17"/>
  <c r="T385" i="17"/>
  <c r="T384" i="17" s="1"/>
  <c r="R385" i="17"/>
  <c r="P385" i="17"/>
  <c r="J385" i="17"/>
  <c r="BF385" i="17" s="1"/>
  <c r="BK384" i="17"/>
  <c r="R384" i="17"/>
  <c r="P384" i="17"/>
  <c r="J384" i="17"/>
  <c r="BK383" i="17"/>
  <c r="BI383" i="17"/>
  <c r="BH383" i="17"/>
  <c r="BG383" i="17"/>
  <c r="BE383" i="17"/>
  <c r="T383" i="17"/>
  <c r="R383" i="17"/>
  <c r="P383" i="17"/>
  <c r="J383" i="17"/>
  <c r="BF383" i="17" s="1"/>
  <c r="BK382" i="17"/>
  <c r="BK381" i="17" s="1"/>
  <c r="J381" i="17" s="1"/>
  <c r="BI382" i="17"/>
  <c r="BH382" i="17"/>
  <c r="BG382" i="17"/>
  <c r="BE382" i="17"/>
  <c r="T382" i="17"/>
  <c r="R382" i="17"/>
  <c r="P382" i="17"/>
  <c r="J382" i="17"/>
  <c r="BF382" i="17" s="1"/>
  <c r="T381" i="17"/>
  <c r="R381" i="17"/>
  <c r="P381" i="17"/>
  <c r="BK380" i="17"/>
  <c r="BI380" i="17"/>
  <c r="BH380" i="17"/>
  <c r="BG380" i="17"/>
  <c r="BE380" i="17"/>
  <c r="T380" i="17"/>
  <c r="R380" i="17"/>
  <c r="P380" i="17"/>
  <c r="J380" i="17"/>
  <c r="BF380" i="17" s="1"/>
  <c r="BK379" i="17"/>
  <c r="BI379" i="17"/>
  <c r="BH379" i="17"/>
  <c r="BG379" i="17"/>
  <c r="BF379" i="17"/>
  <c r="BE379" i="17"/>
  <c r="T379" i="17"/>
  <c r="R379" i="17"/>
  <c r="P379" i="17"/>
  <c r="J379" i="17"/>
  <c r="BK378" i="17"/>
  <c r="BI378" i="17"/>
  <c r="BH378" i="17"/>
  <c r="BG378" i="17"/>
  <c r="BF378" i="17"/>
  <c r="BE378" i="17"/>
  <c r="T378" i="17"/>
  <c r="R378" i="17"/>
  <c r="P378" i="17"/>
  <c r="J378" i="17"/>
  <c r="BK377" i="17"/>
  <c r="BI377" i="17"/>
  <c r="BH377" i="17"/>
  <c r="BG377" i="17"/>
  <c r="BF377" i="17"/>
  <c r="BE377" i="17"/>
  <c r="T377" i="17"/>
  <c r="R377" i="17"/>
  <c r="P377" i="17"/>
  <c r="J377" i="17"/>
  <c r="BK376" i="17"/>
  <c r="BI376" i="17"/>
  <c r="BH376" i="17"/>
  <c r="BG376" i="17"/>
  <c r="BE376" i="17"/>
  <c r="T376" i="17"/>
  <c r="R376" i="17"/>
  <c r="P376" i="17"/>
  <c r="J376" i="17"/>
  <c r="BF376" i="17" s="1"/>
  <c r="BK375" i="17"/>
  <c r="BI375" i="17"/>
  <c r="BH375" i="17"/>
  <c r="BG375" i="17"/>
  <c r="BF375" i="17"/>
  <c r="BE375" i="17"/>
  <c r="T375" i="17"/>
  <c r="R375" i="17"/>
  <c r="P375" i="17"/>
  <c r="J375" i="17"/>
  <c r="BK374" i="17"/>
  <c r="BI374" i="17"/>
  <c r="BH374" i="17"/>
  <c r="BG374" i="17"/>
  <c r="BE374" i="17"/>
  <c r="T374" i="17"/>
  <c r="R374" i="17"/>
  <c r="P374" i="17"/>
  <c r="J374" i="17"/>
  <c r="BF374" i="17" s="1"/>
  <c r="BK373" i="17"/>
  <c r="BI373" i="17"/>
  <c r="BH373" i="17"/>
  <c r="BG373" i="17"/>
  <c r="BF373" i="17"/>
  <c r="BE373" i="17"/>
  <c r="T373" i="17"/>
  <c r="R373" i="17"/>
  <c r="P373" i="17"/>
  <c r="J373" i="17"/>
  <c r="BK372" i="17"/>
  <c r="BI372" i="17"/>
  <c r="BH372" i="17"/>
  <c r="BG372" i="17"/>
  <c r="BE372" i="17"/>
  <c r="T372" i="17"/>
  <c r="R372" i="17"/>
  <c r="P372" i="17"/>
  <c r="J372" i="17"/>
  <c r="BF372" i="17" s="1"/>
  <c r="BK371" i="17"/>
  <c r="BI371" i="17"/>
  <c r="BH371" i="17"/>
  <c r="BG371" i="17"/>
  <c r="BF371" i="17"/>
  <c r="BE371" i="17"/>
  <c r="T371" i="17"/>
  <c r="R371" i="17"/>
  <c r="P371" i="17"/>
  <c r="J371" i="17"/>
  <c r="BK370" i="17"/>
  <c r="BI370" i="17"/>
  <c r="BH370" i="17"/>
  <c r="BG370" i="17"/>
  <c r="BF370" i="17"/>
  <c r="BE370" i="17"/>
  <c r="T370" i="17"/>
  <c r="R370" i="17"/>
  <c r="P370" i="17"/>
  <c r="J370" i="17"/>
  <c r="BK369" i="17"/>
  <c r="BI369" i="17"/>
  <c r="BH369" i="17"/>
  <c r="BG369" i="17"/>
  <c r="BF369" i="17"/>
  <c r="BE369" i="17"/>
  <c r="T369" i="17"/>
  <c r="R369" i="17"/>
  <c r="P369" i="17"/>
  <c r="J369" i="17"/>
  <c r="BK368" i="17"/>
  <c r="BI368" i="17"/>
  <c r="BH368" i="17"/>
  <c r="BG368" i="17"/>
  <c r="BF368" i="17"/>
  <c r="BE368" i="17"/>
  <c r="T368" i="17"/>
  <c r="R368" i="17"/>
  <c r="P368" i="17"/>
  <c r="J368" i="17"/>
  <c r="BK367" i="17"/>
  <c r="BI367" i="17"/>
  <c r="BH367" i="17"/>
  <c r="BG367" i="17"/>
  <c r="BF367" i="17"/>
  <c r="BE367" i="17"/>
  <c r="T367" i="17"/>
  <c r="R367" i="17"/>
  <c r="P367" i="17"/>
  <c r="J367" i="17"/>
  <c r="BK366" i="17"/>
  <c r="BI366" i="17"/>
  <c r="BH366" i="17"/>
  <c r="BG366" i="17"/>
  <c r="BF366" i="17"/>
  <c r="BE366" i="17"/>
  <c r="T366" i="17"/>
  <c r="T365" i="17" s="1"/>
  <c r="R366" i="17"/>
  <c r="P366" i="17"/>
  <c r="P365" i="17" s="1"/>
  <c r="J366" i="17"/>
  <c r="BK365" i="17"/>
  <c r="R365" i="17"/>
  <c r="J365" i="17"/>
  <c r="BK364" i="17"/>
  <c r="BI364" i="17"/>
  <c r="BH364" i="17"/>
  <c r="BG364" i="17"/>
  <c r="BE364" i="17"/>
  <c r="T364" i="17"/>
  <c r="R364" i="17"/>
  <c r="P364" i="17"/>
  <c r="J364" i="17"/>
  <c r="BF364" i="17" s="1"/>
  <c r="BK363" i="17"/>
  <c r="BI363" i="17"/>
  <c r="BH363" i="17"/>
  <c r="BG363" i="17"/>
  <c r="BE363" i="17"/>
  <c r="T363" i="17"/>
  <c r="R363" i="17"/>
  <c r="P363" i="17"/>
  <c r="J363" i="17"/>
  <c r="BF363" i="17" s="1"/>
  <c r="BK362" i="17"/>
  <c r="BI362" i="17"/>
  <c r="BH362" i="17"/>
  <c r="BG362" i="17"/>
  <c r="BE362" i="17"/>
  <c r="T362" i="17"/>
  <c r="R362" i="17"/>
  <c r="P362" i="17"/>
  <c r="J362" i="17"/>
  <c r="BF362" i="17" s="1"/>
  <c r="BK361" i="17"/>
  <c r="BI361" i="17"/>
  <c r="BH361" i="17"/>
  <c r="BG361" i="17"/>
  <c r="BE361" i="17"/>
  <c r="T361" i="17"/>
  <c r="R361" i="17"/>
  <c r="P361" i="17"/>
  <c r="J361" i="17"/>
  <c r="BF361" i="17" s="1"/>
  <c r="BK360" i="17"/>
  <c r="BI360" i="17"/>
  <c r="BH360" i="17"/>
  <c r="BG360" i="17"/>
  <c r="BE360" i="17"/>
  <c r="T360" i="17"/>
  <c r="R360" i="17"/>
  <c r="P360" i="17"/>
  <c r="J360" i="17"/>
  <c r="BF360" i="17" s="1"/>
  <c r="BK359" i="17"/>
  <c r="BI359" i="17"/>
  <c r="BH359" i="17"/>
  <c r="BG359" i="17"/>
  <c r="BE359" i="17"/>
  <c r="T359" i="17"/>
  <c r="R359" i="17"/>
  <c r="P359" i="17"/>
  <c r="J359" i="17"/>
  <c r="BF359" i="17" s="1"/>
  <c r="BK358" i="17"/>
  <c r="BI358" i="17"/>
  <c r="BH358" i="17"/>
  <c r="BG358" i="17"/>
  <c r="BE358" i="17"/>
  <c r="T358" i="17"/>
  <c r="R358" i="17"/>
  <c r="P358" i="17"/>
  <c r="J358" i="17"/>
  <c r="BF358" i="17" s="1"/>
  <c r="BK357" i="17"/>
  <c r="BI357" i="17"/>
  <c r="BH357" i="17"/>
  <c r="BG357" i="17"/>
  <c r="BF357" i="17"/>
  <c r="BE357" i="17"/>
  <c r="T357" i="17"/>
  <c r="R357" i="17"/>
  <c r="P357" i="17"/>
  <c r="J357" i="17"/>
  <c r="BK356" i="17"/>
  <c r="BI356" i="17"/>
  <c r="BH356" i="17"/>
  <c r="BG356" i="17"/>
  <c r="BE356" i="17"/>
  <c r="T356" i="17"/>
  <c r="R356" i="17"/>
  <c r="P356" i="17"/>
  <c r="J356" i="17"/>
  <c r="BF356" i="17" s="1"/>
  <c r="BK355" i="17"/>
  <c r="BK354" i="17" s="1"/>
  <c r="J354" i="17" s="1"/>
  <c r="BI355" i="17"/>
  <c r="BH355" i="17"/>
  <c r="BG355" i="17"/>
  <c r="BF355" i="17"/>
  <c r="BE355" i="17"/>
  <c r="T355" i="17"/>
  <c r="R355" i="17"/>
  <c r="P355" i="17"/>
  <c r="P354" i="17" s="1"/>
  <c r="J355" i="17"/>
  <c r="T354" i="17"/>
  <c r="R354" i="17"/>
  <c r="BK353" i="17"/>
  <c r="BI353" i="17"/>
  <c r="BH353" i="17"/>
  <c r="BG353" i="17"/>
  <c r="BE353" i="17"/>
  <c r="T353" i="17"/>
  <c r="R353" i="17"/>
  <c r="P353" i="17"/>
  <c r="J353" i="17"/>
  <c r="BF353" i="17" s="1"/>
  <c r="BK352" i="17"/>
  <c r="BI352" i="17"/>
  <c r="BH352" i="17"/>
  <c r="BG352" i="17"/>
  <c r="BE352" i="17"/>
  <c r="T352" i="17"/>
  <c r="R352" i="17"/>
  <c r="P352" i="17"/>
  <c r="J352" i="17"/>
  <c r="BF352" i="17" s="1"/>
  <c r="BK351" i="17"/>
  <c r="BI351" i="17"/>
  <c r="BH351" i="17"/>
  <c r="BG351" i="17"/>
  <c r="BE351" i="17"/>
  <c r="T351" i="17"/>
  <c r="R351" i="17"/>
  <c r="P351" i="17"/>
  <c r="J351" i="17"/>
  <c r="BF351" i="17" s="1"/>
  <c r="BK350" i="17"/>
  <c r="BI350" i="17"/>
  <c r="BH350" i="17"/>
  <c r="BG350" i="17"/>
  <c r="BE350" i="17"/>
  <c r="T350" i="17"/>
  <c r="R350" i="17"/>
  <c r="P350" i="17"/>
  <c r="J350" i="17"/>
  <c r="BF350" i="17" s="1"/>
  <c r="BK349" i="17"/>
  <c r="BI349" i="17"/>
  <c r="BH349" i="17"/>
  <c r="BG349" i="17"/>
  <c r="BE349" i="17"/>
  <c r="T349" i="17"/>
  <c r="R349" i="17"/>
  <c r="P349" i="17"/>
  <c r="J349" i="17"/>
  <c r="BF349" i="17" s="1"/>
  <c r="BK348" i="17"/>
  <c r="BI348" i="17"/>
  <c r="BH348" i="17"/>
  <c r="BG348" i="17"/>
  <c r="BF348" i="17"/>
  <c r="BE348" i="17"/>
  <c r="T348" i="17"/>
  <c r="R348" i="17"/>
  <c r="P348" i="17"/>
  <c r="J348" i="17"/>
  <c r="BK347" i="17"/>
  <c r="BI347" i="17"/>
  <c r="BH347" i="17"/>
  <c r="BG347" i="17"/>
  <c r="BE347" i="17"/>
  <c r="T347" i="17"/>
  <c r="R347" i="17"/>
  <c r="P347" i="17"/>
  <c r="J347" i="17"/>
  <c r="BF347" i="17" s="1"/>
  <c r="BK346" i="17"/>
  <c r="BI346" i="17"/>
  <c r="BH346" i="17"/>
  <c r="BG346" i="17"/>
  <c r="BF346" i="17"/>
  <c r="BE346" i="17"/>
  <c r="T346" i="17"/>
  <c r="R346" i="17"/>
  <c r="P346" i="17"/>
  <c r="J346" i="17"/>
  <c r="BK345" i="17"/>
  <c r="BI345" i="17"/>
  <c r="BH345" i="17"/>
  <c r="BG345" i="17"/>
  <c r="BE345" i="17"/>
  <c r="T345" i="17"/>
  <c r="R345" i="17"/>
  <c r="P345" i="17"/>
  <c r="J345" i="17"/>
  <c r="BF345" i="17" s="1"/>
  <c r="BK344" i="17"/>
  <c r="BI344" i="17"/>
  <c r="BH344" i="17"/>
  <c r="BG344" i="17"/>
  <c r="BF344" i="17"/>
  <c r="BE344" i="17"/>
  <c r="T344" i="17"/>
  <c r="R344" i="17"/>
  <c r="P344" i="17"/>
  <c r="J344" i="17"/>
  <c r="BK343" i="17"/>
  <c r="BI343" i="17"/>
  <c r="BH343" i="17"/>
  <c r="BG343" i="17"/>
  <c r="BE343" i="17"/>
  <c r="T343" i="17"/>
  <c r="R343" i="17"/>
  <c r="P343" i="17"/>
  <c r="J343" i="17"/>
  <c r="BF343" i="17" s="1"/>
  <c r="BK342" i="17"/>
  <c r="BI342" i="17"/>
  <c r="BH342" i="17"/>
  <c r="BG342" i="17"/>
  <c r="BF342" i="17"/>
  <c r="BE342" i="17"/>
  <c r="T342" i="17"/>
  <c r="R342" i="17"/>
  <c r="P342" i="17"/>
  <c r="J342" i="17"/>
  <c r="BK341" i="17"/>
  <c r="BI341" i="17"/>
  <c r="BH341" i="17"/>
  <c r="BG341" i="17"/>
  <c r="BE341" i="17"/>
  <c r="T341" i="17"/>
  <c r="R341" i="17"/>
  <c r="P341" i="17"/>
  <c r="J341" i="17"/>
  <c r="BF341" i="17" s="1"/>
  <c r="BK340" i="17"/>
  <c r="BI340" i="17"/>
  <c r="BH340" i="17"/>
  <c r="BG340" i="17"/>
  <c r="BF340" i="17"/>
  <c r="BE340" i="17"/>
  <c r="T340" i="17"/>
  <c r="R340" i="17"/>
  <c r="P340" i="17"/>
  <c r="J340" i="17"/>
  <c r="BK339" i="17"/>
  <c r="BI339" i="17"/>
  <c r="BH339" i="17"/>
  <c r="BG339" i="17"/>
  <c r="BE339" i="17"/>
  <c r="T339" i="17"/>
  <c r="R339" i="17"/>
  <c r="P339" i="17"/>
  <c r="J339" i="17"/>
  <c r="BF339" i="17" s="1"/>
  <c r="BK338" i="17"/>
  <c r="BI338" i="17"/>
  <c r="BH338" i="17"/>
  <c r="BG338" i="17"/>
  <c r="BF338" i="17"/>
  <c r="BE338" i="17"/>
  <c r="T338" i="17"/>
  <c r="R338" i="17"/>
  <c r="P338" i="17"/>
  <c r="J338" i="17"/>
  <c r="BK337" i="17"/>
  <c r="BI337" i="17"/>
  <c r="BH337" i="17"/>
  <c r="BG337" i="17"/>
  <c r="BE337" i="17"/>
  <c r="T337" i="17"/>
  <c r="R337" i="17"/>
  <c r="P337" i="17"/>
  <c r="J337" i="17"/>
  <c r="BF337" i="17" s="1"/>
  <c r="BK336" i="17"/>
  <c r="BI336" i="17"/>
  <c r="BH336" i="17"/>
  <c r="BG336" i="17"/>
  <c r="BF336" i="17"/>
  <c r="BE336" i="17"/>
  <c r="T336" i="17"/>
  <c r="R336" i="17"/>
  <c r="P336" i="17"/>
  <c r="J336" i="17"/>
  <c r="BK335" i="17"/>
  <c r="BI335" i="17"/>
  <c r="BH335" i="17"/>
  <c r="BG335" i="17"/>
  <c r="BE335" i="17"/>
  <c r="T335" i="17"/>
  <c r="R335" i="17"/>
  <c r="P335" i="17"/>
  <c r="J335" i="17"/>
  <c r="BF335" i="17" s="1"/>
  <c r="BK334" i="17"/>
  <c r="BI334" i="17"/>
  <c r="BH334" i="17"/>
  <c r="BG334" i="17"/>
  <c r="BF334" i="17"/>
  <c r="BE334" i="17"/>
  <c r="T334" i="17"/>
  <c r="R334" i="17"/>
  <c r="P334" i="17"/>
  <c r="J334" i="17"/>
  <c r="BK333" i="17"/>
  <c r="BI333" i="17"/>
  <c r="BH333" i="17"/>
  <c r="BG333" i="17"/>
  <c r="BE333" i="17"/>
  <c r="T333" i="17"/>
  <c r="R333" i="17"/>
  <c r="P333" i="17"/>
  <c r="J333" i="17"/>
  <c r="BF333" i="17" s="1"/>
  <c r="BK332" i="17"/>
  <c r="BI332" i="17"/>
  <c r="BH332" i="17"/>
  <c r="BG332" i="17"/>
  <c r="BF332" i="17"/>
  <c r="BE332" i="17"/>
  <c r="T332" i="17"/>
  <c r="R332" i="17"/>
  <c r="P332" i="17"/>
  <c r="J332" i="17"/>
  <c r="BK331" i="17"/>
  <c r="BI331" i="17"/>
  <c r="BH331" i="17"/>
  <c r="BG331" i="17"/>
  <c r="BE331" i="17"/>
  <c r="T331" i="17"/>
  <c r="R331" i="17"/>
  <c r="P331" i="17"/>
  <c r="J331" i="17"/>
  <c r="BF331" i="17" s="1"/>
  <c r="BK330" i="17"/>
  <c r="BI330" i="17"/>
  <c r="BH330" i="17"/>
  <c r="BG330" i="17"/>
  <c r="BF330" i="17"/>
  <c r="BE330" i="17"/>
  <c r="T330" i="17"/>
  <c r="R330" i="17"/>
  <c r="P330" i="17"/>
  <c r="J330" i="17"/>
  <c r="BK329" i="17"/>
  <c r="BI329" i="17"/>
  <c r="BH329" i="17"/>
  <c r="BG329" i="17"/>
  <c r="BE329" i="17"/>
  <c r="T329" i="17"/>
  <c r="R329" i="17"/>
  <c r="P329" i="17"/>
  <c r="J329" i="17"/>
  <c r="BF329" i="17" s="1"/>
  <c r="BK328" i="17"/>
  <c r="BI328" i="17"/>
  <c r="BH328" i="17"/>
  <c r="BG328" i="17"/>
  <c r="BF328" i="17"/>
  <c r="BE328" i="17"/>
  <c r="T328" i="17"/>
  <c r="R328" i="17"/>
  <c r="P328" i="17"/>
  <c r="J328" i="17"/>
  <c r="BK327" i="17"/>
  <c r="BI327" i="17"/>
  <c r="BH327" i="17"/>
  <c r="BG327" i="17"/>
  <c r="BE327" i="17"/>
  <c r="T327" i="17"/>
  <c r="R327" i="17"/>
  <c r="P327" i="17"/>
  <c r="J327" i="17"/>
  <c r="BF327" i="17" s="1"/>
  <c r="BK326" i="17"/>
  <c r="BI326" i="17"/>
  <c r="BH326" i="17"/>
  <c r="BG326" i="17"/>
  <c r="BF326" i="17"/>
  <c r="BE326" i="17"/>
  <c r="T326" i="17"/>
  <c r="R326" i="17"/>
  <c r="P326" i="17"/>
  <c r="J326" i="17"/>
  <c r="BK325" i="17"/>
  <c r="BI325" i="17"/>
  <c r="BH325" i="17"/>
  <c r="BG325" i="17"/>
  <c r="BE325" i="17"/>
  <c r="T325" i="17"/>
  <c r="R325" i="17"/>
  <c r="P325" i="17"/>
  <c r="J325" i="17"/>
  <c r="BF325" i="17" s="1"/>
  <c r="BK324" i="17"/>
  <c r="BI324" i="17"/>
  <c r="BH324" i="17"/>
  <c r="BG324" i="17"/>
  <c r="BF324" i="17"/>
  <c r="BE324" i="17"/>
  <c r="T324" i="17"/>
  <c r="T323" i="17" s="1"/>
  <c r="R324" i="17"/>
  <c r="P324" i="17"/>
  <c r="P323" i="17" s="1"/>
  <c r="J324" i="17"/>
  <c r="BK323" i="17"/>
  <c r="R323" i="17"/>
  <c r="J323" i="17"/>
  <c r="BK322" i="17"/>
  <c r="BI322" i="17"/>
  <c r="BH322" i="17"/>
  <c r="BG322" i="17"/>
  <c r="BE322" i="17"/>
  <c r="T322" i="17"/>
  <c r="R322" i="17"/>
  <c r="P322" i="17"/>
  <c r="J322" i="17"/>
  <c r="BF322" i="17" s="1"/>
  <c r="BK321" i="17"/>
  <c r="BI321" i="17"/>
  <c r="BH321" i="17"/>
  <c r="BG321" i="17"/>
  <c r="BE321" i="17"/>
  <c r="T321" i="17"/>
  <c r="R321" i="17"/>
  <c r="P321" i="17"/>
  <c r="J321" i="17"/>
  <c r="BF321" i="17" s="1"/>
  <c r="BK320" i="17"/>
  <c r="BI320" i="17"/>
  <c r="BH320" i="17"/>
  <c r="BG320" i="17"/>
  <c r="BF320" i="17"/>
  <c r="BE320" i="17"/>
  <c r="T320" i="17"/>
  <c r="R320" i="17"/>
  <c r="P320" i="17"/>
  <c r="J320" i="17"/>
  <c r="BK319" i="17"/>
  <c r="BI319" i="17"/>
  <c r="BH319" i="17"/>
  <c r="BG319" i="17"/>
  <c r="BE319" i="17"/>
  <c r="T319" i="17"/>
  <c r="R319" i="17"/>
  <c r="P319" i="17"/>
  <c r="J319" i="17"/>
  <c r="BF319" i="17" s="1"/>
  <c r="BK318" i="17"/>
  <c r="BI318" i="17"/>
  <c r="BH318" i="17"/>
  <c r="BG318" i="17"/>
  <c r="BF318" i="17"/>
  <c r="BE318" i="17"/>
  <c r="T318" i="17"/>
  <c r="R318" i="17"/>
  <c r="P318" i="17"/>
  <c r="J318" i="17"/>
  <c r="BK317" i="17"/>
  <c r="BI317" i="17"/>
  <c r="BH317" i="17"/>
  <c r="BG317" i="17"/>
  <c r="BE317" i="17"/>
  <c r="T317" i="17"/>
  <c r="R317" i="17"/>
  <c r="P317" i="17"/>
  <c r="J317" i="17"/>
  <c r="BF317" i="17" s="1"/>
  <c r="BK316" i="17"/>
  <c r="BI316" i="17"/>
  <c r="BH316" i="17"/>
  <c r="BG316" i="17"/>
  <c r="BF316" i="17"/>
  <c r="BE316" i="17"/>
  <c r="T316" i="17"/>
  <c r="R316" i="17"/>
  <c r="P316" i="17"/>
  <c r="J316" i="17"/>
  <c r="BK315" i="17"/>
  <c r="BI315" i="17"/>
  <c r="BH315" i="17"/>
  <c r="BG315" i="17"/>
  <c r="BE315" i="17"/>
  <c r="T315" i="17"/>
  <c r="R315" i="17"/>
  <c r="P315" i="17"/>
  <c r="J315" i="17"/>
  <c r="BF315" i="17" s="1"/>
  <c r="BK314" i="17"/>
  <c r="BI314" i="17"/>
  <c r="BH314" i="17"/>
  <c r="BG314" i="17"/>
  <c r="BF314" i="17"/>
  <c r="BE314" i="17"/>
  <c r="T314" i="17"/>
  <c r="R314" i="17"/>
  <c r="P314" i="17"/>
  <c r="J314" i="17"/>
  <c r="BK313" i="17"/>
  <c r="BI313" i="17"/>
  <c r="BH313" i="17"/>
  <c r="BG313" i="17"/>
  <c r="BE313" i="17"/>
  <c r="T313" i="17"/>
  <c r="R313" i="17"/>
  <c r="P313" i="17"/>
  <c r="J313" i="17"/>
  <c r="BF313" i="17" s="1"/>
  <c r="BK312" i="17"/>
  <c r="BI312" i="17"/>
  <c r="BH312" i="17"/>
  <c r="BG312" i="17"/>
  <c r="BF312" i="17"/>
  <c r="BE312" i="17"/>
  <c r="T312" i="17"/>
  <c r="R312" i="17"/>
  <c r="P312" i="17"/>
  <c r="J312" i="17"/>
  <c r="BK311" i="17"/>
  <c r="BI311" i="17"/>
  <c r="BH311" i="17"/>
  <c r="BG311" i="17"/>
  <c r="BE311" i="17"/>
  <c r="T311" i="17"/>
  <c r="R311" i="17"/>
  <c r="P311" i="17"/>
  <c r="J311" i="17"/>
  <c r="BF311" i="17" s="1"/>
  <c r="BK310" i="17"/>
  <c r="BI310" i="17"/>
  <c r="BH310" i="17"/>
  <c r="BG310" i="17"/>
  <c r="BF310" i="17"/>
  <c r="BE310" i="17"/>
  <c r="T310" i="17"/>
  <c r="R310" i="17"/>
  <c r="P310" i="17"/>
  <c r="J310" i="17"/>
  <c r="BK309" i="17"/>
  <c r="BI309" i="17"/>
  <c r="BH309" i="17"/>
  <c r="BG309" i="17"/>
  <c r="BE309" i="17"/>
  <c r="T309" i="17"/>
  <c r="R309" i="17"/>
  <c r="P309" i="17"/>
  <c r="J309" i="17"/>
  <c r="BF309" i="17" s="1"/>
  <c r="BK308" i="17"/>
  <c r="BI308" i="17"/>
  <c r="BH308" i="17"/>
  <c r="BG308" i="17"/>
  <c r="BF308" i="17"/>
  <c r="BE308" i="17"/>
  <c r="T308" i="17"/>
  <c r="R308" i="17"/>
  <c r="P308" i="17"/>
  <c r="J308" i="17"/>
  <c r="BK307" i="17"/>
  <c r="BI307" i="17"/>
  <c r="BH307" i="17"/>
  <c r="BG307" i="17"/>
  <c r="BE307" i="17"/>
  <c r="T307" i="17"/>
  <c r="R307" i="17"/>
  <c r="P307" i="17"/>
  <c r="J307" i="17"/>
  <c r="BF307" i="17" s="1"/>
  <c r="BK306" i="17"/>
  <c r="BI306" i="17"/>
  <c r="BH306" i="17"/>
  <c r="BG306" i="17"/>
  <c r="BF306" i="17"/>
  <c r="BE306" i="17"/>
  <c r="T306" i="17"/>
  <c r="R306" i="17"/>
  <c r="P306" i="17"/>
  <c r="J306" i="17"/>
  <c r="BK305" i="17"/>
  <c r="BI305" i="17"/>
  <c r="BH305" i="17"/>
  <c r="BG305" i="17"/>
  <c r="BE305" i="17"/>
  <c r="T305" i="17"/>
  <c r="R305" i="17"/>
  <c r="P305" i="17"/>
  <c r="J305" i="17"/>
  <c r="BF305" i="17" s="1"/>
  <c r="BK304" i="17"/>
  <c r="BI304" i="17"/>
  <c r="BH304" i="17"/>
  <c r="BG304" i="17"/>
  <c r="BF304" i="17"/>
  <c r="BE304" i="17"/>
  <c r="T304" i="17"/>
  <c r="R304" i="17"/>
  <c r="P304" i="17"/>
  <c r="J304" i="17"/>
  <c r="BK303" i="17"/>
  <c r="BI303" i="17"/>
  <c r="BH303" i="17"/>
  <c r="BG303" i="17"/>
  <c r="BE303" i="17"/>
  <c r="T303" i="17"/>
  <c r="R303" i="17"/>
  <c r="P303" i="17"/>
  <c r="J303" i="17"/>
  <c r="BF303" i="17" s="1"/>
  <c r="BK302" i="17"/>
  <c r="BI302" i="17"/>
  <c r="BH302" i="17"/>
  <c r="BG302" i="17"/>
  <c r="BF302" i="17"/>
  <c r="BE302" i="17"/>
  <c r="T302" i="17"/>
  <c r="R302" i="17"/>
  <c r="P302" i="17"/>
  <c r="J302" i="17"/>
  <c r="BK301" i="17"/>
  <c r="BI301" i="17"/>
  <c r="BH301" i="17"/>
  <c r="BG301" i="17"/>
  <c r="BE301" i="17"/>
  <c r="T301" i="17"/>
  <c r="R301" i="17"/>
  <c r="P301" i="17"/>
  <c r="J301" i="17"/>
  <c r="BF301" i="17" s="1"/>
  <c r="BK300" i="17"/>
  <c r="BI300" i="17"/>
  <c r="BH300" i="17"/>
  <c r="BG300" i="17"/>
  <c r="BF300" i="17"/>
  <c r="BE300" i="17"/>
  <c r="T300" i="17"/>
  <c r="R300" i="17"/>
  <c r="P300" i="17"/>
  <c r="J300" i="17"/>
  <c r="BK299" i="17"/>
  <c r="BI299" i="17"/>
  <c r="BH299" i="17"/>
  <c r="BG299" i="17"/>
  <c r="BE299" i="17"/>
  <c r="T299" i="17"/>
  <c r="R299" i="17"/>
  <c r="P299" i="17"/>
  <c r="J299" i="17"/>
  <c r="BF299" i="17" s="1"/>
  <c r="BK298" i="17"/>
  <c r="BI298" i="17"/>
  <c r="BH298" i="17"/>
  <c r="BG298" i="17"/>
  <c r="BF298" i="17"/>
  <c r="BE298" i="17"/>
  <c r="T298" i="17"/>
  <c r="R298" i="17"/>
  <c r="P298" i="17"/>
  <c r="J298" i="17"/>
  <c r="BK297" i="17"/>
  <c r="BI297" i="17"/>
  <c r="BH297" i="17"/>
  <c r="BG297" i="17"/>
  <c r="BF297" i="17"/>
  <c r="BE297" i="17"/>
  <c r="T297" i="17"/>
  <c r="R297" i="17"/>
  <c r="P297" i="17"/>
  <c r="J297" i="17"/>
  <c r="BK296" i="17"/>
  <c r="BI296" i="17"/>
  <c r="BH296" i="17"/>
  <c r="BG296" i="17"/>
  <c r="BF296" i="17"/>
  <c r="BE296" i="17"/>
  <c r="T296" i="17"/>
  <c r="R296" i="17"/>
  <c r="P296" i="17"/>
  <c r="J296" i="17"/>
  <c r="BK295" i="17"/>
  <c r="BI295" i="17"/>
  <c r="BH295" i="17"/>
  <c r="BG295" i="17"/>
  <c r="BF295" i="17"/>
  <c r="BE295" i="17"/>
  <c r="T295" i="17"/>
  <c r="R295" i="17"/>
  <c r="P295" i="17"/>
  <c r="J295" i="17"/>
  <c r="BK294" i="17"/>
  <c r="BI294" i="17"/>
  <c r="BH294" i="17"/>
  <c r="BG294" i="17"/>
  <c r="BF294" i="17"/>
  <c r="BE294" i="17"/>
  <c r="T294" i="17"/>
  <c r="R294" i="17"/>
  <c r="P294" i="17"/>
  <c r="J294" i="17"/>
  <c r="BK293" i="17"/>
  <c r="BI293" i="17"/>
  <c r="BH293" i="17"/>
  <c r="BG293" i="17"/>
  <c r="BF293" i="17"/>
  <c r="BE293" i="17"/>
  <c r="T293" i="17"/>
  <c r="R293" i="17"/>
  <c r="P293" i="17"/>
  <c r="J293" i="17"/>
  <c r="BK292" i="17"/>
  <c r="BI292" i="17"/>
  <c r="BH292" i="17"/>
  <c r="BG292" i="17"/>
  <c r="BF292" i="17"/>
  <c r="BE292" i="17"/>
  <c r="T292" i="17"/>
  <c r="R292" i="17"/>
  <c r="P292" i="17"/>
  <c r="J292" i="17"/>
  <c r="BK291" i="17"/>
  <c r="BI291" i="17"/>
  <c r="BH291" i="17"/>
  <c r="BG291" i="17"/>
  <c r="BF291" i="17"/>
  <c r="BE291" i="17"/>
  <c r="T291" i="17"/>
  <c r="R291" i="17"/>
  <c r="P291" i="17"/>
  <c r="J291" i="17"/>
  <c r="BK290" i="17"/>
  <c r="BI290" i="17"/>
  <c r="BH290" i="17"/>
  <c r="BG290" i="17"/>
  <c r="BF290" i="17"/>
  <c r="BE290" i="17"/>
  <c r="T290" i="17"/>
  <c r="R290" i="17"/>
  <c r="P290" i="17"/>
  <c r="J290" i="17"/>
  <c r="BK289" i="17"/>
  <c r="BI289" i="17"/>
  <c r="BH289" i="17"/>
  <c r="BG289" i="17"/>
  <c r="BF289" i="17"/>
  <c r="BE289" i="17"/>
  <c r="T289" i="17"/>
  <c r="R289" i="17"/>
  <c r="P289" i="17"/>
  <c r="J289" i="17"/>
  <c r="BK288" i="17"/>
  <c r="BI288" i="17"/>
  <c r="BH288" i="17"/>
  <c r="BG288" i="17"/>
  <c r="BF288" i="17"/>
  <c r="BE288" i="17"/>
  <c r="T288" i="17"/>
  <c r="R288" i="17"/>
  <c r="P288" i="17"/>
  <c r="J288" i="17"/>
  <c r="BK287" i="17"/>
  <c r="BI287" i="17"/>
  <c r="BH287" i="17"/>
  <c r="BG287" i="17"/>
  <c r="BF287" i="17"/>
  <c r="BE287" i="17"/>
  <c r="T287" i="17"/>
  <c r="T286" i="17" s="1"/>
  <c r="R287" i="17"/>
  <c r="P287" i="17"/>
  <c r="P286" i="17" s="1"/>
  <c r="J287" i="17"/>
  <c r="BK286" i="17"/>
  <c r="R286" i="17"/>
  <c r="J286" i="17"/>
  <c r="BK285" i="17"/>
  <c r="BI285" i="17"/>
  <c r="BH285" i="17"/>
  <c r="BG285" i="17"/>
  <c r="BE285" i="17"/>
  <c r="T285" i="17"/>
  <c r="R285" i="17"/>
  <c r="P285" i="17"/>
  <c r="J285" i="17"/>
  <c r="BF285" i="17" s="1"/>
  <c r="BK284" i="17"/>
  <c r="BI284" i="17"/>
  <c r="BH284" i="17"/>
  <c r="BG284" i="17"/>
  <c r="BE284" i="17"/>
  <c r="T284" i="17"/>
  <c r="R284" i="17"/>
  <c r="P284" i="17"/>
  <c r="J284" i="17"/>
  <c r="BF284" i="17" s="1"/>
  <c r="BK283" i="17"/>
  <c r="BI283" i="17"/>
  <c r="BH283" i="17"/>
  <c r="BG283" i="17"/>
  <c r="BE283" i="17"/>
  <c r="T283" i="17"/>
  <c r="R283" i="17"/>
  <c r="P283" i="17"/>
  <c r="J283" i="17"/>
  <c r="BF283" i="17" s="1"/>
  <c r="BK282" i="17"/>
  <c r="BI282" i="17"/>
  <c r="BH282" i="17"/>
  <c r="BG282" i="17"/>
  <c r="BE282" i="17"/>
  <c r="T282" i="17"/>
  <c r="R282" i="17"/>
  <c r="P282" i="17"/>
  <c r="J282" i="17"/>
  <c r="BF282" i="17" s="1"/>
  <c r="BK281" i="17"/>
  <c r="BI281" i="17"/>
  <c r="BH281" i="17"/>
  <c r="BG281" i="17"/>
  <c r="BE281" i="17"/>
  <c r="T281" i="17"/>
  <c r="R281" i="17"/>
  <c r="P281" i="17"/>
  <c r="J281" i="17"/>
  <c r="BF281" i="17" s="1"/>
  <c r="BK280" i="17"/>
  <c r="BI280" i="17"/>
  <c r="BH280" i="17"/>
  <c r="BG280" i="17"/>
  <c r="BE280" i="17"/>
  <c r="T280" i="17"/>
  <c r="R280" i="17"/>
  <c r="P280" i="17"/>
  <c r="J280" i="17"/>
  <c r="BF280" i="17" s="1"/>
  <c r="BK279" i="17"/>
  <c r="BI279" i="17"/>
  <c r="BH279" i="17"/>
  <c r="BG279" i="17"/>
  <c r="BE279" i="17"/>
  <c r="T279" i="17"/>
  <c r="R279" i="17"/>
  <c r="P279" i="17"/>
  <c r="J279" i="17"/>
  <c r="BF279" i="17" s="1"/>
  <c r="BK278" i="17"/>
  <c r="BI278" i="17"/>
  <c r="BH278" i="17"/>
  <c r="BG278" i="17"/>
  <c r="BE278" i="17"/>
  <c r="T278" i="17"/>
  <c r="R278" i="17"/>
  <c r="P278" i="17"/>
  <c r="J278" i="17"/>
  <c r="BF278" i="17" s="1"/>
  <c r="BK277" i="17"/>
  <c r="BI277" i="17"/>
  <c r="BH277" i="17"/>
  <c r="BG277" i="17"/>
  <c r="BE277" i="17"/>
  <c r="T277" i="17"/>
  <c r="R277" i="17"/>
  <c r="P277" i="17"/>
  <c r="J277" i="17"/>
  <c r="BF277" i="17" s="1"/>
  <c r="BK276" i="17"/>
  <c r="BI276" i="17"/>
  <c r="BH276" i="17"/>
  <c r="BG276" i="17"/>
  <c r="BE276" i="17"/>
  <c r="T276" i="17"/>
  <c r="R276" i="17"/>
  <c r="P276" i="17"/>
  <c r="J276" i="17"/>
  <c r="BF276" i="17" s="1"/>
  <c r="BK275" i="17"/>
  <c r="BI275" i="17"/>
  <c r="BH275" i="17"/>
  <c r="BG275" i="17"/>
  <c r="BE275" i="17"/>
  <c r="T275" i="17"/>
  <c r="R275" i="17"/>
  <c r="P275" i="17"/>
  <c r="J275" i="17"/>
  <c r="BF275" i="17" s="1"/>
  <c r="BK274" i="17"/>
  <c r="BI274" i="17"/>
  <c r="BH274" i="17"/>
  <c r="BG274" i="17"/>
  <c r="BF274" i="17"/>
  <c r="BE274" i="17"/>
  <c r="T274" i="17"/>
  <c r="R274" i="17"/>
  <c r="P274" i="17"/>
  <c r="J274" i="17"/>
  <c r="BK273" i="17"/>
  <c r="BI273" i="17"/>
  <c r="BH273" i="17"/>
  <c r="BG273" i="17"/>
  <c r="BE273" i="17"/>
  <c r="T273" i="17"/>
  <c r="R273" i="17"/>
  <c r="P273" i="17"/>
  <c r="J273" i="17"/>
  <c r="BF273" i="17" s="1"/>
  <c r="BK272" i="17"/>
  <c r="BI272" i="17"/>
  <c r="BH272" i="17"/>
  <c r="BG272" i="17"/>
  <c r="BF272" i="17"/>
  <c r="BE272" i="17"/>
  <c r="T272" i="17"/>
  <c r="R272" i="17"/>
  <c r="P272" i="17"/>
  <c r="J272" i="17"/>
  <c r="BK271" i="17"/>
  <c r="BI271" i="17"/>
  <c r="BH271" i="17"/>
  <c r="BG271" i="17"/>
  <c r="BE271" i="17"/>
  <c r="T271" i="17"/>
  <c r="R271" i="17"/>
  <c r="P271" i="17"/>
  <c r="J271" i="17"/>
  <c r="BF271" i="17" s="1"/>
  <c r="BK270" i="17"/>
  <c r="BI270" i="17"/>
  <c r="BH270" i="17"/>
  <c r="BG270" i="17"/>
  <c r="BF270" i="17"/>
  <c r="BE270" i="17"/>
  <c r="T270" i="17"/>
  <c r="R270" i="17"/>
  <c r="P270" i="17"/>
  <c r="J270" i="17"/>
  <c r="BK269" i="17"/>
  <c r="BI269" i="17"/>
  <c r="BH269" i="17"/>
  <c r="BG269" i="17"/>
  <c r="BE269" i="17"/>
  <c r="T269" i="17"/>
  <c r="R269" i="17"/>
  <c r="P269" i="17"/>
  <c r="J269" i="17"/>
  <c r="BF269" i="17" s="1"/>
  <c r="BK268" i="17"/>
  <c r="BI268" i="17"/>
  <c r="BH268" i="17"/>
  <c r="BG268" i="17"/>
  <c r="BF268" i="17"/>
  <c r="BE268" i="17"/>
  <c r="T268" i="17"/>
  <c r="R268" i="17"/>
  <c r="P268" i="17"/>
  <c r="J268" i="17"/>
  <c r="BK267" i="17"/>
  <c r="BI267" i="17"/>
  <c r="BH267" i="17"/>
  <c r="BG267" i="17"/>
  <c r="BE267" i="17"/>
  <c r="T267" i="17"/>
  <c r="R267" i="17"/>
  <c r="P267" i="17"/>
  <c r="J267" i="17"/>
  <c r="BF267" i="17" s="1"/>
  <c r="BK266" i="17"/>
  <c r="BI266" i="17"/>
  <c r="BH266" i="17"/>
  <c r="BG266" i="17"/>
  <c r="BF266" i="17"/>
  <c r="BE266" i="17"/>
  <c r="T266" i="17"/>
  <c r="R266" i="17"/>
  <c r="P266" i="17"/>
  <c r="J266" i="17"/>
  <c r="BK265" i="17"/>
  <c r="BI265" i="17"/>
  <c r="BH265" i="17"/>
  <c r="BG265" i="17"/>
  <c r="BE265" i="17"/>
  <c r="T265" i="17"/>
  <c r="R265" i="17"/>
  <c r="P265" i="17"/>
  <c r="J265" i="17"/>
  <c r="BF265" i="17" s="1"/>
  <c r="BK264" i="17"/>
  <c r="BI264" i="17"/>
  <c r="BH264" i="17"/>
  <c r="BG264" i="17"/>
  <c r="BF264" i="17"/>
  <c r="BE264" i="17"/>
  <c r="T264" i="17"/>
  <c r="R264" i="17"/>
  <c r="P264" i="17"/>
  <c r="J264" i="17"/>
  <c r="BK263" i="17"/>
  <c r="BI263" i="17"/>
  <c r="BH263" i="17"/>
  <c r="BG263" i="17"/>
  <c r="BE263" i="17"/>
  <c r="T263" i="17"/>
  <c r="R263" i="17"/>
  <c r="P263" i="17"/>
  <c r="J263" i="17"/>
  <c r="BF263" i="17" s="1"/>
  <c r="BK262" i="17"/>
  <c r="BI262" i="17"/>
  <c r="BH262" i="17"/>
  <c r="BG262" i="17"/>
  <c r="BF262" i="17"/>
  <c r="BE262" i="17"/>
  <c r="T262" i="17"/>
  <c r="R262" i="17"/>
  <c r="P262" i="17"/>
  <c r="J262" i="17"/>
  <c r="BK261" i="17"/>
  <c r="BI261" i="17"/>
  <c r="BH261" i="17"/>
  <c r="BG261" i="17"/>
  <c r="BE261" i="17"/>
  <c r="T261" i="17"/>
  <c r="R261" i="17"/>
  <c r="P261" i="17"/>
  <c r="J261" i="17"/>
  <c r="BF261" i="17" s="1"/>
  <c r="BK260" i="17"/>
  <c r="BI260" i="17"/>
  <c r="BH260" i="17"/>
  <c r="BG260" i="17"/>
  <c r="BF260" i="17"/>
  <c r="BE260" i="17"/>
  <c r="T260" i="17"/>
  <c r="R260" i="17"/>
  <c r="P260" i="17"/>
  <c r="J260" i="17"/>
  <c r="BK259" i="17"/>
  <c r="BI259" i="17"/>
  <c r="BH259" i="17"/>
  <c r="BG259" i="17"/>
  <c r="BE259" i="17"/>
  <c r="T259" i="17"/>
  <c r="R259" i="17"/>
  <c r="P259" i="17"/>
  <c r="J259" i="17"/>
  <c r="BF259" i="17" s="1"/>
  <c r="BK258" i="17"/>
  <c r="BI258" i="17"/>
  <c r="BH258" i="17"/>
  <c r="BG258" i="17"/>
  <c r="BF258" i="17"/>
  <c r="BE258" i="17"/>
  <c r="T258" i="17"/>
  <c r="R258" i="17"/>
  <c r="P258" i="17"/>
  <c r="J258" i="17"/>
  <c r="BK257" i="17"/>
  <c r="BI257" i="17"/>
  <c r="BH257" i="17"/>
  <c r="BG257" i="17"/>
  <c r="BE257" i="17"/>
  <c r="T257" i="17"/>
  <c r="R257" i="17"/>
  <c r="P257" i="17"/>
  <c r="J257" i="17"/>
  <c r="BF257" i="17" s="1"/>
  <c r="BK256" i="17"/>
  <c r="BI256" i="17"/>
  <c r="BH256" i="17"/>
  <c r="BG256" i="17"/>
  <c r="BF256" i="17"/>
  <c r="BE256" i="17"/>
  <c r="T256" i="17"/>
  <c r="R256" i="17"/>
  <c r="P256" i="17"/>
  <c r="J256" i="17"/>
  <c r="BK255" i="17"/>
  <c r="BI255" i="17"/>
  <c r="BH255" i="17"/>
  <c r="BG255" i="17"/>
  <c r="BE255" i="17"/>
  <c r="T255" i="17"/>
  <c r="R255" i="17"/>
  <c r="P255" i="17"/>
  <c r="J255" i="17"/>
  <c r="BF255" i="17" s="1"/>
  <c r="BK254" i="17"/>
  <c r="BI254" i="17"/>
  <c r="BH254" i="17"/>
  <c r="BG254" i="17"/>
  <c r="BF254" i="17"/>
  <c r="BE254" i="17"/>
  <c r="T254" i="17"/>
  <c r="R254" i="17"/>
  <c r="P254" i="17"/>
  <c r="J254" i="17"/>
  <c r="BK253" i="17"/>
  <c r="BI253" i="17"/>
  <c r="BH253" i="17"/>
  <c r="BG253" i="17"/>
  <c r="BE253" i="17"/>
  <c r="T253" i="17"/>
  <c r="R253" i="17"/>
  <c r="P253" i="17"/>
  <c r="J253" i="17"/>
  <c r="BF253" i="17" s="1"/>
  <c r="BK252" i="17"/>
  <c r="BI252" i="17"/>
  <c r="BH252" i="17"/>
  <c r="BG252" i="17"/>
  <c r="BF252" i="17"/>
  <c r="BE252" i="17"/>
  <c r="T252" i="17"/>
  <c r="R252" i="17"/>
  <c r="P252" i="17"/>
  <c r="P250" i="17" s="1"/>
  <c r="J252" i="17"/>
  <c r="BK251" i="17"/>
  <c r="BI251" i="17"/>
  <c r="BH251" i="17"/>
  <c r="BG251" i="17"/>
  <c r="BE251" i="17"/>
  <c r="T251" i="17"/>
  <c r="T250" i="17" s="1"/>
  <c r="R251" i="17"/>
  <c r="R250" i="17" s="1"/>
  <c r="P251" i="17"/>
  <c r="J251" i="17"/>
  <c r="BF251" i="17" s="1"/>
  <c r="BK250" i="17"/>
  <c r="J250" i="17"/>
  <c r="BK249" i="17"/>
  <c r="BI249" i="17"/>
  <c r="BH249" i="17"/>
  <c r="BG249" i="17"/>
  <c r="BF249" i="17"/>
  <c r="BE249" i="17"/>
  <c r="T249" i="17"/>
  <c r="R249" i="17"/>
  <c r="P249" i="17"/>
  <c r="J249" i="17"/>
  <c r="BK248" i="17"/>
  <c r="BI248" i="17"/>
  <c r="BH248" i="17"/>
  <c r="BG248" i="17"/>
  <c r="BE248" i="17"/>
  <c r="T248" i="17"/>
  <c r="R248" i="17"/>
  <c r="P248" i="17"/>
  <c r="J248" i="17"/>
  <c r="BF248" i="17" s="1"/>
  <c r="BK247" i="17"/>
  <c r="BI247" i="17"/>
  <c r="BH247" i="17"/>
  <c r="BG247" i="17"/>
  <c r="BF247" i="17"/>
  <c r="BE247" i="17"/>
  <c r="T247" i="17"/>
  <c r="R247" i="17"/>
  <c r="P247" i="17"/>
  <c r="J247" i="17"/>
  <c r="BK246" i="17"/>
  <c r="BI246" i="17"/>
  <c r="BH246" i="17"/>
  <c r="BG246" i="17"/>
  <c r="BE246" i="17"/>
  <c r="T246" i="17"/>
  <c r="R246" i="17"/>
  <c r="P246" i="17"/>
  <c r="J246" i="17"/>
  <c r="BF246" i="17" s="1"/>
  <c r="BK245" i="17"/>
  <c r="BI245" i="17"/>
  <c r="BH245" i="17"/>
  <c r="BG245" i="17"/>
  <c r="BF245" i="17"/>
  <c r="BE245" i="17"/>
  <c r="T245" i="17"/>
  <c r="R245" i="17"/>
  <c r="P245" i="17"/>
  <c r="J245" i="17"/>
  <c r="BK244" i="17"/>
  <c r="BI244" i="17"/>
  <c r="BH244" i="17"/>
  <c r="BG244" i="17"/>
  <c r="BE244" i="17"/>
  <c r="T244" i="17"/>
  <c r="R244" i="17"/>
  <c r="P244" i="17"/>
  <c r="J244" i="17"/>
  <c r="BF244" i="17" s="1"/>
  <c r="BK243" i="17"/>
  <c r="BI243" i="17"/>
  <c r="BH243" i="17"/>
  <c r="BG243" i="17"/>
  <c r="BF243" i="17"/>
  <c r="BE243" i="17"/>
  <c r="T243" i="17"/>
  <c r="R243" i="17"/>
  <c r="R241" i="17" s="1"/>
  <c r="P243" i="17"/>
  <c r="P241" i="17" s="1"/>
  <c r="J243" i="17"/>
  <c r="BK242" i="17"/>
  <c r="BI242" i="17"/>
  <c r="BH242" i="17"/>
  <c r="BG242" i="17"/>
  <c r="BE242" i="17"/>
  <c r="T242" i="17"/>
  <c r="T241" i="17" s="1"/>
  <c r="R242" i="17"/>
  <c r="P242" i="17"/>
  <c r="J242" i="17"/>
  <c r="BF242" i="17" s="1"/>
  <c r="BK241" i="17"/>
  <c r="J241" i="17" s="1"/>
  <c r="J109" i="17" s="1"/>
  <c r="BK240" i="17"/>
  <c r="BI240" i="17"/>
  <c r="BH240" i="17"/>
  <c r="BG240" i="17"/>
  <c r="BE240" i="17"/>
  <c r="T240" i="17"/>
  <c r="R240" i="17"/>
  <c r="P240" i="17"/>
  <c r="J240" i="17"/>
  <c r="BF240" i="17" s="1"/>
  <c r="BK239" i="17"/>
  <c r="BI239" i="17"/>
  <c r="BH239" i="17"/>
  <c r="BG239" i="17"/>
  <c r="BE239" i="17"/>
  <c r="T239" i="17"/>
  <c r="R239" i="17"/>
  <c r="P239" i="17"/>
  <c r="P237" i="17" s="1"/>
  <c r="J239" i="17"/>
  <c r="BF239" i="17" s="1"/>
  <c r="BK238" i="17"/>
  <c r="BI238" i="17"/>
  <c r="BH238" i="17"/>
  <c r="BG238" i="17"/>
  <c r="BE238" i="17"/>
  <c r="T238" i="17"/>
  <c r="R238" i="17"/>
  <c r="R237" i="17" s="1"/>
  <c r="P238" i="17"/>
  <c r="J238" i="17"/>
  <c r="BF238" i="17" s="1"/>
  <c r="BK237" i="17"/>
  <c r="T237" i="17"/>
  <c r="J237" i="17"/>
  <c r="BK236" i="17"/>
  <c r="BI236" i="17"/>
  <c r="BH236" i="17"/>
  <c r="BG236" i="17"/>
  <c r="BF236" i="17"/>
  <c r="BE236" i="17"/>
  <c r="T236" i="17"/>
  <c r="R236" i="17"/>
  <c r="P236" i="17"/>
  <c r="J236" i="17"/>
  <c r="BK235" i="17"/>
  <c r="BI235" i="17"/>
  <c r="BH235" i="17"/>
  <c r="BG235" i="17"/>
  <c r="BE235" i="17"/>
  <c r="T235" i="17"/>
  <c r="R235" i="17"/>
  <c r="P235" i="17"/>
  <c r="J235" i="17"/>
  <c r="BF235" i="17" s="1"/>
  <c r="BK234" i="17"/>
  <c r="BI234" i="17"/>
  <c r="BH234" i="17"/>
  <c r="BG234" i="17"/>
  <c r="BF234" i="17"/>
  <c r="BE234" i="17"/>
  <c r="T234" i="17"/>
  <c r="R234" i="17"/>
  <c r="P234" i="17"/>
  <c r="J234" i="17"/>
  <c r="BK233" i="17"/>
  <c r="BI233" i="17"/>
  <c r="BH233" i="17"/>
  <c r="BG233" i="17"/>
  <c r="BE233" i="17"/>
  <c r="T233" i="17"/>
  <c r="R233" i="17"/>
  <c r="P233" i="17"/>
  <c r="J233" i="17"/>
  <c r="BF233" i="17" s="1"/>
  <c r="BK232" i="17"/>
  <c r="BI232" i="17"/>
  <c r="BH232" i="17"/>
  <c r="BG232" i="17"/>
  <c r="BF232" i="17"/>
  <c r="BE232" i="17"/>
  <c r="T232" i="17"/>
  <c r="R232" i="17"/>
  <c r="P232" i="17"/>
  <c r="J232" i="17"/>
  <c r="BK231" i="17"/>
  <c r="BI231" i="17"/>
  <c r="BH231" i="17"/>
  <c r="BG231" i="17"/>
  <c r="BE231" i="17"/>
  <c r="T231" i="17"/>
  <c r="R231" i="17"/>
  <c r="P231" i="17"/>
  <c r="J231" i="17"/>
  <c r="BF231" i="17" s="1"/>
  <c r="BK230" i="17"/>
  <c r="BI230" i="17"/>
  <c r="BH230" i="17"/>
  <c r="BG230" i="17"/>
  <c r="BF230" i="17"/>
  <c r="BE230" i="17"/>
  <c r="T230" i="17"/>
  <c r="R230" i="17"/>
  <c r="P230" i="17"/>
  <c r="J230" i="17"/>
  <c r="BK229" i="17"/>
  <c r="BI229" i="17"/>
  <c r="BH229" i="17"/>
  <c r="BG229" i="17"/>
  <c r="BE229" i="17"/>
  <c r="T229" i="17"/>
  <c r="R229" i="17"/>
  <c r="P229" i="17"/>
  <c r="J229" i="17"/>
  <c r="BF229" i="17" s="1"/>
  <c r="BK228" i="17"/>
  <c r="BI228" i="17"/>
  <c r="BH228" i="17"/>
  <c r="BG228" i="17"/>
  <c r="BF228" i="17"/>
  <c r="BE228" i="17"/>
  <c r="T228" i="17"/>
  <c r="R228" i="17"/>
  <c r="P228" i="17"/>
  <c r="J228" i="17"/>
  <c r="BK227" i="17"/>
  <c r="BI227" i="17"/>
  <c r="BH227" i="17"/>
  <c r="BG227" i="17"/>
  <c r="BE227" i="17"/>
  <c r="T227" i="17"/>
  <c r="R227" i="17"/>
  <c r="P227" i="17"/>
  <c r="J227" i="17"/>
  <c r="BF227" i="17" s="1"/>
  <c r="BK226" i="17"/>
  <c r="BI226" i="17"/>
  <c r="BH226" i="17"/>
  <c r="BG226" i="17"/>
  <c r="BF226" i="17"/>
  <c r="BE226" i="17"/>
  <c r="T226" i="17"/>
  <c r="R226" i="17"/>
  <c r="R224" i="17" s="1"/>
  <c r="P226" i="17"/>
  <c r="P224" i="17" s="1"/>
  <c r="J226" i="17"/>
  <c r="BK225" i="17"/>
  <c r="BI225" i="17"/>
  <c r="BH225" i="17"/>
  <c r="BG225" i="17"/>
  <c r="BE225" i="17"/>
  <c r="T225" i="17"/>
  <c r="T224" i="17" s="1"/>
  <c r="R225" i="17"/>
  <c r="P225" i="17"/>
  <c r="J225" i="17"/>
  <c r="BF225" i="17" s="1"/>
  <c r="BK224" i="17"/>
  <c r="J224" i="17" s="1"/>
  <c r="J107" i="17" s="1"/>
  <c r="BK223" i="17"/>
  <c r="BI223" i="17"/>
  <c r="BH223" i="17"/>
  <c r="BG223" i="17"/>
  <c r="BE223" i="17"/>
  <c r="T223" i="17"/>
  <c r="R223" i="17"/>
  <c r="P223" i="17"/>
  <c r="J223" i="17"/>
  <c r="BF223" i="17" s="1"/>
  <c r="BK222" i="17"/>
  <c r="BI222" i="17"/>
  <c r="BH222" i="17"/>
  <c r="BG222" i="17"/>
  <c r="BE222" i="17"/>
  <c r="T222" i="17"/>
  <c r="R222" i="17"/>
  <c r="P222" i="17"/>
  <c r="J222" i="17"/>
  <c r="BF222" i="17" s="1"/>
  <c r="BK221" i="17"/>
  <c r="BI221" i="17"/>
  <c r="BH221" i="17"/>
  <c r="BG221" i="17"/>
  <c r="BE221" i="17"/>
  <c r="T221" i="17"/>
  <c r="R221" i="17"/>
  <c r="P221" i="17"/>
  <c r="J221" i="17"/>
  <c r="BF221" i="17" s="1"/>
  <c r="BK220" i="17"/>
  <c r="BI220" i="17"/>
  <c r="BH220" i="17"/>
  <c r="BG220" i="17"/>
  <c r="BE220" i="17"/>
  <c r="T220" i="17"/>
  <c r="R220" i="17"/>
  <c r="P220" i="17"/>
  <c r="J220" i="17"/>
  <c r="BF220" i="17" s="1"/>
  <c r="BK219" i="17"/>
  <c r="BI219" i="17"/>
  <c r="BH219" i="17"/>
  <c r="BG219" i="17"/>
  <c r="BE219" i="17"/>
  <c r="T219" i="17"/>
  <c r="R219" i="17"/>
  <c r="P219" i="17"/>
  <c r="J219" i="17"/>
  <c r="BF219" i="17" s="1"/>
  <c r="BK218" i="17"/>
  <c r="BI218" i="17"/>
  <c r="BH218" i="17"/>
  <c r="BG218" i="17"/>
  <c r="BE218" i="17"/>
  <c r="T218" i="17"/>
  <c r="R218" i="17"/>
  <c r="P218" i="17"/>
  <c r="J218" i="17"/>
  <c r="BF218" i="17" s="1"/>
  <c r="BK217" i="17"/>
  <c r="BI217" i="17"/>
  <c r="BH217" i="17"/>
  <c r="BG217" i="17"/>
  <c r="BE217" i="17"/>
  <c r="T217" i="17"/>
  <c r="R217" i="17"/>
  <c r="P217" i="17"/>
  <c r="J217" i="17"/>
  <c r="BF217" i="17" s="1"/>
  <c r="BK216" i="17"/>
  <c r="BI216" i="17"/>
  <c r="BH216" i="17"/>
  <c r="BG216" i="17"/>
  <c r="BE216" i="17"/>
  <c r="T216" i="17"/>
  <c r="R216" i="17"/>
  <c r="P216" i="17"/>
  <c r="J216" i="17"/>
  <c r="BF216" i="17" s="1"/>
  <c r="BK215" i="17"/>
  <c r="BI215" i="17"/>
  <c r="BH215" i="17"/>
  <c r="BG215" i="17"/>
  <c r="BE215" i="17"/>
  <c r="T215" i="17"/>
  <c r="R215" i="17"/>
  <c r="P215" i="17"/>
  <c r="J215" i="17"/>
  <c r="BF215" i="17" s="1"/>
  <c r="BK214" i="17"/>
  <c r="BI214" i="17"/>
  <c r="BH214" i="17"/>
  <c r="BG214" i="17"/>
  <c r="BE214" i="17"/>
  <c r="T214" i="17"/>
  <c r="R214" i="17"/>
  <c r="P214" i="17"/>
  <c r="J214" i="17"/>
  <c r="BF214" i="17" s="1"/>
  <c r="BK213" i="17"/>
  <c r="BI213" i="17"/>
  <c r="BH213" i="17"/>
  <c r="BG213" i="17"/>
  <c r="BE213" i="17"/>
  <c r="T213" i="17"/>
  <c r="T211" i="17" s="1"/>
  <c r="R213" i="17"/>
  <c r="R211" i="17" s="1"/>
  <c r="P213" i="17"/>
  <c r="J213" i="17"/>
  <c r="BF213" i="17" s="1"/>
  <c r="BK212" i="17"/>
  <c r="BK211" i="17" s="1"/>
  <c r="BI212" i="17"/>
  <c r="BH212" i="17"/>
  <c r="BG212" i="17"/>
  <c r="BE212" i="17"/>
  <c r="T212" i="17"/>
  <c r="R212" i="17"/>
  <c r="P212" i="17"/>
  <c r="J212" i="17"/>
  <c r="BF212" i="17" s="1"/>
  <c r="P211" i="17"/>
  <c r="P210" i="17" s="1"/>
  <c r="BK209" i="17"/>
  <c r="BK208" i="17" s="1"/>
  <c r="J208" i="17" s="1"/>
  <c r="J104" i="17" s="1"/>
  <c r="BI209" i="17"/>
  <c r="BH209" i="17"/>
  <c r="BG209" i="17"/>
  <c r="BE209" i="17"/>
  <c r="T209" i="17"/>
  <c r="R209" i="17"/>
  <c r="P209" i="17"/>
  <c r="J209" i="17"/>
  <c r="BF209" i="17" s="1"/>
  <c r="T208" i="17"/>
  <c r="R208" i="17"/>
  <c r="P208" i="17"/>
  <c r="BK207" i="17"/>
  <c r="BI207" i="17"/>
  <c r="BH207" i="17"/>
  <c r="BG207" i="17"/>
  <c r="BE207" i="17"/>
  <c r="T207" i="17"/>
  <c r="R207" i="17"/>
  <c r="P207" i="17"/>
  <c r="J207" i="17"/>
  <c r="BF207" i="17" s="1"/>
  <c r="BK206" i="17"/>
  <c r="BI206" i="17"/>
  <c r="BH206" i="17"/>
  <c r="BG206" i="17"/>
  <c r="BF206" i="17"/>
  <c r="BE206" i="17"/>
  <c r="T206" i="17"/>
  <c r="R206" i="17"/>
  <c r="P206" i="17"/>
  <c r="J206" i="17"/>
  <c r="BK205" i="17"/>
  <c r="BI205" i="17"/>
  <c r="BH205" i="17"/>
  <c r="BG205" i="17"/>
  <c r="BE205" i="17"/>
  <c r="T205" i="17"/>
  <c r="R205" i="17"/>
  <c r="P205" i="17"/>
  <c r="J205" i="17"/>
  <c r="BF205" i="17" s="1"/>
  <c r="BK204" i="17"/>
  <c r="BI204" i="17"/>
  <c r="BH204" i="17"/>
  <c r="BG204" i="17"/>
  <c r="BF204" i="17"/>
  <c r="BE204" i="17"/>
  <c r="T204" i="17"/>
  <c r="R204" i="17"/>
  <c r="P204" i="17"/>
  <c r="J204" i="17"/>
  <c r="BK203" i="17"/>
  <c r="BI203" i="17"/>
  <c r="BH203" i="17"/>
  <c r="BG203" i="17"/>
  <c r="BE203" i="17"/>
  <c r="T203" i="17"/>
  <c r="R203" i="17"/>
  <c r="P203" i="17"/>
  <c r="J203" i="17"/>
  <c r="BF203" i="17" s="1"/>
  <c r="BK202" i="17"/>
  <c r="BI202" i="17"/>
  <c r="BH202" i="17"/>
  <c r="BG202" i="17"/>
  <c r="BF202" i="17"/>
  <c r="BE202" i="17"/>
  <c r="T202" i="17"/>
  <c r="R202" i="17"/>
  <c r="P202" i="17"/>
  <c r="J202" i="17"/>
  <c r="BK201" i="17"/>
  <c r="BI201" i="17"/>
  <c r="BH201" i="17"/>
  <c r="BG201" i="17"/>
  <c r="BE201" i="17"/>
  <c r="T201" i="17"/>
  <c r="R201" i="17"/>
  <c r="P201" i="17"/>
  <c r="J201" i="17"/>
  <c r="BF201" i="17" s="1"/>
  <c r="BK200" i="17"/>
  <c r="BI200" i="17"/>
  <c r="BH200" i="17"/>
  <c r="BG200" i="17"/>
  <c r="BF200" i="17"/>
  <c r="BE200" i="17"/>
  <c r="T200" i="17"/>
  <c r="R200" i="17"/>
  <c r="P200" i="17"/>
  <c r="J200" i="17"/>
  <c r="BK199" i="17"/>
  <c r="BI199" i="17"/>
  <c r="BH199" i="17"/>
  <c r="BG199" i="17"/>
  <c r="BE199" i="17"/>
  <c r="T199" i="17"/>
  <c r="R199" i="17"/>
  <c r="P199" i="17"/>
  <c r="J199" i="17"/>
  <c r="BF199" i="17" s="1"/>
  <c r="BK198" i="17"/>
  <c r="BI198" i="17"/>
  <c r="BH198" i="17"/>
  <c r="BG198" i="17"/>
  <c r="BF198" i="17"/>
  <c r="BE198" i="17"/>
  <c r="T198" i="17"/>
  <c r="R198" i="17"/>
  <c r="P198" i="17"/>
  <c r="J198" i="17"/>
  <c r="BK197" i="17"/>
  <c r="BI197" i="17"/>
  <c r="BH197" i="17"/>
  <c r="BG197" i="17"/>
  <c r="BE197" i="17"/>
  <c r="T197" i="17"/>
  <c r="R197" i="17"/>
  <c r="P197" i="17"/>
  <c r="J197" i="17"/>
  <c r="BF197" i="17" s="1"/>
  <c r="BK196" i="17"/>
  <c r="BI196" i="17"/>
  <c r="BH196" i="17"/>
  <c r="BG196" i="17"/>
  <c r="BF196" i="17"/>
  <c r="BE196" i="17"/>
  <c r="T196" i="17"/>
  <c r="R196" i="17"/>
  <c r="R194" i="17" s="1"/>
  <c r="P196" i="17"/>
  <c r="P194" i="17" s="1"/>
  <c r="J196" i="17"/>
  <c r="BK195" i="17"/>
  <c r="BI195" i="17"/>
  <c r="BH195" i="17"/>
  <c r="BG195" i="17"/>
  <c r="BE195" i="17"/>
  <c r="T195" i="17"/>
  <c r="T194" i="17" s="1"/>
  <c r="R195" i="17"/>
  <c r="P195" i="17"/>
  <c r="J195" i="17"/>
  <c r="BF195" i="17" s="1"/>
  <c r="BK194" i="17"/>
  <c r="J194" i="17" s="1"/>
  <c r="J103" i="17" s="1"/>
  <c r="BK193" i="17"/>
  <c r="BI193" i="17"/>
  <c r="BH193" i="17"/>
  <c r="BG193" i="17"/>
  <c r="BE193" i="17"/>
  <c r="T193" i="17"/>
  <c r="R193" i="17"/>
  <c r="P193" i="17"/>
  <c r="J193" i="17"/>
  <c r="BF193" i="17" s="1"/>
  <c r="BK192" i="17"/>
  <c r="BI192" i="17"/>
  <c r="BH192" i="17"/>
  <c r="BG192" i="17"/>
  <c r="BE192" i="17"/>
  <c r="T192" i="17"/>
  <c r="R192" i="17"/>
  <c r="P192" i="17"/>
  <c r="J192" i="17"/>
  <c r="BF192" i="17" s="1"/>
  <c r="BK191" i="17"/>
  <c r="BI191" i="17"/>
  <c r="BH191" i="17"/>
  <c r="BG191" i="17"/>
  <c r="BE191" i="17"/>
  <c r="T191" i="17"/>
  <c r="R191" i="17"/>
  <c r="P191" i="17"/>
  <c r="J191" i="17"/>
  <c r="BF191" i="17" s="1"/>
  <c r="BK190" i="17"/>
  <c r="BI190" i="17"/>
  <c r="BH190" i="17"/>
  <c r="BG190" i="17"/>
  <c r="BE190" i="17"/>
  <c r="T190" i="17"/>
  <c r="R190" i="17"/>
  <c r="P190" i="17"/>
  <c r="J190" i="17"/>
  <c r="BF190" i="17" s="1"/>
  <c r="BK189" i="17"/>
  <c r="BI189" i="17"/>
  <c r="BH189" i="17"/>
  <c r="BG189" i="17"/>
  <c r="BE189" i="17"/>
  <c r="T189" i="17"/>
  <c r="R189" i="17"/>
  <c r="P189" i="17"/>
  <c r="J189" i="17"/>
  <c r="BF189" i="17" s="1"/>
  <c r="BK188" i="17"/>
  <c r="BI188" i="17"/>
  <c r="BH188" i="17"/>
  <c r="BG188" i="17"/>
  <c r="BE188" i="17"/>
  <c r="T188" i="17"/>
  <c r="R188" i="17"/>
  <c r="P188" i="17"/>
  <c r="J188" i="17"/>
  <c r="BF188" i="17" s="1"/>
  <c r="BK187" i="17"/>
  <c r="BI187" i="17"/>
  <c r="BH187" i="17"/>
  <c r="BG187" i="17"/>
  <c r="BE187" i="17"/>
  <c r="T187" i="17"/>
  <c r="R187" i="17"/>
  <c r="P187" i="17"/>
  <c r="J187" i="17"/>
  <c r="BF187" i="17" s="1"/>
  <c r="BK186" i="17"/>
  <c r="BI186" i="17"/>
  <c r="BH186" i="17"/>
  <c r="BG186" i="17"/>
  <c r="BE186" i="17"/>
  <c r="T186" i="17"/>
  <c r="R186" i="17"/>
  <c r="P186" i="17"/>
  <c r="J186" i="17"/>
  <c r="BF186" i="17" s="1"/>
  <c r="BK185" i="17"/>
  <c r="BI185" i="17"/>
  <c r="BH185" i="17"/>
  <c r="BG185" i="17"/>
  <c r="BE185" i="17"/>
  <c r="T185" i="17"/>
  <c r="R185" i="17"/>
  <c r="P185" i="17"/>
  <c r="J185" i="17"/>
  <c r="BF185" i="17" s="1"/>
  <c r="BK184" i="17"/>
  <c r="BI184" i="17"/>
  <c r="BH184" i="17"/>
  <c r="BG184" i="17"/>
  <c r="BE184" i="17"/>
  <c r="T184" i="17"/>
  <c r="R184" i="17"/>
  <c r="P184" i="17"/>
  <c r="J184" i="17"/>
  <c r="BF184" i="17" s="1"/>
  <c r="BK183" i="17"/>
  <c r="BI183" i="17"/>
  <c r="BH183" i="17"/>
  <c r="BG183" i="17"/>
  <c r="BE183" i="17"/>
  <c r="T183" i="17"/>
  <c r="R183" i="17"/>
  <c r="P183" i="17"/>
  <c r="J183" i="17"/>
  <c r="BF183" i="17" s="1"/>
  <c r="BK182" i="17"/>
  <c r="BI182" i="17"/>
  <c r="BH182" i="17"/>
  <c r="BG182" i="17"/>
  <c r="BE182" i="17"/>
  <c r="T182" i="17"/>
  <c r="R182" i="17"/>
  <c r="P182" i="17"/>
  <c r="J182" i="17"/>
  <c r="BF182" i="17" s="1"/>
  <c r="BK181" i="17"/>
  <c r="BI181" i="17"/>
  <c r="BH181" i="17"/>
  <c r="BG181" i="17"/>
  <c r="BF181" i="17"/>
  <c r="BE181" i="17"/>
  <c r="T181" i="17"/>
  <c r="R181" i="17"/>
  <c r="P181" i="17"/>
  <c r="J181" i="17"/>
  <c r="BK180" i="17"/>
  <c r="BI180" i="17"/>
  <c r="BH180" i="17"/>
  <c r="BG180" i="17"/>
  <c r="BE180" i="17"/>
  <c r="T180" i="17"/>
  <c r="R180" i="17"/>
  <c r="P180" i="17"/>
  <c r="J180" i="17"/>
  <c r="BF180" i="17" s="1"/>
  <c r="BK179" i="17"/>
  <c r="BI179" i="17"/>
  <c r="BH179" i="17"/>
  <c r="BG179" i="17"/>
  <c r="BF179" i="17"/>
  <c r="BE179" i="17"/>
  <c r="T179" i="17"/>
  <c r="R179" i="17"/>
  <c r="P179" i="17"/>
  <c r="J179" i="17"/>
  <c r="BK178" i="17"/>
  <c r="BI178" i="17"/>
  <c r="BH178" i="17"/>
  <c r="BG178" i="17"/>
  <c r="BE178" i="17"/>
  <c r="T178" i="17"/>
  <c r="R178" i="17"/>
  <c r="P178" i="17"/>
  <c r="J178" i="17"/>
  <c r="BF178" i="17" s="1"/>
  <c r="BK177" i="17"/>
  <c r="BI177" i="17"/>
  <c r="BH177" i="17"/>
  <c r="BG177" i="17"/>
  <c r="BF177" i="17"/>
  <c r="BE177" i="17"/>
  <c r="T177" i="17"/>
  <c r="R177" i="17"/>
  <c r="P177" i="17"/>
  <c r="J177" i="17"/>
  <c r="BK176" i="17"/>
  <c r="BI176" i="17"/>
  <c r="BH176" i="17"/>
  <c r="BG176" i="17"/>
  <c r="BE176" i="17"/>
  <c r="T176" i="17"/>
  <c r="R176" i="17"/>
  <c r="P176" i="17"/>
  <c r="J176" i="17"/>
  <c r="BF176" i="17" s="1"/>
  <c r="BK175" i="17"/>
  <c r="BI175" i="17"/>
  <c r="BH175" i="17"/>
  <c r="BG175" i="17"/>
  <c r="BF175" i="17"/>
  <c r="BE175" i="17"/>
  <c r="T175" i="17"/>
  <c r="R175" i="17"/>
  <c r="P175" i="17"/>
  <c r="J175" i="17"/>
  <c r="BK174" i="17"/>
  <c r="BI174" i="17"/>
  <c r="BH174" i="17"/>
  <c r="BG174" i="17"/>
  <c r="BE174" i="17"/>
  <c r="T174" i="17"/>
  <c r="R174" i="17"/>
  <c r="P174" i="17"/>
  <c r="J174" i="17"/>
  <c r="BF174" i="17" s="1"/>
  <c r="BK173" i="17"/>
  <c r="BI173" i="17"/>
  <c r="BH173" i="17"/>
  <c r="BG173" i="17"/>
  <c r="BF173" i="17"/>
  <c r="BE173" i="17"/>
  <c r="T173" i="17"/>
  <c r="R173" i="17"/>
  <c r="P173" i="17"/>
  <c r="J173" i="17"/>
  <c r="BK172" i="17"/>
  <c r="BI172" i="17"/>
  <c r="BH172" i="17"/>
  <c r="BG172" i="17"/>
  <c r="BE172" i="17"/>
  <c r="T172" i="17"/>
  <c r="R172" i="17"/>
  <c r="P172" i="17"/>
  <c r="J172" i="17"/>
  <c r="BF172" i="17" s="1"/>
  <c r="BK171" i="17"/>
  <c r="BI171" i="17"/>
  <c r="BH171" i="17"/>
  <c r="BG171" i="17"/>
  <c r="BF171" i="17"/>
  <c r="BE171" i="17"/>
  <c r="T171" i="17"/>
  <c r="R171" i="17"/>
  <c r="P171" i="17"/>
  <c r="J171" i="17"/>
  <c r="BK170" i="17"/>
  <c r="BI170" i="17"/>
  <c r="BH170" i="17"/>
  <c r="BG170" i="17"/>
  <c r="BE170" i="17"/>
  <c r="T170" i="17"/>
  <c r="R170" i="17"/>
  <c r="P170" i="17"/>
  <c r="J170" i="17"/>
  <c r="BF170" i="17" s="1"/>
  <c r="BK169" i="17"/>
  <c r="BI169" i="17"/>
  <c r="BH169" i="17"/>
  <c r="BG169" i="17"/>
  <c r="BF169" i="17"/>
  <c r="BE169" i="17"/>
  <c r="T169" i="17"/>
  <c r="R169" i="17"/>
  <c r="P169" i="17"/>
  <c r="J169" i="17"/>
  <c r="BK168" i="17"/>
  <c r="BI168" i="17"/>
  <c r="BH168" i="17"/>
  <c r="BG168" i="17"/>
  <c r="BE168" i="17"/>
  <c r="T168" i="17"/>
  <c r="R168" i="17"/>
  <c r="P168" i="17"/>
  <c r="J168" i="17"/>
  <c r="BF168" i="17" s="1"/>
  <c r="BK167" i="17"/>
  <c r="BI167" i="17"/>
  <c r="BH167" i="17"/>
  <c r="BG167" i="17"/>
  <c r="BE167" i="17"/>
  <c r="T167" i="17"/>
  <c r="R167" i="17"/>
  <c r="P167" i="17"/>
  <c r="J167" i="17"/>
  <c r="BF167" i="17" s="1"/>
  <c r="BK166" i="17"/>
  <c r="BI166" i="17"/>
  <c r="BH166" i="17"/>
  <c r="BG166" i="17"/>
  <c r="BE166" i="17"/>
  <c r="T166" i="17"/>
  <c r="R166" i="17"/>
  <c r="P166" i="17"/>
  <c r="J166" i="17"/>
  <c r="BF166" i="17" s="1"/>
  <c r="BK165" i="17"/>
  <c r="BI165" i="17"/>
  <c r="BH165" i="17"/>
  <c r="BG165" i="17"/>
  <c r="BE165" i="17"/>
  <c r="T165" i="17"/>
  <c r="R165" i="17"/>
  <c r="P165" i="17"/>
  <c r="J165" i="17"/>
  <c r="BF165" i="17" s="1"/>
  <c r="BK164" i="17"/>
  <c r="BI164" i="17"/>
  <c r="BH164" i="17"/>
  <c r="BG164" i="17"/>
  <c r="BE164" i="17"/>
  <c r="T164" i="17"/>
  <c r="R164" i="17"/>
  <c r="P164" i="17"/>
  <c r="J164" i="17"/>
  <c r="BF164" i="17" s="1"/>
  <c r="BK163" i="17"/>
  <c r="BI163" i="17"/>
  <c r="BH163" i="17"/>
  <c r="BG163" i="17"/>
  <c r="BE163" i="17"/>
  <c r="T163" i="17"/>
  <c r="R163" i="17"/>
  <c r="P163" i="17"/>
  <c r="J163" i="17"/>
  <c r="BF163" i="17" s="1"/>
  <c r="BK162" i="17"/>
  <c r="BI162" i="17"/>
  <c r="BH162" i="17"/>
  <c r="BG162" i="17"/>
  <c r="BE162" i="17"/>
  <c r="T162" i="17"/>
  <c r="R162" i="17"/>
  <c r="P162" i="17"/>
  <c r="J162" i="17"/>
  <c r="BF162" i="17" s="1"/>
  <c r="BK161" i="17"/>
  <c r="BI161" i="17"/>
  <c r="BH161" i="17"/>
  <c r="BG161" i="17"/>
  <c r="BF161" i="17"/>
  <c r="BE161" i="17"/>
  <c r="T161" i="17"/>
  <c r="R161" i="17"/>
  <c r="R160" i="17" s="1"/>
  <c r="P161" i="17"/>
  <c r="P160" i="17" s="1"/>
  <c r="J161" i="17"/>
  <c r="BK160" i="17"/>
  <c r="T160" i="17"/>
  <c r="J160" i="17"/>
  <c r="BK159" i="17"/>
  <c r="BI159" i="17"/>
  <c r="BH159" i="17"/>
  <c r="BG159" i="17"/>
  <c r="BF159" i="17"/>
  <c r="BE159" i="17"/>
  <c r="T159" i="17"/>
  <c r="R159" i="17"/>
  <c r="P159" i="17"/>
  <c r="J159" i="17"/>
  <c r="BK158" i="17"/>
  <c r="BI158" i="17"/>
  <c r="BH158" i="17"/>
  <c r="BG158" i="17"/>
  <c r="BE158" i="17"/>
  <c r="T158" i="17"/>
  <c r="R158" i="17"/>
  <c r="P158" i="17"/>
  <c r="J158" i="17"/>
  <c r="BF158" i="17" s="1"/>
  <c r="BK157" i="17"/>
  <c r="BI157" i="17"/>
  <c r="BH157" i="17"/>
  <c r="BG157" i="17"/>
  <c r="BF157" i="17"/>
  <c r="BE157" i="17"/>
  <c r="T157" i="17"/>
  <c r="R157" i="17"/>
  <c r="P157" i="17"/>
  <c r="J157" i="17"/>
  <c r="BK156" i="17"/>
  <c r="BI156" i="17"/>
  <c r="BH156" i="17"/>
  <c r="BG156" i="17"/>
  <c r="BE156" i="17"/>
  <c r="T156" i="17"/>
  <c r="T154" i="17" s="1"/>
  <c r="R156" i="17"/>
  <c r="P156" i="17"/>
  <c r="J156" i="17"/>
  <c r="BF156" i="17" s="1"/>
  <c r="BK155" i="17"/>
  <c r="BK154" i="17" s="1"/>
  <c r="BI155" i="17"/>
  <c r="BH155" i="17"/>
  <c r="BG155" i="17"/>
  <c r="BF155" i="17"/>
  <c r="BE155" i="17"/>
  <c r="T155" i="17"/>
  <c r="R155" i="17"/>
  <c r="P155" i="17"/>
  <c r="P154" i="17" s="1"/>
  <c r="J155" i="17"/>
  <c r="R154" i="17"/>
  <c r="BK153" i="17"/>
  <c r="BI153" i="17"/>
  <c r="F41" i="17" s="1"/>
  <c r="BD96" i="16" s="1"/>
  <c r="BD95" i="16" s="1"/>
  <c r="BD94" i="16" s="1"/>
  <c r="W36" i="16" s="1"/>
  <c r="BH153" i="17"/>
  <c r="BG153" i="17"/>
  <c r="BE153" i="17"/>
  <c r="J37" i="17" s="1"/>
  <c r="AV96" i="16" s="1"/>
  <c r="T153" i="17"/>
  <c r="R153" i="17"/>
  <c r="P153" i="17"/>
  <c r="P151" i="17" s="1"/>
  <c r="J153" i="17"/>
  <c r="BF153" i="17" s="1"/>
  <c r="BK152" i="17"/>
  <c r="BI152" i="17"/>
  <c r="BH152" i="17"/>
  <c r="F40" i="17" s="1"/>
  <c r="BC96" i="16" s="1"/>
  <c r="BC95" i="16" s="1"/>
  <c r="BG152" i="17"/>
  <c r="F39" i="17" s="1"/>
  <c r="BB96" i="16" s="1"/>
  <c r="BB95" i="16" s="1"/>
  <c r="BE152" i="17"/>
  <c r="T152" i="17"/>
  <c r="R152" i="17"/>
  <c r="R151" i="17" s="1"/>
  <c r="R150" i="17" s="1"/>
  <c r="P152" i="17"/>
  <c r="J152" i="17"/>
  <c r="BF152" i="17" s="1"/>
  <c r="BK151" i="17"/>
  <c r="T151" i="17"/>
  <c r="T150" i="17" s="1"/>
  <c r="J151" i="17"/>
  <c r="J100" i="17" s="1"/>
  <c r="J146" i="17"/>
  <c r="J145" i="17"/>
  <c r="F145" i="17"/>
  <c r="F143" i="17"/>
  <c r="E141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8" i="17"/>
  <c r="J102" i="17"/>
  <c r="J94" i="17"/>
  <c r="J93" i="17"/>
  <c r="F93" i="17"/>
  <c r="F91" i="17"/>
  <c r="E89" i="17"/>
  <c r="E85" i="17"/>
  <c r="J41" i="17"/>
  <c r="J40" i="17"/>
  <c r="J39" i="17"/>
  <c r="J33" i="17"/>
  <c r="J20" i="17"/>
  <c r="E20" i="17"/>
  <c r="F94" i="17" s="1"/>
  <c r="J19" i="17"/>
  <c r="J14" i="17"/>
  <c r="J143" i="17" s="1"/>
  <c r="E7" i="17"/>
  <c r="E137" i="17" s="1"/>
  <c r="BD101" i="16"/>
  <c r="BC101" i="16"/>
  <c r="BB101" i="16"/>
  <c r="AZ101" i="16"/>
  <c r="AY101" i="16"/>
  <c r="AX101" i="16"/>
  <c r="AV101" i="16"/>
  <c r="BD100" i="16"/>
  <c r="BC100" i="16"/>
  <c r="BB100" i="16"/>
  <c r="AZ100" i="16"/>
  <c r="AY100" i="16"/>
  <c r="AX100" i="16"/>
  <c r="AV100" i="16"/>
  <c r="BD99" i="16"/>
  <c r="BC99" i="16"/>
  <c r="BB99" i="16"/>
  <c r="AZ99" i="16"/>
  <c r="AY99" i="16"/>
  <c r="AX99" i="16"/>
  <c r="AV99" i="16"/>
  <c r="AU99" i="16"/>
  <c r="BD98" i="16"/>
  <c r="BC98" i="16"/>
  <c r="BB98" i="16"/>
  <c r="AZ98" i="16"/>
  <c r="AY98" i="16"/>
  <c r="AX98" i="16"/>
  <c r="AV98" i="16"/>
  <c r="BD97" i="16"/>
  <c r="BC97" i="16"/>
  <c r="BB97" i="16"/>
  <c r="AZ97" i="16"/>
  <c r="AY97" i="16"/>
  <c r="AX97" i="16"/>
  <c r="AV97" i="16"/>
  <c r="AY96" i="16"/>
  <c r="AX96" i="16"/>
  <c r="AS95" i="16"/>
  <c r="AS94" i="16" s="1"/>
  <c r="AM90" i="16"/>
  <c r="L90" i="16"/>
  <c r="AM89" i="16"/>
  <c r="L89" i="16"/>
  <c r="AM87" i="16"/>
  <c r="L87" i="16"/>
  <c r="L85" i="16"/>
  <c r="AK27" i="16"/>
  <c r="BC94" i="16" l="1"/>
  <c r="AY95" i="16"/>
  <c r="P150" i="17"/>
  <c r="P149" i="17" s="1"/>
  <c r="AU96" i="16" s="1"/>
  <c r="R210" i="17"/>
  <c r="R149" i="17" s="1"/>
  <c r="AX95" i="16"/>
  <c r="BB94" i="16"/>
  <c r="J38" i="17"/>
  <c r="AW96" i="16" s="1"/>
  <c r="AT96" i="16" s="1"/>
  <c r="F38" i="17"/>
  <c r="BA96" i="16" s="1"/>
  <c r="J154" i="17"/>
  <c r="J101" i="17" s="1"/>
  <c r="BK150" i="17"/>
  <c r="BK210" i="17"/>
  <c r="J210" i="17" s="1"/>
  <c r="J105" i="17" s="1"/>
  <c r="J211" i="17"/>
  <c r="J106" i="17" s="1"/>
  <c r="T210" i="17"/>
  <c r="T149" i="17" s="1"/>
  <c r="J91" i="17"/>
  <c r="R138" i="18"/>
  <c r="R334" i="18"/>
  <c r="J38" i="19"/>
  <c r="AW98" i="16" s="1"/>
  <c r="AT98" i="16" s="1"/>
  <c r="F38" i="19"/>
  <c r="BA98" i="16" s="1"/>
  <c r="P152" i="19"/>
  <c r="P135" i="19" s="1"/>
  <c r="AU98" i="16" s="1"/>
  <c r="P139" i="18"/>
  <c r="P138" i="18" s="1"/>
  <c r="AU97" i="16" s="1"/>
  <c r="J137" i="19"/>
  <c r="J100" i="19" s="1"/>
  <c r="BK136" i="19"/>
  <c r="F38" i="20"/>
  <c r="BA99" i="16" s="1"/>
  <c r="BK131" i="20"/>
  <c r="J131" i="20" s="1"/>
  <c r="J98" i="20" s="1"/>
  <c r="J132" i="20"/>
  <c r="J99" i="20" s="1"/>
  <c r="F37" i="17"/>
  <c r="AZ96" i="16" s="1"/>
  <c r="AZ95" i="16" s="1"/>
  <c r="F146" i="17"/>
  <c r="J139" i="18"/>
  <c r="J99" i="18" s="1"/>
  <c r="F38" i="18"/>
  <c r="BA97" i="16" s="1"/>
  <c r="J38" i="18"/>
  <c r="AW97" i="16" s="1"/>
  <c r="AT97" i="16" s="1"/>
  <c r="J335" i="18"/>
  <c r="J111" i="18" s="1"/>
  <c r="BK334" i="18"/>
  <c r="J334" i="18" s="1"/>
  <c r="J110" i="18" s="1"/>
  <c r="R136" i="19"/>
  <c r="R135" i="19" s="1"/>
  <c r="T135" i="19"/>
  <c r="T131" i="20"/>
  <c r="J38" i="20"/>
  <c r="AW99" i="16" s="1"/>
  <c r="AT99" i="16" s="1"/>
  <c r="E85" i="18"/>
  <c r="F94" i="19"/>
  <c r="F94" i="20"/>
  <c r="P131" i="22"/>
  <c r="AU101" i="16" s="1"/>
  <c r="J91" i="19"/>
  <c r="J91" i="20"/>
  <c r="J32" i="21"/>
  <c r="J34" i="21" s="1"/>
  <c r="J106" i="21"/>
  <c r="T127" i="21"/>
  <c r="F94" i="18"/>
  <c r="E85" i="19"/>
  <c r="E85" i="20"/>
  <c r="J38" i="21"/>
  <c r="AW100" i="16" s="1"/>
  <c r="AT100" i="16" s="1"/>
  <c r="F38" i="21"/>
  <c r="BA100" i="16" s="1"/>
  <c r="J110" i="22"/>
  <c r="J32" i="22"/>
  <c r="J34" i="22" s="1"/>
  <c r="J91" i="18"/>
  <c r="P127" i="21"/>
  <c r="AU100" i="16" s="1"/>
  <c r="J38" i="22"/>
  <c r="AW101" i="16" s="1"/>
  <c r="AT101" i="16" s="1"/>
  <c r="F38" i="22"/>
  <c r="BA101" i="16" s="1"/>
  <c r="J91" i="21"/>
  <c r="F124" i="21"/>
  <c r="E119" i="22"/>
  <c r="E85" i="21"/>
  <c r="F94" i="22"/>
  <c r="J91" i="22"/>
  <c r="J43" i="22" l="1"/>
  <c r="AG101" i="16"/>
  <c r="AN101" i="16" s="1"/>
  <c r="BK138" i="18"/>
  <c r="J138" i="18" s="1"/>
  <c r="J98" i="18" s="1"/>
  <c r="J150" i="17"/>
  <c r="J99" i="17" s="1"/>
  <c r="BK149" i="17"/>
  <c r="J149" i="17" s="1"/>
  <c r="J98" i="17" s="1"/>
  <c r="AY94" i="16"/>
  <c r="W35" i="16"/>
  <c r="J43" i="21"/>
  <c r="AG100" i="16"/>
  <c r="AN100" i="16" s="1"/>
  <c r="J110" i="20"/>
  <c r="J32" i="20"/>
  <c r="J34" i="20" s="1"/>
  <c r="W34" i="16"/>
  <c r="AX94" i="16"/>
  <c r="AU95" i="16"/>
  <c r="AU94" i="16" s="1"/>
  <c r="AZ94" i="16"/>
  <c r="AV95" i="16"/>
  <c r="BK135" i="19"/>
  <c r="J135" i="19" s="1"/>
  <c r="J98" i="19" s="1"/>
  <c r="J136" i="19"/>
  <c r="J99" i="19" s="1"/>
  <c r="BA95" i="16"/>
  <c r="AW95" i="16" l="1"/>
  <c r="AT95" i="16" s="1"/>
  <c r="BA94" i="16"/>
  <c r="AV94" i="16"/>
  <c r="W32" i="16"/>
  <c r="J43" i="20"/>
  <c r="AG99" i="16"/>
  <c r="AN99" i="16" s="1"/>
  <c r="J117" i="18"/>
  <c r="J32" i="18"/>
  <c r="J34" i="18" s="1"/>
  <c r="J114" i="19"/>
  <c r="J32" i="19"/>
  <c r="J34" i="19" s="1"/>
  <c r="J128" i="17"/>
  <c r="J32" i="17"/>
  <c r="J34" i="17" s="1"/>
  <c r="AK32" i="16" l="1"/>
  <c r="AT94" i="16"/>
  <c r="J43" i="19"/>
  <c r="AG98" i="16"/>
  <c r="AN98" i="16" s="1"/>
  <c r="AW94" i="16"/>
  <c r="AK33" i="16" s="1"/>
  <c r="W33" i="16"/>
  <c r="AG96" i="16"/>
  <c r="J43" i="17"/>
  <c r="J43" i="18"/>
  <c r="AG97" i="16"/>
  <c r="AN97" i="16" s="1"/>
  <c r="AN96" i="16" l="1"/>
  <c r="AG95" i="16"/>
  <c r="AG94" i="16" l="1"/>
  <c r="AN95" i="16"/>
  <c r="AG98" i="12"/>
  <c r="AG97" i="12"/>
  <c r="AG96" i="12"/>
  <c r="BK286" i="15"/>
  <c r="BI286" i="15"/>
  <c r="BH286" i="15"/>
  <c r="BG286" i="15"/>
  <c r="BE286" i="15"/>
  <c r="T286" i="15"/>
  <c r="T285" i="15" s="1"/>
  <c r="R286" i="15"/>
  <c r="P286" i="15"/>
  <c r="J286" i="15"/>
  <c r="BF286" i="15" s="1"/>
  <c r="BK285" i="15"/>
  <c r="R285" i="15"/>
  <c r="P285" i="15"/>
  <c r="J285" i="15"/>
  <c r="BK284" i="15"/>
  <c r="BI284" i="15"/>
  <c r="BH284" i="15"/>
  <c r="BG284" i="15"/>
  <c r="BF284" i="15"/>
  <c r="BE284" i="15"/>
  <c r="T284" i="15"/>
  <c r="R284" i="15"/>
  <c r="P284" i="15"/>
  <c r="J284" i="15"/>
  <c r="BK283" i="15"/>
  <c r="BI283" i="15"/>
  <c r="BH283" i="15"/>
  <c r="BG283" i="15"/>
  <c r="BE283" i="15"/>
  <c r="T283" i="15"/>
  <c r="R283" i="15"/>
  <c r="P283" i="15"/>
  <c r="J283" i="15"/>
  <c r="BF283" i="15" s="1"/>
  <c r="BK282" i="15"/>
  <c r="BI282" i="15"/>
  <c r="BH282" i="15"/>
  <c r="BG282" i="15"/>
  <c r="BF282" i="15"/>
  <c r="BE282" i="15"/>
  <c r="T282" i="15"/>
  <c r="R282" i="15"/>
  <c r="P282" i="15"/>
  <c r="J282" i="15"/>
  <c r="BK281" i="15"/>
  <c r="BI281" i="15"/>
  <c r="BH281" i="15"/>
  <c r="BG281" i="15"/>
  <c r="BE281" i="15"/>
  <c r="T281" i="15"/>
  <c r="R281" i="15"/>
  <c r="P281" i="15"/>
  <c r="J281" i="15"/>
  <c r="BF281" i="15" s="1"/>
  <c r="BK280" i="15"/>
  <c r="BI280" i="15"/>
  <c r="BH280" i="15"/>
  <c r="BG280" i="15"/>
  <c r="BF280" i="15"/>
  <c r="BE280" i="15"/>
  <c r="T280" i="15"/>
  <c r="R280" i="15"/>
  <c r="P280" i="15"/>
  <c r="J280" i="15"/>
  <c r="BK279" i="15"/>
  <c r="BI279" i="15"/>
  <c r="BH279" i="15"/>
  <c r="BG279" i="15"/>
  <c r="BE279" i="15"/>
  <c r="T279" i="15"/>
  <c r="R279" i="15"/>
  <c r="P279" i="15"/>
  <c r="J279" i="15"/>
  <c r="BF279" i="15" s="1"/>
  <c r="BK278" i="15"/>
  <c r="BI278" i="15"/>
  <c r="BH278" i="15"/>
  <c r="BG278" i="15"/>
  <c r="BF278" i="15"/>
  <c r="BE278" i="15"/>
  <c r="T278" i="15"/>
  <c r="R278" i="15"/>
  <c r="P278" i="15"/>
  <c r="J278" i="15"/>
  <c r="BK277" i="15"/>
  <c r="BI277" i="15"/>
  <c r="BH277" i="15"/>
  <c r="BG277" i="15"/>
  <c r="BE277" i="15"/>
  <c r="T277" i="15"/>
  <c r="R277" i="15"/>
  <c r="P277" i="15"/>
  <c r="J277" i="15"/>
  <c r="BF277" i="15" s="1"/>
  <c r="BK276" i="15"/>
  <c r="BI276" i="15"/>
  <c r="BH276" i="15"/>
  <c r="BG276" i="15"/>
  <c r="BF276" i="15"/>
  <c r="BE276" i="15"/>
  <c r="T276" i="15"/>
  <c r="R276" i="15"/>
  <c r="P276" i="15"/>
  <c r="J276" i="15"/>
  <c r="BK275" i="15"/>
  <c r="BI275" i="15"/>
  <c r="BH275" i="15"/>
  <c r="BG275" i="15"/>
  <c r="BE275" i="15"/>
  <c r="T275" i="15"/>
  <c r="R275" i="15"/>
  <c r="P275" i="15"/>
  <c r="J275" i="15"/>
  <c r="BF275" i="15" s="1"/>
  <c r="BK274" i="15"/>
  <c r="BI274" i="15"/>
  <c r="BH274" i="15"/>
  <c r="BG274" i="15"/>
  <c r="BE274" i="15"/>
  <c r="T274" i="15"/>
  <c r="R274" i="15"/>
  <c r="P274" i="15"/>
  <c r="J274" i="15"/>
  <c r="BF274" i="15" s="1"/>
  <c r="BK273" i="15"/>
  <c r="BI273" i="15"/>
  <c r="BH273" i="15"/>
  <c r="BG273" i="15"/>
  <c r="BE273" i="15"/>
  <c r="T273" i="15"/>
  <c r="R273" i="15"/>
  <c r="P273" i="15"/>
  <c r="J273" i="15"/>
  <c r="BF273" i="15" s="1"/>
  <c r="BK272" i="15"/>
  <c r="BI272" i="15"/>
  <c r="BH272" i="15"/>
  <c r="BG272" i="15"/>
  <c r="BF272" i="15"/>
  <c r="BE272" i="15"/>
  <c r="T272" i="15"/>
  <c r="R272" i="15"/>
  <c r="P272" i="15"/>
  <c r="J272" i="15"/>
  <c r="BK271" i="15"/>
  <c r="BI271" i="15"/>
  <c r="BH271" i="15"/>
  <c r="BG271" i="15"/>
  <c r="BE271" i="15"/>
  <c r="T271" i="15"/>
  <c r="R271" i="15"/>
  <c r="P271" i="15"/>
  <c r="J271" i="15"/>
  <c r="BF271" i="15" s="1"/>
  <c r="BK270" i="15"/>
  <c r="BI270" i="15"/>
  <c r="BH270" i="15"/>
  <c r="BG270" i="15"/>
  <c r="BF270" i="15"/>
  <c r="BE270" i="15"/>
  <c r="T270" i="15"/>
  <c r="R270" i="15"/>
  <c r="P270" i="15"/>
  <c r="J270" i="15"/>
  <c r="BK269" i="15"/>
  <c r="BI269" i="15"/>
  <c r="BH269" i="15"/>
  <c r="BG269" i="15"/>
  <c r="BE269" i="15"/>
  <c r="T269" i="15"/>
  <c r="R269" i="15"/>
  <c r="P269" i="15"/>
  <c r="J269" i="15"/>
  <c r="BF269" i="15" s="1"/>
  <c r="BK268" i="15"/>
  <c r="BI268" i="15"/>
  <c r="BH268" i="15"/>
  <c r="BG268" i="15"/>
  <c r="BE268" i="15"/>
  <c r="T268" i="15"/>
  <c r="R268" i="15"/>
  <c r="P268" i="15"/>
  <c r="J268" i="15"/>
  <c r="BF268" i="15" s="1"/>
  <c r="BK267" i="15"/>
  <c r="BI267" i="15"/>
  <c r="BH267" i="15"/>
  <c r="BG267" i="15"/>
  <c r="BE267" i="15"/>
  <c r="T267" i="15"/>
  <c r="R267" i="15"/>
  <c r="P267" i="15"/>
  <c r="J267" i="15"/>
  <c r="BF267" i="15" s="1"/>
  <c r="BK266" i="15"/>
  <c r="BI266" i="15"/>
  <c r="BH266" i="15"/>
  <c r="BG266" i="15"/>
  <c r="BE266" i="15"/>
  <c r="T266" i="15"/>
  <c r="R266" i="15"/>
  <c r="P266" i="15"/>
  <c r="J266" i="15"/>
  <c r="BF266" i="15" s="1"/>
  <c r="BK265" i="15"/>
  <c r="BI265" i="15"/>
  <c r="BH265" i="15"/>
  <c r="BG265" i="15"/>
  <c r="BE265" i="15"/>
  <c r="T265" i="15"/>
  <c r="R265" i="15"/>
  <c r="P265" i="15"/>
  <c r="J265" i="15"/>
  <c r="BF265" i="15" s="1"/>
  <c r="BK264" i="15"/>
  <c r="BI264" i="15"/>
  <c r="BH264" i="15"/>
  <c r="BG264" i="15"/>
  <c r="BF264" i="15"/>
  <c r="BE264" i="15"/>
  <c r="T264" i="15"/>
  <c r="R264" i="15"/>
  <c r="P264" i="15"/>
  <c r="J264" i="15"/>
  <c r="BK263" i="15"/>
  <c r="BI263" i="15"/>
  <c r="BH263" i="15"/>
  <c r="BG263" i="15"/>
  <c r="BE263" i="15"/>
  <c r="T263" i="15"/>
  <c r="R263" i="15"/>
  <c r="P263" i="15"/>
  <c r="J263" i="15"/>
  <c r="BF263" i="15" s="1"/>
  <c r="BK262" i="15"/>
  <c r="BI262" i="15"/>
  <c r="BH262" i="15"/>
  <c r="BG262" i="15"/>
  <c r="BE262" i="15"/>
  <c r="T262" i="15"/>
  <c r="R262" i="15"/>
  <c r="P262" i="15"/>
  <c r="J262" i="15"/>
  <c r="BF262" i="15" s="1"/>
  <c r="BK261" i="15"/>
  <c r="BI261" i="15"/>
  <c r="BH261" i="15"/>
  <c r="BG261" i="15"/>
  <c r="BE261" i="15"/>
  <c r="T261" i="15"/>
  <c r="R261" i="15"/>
  <c r="P261" i="15"/>
  <c r="J261" i="15"/>
  <c r="BF261" i="15" s="1"/>
  <c r="BK260" i="15"/>
  <c r="BI260" i="15"/>
  <c r="BH260" i="15"/>
  <c r="BG260" i="15"/>
  <c r="BE260" i="15"/>
  <c r="T260" i="15"/>
  <c r="R260" i="15"/>
  <c r="P260" i="15"/>
  <c r="J260" i="15"/>
  <c r="BF260" i="15" s="1"/>
  <c r="BK259" i="15"/>
  <c r="BI259" i="15"/>
  <c r="BH259" i="15"/>
  <c r="BG259" i="15"/>
  <c r="BE259" i="15"/>
  <c r="T259" i="15"/>
  <c r="R259" i="15"/>
  <c r="P259" i="15"/>
  <c r="J259" i="15"/>
  <c r="BF259" i="15" s="1"/>
  <c r="BK258" i="15"/>
  <c r="BI258" i="15"/>
  <c r="BH258" i="15"/>
  <c r="BG258" i="15"/>
  <c r="BF258" i="15"/>
  <c r="BE258" i="15"/>
  <c r="T258" i="15"/>
  <c r="R258" i="15"/>
  <c r="P258" i="15"/>
  <c r="J258" i="15"/>
  <c r="BK257" i="15"/>
  <c r="BI257" i="15"/>
  <c r="BH257" i="15"/>
  <c r="BG257" i="15"/>
  <c r="BE257" i="15"/>
  <c r="T257" i="15"/>
  <c r="R257" i="15"/>
  <c r="P257" i="15"/>
  <c r="J257" i="15"/>
  <c r="BF257" i="15" s="1"/>
  <c r="BK256" i="15"/>
  <c r="BI256" i="15"/>
  <c r="BH256" i="15"/>
  <c r="BG256" i="15"/>
  <c r="BF256" i="15"/>
  <c r="BE256" i="15"/>
  <c r="T256" i="15"/>
  <c r="R256" i="15"/>
  <c r="P256" i="15"/>
  <c r="J256" i="15"/>
  <c r="BK255" i="15"/>
  <c r="BI255" i="15"/>
  <c r="BH255" i="15"/>
  <c r="BG255" i="15"/>
  <c r="BE255" i="15"/>
  <c r="T255" i="15"/>
  <c r="R255" i="15"/>
  <c r="P255" i="15"/>
  <c r="J255" i="15"/>
  <c r="BF255" i="15" s="1"/>
  <c r="BK254" i="15"/>
  <c r="BI254" i="15"/>
  <c r="BH254" i="15"/>
  <c r="BG254" i="15"/>
  <c r="BE254" i="15"/>
  <c r="T254" i="15"/>
  <c r="R254" i="15"/>
  <c r="P254" i="15"/>
  <c r="J254" i="15"/>
  <c r="BF254" i="15" s="1"/>
  <c r="BK253" i="15"/>
  <c r="BI253" i="15"/>
  <c r="BH253" i="15"/>
  <c r="BG253" i="15"/>
  <c r="BE253" i="15"/>
  <c r="T253" i="15"/>
  <c r="R253" i="15"/>
  <c r="P253" i="15"/>
  <c r="J253" i="15"/>
  <c r="BF253" i="15" s="1"/>
  <c r="BK252" i="15"/>
  <c r="BI252" i="15"/>
  <c r="BH252" i="15"/>
  <c r="BG252" i="15"/>
  <c r="BE252" i="15"/>
  <c r="T252" i="15"/>
  <c r="R252" i="15"/>
  <c r="P252" i="15"/>
  <c r="J252" i="15"/>
  <c r="BF252" i="15" s="1"/>
  <c r="BK251" i="15"/>
  <c r="BI251" i="15"/>
  <c r="BH251" i="15"/>
  <c r="BG251" i="15"/>
  <c r="BE251" i="15"/>
  <c r="T251" i="15"/>
  <c r="R251" i="15"/>
  <c r="P251" i="15"/>
  <c r="J251" i="15"/>
  <c r="BF251" i="15" s="1"/>
  <c r="BK250" i="15"/>
  <c r="BI250" i="15"/>
  <c r="BH250" i="15"/>
  <c r="BG250" i="15"/>
  <c r="BE250" i="15"/>
  <c r="T250" i="15"/>
  <c r="R250" i="15"/>
  <c r="P250" i="15"/>
  <c r="J250" i="15"/>
  <c r="BF250" i="15" s="1"/>
  <c r="BK249" i="15"/>
  <c r="BI249" i="15"/>
  <c r="BH249" i="15"/>
  <c r="BG249" i="15"/>
  <c r="BE249" i="15"/>
  <c r="T249" i="15"/>
  <c r="R249" i="15"/>
  <c r="P249" i="15"/>
  <c r="J249" i="15"/>
  <c r="BF249" i="15" s="1"/>
  <c r="BK248" i="15"/>
  <c r="BI248" i="15"/>
  <c r="BH248" i="15"/>
  <c r="BG248" i="15"/>
  <c r="BE248" i="15"/>
  <c r="T248" i="15"/>
  <c r="R248" i="15"/>
  <c r="P248" i="15"/>
  <c r="J248" i="15"/>
  <c r="BF248" i="15" s="1"/>
  <c r="BK247" i="15"/>
  <c r="BI247" i="15"/>
  <c r="BH247" i="15"/>
  <c r="BG247" i="15"/>
  <c r="BE247" i="15"/>
  <c r="T247" i="15"/>
  <c r="R247" i="15"/>
  <c r="P247" i="15"/>
  <c r="J247" i="15"/>
  <c r="BF247" i="15" s="1"/>
  <c r="BK246" i="15"/>
  <c r="BI246" i="15"/>
  <c r="BH246" i="15"/>
  <c r="BG246" i="15"/>
  <c r="BE246" i="15"/>
  <c r="T246" i="15"/>
  <c r="R246" i="15"/>
  <c r="P246" i="15"/>
  <c r="J246" i="15"/>
  <c r="BF246" i="15" s="1"/>
  <c r="BK245" i="15"/>
  <c r="BI245" i="15"/>
  <c r="BH245" i="15"/>
  <c r="BG245" i="15"/>
  <c r="BE245" i="15"/>
  <c r="T245" i="15"/>
  <c r="R245" i="15"/>
  <c r="P245" i="15"/>
  <c r="J245" i="15"/>
  <c r="BF245" i="15" s="1"/>
  <c r="BK244" i="15"/>
  <c r="BI244" i="15"/>
  <c r="BH244" i="15"/>
  <c r="BG244" i="15"/>
  <c r="BE244" i="15"/>
  <c r="T244" i="15"/>
  <c r="R244" i="15"/>
  <c r="P244" i="15"/>
  <c r="J244" i="15"/>
  <c r="BF244" i="15" s="1"/>
  <c r="BK243" i="15"/>
  <c r="BI243" i="15"/>
  <c r="BH243" i="15"/>
  <c r="BG243" i="15"/>
  <c r="BE243" i="15"/>
  <c r="T243" i="15"/>
  <c r="R243" i="15"/>
  <c r="P243" i="15"/>
  <c r="J243" i="15"/>
  <c r="BF243" i="15" s="1"/>
  <c r="BK242" i="15"/>
  <c r="BI242" i="15"/>
  <c r="BH242" i="15"/>
  <c r="BG242" i="15"/>
  <c r="BE242" i="15"/>
  <c r="T242" i="15"/>
  <c r="R242" i="15"/>
  <c r="P242" i="15"/>
  <c r="J242" i="15"/>
  <c r="BF242" i="15" s="1"/>
  <c r="BK241" i="15"/>
  <c r="BI241" i="15"/>
  <c r="BH241" i="15"/>
  <c r="BG241" i="15"/>
  <c r="BE241" i="15"/>
  <c r="T241" i="15"/>
  <c r="R241" i="15"/>
  <c r="P241" i="15"/>
  <c r="J241" i="15"/>
  <c r="BF241" i="15" s="1"/>
  <c r="BK240" i="15"/>
  <c r="BI240" i="15"/>
  <c r="BH240" i="15"/>
  <c r="BG240" i="15"/>
  <c r="BE240" i="15"/>
  <c r="T240" i="15"/>
  <c r="R240" i="15"/>
  <c r="R239" i="15" s="1"/>
  <c r="P240" i="15"/>
  <c r="J240" i="15"/>
  <c r="BF240" i="15" s="1"/>
  <c r="BK239" i="15"/>
  <c r="T239" i="15"/>
  <c r="P239" i="15"/>
  <c r="J239" i="15"/>
  <c r="BK238" i="15"/>
  <c r="BI238" i="15"/>
  <c r="BH238" i="15"/>
  <c r="BG238" i="15"/>
  <c r="BF238" i="15"/>
  <c r="BE238" i="15"/>
  <c r="T238" i="15"/>
  <c r="R238" i="15"/>
  <c r="P238" i="15"/>
  <c r="J238" i="15"/>
  <c r="BK237" i="15"/>
  <c r="BI237" i="15"/>
  <c r="BH237" i="15"/>
  <c r="BG237" i="15"/>
  <c r="BE237" i="15"/>
  <c r="T237" i="15"/>
  <c r="R237" i="15"/>
  <c r="P237" i="15"/>
  <c r="J237" i="15"/>
  <c r="BF237" i="15" s="1"/>
  <c r="BK236" i="15"/>
  <c r="BI236" i="15"/>
  <c r="BH236" i="15"/>
  <c r="BG236" i="15"/>
  <c r="BF236" i="15"/>
  <c r="BE236" i="15"/>
  <c r="T236" i="15"/>
  <c r="R236" i="15"/>
  <c r="P236" i="15"/>
  <c r="J236" i="15"/>
  <c r="BK235" i="15"/>
  <c r="BI235" i="15"/>
  <c r="BH235" i="15"/>
  <c r="BG235" i="15"/>
  <c r="BF235" i="15"/>
  <c r="BE235" i="15"/>
  <c r="T235" i="15"/>
  <c r="R235" i="15"/>
  <c r="P235" i="15"/>
  <c r="J235" i="15"/>
  <c r="BK234" i="15"/>
  <c r="BI234" i="15"/>
  <c r="BH234" i="15"/>
  <c r="BG234" i="15"/>
  <c r="BF234" i="15"/>
  <c r="BE234" i="15"/>
  <c r="T234" i="15"/>
  <c r="R234" i="15"/>
  <c r="P234" i="15"/>
  <c r="J234" i="15"/>
  <c r="BK233" i="15"/>
  <c r="BI233" i="15"/>
  <c r="BH233" i="15"/>
  <c r="BG233" i="15"/>
  <c r="BF233" i="15"/>
  <c r="BE233" i="15"/>
  <c r="T233" i="15"/>
  <c r="R233" i="15"/>
  <c r="P233" i="15"/>
  <c r="J233" i="15"/>
  <c r="BK232" i="15"/>
  <c r="BI232" i="15"/>
  <c r="BH232" i="15"/>
  <c r="BG232" i="15"/>
  <c r="BF232" i="15"/>
  <c r="BE232" i="15"/>
  <c r="T232" i="15"/>
  <c r="R232" i="15"/>
  <c r="P232" i="15"/>
  <c r="J232" i="15"/>
  <c r="BK231" i="15"/>
  <c r="BI231" i="15"/>
  <c r="BH231" i="15"/>
  <c r="BG231" i="15"/>
  <c r="BF231" i="15"/>
  <c r="BE231" i="15"/>
  <c r="T231" i="15"/>
  <c r="R231" i="15"/>
  <c r="P231" i="15"/>
  <c r="J231" i="15"/>
  <c r="BK230" i="15"/>
  <c r="BI230" i="15"/>
  <c r="BH230" i="15"/>
  <c r="BG230" i="15"/>
  <c r="BF230" i="15"/>
  <c r="BE230" i="15"/>
  <c r="T230" i="15"/>
  <c r="R230" i="15"/>
  <c r="P230" i="15"/>
  <c r="J230" i="15"/>
  <c r="BK229" i="15"/>
  <c r="BI229" i="15"/>
  <c r="BH229" i="15"/>
  <c r="BG229" i="15"/>
  <c r="BF229" i="15"/>
  <c r="BE229" i="15"/>
  <c r="T229" i="15"/>
  <c r="R229" i="15"/>
  <c r="P229" i="15"/>
  <c r="J229" i="15"/>
  <c r="BK228" i="15"/>
  <c r="BI228" i="15"/>
  <c r="BH228" i="15"/>
  <c r="BG228" i="15"/>
  <c r="BF228" i="15"/>
  <c r="BE228" i="15"/>
  <c r="T228" i="15"/>
  <c r="R228" i="15"/>
  <c r="P228" i="15"/>
  <c r="J228" i="15"/>
  <c r="BK227" i="15"/>
  <c r="BI227" i="15"/>
  <c r="BH227" i="15"/>
  <c r="BG227" i="15"/>
  <c r="BF227" i="15"/>
  <c r="BE227" i="15"/>
  <c r="T227" i="15"/>
  <c r="R227" i="15"/>
  <c r="P227" i="15"/>
  <c r="J227" i="15"/>
  <c r="BK226" i="15"/>
  <c r="BI226" i="15"/>
  <c r="BH226" i="15"/>
  <c r="BG226" i="15"/>
  <c r="BF226" i="15"/>
  <c r="BE226" i="15"/>
  <c r="T226" i="15"/>
  <c r="R226" i="15"/>
  <c r="P226" i="15"/>
  <c r="J226" i="15"/>
  <c r="BK225" i="15"/>
  <c r="BI225" i="15"/>
  <c r="BH225" i="15"/>
  <c r="BG225" i="15"/>
  <c r="BF225" i="15"/>
  <c r="BE225" i="15"/>
  <c r="T225" i="15"/>
  <c r="R225" i="15"/>
  <c r="P225" i="15"/>
  <c r="J225" i="15"/>
  <c r="BK224" i="15"/>
  <c r="BI224" i="15"/>
  <c r="BH224" i="15"/>
  <c r="BG224" i="15"/>
  <c r="BF224" i="15"/>
  <c r="BE224" i="15"/>
  <c r="T224" i="15"/>
  <c r="R224" i="15"/>
  <c r="P224" i="15"/>
  <c r="J224" i="15"/>
  <c r="BK223" i="15"/>
  <c r="BI223" i="15"/>
  <c r="BH223" i="15"/>
  <c r="BG223" i="15"/>
  <c r="BF223" i="15"/>
  <c r="BE223" i="15"/>
  <c r="T223" i="15"/>
  <c r="R223" i="15"/>
  <c r="P223" i="15"/>
  <c r="J223" i="15"/>
  <c r="BK222" i="15"/>
  <c r="BI222" i="15"/>
  <c r="BH222" i="15"/>
  <c r="BG222" i="15"/>
  <c r="BF222" i="15"/>
  <c r="BE222" i="15"/>
  <c r="T222" i="15"/>
  <c r="R222" i="15"/>
  <c r="P222" i="15"/>
  <c r="J222" i="15"/>
  <c r="BK221" i="15"/>
  <c r="BI221" i="15"/>
  <c r="BH221" i="15"/>
  <c r="BG221" i="15"/>
  <c r="BF221" i="15"/>
  <c r="BE221" i="15"/>
  <c r="T221" i="15"/>
  <c r="R221" i="15"/>
  <c r="P221" i="15"/>
  <c r="J221" i="15"/>
  <c r="BK220" i="15"/>
  <c r="BI220" i="15"/>
  <c r="BH220" i="15"/>
  <c r="BG220" i="15"/>
  <c r="BF220" i="15"/>
  <c r="BE220" i="15"/>
  <c r="T220" i="15"/>
  <c r="R220" i="15"/>
  <c r="P220" i="15"/>
  <c r="J220" i="15"/>
  <c r="BK219" i="15"/>
  <c r="BI219" i="15"/>
  <c r="BH219" i="15"/>
  <c r="BG219" i="15"/>
  <c r="BF219" i="15"/>
  <c r="BE219" i="15"/>
  <c r="T219" i="15"/>
  <c r="R219" i="15"/>
  <c r="P219" i="15"/>
  <c r="J219" i="15"/>
  <c r="BK218" i="15"/>
  <c r="BI218" i="15"/>
  <c r="BH218" i="15"/>
  <c r="BG218" i="15"/>
  <c r="BF218" i="15"/>
  <c r="BE218" i="15"/>
  <c r="T218" i="15"/>
  <c r="R218" i="15"/>
  <c r="P218" i="15"/>
  <c r="J218" i="15"/>
  <c r="BK217" i="15"/>
  <c r="BI217" i="15"/>
  <c r="BH217" i="15"/>
  <c r="BG217" i="15"/>
  <c r="BF217" i="15"/>
  <c r="BE217" i="15"/>
  <c r="T217" i="15"/>
  <c r="R217" i="15"/>
  <c r="P217" i="15"/>
  <c r="J217" i="15"/>
  <c r="BK216" i="15"/>
  <c r="BI216" i="15"/>
  <c r="BH216" i="15"/>
  <c r="BG216" i="15"/>
  <c r="BF216" i="15"/>
  <c r="BE216" i="15"/>
  <c r="T216" i="15"/>
  <c r="R216" i="15"/>
  <c r="P216" i="15"/>
  <c r="J216" i="15"/>
  <c r="BK215" i="15"/>
  <c r="BI215" i="15"/>
  <c r="BH215" i="15"/>
  <c r="BG215" i="15"/>
  <c r="BF215" i="15"/>
  <c r="BE215" i="15"/>
  <c r="T215" i="15"/>
  <c r="R215" i="15"/>
  <c r="P215" i="15"/>
  <c r="J215" i="15"/>
  <c r="BK214" i="15"/>
  <c r="BI214" i="15"/>
  <c r="BH214" i="15"/>
  <c r="BG214" i="15"/>
  <c r="BF214" i="15"/>
  <c r="BE214" i="15"/>
  <c r="T214" i="15"/>
  <c r="R214" i="15"/>
  <c r="P214" i="15"/>
  <c r="J214" i="15"/>
  <c r="BK213" i="15"/>
  <c r="BI213" i="15"/>
  <c r="BH213" i="15"/>
  <c r="BG213" i="15"/>
  <c r="BF213" i="15"/>
  <c r="BE213" i="15"/>
  <c r="T213" i="15"/>
  <c r="T212" i="15" s="1"/>
  <c r="R213" i="15"/>
  <c r="P213" i="15"/>
  <c r="P212" i="15" s="1"/>
  <c r="J213" i="15"/>
  <c r="BK212" i="15"/>
  <c r="R212" i="15"/>
  <c r="J212" i="15"/>
  <c r="BK211" i="15"/>
  <c r="BI211" i="15"/>
  <c r="BH211" i="15"/>
  <c r="BG211" i="15"/>
  <c r="BE211" i="15"/>
  <c r="T211" i="15"/>
  <c r="R211" i="15"/>
  <c r="P211" i="15"/>
  <c r="J211" i="15"/>
  <c r="BF211" i="15" s="1"/>
  <c r="BK210" i="15"/>
  <c r="BI210" i="15"/>
  <c r="BH210" i="15"/>
  <c r="BG210" i="15"/>
  <c r="BE210" i="15"/>
  <c r="T210" i="15"/>
  <c r="R210" i="15"/>
  <c r="P210" i="15"/>
  <c r="J210" i="15"/>
  <c r="BF210" i="15" s="1"/>
  <c r="BK209" i="15"/>
  <c r="BI209" i="15"/>
  <c r="BH209" i="15"/>
  <c r="BG209" i="15"/>
  <c r="BE209" i="15"/>
  <c r="T209" i="15"/>
  <c r="R209" i="15"/>
  <c r="P209" i="15"/>
  <c r="J209" i="15"/>
  <c r="BF209" i="15" s="1"/>
  <c r="BK208" i="15"/>
  <c r="BI208" i="15"/>
  <c r="BH208" i="15"/>
  <c r="BG208" i="15"/>
  <c r="BE208" i="15"/>
  <c r="T208" i="15"/>
  <c r="R208" i="15"/>
  <c r="P208" i="15"/>
  <c r="J208" i="15"/>
  <c r="BF208" i="15" s="1"/>
  <c r="BK207" i="15"/>
  <c r="BI207" i="15"/>
  <c r="BH207" i="15"/>
  <c r="BG207" i="15"/>
  <c r="BE207" i="15"/>
  <c r="T207" i="15"/>
  <c r="R207" i="15"/>
  <c r="P207" i="15"/>
  <c r="J207" i="15"/>
  <c r="BF207" i="15" s="1"/>
  <c r="BK206" i="15"/>
  <c r="BI206" i="15"/>
  <c r="BH206" i="15"/>
  <c r="BG206" i="15"/>
  <c r="BE206" i="15"/>
  <c r="T206" i="15"/>
  <c r="R206" i="15"/>
  <c r="P206" i="15"/>
  <c r="J206" i="15"/>
  <c r="BF206" i="15" s="1"/>
  <c r="BK205" i="15"/>
  <c r="BI205" i="15"/>
  <c r="BH205" i="15"/>
  <c r="BG205" i="15"/>
  <c r="BE205" i="15"/>
  <c r="T205" i="15"/>
  <c r="R205" i="15"/>
  <c r="P205" i="15"/>
  <c r="J205" i="15"/>
  <c r="BF205" i="15" s="1"/>
  <c r="BK204" i="15"/>
  <c r="BI204" i="15"/>
  <c r="BH204" i="15"/>
  <c r="BG204" i="15"/>
  <c r="BE204" i="15"/>
  <c r="T204" i="15"/>
  <c r="R204" i="15"/>
  <c r="P204" i="15"/>
  <c r="J204" i="15"/>
  <c r="BF204" i="15" s="1"/>
  <c r="BK203" i="15"/>
  <c r="BI203" i="15"/>
  <c r="BH203" i="15"/>
  <c r="BG203" i="15"/>
  <c r="BE203" i="15"/>
  <c r="T203" i="15"/>
  <c r="R203" i="15"/>
  <c r="P203" i="15"/>
  <c r="J203" i="15"/>
  <c r="BF203" i="15" s="1"/>
  <c r="BK202" i="15"/>
  <c r="BI202" i="15"/>
  <c r="BH202" i="15"/>
  <c r="BG202" i="15"/>
  <c r="BE202" i="15"/>
  <c r="T202" i="15"/>
  <c r="R202" i="15"/>
  <c r="P202" i="15"/>
  <c r="J202" i="15"/>
  <c r="BF202" i="15" s="1"/>
  <c r="BK201" i="15"/>
  <c r="BI201" i="15"/>
  <c r="BH201" i="15"/>
  <c r="BG201" i="15"/>
  <c r="BE201" i="15"/>
  <c r="T201" i="15"/>
  <c r="R201" i="15"/>
  <c r="P201" i="15"/>
  <c r="J201" i="15"/>
  <c r="BF201" i="15" s="1"/>
  <c r="BK200" i="15"/>
  <c r="BI200" i="15"/>
  <c r="BH200" i="15"/>
  <c r="BG200" i="15"/>
  <c r="BE200" i="15"/>
  <c r="T200" i="15"/>
  <c r="R200" i="15"/>
  <c r="P200" i="15"/>
  <c r="J200" i="15"/>
  <c r="BF200" i="15" s="1"/>
  <c r="BK199" i="15"/>
  <c r="BI199" i="15"/>
  <c r="BH199" i="15"/>
  <c r="BG199" i="15"/>
  <c r="BE199" i="15"/>
  <c r="T199" i="15"/>
  <c r="R199" i="15"/>
  <c r="P199" i="15"/>
  <c r="J199" i="15"/>
  <c r="BF199" i="15" s="1"/>
  <c r="BK198" i="15"/>
  <c r="BI198" i="15"/>
  <c r="BH198" i="15"/>
  <c r="BG198" i="15"/>
  <c r="BE198" i="15"/>
  <c r="T198" i="15"/>
  <c r="R198" i="15"/>
  <c r="P198" i="15"/>
  <c r="J198" i="15"/>
  <c r="BF198" i="15" s="1"/>
  <c r="BK197" i="15"/>
  <c r="BI197" i="15"/>
  <c r="BH197" i="15"/>
  <c r="BG197" i="15"/>
  <c r="BE197" i="15"/>
  <c r="T197" i="15"/>
  <c r="R197" i="15"/>
  <c r="P197" i="15"/>
  <c r="J197" i="15"/>
  <c r="BF197" i="15" s="1"/>
  <c r="BK196" i="15"/>
  <c r="BI196" i="15"/>
  <c r="BH196" i="15"/>
  <c r="BG196" i="15"/>
  <c r="BE196" i="15"/>
  <c r="T196" i="15"/>
  <c r="R196" i="15"/>
  <c r="P196" i="15"/>
  <c r="J196" i="15"/>
  <c r="BF196" i="15" s="1"/>
  <c r="BK195" i="15"/>
  <c r="BI195" i="15"/>
  <c r="BH195" i="15"/>
  <c r="BG195" i="15"/>
  <c r="BE195" i="15"/>
  <c r="T195" i="15"/>
  <c r="R195" i="15"/>
  <c r="P195" i="15"/>
  <c r="J195" i="15"/>
  <c r="BF195" i="15" s="1"/>
  <c r="BK194" i="15"/>
  <c r="BI194" i="15"/>
  <c r="BH194" i="15"/>
  <c r="BG194" i="15"/>
  <c r="BE194" i="15"/>
  <c r="T194" i="15"/>
  <c r="R194" i="15"/>
  <c r="P194" i="15"/>
  <c r="J194" i="15"/>
  <c r="BF194" i="15" s="1"/>
  <c r="BK193" i="15"/>
  <c r="BI193" i="15"/>
  <c r="BH193" i="15"/>
  <c r="BG193" i="15"/>
  <c r="BE193" i="15"/>
  <c r="T193" i="15"/>
  <c r="R193" i="15"/>
  <c r="P193" i="15"/>
  <c r="J193" i="15"/>
  <c r="BF193" i="15" s="1"/>
  <c r="BK192" i="15"/>
  <c r="BI192" i="15"/>
  <c r="BH192" i="15"/>
  <c r="BG192" i="15"/>
  <c r="BE192" i="15"/>
  <c r="T192" i="15"/>
  <c r="R192" i="15"/>
  <c r="P192" i="15"/>
  <c r="J192" i="15"/>
  <c r="BF192" i="15" s="1"/>
  <c r="BK191" i="15"/>
  <c r="BI191" i="15"/>
  <c r="BH191" i="15"/>
  <c r="BG191" i="15"/>
  <c r="BE191" i="15"/>
  <c r="T191" i="15"/>
  <c r="R191" i="15"/>
  <c r="R190" i="15" s="1"/>
  <c r="P191" i="15"/>
  <c r="J191" i="15"/>
  <c r="BF191" i="15" s="1"/>
  <c r="BK190" i="15"/>
  <c r="T190" i="15"/>
  <c r="P190" i="15"/>
  <c r="J190" i="15"/>
  <c r="BK189" i="15"/>
  <c r="BI189" i="15"/>
  <c r="BH189" i="15"/>
  <c r="BG189" i="15"/>
  <c r="BF189" i="15"/>
  <c r="BE189" i="15"/>
  <c r="T189" i="15"/>
  <c r="R189" i="15"/>
  <c r="P189" i="15"/>
  <c r="J189" i="15"/>
  <c r="BK188" i="15"/>
  <c r="BI188" i="15"/>
  <c r="BH188" i="15"/>
  <c r="BG188" i="15"/>
  <c r="BE188" i="15"/>
  <c r="T188" i="15"/>
  <c r="R188" i="15"/>
  <c r="P188" i="15"/>
  <c r="J188" i="15"/>
  <c r="BF188" i="15" s="1"/>
  <c r="BK187" i="15"/>
  <c r="BI187" i="15"/>
  <c r="BH187" i="15"/>
  <c r="BG187" i="15"/>
  <c r="BF187" i="15"/>
  <c r="BE187" i="15"/>
  <c r="T187" i="15"/>
  <c r="R187" i="15"/>
  <c r="P187" i="15"/>
  <c r="J187" i="15"/>
  <c r="BK186" i="15"/>
  <c r="BI186" i="15"/>
  <c r="BH186" i="15"/>
  <c r="BG186" i="15"/>
  <c r="BF186" i="15"/>
  <c r="BE186" i="15"/>
  <c r="T186" i="15"/>
  <c r="R186" i="15"/>
  <c r="P186" i="15"/>
  <c r="J186" i="15"/>
  <c r="BK185" i="15"/>
  <c r="BI185" i="15"/>
  <c r="BH185" i="15"/>
  <c r="BG185" i="15"/>
  <c r="BF185" i="15"/>
  <c r="BE185" i="15"/>
  <c r="T185" i="15"/>
  <c r="R185" i="15"/>
  <c r="P185" i="15"/>
  <c r="J185" i="15"/>
  <c r="BK184" i="15"/>
  <c r="BI184" i="15"/>
  <c r="BH184" i="15"/>
  <c r="BG184" i="15"/>
  <c r="BF184" i="15"/>
  <c r="BE184" i="15"/>
  <c r="T184" i="15"/>
  <c r="R184" i="15"/>
  <c r="P184" i="15"/>
  <c r="J184" i="15"/>
  <c r="BK183" i="15"/>
  <c r="BI183" i="15"/>
  <c r="BH183" i="15"/>
  <c r="BG183" i="15"/>
  <c r="BF183" i="15"/>
  <c r="BE183" i="15"/>
  <c r="T183" i="15"/>
  <c r="R183" i="15"/>
  <c r="P183" i="15"/>
  <c r="J183" i="15"/>
  <c r="BK182" i="15"/>
  <c r="BI182" i="15"/>
  <c r="BH182" i="15"/>
  <c r="BG182" i="15"/>
  <c r="BF182" i="15"/>
  <c r="BE182" i="15"/>
  <c r="T182" i="15"/>
  <c r="R182" i="15"/>
  <c r="P182" i="15"/>
  <c r="J182" i="15"/>
  <c r="BK181" i="15"/>
  <c r="BI181" i="15"/>
  <c r="BH181" i="15"/>
  <c r="BG181" i="15"/>
  <c r="BF181" i="15"/>
  <c r="BE181" i="15"/>
  <c r="T181" i="15"/>
  <c r="R181" i="15"/>
  <c r="P181" i="15"/>
  <c r="J181" i="15"/>
  <c r="BK180" i="15"/>
  <c r="BI180" i="15"/>
  <c r="BH180" i="15"/>
  <c r="BG180" i="15"/>
  <c r="BF180" i="15"/>
  <c r="BE180" i="15"/>
  <c r="T180" i="15"/>
  <c r="R180" i="15"/>
  <c r="P180" i="15"/>
  <c r="J180" i="15"/>
  <c r="BK179" i="15"/>
  <c r="BI179" i="15"/>
  <c r="BH179" i="15"/>
  <c r="BG179" i="15"/>
  <c r="BF179" i="15"/>
  <c r="BE179" i="15"/>
  <c r="T179" i="15"/>
  <c r="R179" i="15"/>
  <c r="P179" i="15"/>
  <c r="J179" i="15"/>
  <c r="BK178" i="15"/>
  <c r="BI178" i="15"/>
  <c r="BH178" i="15"/>
  <c r="BG178" i="15"/>
  <c r="BF178" i="15"/>
  <c r="BE178" i="15"/>
  <c r="T178" i="15"/>
  <c r="R178" i="15"/>
  <c r="P178" i="15"/>
  <c r="J178" i="15"/>
  <c r="BK177" i="15"/>
  <c r="BK176" i="15" s="1"/>
  <c r="J176" i="15" s="1"/>
  <c r="J105" i="15" s="1"/>
  <c r="BI177" i="15"/>
  <c r="BH177" i="15"/>
  <c r="BG177" i="15"/>
  <c r="BF177" i="15"/>
  <c r="BE177" i="15"/>
  <c r="T177" i="15"/>
  <c r="T176" i="15" s="1"/>
  <c r="R177" i="15"/>
  <c r="P177" i="15"/>
  <c r="P176" i="15" s="1"/>
  <c r="J177" i="15"/>
  <c r="R176" i="15"/>
  <c r="BK175" i="15"/>
  <c r="BI175" i="15"/>
  <c r="BH175" i="15"/>
  <c r="BG175" i="15"/>
  <c r="BE175" i="15"/>
  <c r="T175" i="15"/>
  <c r="R175" i="15"/>
  <c r="P175" i="15"/>
  <c r="J175" i="15"/>
  <c r="BF175" i="15" s="1"/>
  <c r="BK174" i="15"/>
  <c r="BI174" i="15"/>
  <c r="BH174" i="15"/>
  <c r="BG174" i="15"/>
  <c r="BE174" i="15"/>
  <c r="T174" i="15"/>
  <c r="R174" i="15"/>
  <c r="P174" i="15"/>
  <c r="J174" i="15"/>
  <c r="BF174" i="15" s="1"/>
  <c r="BK173" i="15"/>
  <c r="BI173" i="15"/>
  <c r="BH173" i="15"/>
  <c r="BG173" i="15"/>
  <c r="BE173" i="15"/>
  <c r="T173" i="15"/>
  <c r="R173" i="15"/>
  <c r="P173" i="15"/>
  <c r="J173" i="15"/>
  <c r="BF173" i="15" s="1"/>
  <c r="BK172" i="15"/>
  <c r="BI172" i="15"/>
  <c r="BH172" i="15"/>
  <c r="BG172" i="15"/>
  <c r="BE172" i="15"/>
  <c r="T172" i="15"/>
  <c r="R172" i="15"/>
  <c r="P172" i="15"/>
  <c r="J172" i="15"/>
  <c r="BF172" i="15" s="1"/>
  <c r="BK171" i="15"/>
  <c r="BI171" i="15"/>
  <c r="BH171" i="15"/>
  <c r="BG171" i="15"/>
  <c r="BE171" i="15"/>
  <c r="T171" i="15"/>
  <c r="R171" i="15"/>
  <c r="P171" i="15"/>
  <c r="J171" i="15"/>
  <c r="BF171" i="15" s="1"/>
  <c r="BK170" i="15"/>
  <c r="BI170" i="15"/>
  <c r="BH170" i="15"/>
  <c r="BG170" i="15"/>
  <c r="BE170" i="15"/>
  <c r="T170" i="15"/>
  <c r="R170" i="15"/>
  <c r="P170" i="15"/>
  <c r="J170" i="15"/>
  <c r="BF170" i="15" s="1"/>
  <c r="BK169" i="15"/>
  <c r="BI169" i="15"/>
  <c r="BH169" i="15"/>
  <c r="BG169" i="15"/>
  <c r="BE169" i="15"/>
  <c r="T169" i="15"/>
  <c r="R169" i="15"/>
  <c r="P169" i="15"/>
  <c r="J169" i="15"/>
  <c r="BF169" i="15" s="1"/>
  <c r="BK168" i="15"/>
  <c r="BI168" i="15"/>
  <c r="BH168" i="15"/>
  <c r="BG168" i="15"/>
  <c r="BE168" i="15"/>
  <c r="T168" i="15"/>
  <c r="R168" i="15"/>
  <c r="P168" i="15"/>
  <c r="J168" i="15"/>
  <c r="BF168" i="15" s="1"/>
  <c r="BK167" i="15"/>
  <c r="BI167" i="15"/>
  <c r="BH167" i="15"/>
  <c r="BG167" i="15"/>
  <c r="BE167" i="15"/>
  <c r="T167" i="15"/>
  <c r="R167" i="15"/>
  <c r="P167" i="15"/>
  <c r="J167" i="15"/>
  <c r="BF167" i="15" s="1"/>
  <c r="BK166" i="15"/>
  <c r="BI166" i="15"/>
  <c r="BH166" i="15"/>
  <c r="BG166" i="15"/>
  <c r="BE166" i="15"/>
  <c r="T166" i="15"/>
  <c r="R166" i="15"/>
  <c r="P166" i="15"/>
  <c r="J166" i="15"/>
  <c r="BF166" i="15" s="1"/>
  <c r="BK165" i="15"/>
  <c r="BI165" i="15"/>
  <c r="BH165" i="15"/>
  <c r="BG165" i="15"/>
  <c r="BE165" i="15"/>
  <c r="T165" i="15"/>
  <c r="R165" i="15"/>
  <c r="P165" i="15"/>
  <c r="J165" i="15"/>
  <c r="BF165" i="15" s="1"/>
  <c r="BK164" i="15"/>
  <c r="BI164" i="15"/>
  <c r="BH164" i="15"/>
  <c r="BG164" i="15"/>
  <c r="BE164" i="15"/>
  <c r="T164" i="15"/>
  <c r="R164" i="15"/>
  <c r="P164" i="15"/>
  <c r="J164" i="15"/>
  <c r="BF164" i="15" s="1"/>
  <c r="BK163" i="15"/>
  <c r="BI163" i="15"/>
  <c r="BH163" i="15"/>
  <c r="BG163" i="15"/>
  <c r="BE163" i="15"/>
  <c r="T163" i="15"/>
  <c r="R163" i="15"/>
  <c r="P163" i="15"/>
  <c r="J163" i="15"/>
  <c r="BF163" i="15" s="1"/>
  <c r="BK162" i="15"/>
  <c r="BI162" i="15"/>
  <c r="BH162" i="15"/>
  <c r="BG162" i="15"/>
  <c r="BE162" i="15"/>
  <c r="T162" i="15"/>
  <c r="R162" i="15"/>
  <c r="P162" i="15"/>
  <c r="J162" i="15"/>
  <c r="BF162" i="15" s="1"/>
  <c r="BK161" i="15"/>
  <c r="BI161" i="15"/>
  <c r="BH161" i="15"/>
  <c r="BG161" i="15"/>
  <c r="BE161" i="15"/>
  <c r="T161" i="15"/>
  <c r="R161" i="15"/>
  <c r="P161" i="15"/>
  <c r="J161" i="15"/>
  <c r="BF161" i="15" s="1"/>
  <c r="BK160" i="15"/>
  <c r="BI160" i="15"/>
  <c r="BH160" i="15"/>
  <c r="BG160" i="15"/>
  <c r="BE160" i="15"/>
  <c r="T160" i="15"/>
  <c r="R160" i="15"/>
  <c r="P160" i="15"/>
  <c r="J160" i="15"/>
  <c r="BF160" i="15" s="1"/>
  <c r="BK159" i="15"/>
  <c r="BI159" i="15"/>
  <c r="BH159" i="15"/>
  <c r="BG159" i="15"/>
  <c r="BE159" i="15"/>
  <c r="T159" i="15"/>
  <c r="R159" i="15"/>
  <c r="P159" i="15"/>
  <c r="J159" i="15"/>
  <c r="BF159" i="15" s="1"/>
  <c r="BK158" i="15"/>
  <c r="BI158" i="15"/>
  <c r="BH158" i="15"/>
  <c r="BG158" i="15"/>
  <c r="BE158" i="15"/>
  <c r="T158" i="15"/>
  <c r="R158" i="15"/>
  <c r="P158" i="15"/>
  <c r="J158" i="15"/>
  <c r="BF158" i="15" s="1"/>
  <c r="BK157" i="15"/>
  <c r="BI157" i="15"/>
  <c r="BH157" i="15"/>
  <c r="BG157" i="15"/>
  <c r="BE157" i="15"/>
  <c r="T157" i="15"/>
  <c r="R157" i="15"/>
  <c r="P157" i="15"/>
  <c r="J157" i="15"/>
  <c r="BF157" i="15" s="1"/>
  <c r="BK156" i="15"/>
  <c r="BI156" i="15"/>
  <c r="BH156" i="15"/>
  <c r="BG156" i="15"/>
  <c r="BE156" i="15"/>
  <c r="T156" i="15"/>
  <c r="R156" i="15"/>
  <c r="P156" i="15"/>
  <c r="J156" i="15"/>
  <c r="BF156" i="15" s="1"/>
  <c r="BK155" i="15"/>
  <c r="BI155" i="15"/>
  <c r="BH155" i="15"/>
  <c r="BG155" i="15"/>
  <c r="BF155" i="15"/>
  <c r="BE155" i="15"/>
  <c r="T155" i="15"/>
  <c r="R155" i="15"/>
  <c r="P155" i="15"/>
  <c r="J155" i="15"/>
  <c r="BK154" i="15"/>
  <c r="BI154" i="15"/>
  <c r="BH154" i="15"/>
  <c r="BG154" i="15"/>
  <c r="BE154" i="15"/>
  <c r="T154" i="15"/>
  <c r="T153" i="15" s="1"/>
  <c r="T152" i="15" s="1"/>
  <c r="R154" i="15"/>
  <c r="P154" i="15"/>
  <c r="J154" i="15"/>
  <c r="BF154" i="15" s="1"/>
  <c r="BK153" i="15"/>
  <c r="BK152" i="15" s="1"/>
  <c r="J152" i="15" s="1"/>
  <c r="J103" i="15" s="1"/>
  <c r="R153" i="15"/>
  <c r="P153" i="15"/>
  <c r="J153" i="15"/>
  <c r="BK151" i="15"/>
  <c r="BI151" i="15"/>
  <c r="BH151" i="15"/>
  <c r="BG151" i="15"/>
  <c r="BE151" i="15"/>
  <c r="T151" i="15"/>
  <c r="R151" i="15"/>
  <c r="P151" i="15"/>
  <c r="J151" i="15"/>
  <c r="BF151" i="15" s="1"/>
  <c r="BK150" i="15"/>
  <c r="BI150" i="15"/>
  <c r="BH150" i="15"/>
  <c r="BG150" i="15"/>
  <c r="BE150" i="15"/>
  <c r="T150" i="15"/>
  <c r="R150" i="15"/>
  <c r="P150" i="15"/>
  <c r="P149" i="15" s="1"/>
  <c r="P136" i="15" s="1"/>
  <c r="J150" i="15"/>
  <c r="BF150" i="15" s="1"/>
  <c r="BK149" i="15"/>
  <c r="T149" i="15"/>
  <c r="R149" i="15"/>
  <c r="J149" i="15"/>
  <c r="BK148" i="15"/>
  <c r="BI148" i="15"/>
  <c r="BH148" i="15"/>
  <c r="BG148" i="15"/>
  <c r="BE148" i="15"/>
  <c r="T148" i="15"/>
  <c r="R148" i="15"/>
  <c r="P148" i="15"/>
  <c r="J148" i="15"/>
  <c r="BF148" i="15" s="1"/>
  <c r="BK147" i="15"/>
  <c r="T147" i="15"/>
  <c r="R147" i="15"/>
  <c r="P147" i="15"/>
  <c r="J147" i="15"/>
  <c r="BK146" i="15"/>
  <c r="BI146" i="15"/>
  <c r="BH146" i="15"/>
  <c r="BG146" i="15"/>
  <c r="BE146" i="15"/>
  <c r="T146" i="15"/>
  <c r="R146" i="15"/>
  <c r="P146" i="15"/>
  <c r="J146" i="15"/>
  <c r="BF146" i="15" s="1"/>
  <c r="BK145" i="15"/>
  <c r="BI145" i="15"/>
  <c r="BH145" i="15"/>
  <c r="BG145" i="15"/>
  <c r="BF145" i="15"/>
  <c r="BE145" i="15"/>
  <c r="T145" i="15"/>
  <c r="R145" i="15"/>
  <c r="P145" i="15"/>
  <c r="J145" i="15"/>
  <c r="BK144" i="15"/>
  <c r="BI144" i="15"/>
  <c r="BH144" i="15"/>
  <c r="BG144" i="15"/>
  <c r="BE144" i="15"/>
  <c r="T144" i="15"/>
  <c r="R144" i="15"/>
  <c r="P144" i="15"/>
  <c r="J144" i="15"/>
  <c r="BF144" i="15" s="1"/>
  <c r="BK143" i="15"/>
  <c r="BI143" i="15"/>
  <c r="BH143" i="15"/>
  <c r="BG143" i="15"/>
  <c r="BF143" i="15"/>
  <c r="BE143" i="15"/>
  <c r="T143" i="15"/>
  <c r="R143" i="15"/>
  <c r="P143" i="15"/>
  <c r="J143" i="15"/>
  <c r="BK142" i="15"/>
  <c r="BI142" i="15"/>
  <c r="BH142" i="15"/>
  <c r="BG142" i="15"/>
  <c r="BE142" i="15"/>
  <c r="T142" i="15"/>
  <c r="R142" i="15"/>
  <c r="P142" i="15"/>
  <c r="J142" i="15"/>
  <c r="BF142" i="15" s="1"/>
  <c r="BK141" i="15"/>
  <c r="BI141" i="15"/>
  <c r="BH141" i="15"/>
  <c r="BG141" i="15"/>
  <c r="BF141" i="15"/>
  <c r="BE141" i="15"/>
  <c r="T141" i="15"/>
  <c r="R141" i="15"/>
  <c r="P141" i="15"/>
  <c r="J141" i="15"/>
  <c r="BK140" i="15"/>
  <c r="BI140" i="15"/>
  <c r="BH140" i="15"/>
  <c r="BG140" i="15"/>
  <c r="BE140" i="15"/>
  <c r="T140" i="15"/>
  <c r="R140" i="15"/>
  <c r="P140" i="15"/>
  <c r="J140" i="15"/>
  <c r="BF140" i="15" s="1"/>
  <c r="BK139" i="15"/>
  <c r="BI139" i="15"/>
  <c r="BH139" i="15"/>
  <c r="BG139" i="15"/>
  <c r="BF139" i="15"/>
  <c r="BE139" i="15"/>
  <c r="T139" i="15"/>
  <c r="R139" i="15"/>
  <c r="P139" i="15"/>
  <c r="J139" i="15"/>
  <c r="BK138" i="15"/>
  <c r="BI138" i="15"/>
  <c r="BH138" i="15"/>
  <c r="BG138" i="15"/>
  <c r="BE138" i="15"/>
  <c r="T138" i="15"/>
  <c r="T137" i="15" s="1"/>
  <c r="T136" i="15" s="1"/>
  <c r="T135" i="15" s="1"/>
  <c r="R138" i="15"/>
  <c r="P138" i="15"/>
  <c r="J138" i="15"/>
  <c r="BF138" i="15" s="1"/>
  <c r="BK137" i="15"/>
  <c r="BK136" i="15" s="1"/>
  <c r="R137" i="15"/>
  <c r="P137" i="15"/>
  <c r="J137" i="15"/>
  <c r="R136" i="15"/>
  <c r="J132" i="15"/>
  <c r="J131" i="15"/>
  <c r="F131" i="15"/>
  <c r="F129" i="15"/>
  <c r="E127" i="15"/>
  <c r="J109" i="15"/>
  <c r="J108" i="15"/>
  <c r="J107" i="15"/>
  <c r="J106" i="15"/>
  <c r="J104" i="15"/>
  <c r="J102" i="15"/>
  <c r="J101" i="15"/>
  <c r="J100" i="15"/>
  <c r="J94" i="15"/>
  <c r="J93" i="15"/>
  <c r="F93" i="15"/>
  <c r="F91" i="15"/>
  <c r="E89" i="15"/>
  <c r="J41" i="15"/>
  <c r="F41" i="15"/>
  <c r="J40" i="15"/>
  <c r="F40" i="15"/>
  <c r="J39" i="15"/>
  <c r="F39" i="15"/>
  <c r="J37" i="15"/>
  <c r="F37" i="15"/>
  <c r="J33" i="15"/>
  <c r="J20" i="15"/>
  <c r="E20" i="15"/>
  <c r="F132" i="15" s="1"/>
  <c r="J19" i="15"/>
  <c r="J14" i="15"/>
  <c r="J129" i="15" s="1"/>
  <c r="E7" i="15"/>
  <c r="E85" i="15" s="1"/>
  <c r="BK338" i="14"/>
  <c r="BI338" i="14"/>
  <c r="BH338" i="14"/>
  <c r="BG338" i="14"/>
  <c r="BE338" i="14"/>
  <c r="T338" i="14"/>
  <c r="R338" i="14"/>
  <c r="R337" i="14" s="1"/>
  <c r="P338" i="14"/>
  <c r="J338" i="14"/>
  <c r="BF338" i="14" s="1"/>
  <c r="BK337" i="14"/>
  <c r="T337" i="14"/>
  <c r="P337" i="14"/>
  <c r="J337" i="14"/>
  <c r="BK336" i="14"/>
  <c r="BK335" i="14" s="1"/>
  <c r="BI336" i="14"/>
  <c r="BH336" i="14"/>
  <c r="BG336" i="14"/>
  <c r="BF336" i="14"/>
  <c r="BE336" i="14"/>
  <c r="T336" i="14"/>
  <c r="R336" i="14"/>
  <c r="P336" i="14"/>
  <c r="P335" i="14" s="1"/>
  <c r="P334" i="14" s="1"/>
  <c r="J336" i="14"/>
  <c r="T335" i="14"/>
  <c r="R335" i="14"/>
  <c r="R334" i="14" s="1"/>
  <c r="T334" i="14"/>
  <c r="BK333" i="14"/>
  <c r="BI333" i="14"/>
  <c r="BH333" i="14"/>
  <c r="BG333" i="14"/>
  <c r="BF333" i="14"/>
  <c r="BE333" i="14"/>
  <c r="T333" i="14"/>
  <c r="R333" i="14"/>
  <c r="P333" i="14"/>
  <c r="J333" i="14"/>
  <c r="BK332" i="14"/>
  <c r="BI332" i="14"/>
  <c r="BH332" i="14"/>
  <c r="BG332" i="14"/>
  <c r="BF332" i="14"/>
  <c r="BE332" i="14"/>
  <c r="T332" i="14"/>
  <c r="R332" i="14"/>
  <c r="P332" i="14"/>
  <c r="J332" i="14"/>
  <c r="BK331" i="14"/>
  <c r="BI331" i="14"/>
  <c r="BH331" i="14"/>
  <c r="BG331" i="14"/>
  <c r="BF331" i="14"/>
  <c r="BE331" i="14"/>
  <c r="T331" i="14"/>
  <c r="R331" i="14"/>
  <c r="P331" i="14"/>
  <c r="J331" i="14"/>
  <c r="BK330" i="14"/>
  <c r="BI330" i="14"/>
  <c r="BH330" i="14"/>
  <c r="BG330" i="14"/>
  <c r="BF330" i="14"/>
  <c r="BE330" i="14"/>
  <c r="T330" i="14"/>
  <c r="R330" i="14"/>
  <c r="P330" i="14"/>
  <c r="J330" i="14"/>
  <c r="BK329" i="14"/>
  <c r="BI329" i="14"/>
  <c r="BH329" i="14"/>
  <c r="BG329" i="14"/>
  <c r="BF329" i="14"/>
  <c r="BE329" i="14"/>
  <c r="T329" i="14"/>
  <c r="R329" i="14"/>
  <c r="P329" i="14"/>
  <c r="J329" i="14"/>
  <c r="BK328" i="14"/>
  <c r="BI328" i="14"/>
  <c r="BH328" i="14"/>
  <c r="BG328" i="14"/>
  <c r="BF328" i="14"/>
  <c r="BE328" i="14"/>
  <c r="T328" i="14"/>
  <c r="R328" i="14"/>
  <c r="P328" i="14"/>
  <c r="J328" i="14"/>
  <c r="BK327" i="14"/>
  <c r="BI327" i="14"/>
  <c r="BH327" i="14"/>
  <c r="BG327" i="14"/>
  <c r="BF327" i="14"/>
  <c r="BE327" i="14"/>
  <c r="T327" i="14"/>
  <c r="R327" i="14"/>
  <c r="P327" i="14"/>
  <c r="J327" i="14"/>
  <c r="BK326" i="14"/>
  <c r="BI326" i="14"/>
  <c r="BH326" i="14"/>
  <c r="BG326" i="14"/>
  <c r="BF326" i="14"/>
  <c r="BE326" i="14"/>
  <c r="T326" i="14"/>
  <c r="R326" i="14"/>
  <c r="P326" i="14"/>
  <c r="J326" i="14"/>
  <c r="BK325" i="14"/>
  <c r="BI325" i="14"/>
  <c r="BH325" i="14"/>
  <c r="BG325" i="14"/>
  <c r="BF325" i="14"/>
  <c r="BE325" i="14"/>
  <c r="T325" i="14"/>
  <c r="R325" i="14"/>
  <c r="P325" i="14"/>
  <c r="J325" i="14"/>
  <c r="BK324" i="14"/>
  <c r="BI324" i="14"/>
  <c r="BH324" i="14"/>
  <c r="BG324" i="14"/>
  <c r="BF324" i="14"/>
  <c r="BE324" i="14"/>
  <c r="T324" i="14"/>
  <c r="R324" i="14"/>
  <c r="P324" i="14"/>
  <c r="J324" i="14"/>
  <c r="BK323" i="14"/>
  <c r="BI323" i="14"/>
  <c r="BH323" i="14"/>
  <c r="BG323" i="14"/>
  <c r="BF323" i="14"/>
  <c r="BE323" i="14"/>
  <c r="T323" i="14"/>
  <c r="R323" i="14"/>
  <c r="P323" i="14"/>
  <c r="J323" i="14"/>
  <c r="BK322" i="14"/>
  <c r="BI322" i="14"/>
  <c r="BH322" i="14"/>
  <c r="BG322" i="14"/>
  <c r="BF322" i="14"/>
  <c r="BE322" i="14"/>
  <c r="T322" i="14"/>
  <c r="R322" i="14"/>
  <c r="P322" i="14"/>
  <c r="J322" i="14"/>
  <c r="BK321" i="14"/>
  <c r="BI321" i="14"/>
  <c r="BH321" i="14"/>
  <c r="BG321" i="14"/>
  <c r="BF321" i="14"/>
  <c r="BE321" i="14"/>
  <c r="T321" i="14"/>
  <c r="R321" i="14"/>
  <c r="P321" i="14"/>
  <c r="J321" i="14"/>
  <c r="BK320" i="14"/>
  <c r="BI320" i="14"/>
  <c r="BH320" i="14"/>
  <c r="BG320" i="14"/>
  <c r="BF320" i="14"/>
  <c r="BE320" i="14"/>
  <c r="T320" i="14"/>
  <c r="R320" i="14"/>
  <c r="P320" i="14"/>
  <c r="J320" i="14"/>
  <c r="BK319" i="14"/>
  <c r="BI319" i="14"/>
  <c r="BH319" i="14"/>
  <c r="BG319" i="14"/>
  <c r="BF319" i="14"/>
  <c r="BE319" i="14"/>
  <c r="T319" i="14"/>
  <c r="R319" i="14"/>
  <c r="P319" i="14"/>
  <c r="J319" i="14"/>
  <c r="BK318" i="14"/>
  <c r="BI318" i="14"/>
  <c r="BH318" i="14"/>
  <c r="BG318" i="14"/>
  <c r="BF318" i="14"/>
  <c r="BE318" i="14"/>
  <c r="T318" i="14"/>
  <c r="R318" i="14"/>
  <c r="P318" i="14"/>
  <c r="J318" i="14"/>
  <c r="BK317" i="14"/>
  <c r="BI317" i="14"/>
  <c r="BH317" i="14"/>
  <c r="BG317" i="14"/>
  <c r="BF317" i="14"/>
  <c r="BE317" i="14"/>
  <c r="T317" i="14"/>
  <c r="R317" i="14"/>
  <c r="P317" i="14"/>
  <c r="J317" i="14"/>
  <c r="BK316" i="14"/>
  <c r="BI316" i="14"/>
  <c r="BH316" i="14"/>
  <c r="BG316" i="14"/>
  <c r="BF316" i="14"/>
  <c r="BE316" i="14"/>
  <c r="T316" i="14"/>
  <c r="R316" i="14"/>
  <c r="P316" i="14"/>
  <c r="J316" i="14"/>
  <c r="BK315" i="14"/>
  <c r="BI315" i="14"/>
  <c r="BH315" i="14"/>
  <c r="BG315" i="14"/>
  <c r="BE315" i="14"/>
  <c r="T315" i="14"/>
  <c r="R315" i="14"/>
  <c r="P315" i="14"/>
  <c r="J315" i="14"/>
  <c r="BF315" i="14" s="1"/>
  <c r="BK314" i="14"/>
  <c r="BI314" i="14"/>
  <c r="BH314" i="14"/>
  <c r="BG314" i="14"/>
  <c r="BF314" i="14"/>
  <c r="BE314" i="14"/>
  <c r="T314" i="14"/>
  <c r="R314" i="14"/>
  <c r="P314" i="14"/>
  <c r="J314" i="14"/>
  <c r="BK313" i="14"/>
  <c r="BI313" i="14"/>
  <c r="BH313" i="14"/>
  <c r="BG313" i="14"/>
  <c r="BF313" i="14"/>
  <c r="BE313" i="14"/>
  <c r="T313" i="14"/>
  <c r="R313" i="14"/>
  <c r="P313" i="14"/>
  <c r="J313" i="14"/>
  <c r="BK312" i="14"/>
  <c r="BI312" i="14"/>
  <c r="BH312" i="14"/>
  <c r="BG312" i="14"/>
  <c r="BF312" i="14"/>
  <c r="BE312" i="14"/>
  <c r="T312" i="14"/>
  <c r="R312" i="14"/>
  <c r="P312" i="14"/>
  <c r="J312" i="14"/>
  <c r="BK311" i="14"/>
  <c r="BI311" i="14"/>
  <c r="BH311" i="14"/>
  <c r="BG311" i="14"/>
  <c r="BE311" i="14"/>
  <c r="T311" i="14"/>
  <c r="R311" i="14"/>
  <c r="P311" i="14"/>
  <c r="J311" i="14"/>
  <c r="BF311" i="14" s="1"/>
  <c r="BK310" i="14"/>
  <c r="BI310" i="14"/>
  <c r="BH310" i="14"/>
  <c r="BG310" i="14"/>
  <c r="BF310" i="14"/>
  <c r="BE310" i="14"/>
  <c r="T310" i="14"/>
  <c r="R310" i="14"/>
  <c r="P310" i="14"/>
  <c r="J310" i="14"/>
  <c r="BK309" i="14"/>
  <c r="BI309" i="14"/>
  <c r="BH309" i="14"/>
  <c r="BG309" i="14"/>
  <c r="BF309" i="14"/>
  <c r="BE309" i="14"/>
  <c r="T309" i="14"/>
  <c r="R309" i="14"/>
  <c r="P309" i="14"/>
  <c r="J309" i="14"/>
  <c r="BK308" i="14"/>
  <c r="BI308" i="14"/>
  <c r="BH308" i="14"/>
  <c r="BG308" i="14"/>
  <c r="BF308" i="14"/>
  <c r="BE308" i="14"/>
  <c r="T308" i="14"/>
  <c r="R308" i="14"/>
  <c r="P308" i="14"/>
  <c r="J308" i="14"/>
  <c r="BK307" i="14"/>
  <c r="BI307" i="14"/>
  <c r="BH307" i="14"/>
  <c r="BG307" i="14"/>
  <c r="BE307" i="14"/>
  <c r="T307" i="14"/>
  <c r="R307" i="14"/>
  <c r="P307" i="14"/>
  <c r="J307" i="14"/>
  <c r="BF307" i="14" s="1"/>
  <c r="BK306" i="14"/>
  <c r="BI306" i="14"/>
  <c r="BH306" i="14"/>
  <c r="BG306" i="14"/>
  <c r="BF306" i="14"/>
  <c r="BE306" i="14"/>
  <c r="T306" i="14"/>
  <c r="R306" i="14"/>
  <c r="P306" i="14"/>
  <c r="J306" i="14"/>
  <c r="BK305" i="14"/>
  <c r="BI305" i="14"/>
  <c r="BH305" i="14"/>
  <c r="BG305" i="14"/>
  <c r="BF305" i="14"/>
  <c r="BE305" i="14"/>
  <c r="T305" i="14"/>
  <c r="R305" i="14"/>
  <c r="P305" i="14"/>
  <c r="J305" i="14"/>
  <c r="BK304" i="14"/>
  <c r="BI304" i="14"/>
  <c r="BH304" i="14"/>
  <c r="BG304" i="14"/>
  <c r="BF304" i="14"/>
  <c r="BE304" i="14"/>
  <c r="T304" i="14"/>
  <c r="R304" i="14"/>
  <c r="P304" i="14"/>
  <c r="J304" i="14"/>
  <c r="BK303" i="14"/>
  <c r="BI303" i="14"/>
  <c r="BH303" i="14"/>
  <c r="BG303" i="14"/>
  <c r="BE303" i="14"/>
  <c r="T303" i="14"/>
  <c r="R303" i="14"/>
  <c r="P303" i="14"/>
  <c r="J303" i="14"/>
  <c r="BF303" i="14" s="1"/>
  <c r="BK302" i="14"/>
  <c r="BI302" i="14"/>
  <c r="BH302" i="14"/>
  <c r="BG302" i="14"/>
  <c r="BF302" i="14"/>
  <c r="BE302" i="14"/>
  <c r="T302" i="14"/>
  <c r="R302" i="14"/>
  <c r="P302" i="14"/>
  <c r="J302" i="14"/>
  <c r="BK301" i="14"/>
  <c r="BI301" i="14"/>
  <c r="BH301" i="14"/>
  <c r="BG301" i="14"/>
  <c r="BF301" i="14"/>
  <c r="BE301" i="14"/>
  <c r="T301" i="14"/>
  <c r="R301" i="14"/>
  <c r="P301" i="14"/>
  <c r="J301" i="14"/>
  <c r="BK300" i="14"/>
  <c r="BI300" i="14"/>
  <c r="BH300" i="14"/>
  <c r="BG300" i="14"/>
  <c r="BF300" i="14"/>
  <c r="BE300" i="14"/>
  <c r="T300" i="14"/>
  <c r="R300" i="14"/>
  <c r="P300" i="14"/>
  <c r="J300" i="14"/>
  <c r="BK299" i="14"/>
  <c r="BI299" i="14"/>
  <c r="BH299" i="14"/>
  <c r="BG299" i="14"/>
  <c r="BF299" i="14"/>
  <c r="BE299" i="14"/>
  <c r="T299" i="14"/>
  <c r="R299" i="14"/>
  <c r="P299" i="14"/>
  <c r="J299" i="14"/>
  <c r="BK298" i="14"/>
  <c r="BI298" i="14"/>
  <c r="BH298" i="14"/>
  <c r="BG298" i="14"/>
  <c r="BF298" i="14"/>
  <c r="BE298" i="14"/>
  <c r="T298" i="14"/>
  <c r="R298" i="14"/>
  <c r="P298" i="14"/>
  <c r="J298" i="14"/>
  <c r="BK297" i="14"/>
  <c r="BI297" i="14"/>
  <c r="BH297" i="14"/>
  <c r="BG297" i="14"/>
  <c r="BF297" i="14"/>
  <c r="BE297" i="14"/>
  <c r="T297" i="14"/>
  <c r="R297" i="14"/>
  <c r="P297" i="14"/>
  <c r="J297" i="14"/>
  <c r="BK296" i="14"/>
  <c r="BI296" i="14"/>
  <c r="BH296" i="14"/>
  <c r="BG296" i="14"/>
  <c r="BF296" i="14"/>
  <c r="BE296" i="14"/>
  <c r="T296" i="14"/>
  <c r="R296" i="14"/>
  <c r="P296" i="14"/>
  <c r="J296" i="14"/>
  <c r="BK295" i="14"/>
  <c r="BI295" i="14"/>
  <c r="BH295" i="14"/>
  <c r="BG295" i="14"/>
  <c r="BF295" i="14"/>
  <c r="BE295" i="14"/>
  <c r="T295" i="14"/>
  <c r="R295" i="14"/>
  <c r="P295" i="14"/>
  <c r="J295" i="14"/>
  <c r="BK294" i="14"/>
  <c r="BI294" i="14"/>
  <c r="BH294" i="14"/>
  <c r="BG294" i="14"/>
  <c r="BF294" i="14"/>
  <c r="BE294" i="14"/>
  <c r="T294" i="14"/>
  <c r="R294" i="14"/>
  <c r="P294" i="14"/>
  <c r="J294" i="14"/>
  <c r="BK293" i="14"/>
  <c r="BI293" i="14"/>
  <c r="BH293" i="14"/>
  <c r="BG293" i="14"/>
  <c r="BF293" i="14"/>
  <c r="BE293" i="14"/>
  <c r="T293" i="14"/>
  <c r="R293" i="14"/>
  <c r="P293" i="14"/>
  <c r="J293" i="14"/>
  <c r="BK292" i="14"/>
  <c r="BI292" i="14"/>
  <c r="BH292" i="14"/>
  <c r="BG292" i="14"/>
  <c r="BE292" i="14"/>
  <c r="T292" i="14"/>
  <c r="R292" i="14"/>
  <c r="P292" i="14"/>
  <c r="J292" i="14"/>
  <c r="BF292" i="14" s="1"/>
  <c r="BK291" i="14"/>
  <c r="BI291" i="14"/>
  <c r="BH291" i="14"/>
  <c r="BG291" i="14"/>
  <c r="BE291" i="14"/>
  <c r="T291" i="14"/>
  <c r="R291" i="14"/>
  <c r="P291" i="14"/>
  <c r="J291" i="14"/>
  <c r="BF291" i="14" s="1"/>
  <c r="BK290" i="14"/>
  <c r="BI290" i="14"/>
  <c r="BH290" i="14"/>
  <c r="BG290" i="14"/>
  <c r="BF290" i="14"/>
  <c r="BE290" i="14"/>
  <c r="T290" i="14"/>
  <c r="R290" i="14"/>
  <c r="P290" i="14"/>
  <c r="J290" i="14"/>
  <c r="BK289" i="14"/>
  <c r="BI289" i="14"/>
  <c r="BH289" i="14"/>
  <c r="BG289" i="14"/>
  <c r="BE289" i="14"/>
  <c r="T289" i="14"/>
  <c r="R289" i="14"/>
  <c r="P289" i="14"/>
  <c r="J289" i="14"/>
  <c r="BF289" i="14" s="1"/>
  <c r="BK288" i="14"/>
  <c r="BI288" i="14"/>
  <c r="BH288" i="14"/>
  <c r="BG288" i="14"/>
  <c r="BF288" i="14"/>
  <c r="BE288" i="14"/>
  <c r="T288" i="14"/>
  <c r="R288" i="14"/>
  <c r="P288" i="14"/>
  <c r="J288" i="14"/>
  <c r="BK287" i="14"/>
  <c r="BI287" i="14"/>
  <c r="BH287" i="14"/>
  <c r="BG287" i="14"/>
  <c r="BE287" i="14"/>
  <c r="T287" i="14"/>
  <c r="R287" i="14"/>
  <c r="P287" i="14"/>
  <c r="J287" i="14"/>
  <c r="BF287" i="14" s="1"/>
  <c r="BK286" i="14"/>
  <c r="BI286" i="14"/>
  <c r="BH286" i="14"/>
  <c r="BG286" i="14"/>
  <c r="BF286" i="14"/>
  <c r="BE286" i="14"/>
  <c r="T286" i="14"/>
  <c r="R286" i="14"/>
  <c r="P286" i="14"/>
  <c r="J286" i="14"/>
  <c r="BK285" i="14"/>
  <c r="BI285" i="14"/>
  <c r="BH285" i="14"/>
  <c r="BG285" i="14"/>
  <c r="BE285" i="14"/>
  <c r="T285" i="14"/>
  <c r="R285" i="14"/>
  <c r="P285" i="14"/>
  <c r="J285" i="14"/>
  <c r="BF285" i="14" s="1"/>
  <c r="BK284" i="14"/>
  <c r="BI284" i="14"/>
  <c r="BH284" i="14"/>
  <c r="BG284" i="14"/>
  <c r="BF284" i="14"/>
  <c r="BE284" i="14"/>
  <c r="T284" i="14"/>
  <c r="R284" i="14"/>
  <c r="P284" i="14"/>
  <c r="J284" i="14"/>
  <c r="BK283" i="14"/>
  <c r="BI283" i="14"/>
  <c r="BH283" i="14"/>
  <c r="BG283" i="14"/>
  <c r="BF283" i="14"/>
  <c r="BE283" i="14"/>
  <c r="T283" i="14"/>
  <c r="R283" i="14"/>
  <c r="P283" i="14"/>
  <c r="J283" i="14"/>
  <c r="BK282" i="14"/>
  <c r="BI282" i="14"/>
  <c r="BH282" i="14"/>
  <c r="BG282" i="14"/>
  <c r="BF282" i="14"/>
  <c r="BE282" i="14"/>
  <c r="T282" i="14"/>
  <c r="R282" i="14"/>
  <c r="P282" i="14"/>
  <c r="J282" i="14"/>
  <c r="BK281" i="14"/>
  <c r="BI281" i="14"/>
  <c r="BH281" i="14"/>
  <c r="BG281" i="14"/>
  <c r="BF281" i="14"/>
  <c r="BE281" i="14"/>
  <c r="T281" i="14"/>
  <c r="R281" i="14"/>
  <c r="P281" i="14"/>
  <c r="J281" i="14"/>
  <c r="BK280" i="14"/>
  <c r="BI280" i="14"/>
  <c r="BH280" i="14"/>
  <c r="BG280" i="14"/>
  <c r="BF280" i="14"/>
  <c r="BE280" i="14"/>
  <c r="T280" i="14"/>
  <c r="R280" i="14"/>
  <c r="P280" i="14"/>
  <c r="J280" i="14"/>
  <c r="BK279" i="14"/>
  <c r="BI279" i="14"/>
  <c r="BH279" i="14"/>
  <c r="BG279" i="14"/>
  <c r="BF279" i="14"/>
  <c r="BE279" i="14"/>
  <c r="T279" i="14"/>
  <c r="R279" i="14"/>
  <c r="P279" i="14"/>
  <c r="J279" i="14"/>
  <c r="BK278" i="14"/>
  <c r="BI278" i="14"/>
  <c r="BH278" i="14"/>
  <c r="BG278" i="14"/>
  <c r="BF278" i="14"/>
  <c r="BE278" i="14"/>
  <c r="T278" i="14"/>
  <c r="R278" i="14"/>
  <c r="P278" i="14"/>
  <c r="J278" i="14"/>
  <c r="BK277" i="14"/>
  <c r="BI277" i="14"/>
  <c r="BH277" i="14"/>
  <c r="BG277" i="14"/>
  <c r="BF277" i="14"/>
  <c r="BE277" i="14"/>
  <c r="T277" i="14"/>
  <c r="R277" i="14"/>
  <c r="P277" i="14"/>
  <c r="J277" i="14"/>
  <c r="BK276" i="14"/>
  <c r="BI276" i="14"/>
  <c r="BH276" i="14"/>
  <c r="BG276" i="14"/>
  <c r="BF276" i="14"/>
  <c r="BE276" i="14"/>
  <c r="T276" i="14"/>
  <c r="T275" i="14" s="1"/>
  <c r="R276" i="14"/>
  <c r="P276" i="14"/>
  <c r="P275" i="14" s="1"/>
  <c r="J276" i="14"/>
  <c r="BK275" i="14"/>
  <c r="R275" i="14"/>
  <c r="J275" i="14"/>
  <c r="BK274" i="14"/>
  <c r="BI274" i="14"/>
  <c r="BH274" i="14"/>
  <c r="BG274" i="14"/>
  <c r="BE274" i="14"/>
  <c r="T274" i="14"/>
  <c r="R274" i="14"/>
  <c r="P274" i="14"/>
  <c r="J274" i="14"/>
  <c r="BF274" i="14" s="1"/>
  <c r="BK273" i="14"/>
  <c r="BI273" i="14"/>
  <c r="BH273" i="14"/>
  <c r="BG273" i="14"/>
  <c r="BE273" i="14"/>
  <c r="T273" i="14"/>
  <c r="R273" i="14"/>
  <c r="R272" i="14" s="1"/>
  <c r="P273" i="14"/>
  <c r="J273" i="14"/>
  <c r="BF273" i="14" s="1"/>
  <c r="BK272" i="14"/>
  <c r="T272" i="14"/>
  <c r="P272" i="14"/>
  <c r="J272" i="14"/>
  <c r="BK271" i="14"/>
  <c r="BI271" i="14"/>
  <c r="BH271" i="14"/>
  <c r="BG271" i="14"/>
  <c r="BE271" i="14"/>
  <c r="T271" i="14"/>
  <c r="R271" i="14"/>
  <c r="P271" i="14"/>
  <c r="J271" i="14"/>
  <c r="BF271" i="14" s="1"/>
  <c r="BK270" i="14"/>
  <c r="BI270" i="14"/>
  <c r="BH270" i="14"/>
  <c r="BG270" i="14"/>
  <c r="BF270" i="14"/>
  <c r="BE270" i="14"/>
  <c r="T270" i="14"/>
  <c r="R270" i="14"/>
  <c r="P270" i="14"/>
  <c r="J270" i="14"/>
  <c r="BK269" i="14"/>
  <c r="BI269" i="14"/>
  <c r="BH269" i="14"/>
  <c r="BG269" i="14"/>
  <c r="BF269" i="14"/>
  <c r="BE269" i="14"/>
  <c r="T269" i="14"/>
  <c r="R269" i="14"/>
  <c r="P269" i="14"/>
  <c r="J269" i="14"/>
  <c r="BK268" i="14"/>
  <c r="BI268" i="14"/>
  <c r="BH268" i="14"/>
  <c r="BG268" i="14"/>
  <c r="BF268" i="14"/>
  <c r="BE268" i="14"/>
  <c r="T268" i="14"/>
  <c r="R268" i="14"/>
  <c r="P268" i="14"/>
  <c r="J268" i="14"/>
  <c r="BK267" i="14"/>
  <c r="BI267" i="14"/>
  <c r="BH267" i="14"/>
  <c r="BG267" i="14"/>
  <c r="BF267" i="14"/>
  <c r="BE267" i="14"/>
  <c r="T267" i="14"/>
  <c r="R267" i="14"/>
  <c r="P267" i="14"/>
  <c r="J267" i="14"/>
  <c r="BK266" i="14"/>
  <c r="BI266" i="14"/>
  <c r="BH266" i="14"/>
  <c r="BG266" i="14"/>
  <c r="BF266" i="14"/>
  <c r="BE266" i="14"/>
  <c r="T266" i="14"/>
  <c r="R266" i="14"/>
  <c r="P266" i="14"/>
  <c r="J266" i="14"/>
  <c r="BK265" i="14"/>
  <c r="BI265" i="14"/>
  <c r="BH265" i="14"/>
  <c r="BG265" i="14"/>
  <c r="BF265" i="14"/>
  <c r="BE265" i="14"/>
  <c r="T265" i="14"/>
  <c r="R265" i="14"/>
  <c r="P265" i="14"/>
  <c r="J265" i="14"/>
  <c r="BK264" i="14"/>
  <c r="BI264" i="14"/>
  <c r="BH264" i="14"/>
  <c r="BG264" i="14"/>
  <c r="BF264" i="14"/>
  <c r="BE264" i="14"/>
  <c r="T264" i="14"/>
  <c r="R264" i="14"/>
  <c r="P264" i="14"/>
  <c r="J264" i="14"/>
  <c r="BK263" i="14"/>
  <c r="BI263" i="14"/>
  <c r="BH263" i="14"/>
  <c r="BG263" i="14"/>
  <c r="BF263" i="14"/>
  <c r="BE263" i="14"/>
  <c r="T263" i="14"/>
  <c r="R263" i="14"/>
  <c r="P263" i="14"/>
  <c r="J263" i="14"/>
  <c r="BK262" i="14"/>
  <c r="BI262" i="14"/>
  <c r="BH262" i="14"/>
  <c r="BG262" i="14"/>
  <c r="BF262" i="14"/>
  <c r="BE262" i="14"/>
  <c r="T262" i="14"/>
  <c r="R262" i="14"/>
  <c r="P262" i="14"/>
  <c r="J262" i="14"/>
  <c r="BK261" i="14"/>
  <c r="BI261" i="14"/>
  <c r="BH261" i="14"/>
  <c r="BG261" i="14"/>
  <c r="BF261" i="14"/>
  <c r="BE261" i="14"/>
  <c r="T261" i="14"/>
  <c r="R261" i="14"/>
  <c r="P261" i="14"/>
  <c r="J261" i="14"/>
  <c r="BK260" i="14"/>
  <c r="BI260" i="14"/>
  <c r="BH260" i="14"/>
  <c r="BG260" i="14"/>
  <c r="BF260" i="14"/>
  <c r="BE260" i="14"/>
  <c r="T260" i="14"/>
  <c r="R260" i="14"/>
  <c r="P260" i="14"/>
  <c r="J260" i="14"/>
  <c r="BK259" i="14"/>
  <c r="BI259" i="14"/>
  <c r="BH259" i="14"/>
  <c r="BG259" i="14"/>
  <c r="BF259" i="14"/>
  <c r="BE259" i="14"/>
  <c r="T259" i="14"/>
  <c r="R259" i="14"/>
  <c r="P259" i="14"/>
  <c r="J259" i="14"/>
  <c r="BK258" i="14"/>
  <c r="BI258" i="14"/>
  <c r="BH258" i="14"/>
  <c r="BG258" i="14"/>
  <c r="BF258" i="14"/>
  <c r="BE258" i="14"/>
  <c r="T258" i="14"/>
  <c r="R258" i="14"/>
  <c r="P258" i="14"/>
  <c r="J258" i="14"/>
  <c r="BK257" i="14"/>
  <c r="BI257" i="14"/>
  <c r="BH257" i="14"/>
  <c r="BG257" i="14"/>
  <c r="BF257" i="14"/>
  <c r="BE257" i="14"/>
  <c r="T257" i="14"/>
  <c r="R257" i="14"/>
  <c r="P257" i="14"/>
  <c r="J257" i="14"/>
  <c r="BK256" i="14"/>
  <c r="BI256" i="14"/>
  <c r="BH256" i="14"/>
  <c r="BG256" i="14"/>
  <c r="BF256" i="14"/>
  <c r="BE256" i="14"/>
  <c r="T256" i="14"/>
  <c r="R256" i="14"/>
  <c r="P256" i="14"/>
  <c r="J256" i="14"/>
  <c r="BK255" i="14"/>
  <c r="BI255" i="14"/>
  <c r="BH255" i="14"/>
  <c r="BG255" i="14"/>
  <c r="BF255" i="14"/>
  <c r="BE255" i="14"/>
  <c r="T255" i="14"/>
  <c r="R255" i="14"/>
  <c r="P255" i="14"/>
  <c r="J255" i="14"/>
  <c r="BK254" i="14"/>
  <c r="BI254" i="14"/>
  <c r="BH254" i="14"/>
  <c r="BG254" i="14"/>
  <c r="BF254" i="14"/>
  <c r="BE254" i="14"/>
  <c r="T254" i="14"/>
  <c r="R254" i="14"/>
  <c r="P254" i="14"/>
  <c r="J254" i="14"/>
  <c r="BK253" i="14"/>
  <c r="BI253" i="14"/>
  <c r="BH253" i="14"/>
  <c r="BG253" i="14"/>
  <c r="BF253" i="14"/>
  <c r="BE253" i="14"/>
  <c r="T253" i="14"/>
  <c r="R253" i="14"/>
  <c r="P253" i="14"/>
  <c r="J253" i="14"/>
  <c r="BK252" i="14"/>
  <c r="BI252" i="14"/>
  <c r="BH252" i="14"/>
  <c r="BG252" i="14"/>
  <c r="BF252" i="14"/>
  <c r="BE252" i="14"/>
  <c r="T252" i="14"/>
  <c r="R252" i="14"/>
  <c r="P252" i="14"/>
  <c r="J252" i="14"/>
  <c r="BK251" i="14"/>
  <c r="BI251" i="14"/>
  <c r="BH251" i="14"/>
  <c r="BG251" i="14"/>
  <c r="BF251" i="14"/>
  <c r="BE251" i="14"/>
  <c r="T251" i="14"/>
  <c r="R251" i="14"/>
  <c r="P251" i="14"/>
  <c r="J251" i="14"/>
  <c r="BK250" i="14"/>
  <c r="BI250" i="14"/>
  <c r="BH250" i="14"/>
  <c r="BG250" i="14"/>
  <c r="BF250" i="14"/>
  <c r="BE250" i="14"/>
  <c r="T250" i="14"/>
  <c r="R250" i="14"/>
  <c r="P250" i="14"/>
  <c r="J250" i="14"/>
  <c r="BK249" i="14"/>
  <c r="BI249" i="14"/>
  <c r="BH249" i="14"/>
  <c r="BG249" i="14"/>
  <c r="BF249" i="14"/>
  <c r="BE249" i="14"/>
  <c r="T249" i="14"/>
  <c r="R249" i="14"/>
  <c r="P249" i="14"/>
  <c r="J249" i="14"/>
  <c r="BK248" i="14"/>
  <c r="BI248" i="14"/>
  <c r="BH248" i="14"/>
  <c r="BG248" i="14"/>
  <c r="BF248" i="14"/>
  <c r="BE248" i="14"/>
  <c r="T248" i="14"/>
  <c r="R248" i="14"/>
  <c r="P248" i="14"/>
  <c r="J248" i="14"/>
  <c r="BK247" i="14"/>
  <c r="BI247" i="14"/>
  <c r="BH247" i="14"/>
  <c r="BG247" i="14"/>
  <c r="BF247" i="14"/>
  <c r="BE247" i="14"/>
  <c r="T247" i="14"/>
  <c r="R247" i="14"/>
  <c r="P247" i="14"/>
  <c r="J247" i="14"/>
  <c r="BK246" i="14"/>
  <c r="BI246" i="14"/>
  <c r="BH246" i="14"/>
  <c r="BG246" i="14"/>
  <c r="BF246" i="14"/>
  <c r="BE246" i="14"/>
  <c r="T246" i="14"/>
  <c r="R246" i="14"/>
  <c r="P246" i="14"/>
  <c r="J246" i="14"/>
  <c r="BK245" i="14"/>
  <c r="BI245" i="14"/>
  <c r="BH245" i="14"/>
  <c r="BG245" i="14"/>
  <c r="BF245" i="14"/>
  <c r="BE245" i="14"/>
  <c r="T245" i="14"/>
  <c r="R245" i="14"/>
  <c r="P245" i="14"/>
  <c r="J245" i="14"/>
  <c r="BK244" i="14"/>
  <c r="BI244" i="14"/>
  <c r="BH244" i="14"/>
  <c r="BG244" i="14"/>
  <c r="BF244" i="14"/>
  <c r="BE244" i="14"/>
  <c r="T244" i="14"/>
  <c r="R244" i="14"/>
  <c r="P244" i="14"/>
  <c r="J244" i="14"/>
  <c r="BK243" i="14"/>
  <c r="BI243" i="14"/>
  <c r="BH243" i="14"/>
  <c r="BG243" i="14"/>
  <c r="BF243" i="14"/>
  <c r="BE243" i="14"/>
  <c r="T243" i="14"/>
  <c r="R243" i="14"/>
  <c r="P243" i="14"/>
  <c r="J243" i="14"/>
  <c r="BK242" i="14"/>
  <c r="BI242" i="14"/>
  <c r="BH242" i="14"/>
  <c r="BG242" i="14"/>
  <c r="BF242" i="14"/>
  <c r="BE242" i="14"/>
  <c r="T242" i="14"/>
  <c r="R242" i="14"/>
  <c r="P242" i="14"/>
  <c r="J242" i="14"/>
  <c r="BK241" i="14"/>
  <c r="BI241" i="14"/>
  <c r="BH241" i="14"/>
  <c r="BG241" i="14"/>
  <c r="BF241" i="14"/>
  <c r="BE241" i="14"/>
  <c r="T241" i="14"/>
  <c r="R241" i="14"/>
  <c r="P241" i="14"/>
  <c r="J241" i="14"/>
  <c r="BK240" i="14"/>
  <c r="BI240" i="14"/>
  <c r="BH240" i="14"/>
  <c r="BG240" i="14"/>
  <c r="BE240" i="14"/>
  <c r="T240" i="14"/>
  <c r="T238" i="14" s="1"/>
  <c r="R240" i="14"/>
  <c r="P240" i="14"/>
  <c r="J240" i="14"/>
  <c r="BF240" i="14" s="1"/>
  <c r="BK239" i="14"/>
  <c r="BK238" i="14" s="1"/>
  <c r="J238" i="14" s="1"/>
  <c r="J107" i="14" s="1"/>
  <c r="BI239" i="14"/>
  <c r="BH239" i="14"/>
  <c r="BG239" i="14"/>
  <c r="BF239" i="14"/>
  <c r="BE239" i="14"/>
  <c r="T239" i="14"/>
  <c r="R239" i="14"/>
  <c r="P239" i="14"/>
  <c r="P238" i="14" s="1"/>
  <c r="J239" i="14"/>
  <c r="R238" i="14"/>
  <c r="BK237" i="14"/>
  <c r="BI237" i="14"/>
  <c r="BH237" i="14"/>
  <c r="BG237" i="14"/>
  <c r="BE237" i="14"/>
  <c r="T237" i="14"/>
  <c r="R237" i="14"/>
  <c r="P237" i="14"/>
  <c r="J237" i="14"/>
  <c r="BF237" i="14" s="1"/>
  <c r="BK236" i="14"/>
  <c r="BI236" i="14"/>
  <c r="BH236" i="14"/>
  <c r="BG236" i="14"/>
  <c r="BE236" i="14"/>
  <c r="T236" i="14"/>
  <c r="R236" i="14"/>
  <c r="P236" i="14"/>
  <c r="J236" i="14"/>
  <c r="BF236" i="14" s="1"/>
  <c r="BK235" i="14"/>
  <c r="BI235" i="14"/>
  <c r="BH235" i="14"/>
  <c r="BG235" i="14"/>
  <c r="BE235" i="14"/>
  <c r="T235" i="14"/>
  <c r="R235" i="14"/>
  <c r="P235" i="14"/>
  <c r="J235" i="14"/>
  <c r="BF235" i="14" s="1"/>
  <c r="BK234" i="14"/>
  <c r="BI234" i="14"/>
  <c r="BH234" i="14"/>
  <c r="BG234" i="14"/>
  <c r="BE234" i="14"/>
  <c r="T234" i="14"/>
  <c r="R234" i="14"/>
  <c r="P234" i="14"/>
  <c r="J234" i="14"/>
  <c r="BF234" i="14" s="1"/>
  <c r="BK233" i="14"/>
  <c r="BI233" i="14"/>
  <c r="BH233" i="14"/>
  <c r="BG233" i="14"/>
  <c r="BE233" i="14"/>
  <c r="T233" i="14"/>
  <c r="R233" i="14"/>
  <c r="P233" i="14"/>
  <c r="J233" i="14"/>
  <c r="BF233" i="14" s="1"/>
  <c r="BK232" i="14"/>
  <c r="BI232" i="14"/>
  <c r="BH232" i="14"/>
  <c r="BG232" i="14"/>
  <c r="BE232" i="14"/>
  <c r="T232" i="14"/>
  <c r="R232" i="14"/>
  <c r="P232" i="14"/>
  <c r="J232" i="14"/>
  <c r="BF232" i="14" s="1"/>
  <c r="BK231" i="14"/>
  <c r="BI231" i="14"/>
  <c r="BH231" i="14"/>
  <c r="BG231" i="14"/>
  <c r="BE231" i="14"/>
  <c r="T231" i="14"/>
  <c r="R231" i="14"/>
  <c r="P231" i="14"/>
  <c r="J231" i="14"/>
  <c r="BF231" i="14" s="1"/>
  <c r="BK230" i="14"/>
  <c r="BI230" i="14"/>
  <c r="BH230" i="14"/>
  <c r="BG230" i="14"/>
  <c r="BE230" i="14"/>
  <c r="T230" i="14"/>
  <c r="R230" i="14"/>
  <c r="P230" i="14"/>
  <c r="J230" i="14"/>
  <c r="BF230" i="14" s="1"/>
  <c r="BK229" i="14"/>
  <c r="BI229" i="14"/>
  <c r="BH229" i="14"/>
  <c r="BG229" i="14"/>
  <c r="BE229" i="14"/>
  <c r="T229" i="14"/>
  <c r="R229" i="14"/>
  <c r="P229" i="14"/>
  <c r="J229" i="14"/>
  <c r="BF229" i="14" s="1"/>
  <c r="BK228" i="14"/>
  <c r="BI228" i="14"/>
  <c r="BH228" i="14"/>
  <c r="BG228" i="14"/>
  <c r="BF228" i="14"/>
  <c r="BE228" i="14"/>
  <c r="T228" i="14"/>
  <c r="R228" i="14"/>
  <c r="P228" i="14"/>
  <c r="J228" i="14"/>
  <c r="BK227" i="14"/>
  <c r="BI227" i="14"/>
  <c r="BH227" i="14"/>
  <c r="BG227" i="14"/>
  <c r="BF227" i="14"/>
  <c r="BE227" i="14"/>
  <c r="T227" i="14"/>
  <c r="R227" i="14"/>
  <c r="P227" i="14"/>
  <c r="J227" i="14"/>
  <c r="BK226" i="14"/>
  <c r="BI226" i="14"/>
  <c r="BH226" i="14"/>
  <c r="BG226" i="14"/>
  <c r="BF226" i="14"/>
  <c r="BE226" i="14"/>
  <c r="T226" i="14"/>
  <c r="R226" i="14"/>
  <c r="P226" i="14"/>
  <c r="J226" i="14"/>
  <c r="BK225" i="14"/>
  <c r="BI225" i="14"/>
  <c r="BH225" i="14"/>
  <c r="BG225" i="14"/>
  <c r="BF225" i="14"/>
  <c r="BE225" i="14"/>
  <c r="T225" i="14"/>
  <c r="R225" i="14"/>
  <c r="P225" i="14"/>
  <c r="J225" i="14"/>
  <c r="BK224" i="14"/>
  <c r="BI224" i="14"/>
  <c r="BH224" i="14"/>
  <c r="BG224" i="14"/>
  <c r="BF224" i="14"/>
  <c r="BE224" i="14"/>
  <c r="T224" i="14"/>
  <c r="R224" i="14"/>
  <c r="P224" i="14"/>
  <c r="J224" i="14"/>
  <c r="BK223" i="14"/>
  <c r="BI223" i="14"/>
  <c r="BH223" i="14"/>
  <c r="BG223" i="14"/>
  <c r="BF223" i="14"/>
  <c r="BE223" i="14"/>
  <c r="T223" i="14"/>
  <c r="R223" i="14"/>
  <c r="P223" i="14"/>
  <c r="J223" i="14"/>
  <c r="BK222" i="14"/>
  <c r="BI222" i="14"/>
  <c r="BH222" i="14"/>
  <c r="BG222" i="14"/>
  <c r="BF222" i="14"/>
  <c r="BE222" i="14"/>
  <c r="T222" i="14"/>
  <c r="R222" i="14"/>
  <c r="P222" i="14"/>
  <c r="J222" i="14"/>
  <c r="BK221" i="14"/>
  <c r="BI221" i="14"/>
  <c r="BH221" i="14"/>
  <c r="BG221" i="14"/>
  <c r="BF221" i="14"/>
  <c r="BE221" i="14"/>
  <c r="T221" i="14"/>
  <c r="R221" i="14"/>
  <c r="P221" i="14"/>
  <c r="J221" i="14"/>
  <c r="BK220" i="14"/>
  <c r="BI220" i="14"/>
  <c r="BH220" i="14"/>
  <c r="BG220" i="14"/>
  <c r="BF220" i="14"/>
  <c r="BE220" i="14"/>
  <c r="T220" i="14"/>
  <c r="R220" i="14"/>
  <c r="P220" i="14"/>
  <c r="J220" i="14"/>
  <c r="BK219" i="14"/>
  <c r="BI219" i="14"/>
  <c r="BH219" i="14"/>
  <c r="BG219" i="14"/>
  <c r="BF219" i="14"/>
  <c r="BE219" i="14"/>
  <c r="T219" i="14"/>
  <c r="R219" i="14"/>
  <c r="P219" i="14"/>
  <c r="J219" i="14"/>
  <c r="BK218" i="14"/>
  <c r="BI218" i="14"/>
  <c r="BH218" i="14"/>
  <c r="BG218" i="14"/>
  <c r="BF218" i="14"/>
  <c r="BE218" i="14"/>
  <c r="T218" i="14"/>
  <c r="R218" i="14"/>
  <c r="P218" i="14"/>
  <c r="J218" i="14"/>
  <c r="BK217" i="14"/>
  <c r="BI217" i="14"/>
  <c r="BH217" i="14"/>
  <c r="BG217" i="14"/>
  <c r="BF217" i="14"/>
  <c r="BE217" i="14"/>
  <c r="T217" i="14"/>
  <c r="R217" i="14"/>
  <c r="P217" i="14"/>
  <c r="J217" i="14"/>
  <c r="BK216" i="14"/>
  <c r="BI216" i="14"/>
  <c r="BH216" i="14"/>
  <c r="BG216" i="14"/>
  <c r="BF216" i="14"/>
  <c r="BE216" i="14"/>
  <c r="T216" i="14"/>
  <c r="T215" i="14" s="1"/>
  <c r="T214" i="14" s="1"/>
  <c r="R216" i="14"/>
  <c r="P216" i="14"/>
  <c r="P215" i="14" s="1"/>
  <c r="J216" i="14"/>
  <c r="BK215" i="14"/>
  <c r="BK214" i="14" s="1"/>
  <c r="J214" i="14" s="1"/>
  <c r="R215" i="14"/>
  <c r="R214" i="14" s="1"/>
  <c r="J215" i="14"/>
  <c r="BK213" i="14"/>
  <c r="BI213" i="14"/>
  <c r="BH213" i="14"/>
  <c r="BG213" i="14"/>
  <c r="BF213" i="14"/>
  <c r="BE213" i="14"/>
  <c r="T213" i="14"/>
  <c r="R213" i="14"/>
  <c r="P213" i="14"/>
  <c r="J213" i="14"/>
  <c r="BK212" i="14"/>
  <c r="BI212" i="14"/>
  <c r="BH212" i="14"/>
  <c r="BG212" i="14"/>
  <c r="BF212" i="14"/>
  <c r="BE212" i="14"/>
  <c r="T212" i="14"/>
  <c r="R212" i="14"/>
  <c r="P212" i="14"/>
  <c r="J212" i="14"/>
  <c r="BK211" i="14"/>
  <c r="BI211" i="14"/>
  <c r="BH211" i="14"/>
  <c r="BG211" i="14"/>
  <c r="BF211" i="14"/>
  <c r="BE211" i="14"/>
  <c r="T211" i="14"/>
  <c r="R211" i="14"/>
  <c r="P211" i="14"/>
  <c r="J211" i="14"/>
  <c r="BK210" i="14"/>
  <c r="BI210" i="14"/>
  <c r="BH210" i="14"/>
  <c r="BG210" i="14"/>
  <c r="BF210" i="14"/>
  <c r="BE210" i="14"/>
  <c r="T210" i="14"/>
  <c r="R210" i="14"/>
  <c r="P210" i="14"/>
  <c r="J210" i="14"/>
  <c r="BK209" i="14"/>
  <c r="BI209" i="14"/>
  <c r="BH209" i="14"/>
  <c r="BG209" i="14"/>
  <c r="BF209" i="14"/>
  <c r="BE209" i="14"/>
  <c r="T209" i="14"/>
  <c r="R209" i="14"/>
  <c r="P209" i="14"/>
  <c r="J209" i="14"/>
  <c r="BK208" i="14"/>
  <c r="BI208" i="14"/>
  <c r="BH208" i="14"/>
  <c r="BG208" i="14"/>
  <c r="BF208" i="14"/>
  <c r="BE208" i="14"/>
  <c r="T208" i="14"/>
  <c r="R208" i="14"/>
  <c r="P208" i="14"/>
  <c r="J208" i="14"/>
  <c r="BK207" i="14"/>
  <c r="BI207" i="14"/>
  <c r="BH207" i="14"/>
  <c r="BG207" i="14"/>
  <c r="BF207" i="14"/>
  <c r="BE207" i="14"/>
  <c r="T207" i="14"/>
  <c r="R207" i="14"/>
  <c r="P207" i="14"/>
  <c r="J207" i="14"/>
  <c r="BK206" i="14"/>
  <c r="BI206" i="14"/>
  <c r="BH206" i="14"/>
  <c r="BG206" i="14"/>
  <c r="BF206" i="14"/>
  <c r="BE206" i="14"/>
  <c r="T206" i="14"/>
  <c r="R206" i="14"/>
  <c r="P206" i="14"/>
  <c r="J206" i="14"/>
  <c r="BK205" i="14"/>
  <c r="BI205" i="14"/>
  <c r="BH205" i="14"/>
  <c r="BG205" i="14"/>
  <c r="BF205" i="14"/>
  <c r="BE205" i="14"/>
  <c r="T205" i="14"/>
  <c r="R205" i="14"/>
  <c r="P205" i="14"/>
  <c r="J205" i="14"/>
  <c r="BK204" i="14"/>
  <c r="BI204" i="14"/>
  <c r="BH204" i="14"/>
  <c r="BG204" i="14"/>
  <c r="BF204" i="14"/>
  <c r="BE204" i="14"/>
  <c r="T204" i="14"/>
  <c r="R204" i="14"/>
  <c r="P204" i="14"/>
  <c r="J204" i="14"/>
  <c r="BK203" i="14"/>
  <c r="BI203" i="14"/>
  <c r="BH203" i="14"/>
  <c r="BG203" i="14"/>
  <c r="BF203" i="14"/>
  <c r="BE203" i="14"/>
  <c r="T203" i="14"/>
  <c r="R203" i="14"/>
  <c r="P203" i="14"/>
  <c r="J203" i="14"/>
  <c r="BK202" i="14"/>
  <c r="BI202" i="14"/>
  <c r="BH202" i="14"/>
  <c r="BG202" i="14"/>
  <c r="BF202" i="14"/>
  <c r="BE202" i="14"/>
  <c r="T202" i="14"/>
  <c r="T201" i="14" s="1"/>
  <c r="R202" i="14"/>
  <c r="P202" i="14"/>
  <c r="P201" i="14" s="1"/>
  <c r="J202" i="14"/>
  <c r="BK201" i="14"/>
  <c r="R201" i="14"/>
  <c r="J201" i="14"/>
  <c r="BK200" i="14"/>
  <c r="BI200" i="14"/>
  <c r="BH200" i="14"/>
  <c r="BG200" i="14"/>
  <c r="BE200" i="14"/>
  <c r="T200" i="14"/>
  <c r="R200" i="14"/>
  <c r="P200" i="14"/>
  <c r="J200" i="14"/>
  <c r="BF200" i="14" s="1"/>
  <c r="BK199" i="14"/>
  <c r="BI199" i="14"/>
  <c r="BH199" i="14"/>
  <c r="BG199" i="14"/>
  <c r="BE199" i="14"/>
  <c r="T199" i="14"/>
  <c r="R199" i="14"/>
  <c r="P199" i="14"/>
  <c r="J199" i="14"/>
  <c r="BF199" i="14" s="1"/>
  <c r="BK198" i="14"/>
  <c r="BI198" i="14"/>
  <c r="BH198" i="14"/>
  <c r="BG198" i="14"/>
  <c r="BE198" i="14"/>
  <c r="T198" i="14"/>
  <c r="R198" i="14"/>
  <c r="P198" i="14"/>
  <c r="J198" i="14"/>
  <c r="BF198" i="14" s="1"/>
  <c r="BK197" i="14"/>
  <c r="BI197" i="14"/>
  <c r="BH197" i="14"/>
  <c r="BG197" i="14"/>
  <c r="BE197" i="14"/>
  <c r="T197" i="14"/>
  <c r="R197" i="14"/>
  <c r="P197" i="14"/>
  <c r="J197" i="14"/>
  <c r="BF197" i="14" s="1"/>
  <c r="BK196" i="14"/>
  <c r="BI196" i="14"/>
  <c r="BH196" i="14"/>
  <c r="BG196" i="14"/>
  <c r="BE196" i="14"/>
  <c r="T196" i="14"/>
  <c r="R196" i="14"/>
  <c r="P196" i="14"/>
  <c r="J196" i="14"/>
  <c r="BF196" i="14" s="1"/>
  <c r="BK195" i="14"/>
  <c r="BI195" i="14"/>
  <c r="BH195" i="14"/>
  <c r="BG195" i="14"/>
  <c r="BE195" i="14"/>
  <c r="T195" i="14"/>
  <c r="R195" i="14"/>
  <c r="P195" i="14"/>
  <c r="J195" i="14"/>
  <c r="BF195" i="14" s="1"/>
  <c r="BK194" i="14"/>
  <c r="BI194" i="14"/>
  <c r="BH194" i="14"/>
  <c r="BG194" i="14"/>
  <c r="BE194" i="14"/>
  <c r="T194" i="14"/>
  <c r="R194" i="14"/>
  <c r="P194" i="14"/>
  <c r="J194" i="14"/>
  <c r="BF194" i="14" s="1"/>
  <c r="BK193" i="14"/>
  <c r="BI193" i="14"/>
  <c r="BH193" i="14"/>
  <c r="BG193" i="14"/>
  <c r="BF193" i="14"/>
  <c r="BE193" i="14"/>
  <c r="T193" i="14"/>
  <c r="R193" i="14"/>
  <c r="P193" i="14"/>
  <c r="J193" i="14"/>
  <c r="BK192" i="14"/>
  <c r="BI192" i="14"/>
  <c r="BH192" i="14"/>
  <c r="BG192" i="14"/>
  <c r="BE192" i="14"/>
  <c r="T192" i="14"/>
  <c r="R192" i="14"/>
  <c r="P192" i="14"/>
  <c r="J192" i="14"/>
  <c r="BF192" i="14" s="1"/>
  <c r="BK191" i="14"/>
  <c r="BI191" i="14"/>
  <c r="BH191" i="14"/>
  <c r="BG191" i="14"/>
  <c r="BE191" i="14"/>
  <c r="T191" i="14"/>
  <c r="R191" i="14"/>
  <c r="P191" i="14"/>
  <c r="J191" i="14"/>
  <c r="BF191" i="14" s="1"/>
  <c r="BK190" i="14"/>
  <c r="BI190" i="14"/>
  <c r="BH190" i="14"/>
  <c r="BG190" i="14"/>
  <c r="BE190" i="14"/>
  <c r="T190" i="14"/>
  <c r="R190" i="14"/>
  <c r="P190" i="14"/>
  <c r="J190" i="14"/>
  <c r="BF190" i="14" s="1"/>
  <c r="BK189" i="14"/>
  <c r="BI189" i="14"/>
  <c r="BH189" i="14"/>
  <c r="BG189" i="14"/>
  <c r="BF189" i="14"/>
  <c r="BE189" i="14"/>
  <c r="T189" i="14"/>
  <c r="R189" i="14"/>
  <c r="P189" i="14"/>
  <c r="J189" i="14"/>
  <c r="BK188" i="14"/>
  <c r="BI188" i="14"/>
  <c r="BH188" i="14"/>
  <c r="BG188" i="14"/>
  <c r="BE188" i="14"/>
  <c r="T188" i="14"/>
  <c r="R188" i="14"/>
  <c r="P188" i="14"/>
  <c r="J188" i="14"/>
  <c r="BF188" i="14" s="1"/>
  <c r="BK187" i="14"/>
  <c r="BI187" i="14"/>
  <c r="BH187" i="14"/>
  <c r="BG187" i="14"/>
  <c r="BF187" i="14"/>
  <c r="BE187" i="14"/>
  <c r="T187" i="14"/>
  <c r="R187" i="14"/>
  <c r="P187" i="14"/>
  <c r="J187" i="14"/>
  <c r="BK186" i="14"/>
  <c r="BI186" i="14"/>
  <c r="BH186" i="14"/>
  <c r="BG186" i="14"/>
  <c r="BF186" i="14"/>
  <c r="BE186" i="14"/>
  <c r="T186" i="14"/>
  <c r="R186" i="14"/>
  <c r="P186" i="14"/>
  <c r="J186" i="14"/>
  <c r="BK185" i="14"/>
  <c r="BI185" i="14"/>
  <c r="BH185" i="14"/>
  <c r="BG185" i="14"/>
  <c r="BF185" i="14"/>
  <c r="BE185" i="14"/>
  <c r="T185" i="14"/>
  <c r="R185" i="14"/>
  <c r="P185" i="14"/>
  <c r="J185" i="14"/>
  <c r="BK184" i="14"/>
  <c r="BI184" i="14"/>
  <c r="BH184" i="14"/>
  <c r="BG184" i="14"/>
  <c r="BF184" i="14"/>
  <c r="BE184" i="14"/>
  <c r="T184" i="14"/>
  <c r="R184" i="14"/>
  <c r="P184" i="14"/>
  <c r="J184" i="14"/>
  <c r="BK183" i="14"/>
  <c r="BI183" i="14"/>
  <c r="BH183" i="14"/>
  <c r="BG183" i="14"/>
  <c r="BF183" i="14"/>
  <c r="BE183" i="14"/>
  <c r="T183" i="14"/>
  <c r="R183" i="14"/>
  <c r="P183" i="14"/>
  <c r="J183" i="14"/>
  <c r="BK182" i="14"/>
  <c r="BI182" i="14"/>
  <c r="BH182" i="14"/>
  <c r="BG182" i="14"/>
  <c r="BF182" i="14"/>
  <c r="BE182" i="14"/>
  <c r="T182" i="14"/>
  <c r="R182" i="14"/>
  <c r="P182" i="14"/>
  <c r="J182" i="14"/>
  <c r="BK181" i="14"/>
  <c r="BI181" i="14"/>
  <c r="BH181" i="14"/>
  <c r="BG181" i="14"/>
  <c r="BF181" i="14"/>
  <c r="BE181" i="14"/>
  <c r="T181" i="14"/>
  <c r="R181" i="14"/>
  <c r="P181" i="14"/>
  <c r="J181" i="14"/>
  <c r="BK180" i="14"/>
  <c r="BI180" i="14"/>
  <c r="BH180" i="14"/>
  <c r="BG180" i="14"/>
  <c r="BF180" i="14"/>
  <c r="BE180" i="14"/>
  <c r="T180" i="14"/>
  <c r="R180" i="14"/>
  <c r="P180" i="14"/>
  <c r="J180" i="14"/>
  <c r="BK179" i="14"/>
  <c r="BI179" i="14"/>
  <c r="BH179" i="14"/>
  <c r="BG179" i="14"/>
  <c r="BF179" i="14"/>
  <c r="BE179" i="14"/>
  <c r="T179" i="14"/>
  <c r="R179" i="14"/>
  <c r="P179" i="14"/>
  <c r="J179" i="14"/>
  <c r="BK178" i="14"/>
  <c r="BI178" i="14"/>
  <c r="BH178" i="14"/>
  <c r="BG178" i="14"/>
  <c r="BF178" i="14"/>
  <c r="BE178" i="14"/>
  <c r="T178" i="14"/>
  <c r="R178" i="14"/>
  <c r="P178" i="14"/>
  <c r="J178" i="14"/>
  <c r="BK177" i="14"/>
  <c r="BI177" i="14"/>
  <c r="BH177" i="14"/>
  <c r="BG177" i="14"/>
  <c r="BF177" i="14"/>
  <c r="BE177" i="14"/>
  <c r="T177" i="14"/>
  <c r="R177" i="14"/>
  <c r="P177" i="14"/>
  <c r="J177" i="14"/>
  <c r="BK176" i="14"/>
  <c r="BI176" i="14"/>
  <c r="BH176" i="14"/>
  <c r="BG176" i="14"/>
  <c r="BF176" i="14"/>
  <c r="BE176" i="14"/>
  <c r="T176" i="14"/>
  <c r="R176" i="14"/>
  <c r="P176" i="14"/>
  <c r="J176" i="14"/>
  <c r="BK175" i="14"/>
  <c r="BI175" i="14"/>
  <c r="BH175" i="14"/>
  <c r="BG175" i="14"/>
  <c r="BF175" i="14"/>
  <c r="BE175" i="14"/>
  <c r="T175" i="14"/>
  <c r="R175" i="14"/>
  <c r="P175" i="14"/>
  <c r="J175" i="14"/>
  <c r="BK174" i="14"/>
  <c r="BI174" i="14"/>
  <c r="BH174" i="14"/>
  <c r="BG174" i="14"/>
  <c r="BF174" i="14"/>
  <c r="BE174" i="14"/>
  <c r="T174" i="14"/>
  <c r="R174" i="14"/>
  <c r="P174" i="14"/>
  <c r="J174" i="14"/>
  <c r="BK173" i="14"/>
  <c r="BI173" i="14"/>
  <c r="BH173" i="14"/>
  <c r="BG173" i="14"/>
  <c r="BF173" i="14"/>
  <c r="BE173" i="14"/>
  <c r="T173" i="14"/>
  <c r="R173" i="14"/>
  <c r="P173" i="14"/>
  <c r="J173" i="14"/>
  <c r="BK172" i="14"/>
  <c r="BI172" i="14"/>
  <c r="BH172" i="14"/>
  <c r="BG172" i="14"/>
  <c r="BF172" i="14"/>
  <c r="BE172" i="14"/>
  <c r="T172" i="14"/>
  <c r="R172" i="14"/>
  <c r="P172" i="14"/>
  <c r="J172" i="14"/>
  <c r="BK171" i="14"/>
  <c r="BI171" i="14"/>
  <c r="BH171" i="14"/>
  <c r="BG171" i="14"/>
  <c r="BF171" i="14"/>
  <c r="BE171" i="14"/>
  <c r="T171" i="14"/>
  <c r="R171" i="14"/>
  <c r="P171" i="14"/>
  <c r="J171" i="14"/>
  <c r="BK170" i="14"/>
  <c r="BI170" i="14"/>
  <c r="BH170" i="14"/>
  <c r="BG170" i="14"/>
  <c r="BF170" i="14"/>
  <c r="BE170" i="14"/>
  <c r="T170" i="14"/>
  <c r="R170" i="14"/>
  <c r="P170" i="14"/>
  <c r="J170" i="14"/>
  <c r="BK169" i="14"/>
  <c r="BI169" i="14"/>
  <c r="BH169" i="14"/>
  <c r="BG169" i="14"/>
  <c r="BF169" i="14"/>
  <c r="BE169" i="14"/>
  <c r="T169" i="14"/>
  <c r="R169" i="14"/>
  <c r="P169" i="14"/>
  <c r="J169" i="14"/>
  <c r="BK168" i="14"/>
  <c r="BI168" i="14"/>
  <c r="BH168" i="14"/>
  <c r="BG168" i="14"/>
  <c r="BF168" i="14"/>
  <c r="BE168" i="14"/>
  <c r="T168" i="14"/>
  <c r="R168" i="14"/>
  <c r="P168" i="14"/>
  <c r="J168" i="14"/>
  <c r="BK167" i="14"/>
  <c r="BI167" i="14"/>
  <c r="BH167" i="14"/>
  <c r="BG167" i="14"/>
  <c r="BF167" i="14"/>
  <c r="BE167" i="14"/>
  <c r="T167" i="14"/>
  <c r="R167" i="14"/>
  <c r="P167" i="14"/>
  <c r="J167" i="14"/>
  <c r="BK166" i="14"/>
  <c r="BI166" i="14"/>
  <c r="BH166" i="14"/>
  <c r="BG166" i="14"/>
  <c r="BF166" i="14"/>
  <c r="BE166" i="14"/>
  <c r="T166" i="14"/>
  <c r="R166" i="14"/>
  <c r="P166" i="14"/>
  <c r="J166" i="14"/>
  <c r="BK165" i="14"/>
  <c r="BI165" i="14"/>
  <c r="BH165" i="14"/>
  <c r="BG165" i="14"/>
  <c r="BF165" i="14"/>
  <c r="BE165" i="14"/>
  <c r="T165" i="14"/>
  <c r="R165" i="14"/>
  <c r="P165" i="14"/>
  <c r="J165" i="14"/>
  <c r="BK164" i="14"/>
  <c r="BI164" i="14"/>
  <c r="BH164" i="14"/>
  <c r="BG164" i="14"/>
  <c r="BF164" i="14"/>
  <c r="BE164" i="14"/>
  <c r="T164" i="14"/>
  <c r="R164" i="14"/>
  <c r="P164" i="14"/>
  <c r="J164" i="14"/>
  <c r="BK163" i="14"/>
  <c r="BI163" i="14"/>
  <c r="BH163" i="14"/>
  <c r="BG163" i="14"/>
  <c r="BF163" i="14"/>
  <c r="BE163" i="14"/>
  <c r="T163" i="14"/>
  <c r="R163" i="14"/>
  <c r="P163" i="14"/>
  <c r="J163" i="14"/>
  <c r="BK162" i="14"/>
  <c r="BI162" i="14"/>
  <c r="BH162" i="14"/>
  <c r="BG162" i="14"/>
  <c r="BF162" i="14"/>
  <c r="BE162" i="14"/>
  <c r="T162" i="14"/>
  <c r="R162" i="14"/>
  <c r="P162" i="14"/>
  <c r="J162" i="14"/>
  <c r="BK161" i="14"/>
  <c r="BI161" i="14"/>
  <c r="BH161" i="14"/>
  <c r="BG161" i="14"/>
  <c r="BF161" i="14"/>
  <c r="BE161" i="14"/>
  <c r="T161" i="14"/>
  <c r="R161" i="14"/>
  <c r="P161" i="14"/>
  <c r="J161" i="14"/>
  <c r="BK160" i="14"/>
  <c r="BK159" i="14" s="1"/>
  <c r="J159" i="14" s="1"/>
  <c r="J103" i="14" s="1"/>
  <c r="BI160" i="14"/>
  <c r="BH160" i="14"/>
  <c r="BG160" i="14"/>
  <c r="BF160" i="14"/>
  <c r="BE160" i="14"/>
  <c r="T160" i="14"/>
  <c r="T159" i="14" s="1"/>
  <c r="R160" i="14"/>
  <c r="P160" i="14"/>
  <c r="P159" i="14" s="1"/>
  <c r="J160" i="14"/>
  <c r="R159" i="14"/>
  <c r="BK158" i="14"/>
  <c r="BI158" i="14"/>
  <c r="BH158" i="14"/>
  <c r="BG158" i="14"/>
  <c r="BE158" i="14"/>
  <c r="T158" i="14"/>
  <c r="R158" i="14"/>
  <c r="P158" i="14"/>
  <c r="J158" i="14"/>
  <c r="BF158" i="14" s="1"/>
  <c r="BK157" i="14"/>
  <c r="BI157" i="14"/>
  <c r="BH157" i="14"/>
  <c r="BG157" i="14"/>
  <c r="BE157" i="14"/>
  <c r="T157" i="14"/>
  <c r="R157" i="14"/>
  <c r="P157" i="14"/>
  <c r="J157" i="14"/>
  <c r="BF157" i="14" s="1"/>
  <c r="BK156" i="14"/>
  <c r="BI156" i="14"/>
  <c r="BH156" i="14"/>
  <c r="BG156" i="14"/>
  <c r="BE156" i="14"/>
  <c r="T156" i="14"/>
  <c r="R156" i="14"/>
  <c r="P156" i="14"/>
  <c r="J156" i="14"/>
  <c r="BF156" i="14" s="1"/>
  <c r="BK155" i="14"/>
  <c r="BI155" i="14"/>
  <c r="BH155" i="14"/>
  <c r="BG155" i="14"/>
  <c r="BE155" i="14"/>
  <c r="T155" i="14"/>
  <c r="R155" i="14"/>
  <c r="R154" i="14" s="1"/>
  <c r="P155" i="14"/>
  <c r="J155" i="14"/>
  <c r="BF155" i="14" s="1"/>
  <c r="BK154" i="14"/>
  <c r="T154" i="14"/>
  <c r="P154" i="14"/>
  <c r="J154" i="14"/>
  <c r="BK153" i="14"/>
  <c r="BK152" i="14" s="1"/>
  <c r="J152" i="14" s="1"/>
  <c r="BI153" i="14"/>
  <c r="BH153" i="14"/>
  <c r="BG153" i="14"/>
  <c r="BF153" i="14"/>
  <c r="BE153" i="14"/>
  <c r="T153" i="14"/>
  <c r="T152" i="14" s="1"/>
  <c r="R153" i="14"/>
  <c r="P153" i="14"/>
  <c r="P152" i="14" s="1"/>
  <c r="J153" i="14"/>
  <c r="R152" i="14"/>
  <c r="BK151" i="14"/>
  <c r="BI151" i="14"/>
  <c r="BH151" i="14"/>
  <c r="BG151" i="14"/>
  <c r="BE151" i="14"/>
  <c r="T151" i="14"/>
  <c r="R151" i="14"/>
  <c r="P151" i="14"/>
  <c r="J151" i="14"/>
  <c r="BF151" i="14" s="1"/>
  <c r="BK150" i="14"/>
  <c r="BI150" i="14"/>
  <c r="BH150" i="14"/>
  <c r="BG150" i="14"/>
  <c r="BE150" i="14"/>
  <c r="T150" i="14"/>
  <c r="R150" i="14"/>
  <c r="P150" i="14"/>
  <c r="J150" i="14"/>
  <c r="BF150" i="14" s="1"/>
  <c r="BK149" i="14"/>
  <c r="BI149" i="14"/>
  <c r="BH149" i="14"/>
  <c r="BG149" i="14"/>
  <c r="BE149" i="14"/>
  <c r="T149" i="14"/>
  <c r="R149" i="14"/>
  <c r="P149" i="14"/>
  <c r="J149" i="14"/>
  <c r="BF149" i="14" s="1"/>
  <c r="BK148" i="14"/>
  <c r="BI148" i="14"/>
  <c r="BH148" i="14"/>
  <c r="BG148" i="14"/>
  <c r="BF148" i="14"/>
  <c r="BE148" i="14"/>
  <c r="T148" i="14"/>
  <c r="R148" i="14"/>
  <c r="P148" i="14"/>
  <c r="J148" i="14"/>
  <c r="BK147" i="14"/>
  <c r="BI147" i="14"/>
  <c r="BH147" i="14"/>
  <c r="BG147" i="14"/>
  <c r="BE147" i="14"/>
  <c r="T147" i="14"/>
  <c r="R147" i="14"/>
  <c r="P147" i="14"/>
  <c r="J147" i="14"/>
  <c r="BF147" i="14" s="1"/>
  <c r="BK146" i="14"/>
  <c r="BI146" i="14"/>
  <c r="BH146" i="14"/>
  <c r="BG146" i="14"/>
  <c r="BF146" i="14"/>
  <c r="BE146" i="14"/>
  <c r="T146" i="14"/>
  <c r="R146" i="14"/>
  <c r="P146" i="14"/>
  <c r="J146" i="14"/>
  <c r="BK145" i="14"/>
  <c r="BI145" i="14"/>
  <c r="BH145" i="14"/>
  <c r="BG145" i="14"/>
  <c r="BE145" i="14"/>
  <c r="T145" i="14"/>
  <c r="R145" i="14"/>
  <c r="P145" i="14"/>
  <c r="J145" i="14"/>
  <c r="BF145" i="14" s="1"/>
  <c r="F38" i="14" s="1"/>
  <c r="BK144" i="14"/>
  <c r="BI144" i="14"/>
  <c r="BH144" i="14"/>
  <c r="BG144" i="14"/>
  <c r="BF144" i="14"/>
  <c r="BE144" i="14"/>
  <c r="T144" i="14"/>
  <c r="R144" i="14"/>
  <c r="P144" i="14"/>
  <c r="J144" i="14"/>
  <c r="BK143" i="14"/>
  <c r="BI143" i="14"/>
  <c r="BH143" i="14"/>
  <c r="BG143" i="14"/>
  <c r="BE143" i="14"/>
  <c r="T143" i="14"/>
  <c r="R143" i="14"/>
  <c r="P143" i="14"/>
  <c r="J143" i="14"/>
  <c r="BF143" i="14" s="1"/>
  <c r="BK142" i="14"/>
  <c r="BI142" i="14"/>
  <c r="BH142" i="14"/>
  <c r="BG142" i="14"/>
  <c r="F39" i="14" s="1"/>
  <c r="BF142" i="14"/>
  <c r="BE142" i="14"/>
  <c r="T142" i="14"/>
  <c r="R142" i="14"/>
  <c r="R140" i="14" s="1"/>
  <c r="R139" i="14" s="1"/>
  <c r="P142" i="14"/>
  <c r="J142" i="14"/>
  <c r="BK141" i="14"/>
  <c r="BI141" i="14"/>
  <c r="F41" i="14" s="1"/>
  <c r="BH141" i="14"/>
  <c r="BG141" i="14"/>
  <c r="BE141" i="14"/>
  <c r="J37" i="14" s="1"/>
  <c r="T141" i="14"/>
  <c r="T140" i="14" s="1"/>
  <c r="R141" i="14"/>
  <c r="P141" i="14"/>
  <c r="J141" i="14"/>
  <c r="BF141" i="14" s="1"/>
  <c r="BK140" i="14"/>
  <c r="BK139" i="14" s="1"/>
  <c r="P140" i="14"/>
  <c r="P139" i="14" s="1"/>
  <c r="J140" i="14"/>
  <c r="J135" i="14"/>
  <c r="J134" i="14"/>
  <c r="F134" i="14"/>
  <c r="J132" i="14"/>
  <c r="F132" i="14"/>
  <c r="E130" i="14"/>
  <c r="J112" i="14"/>
  <c r="J109" i="14"/>
  <c r="J108" i="14"/>
  <c r="J106" i="14"/>
  <c r="J105" i="14"/>
  <c r="J104" i="14"/>
  <c r="J102" i="14"/>
  <c r="J101" i="14"/>
  <c r="J100" i="14"/>
  <c r="J94" i="14"/>
  <c r="J93" i="14"/>
  <c r="F93" i="14"/>
  <c r="J91" i="14"/>
  <c r="F91" i="14"/>
  <c r="E89" i="14"/>
  <c r="J41" i="14"/>
  <c r="J40" i="14"/>
  <c r="F40" i="14"/>
  <c r="J39" i="14"/>
  <c r="J33" i="14"/>
  <c r="J20" i="14"/>
  <c r="E20" i="14"/>
  <c r="F135" i="14" s="1"/>
  <c r="J19" i="14"/>
  <c r="J14" i="14"/>
  <c r="E7" i="14"/>
  <c r="E126" i="14" s="1"/>
  <c r="BK303" i="13"/>
  <c r="BI303" i="13"/>
  <c r="BH303" i="13"/>
  <c r="BG303" i="13"/>
  <c r="BE303" i="13"/>
  <c r="T303" i="13"/>
  <c r="R303" i="13"/>
  <c r="P303" i="13"/>
  <c r="J303" i="13"/>
  <c r="BF303" i="13" s="1"/>
  <c r="BK302" i="13"/>
  <c r="BI302" i="13"/>
  <c r="BH302" i="13"/>
  <c r="BG302" i="13"/>
  <c r="BF302" i="13"/>
  <c r="BE302" i="13"/>
  <c r="T302" i="13"/>
  <c r="R302" i="13"/>
  <c r="R301" i="13" s="1"/>
  <c r="P302" i="13"/>
  <c r="P301" i="13" s="1"/>
  <c r="J302" i="13"/>
  <c r="BK301" i="13"/>
  <c r="T301" i="13"/>
  <c r="J301" i="13"/>
  <c r="BK300" i="13"/>
  <c r="BI300" i="13"/>
  <c r="BH300" i="13"/>
  <c r="BG300" i="13"/>
  <c r="BF300" i="13"/>
  <c r="BE300" i="13"/>
  <c r="T300" i="13"/>
  <c r="R300" i="13"/>
  <c r="P300" i="13"/>
  <c r="J300" i="13"/>
  <c r="BK299" i="13"/>
  <c r="BI299" i="13"/>
  <c r="BH299" i="13"/>
  <c r="BG299" i="13"/>
  <c r="BE299" i="13"/>
  <c r="T299" i="13"/>
  <c r="R299" i="13"/>
  <c r="P299" i="13"/>
  <c r="J299" i="13"/>
  <c r="BF299" i="13" s="1"/>
  <c r="BK298" i="13"/>
  <c r="BI298" i="13"/>
  <c r="BH298" i="13"/>
  <c r="BG298" i="13"/>
  <c r="BF298" i="13"/>
  <c r="BE298" i="13"/>
  <c r="T298" i="13"/>
  <c r="R298" i="13"/>
  <c r="P298" i="13"/>
  <c r="J298" i="13"/>
  <c r="BK297" i="13"/>
  <c r="BI297" i="13"/>
  <c r="BH297" i="13"/>
  <c r="BG297" i="13"/>
  <c r="BE297" i="13"/>
  <c r="T297" i="13"/>
  <c r="T295" i="13" s="1"/>
  <c r="R297" i="13"/>
  <c r="P297" i="13"/>
  <c r="J297" i="13"/>
  <c r="BF297" i="13" s="1"/>
  <c r="BK296" i="13"/>
  <c r="BK295" i="13" s="1"/>
  <c r="BI296" i="13"/>
  <c r="BH296" i="13"/>
  <c r="BG296" i="13"/>
  <c r="BF296" i="13"/>
  <c r="BE296" i="13"/>
  <c r="T296" i="13"/>
  <c r="R296" i="13"/>
  <c r="P296" i="13"/>
  <c r="P295" i="13" s="1"/>
  <c r="J296" i="13"/>
  <c r="R295" i="13"/>
  <c r="J295" i="13"/>
  <c r="BK294" i="13"/>
  <c r="BI294" i="13"/>
  <c r="BH294" i="13"/>
  <c r="BG294" i="13"/>
  <c r="BF294" i="13"/>
  <c r="BE294" i="13"/>
  <c r="T294" i="13"/>
  <c r="R294" i="13"/>
  <c r="P294" i="13"/>
  <c r="J294" i="13"/>
  <c r="BK293" i="13"/>
  <c r="BI293" i="13"/>
  <c r="BH293" i="13"/>
  <c r="BG293" i="13"/>
  <c r="BE293" i="13"/>
  <c r="T293" i="13"/>
  <c r="R293" i="13"/>
  <c r="P293" i="13"/>
  <c r="J293" i="13"/>
  <c r="BF293" i="13" s="1"/>
  <c r="BK292" i="13"/>
  <c r="BI292" i="13"/>
  <c r="BH292" i="13"/>
  <c r="BG292" i="13"/>
  <c r="BF292" i="13"/>
  <c r="BE292" i="13"/>
  <c r="T292" i="13"/>
  <c r="R292" i="13"/>
  <c r="P292" i="13"/>
  <c r="J292" i="13"/>
  <c r="BK291" i="13"/>
  <c r="BI291" i="13"/>
  <c r="BH291" i="13"/>
  <c r="BG291" i="13"/>
  <c r="BE291" i="13"/>
  <c r="T291" i="13"/>
  <c r="R291" i="13"/>
  <c r="P291" i="13"/>
  <c r="J291" i="13"/>
  <c r="BF291" i="13" s="1"/>
  <c r="BK290" i="13"/>
  <c r="BI290" i="13"/>
  <c r="BH290" i="13"/>
  <c r="BG290" i="13"/>
  <c r="BF290" i="13"/>
  <c r="BE290" i="13"/>
  <c r="T290" i="13"/>
  <c r="R290" i="13"/>
  <c r="P290" i="13"/>
  <c r="J290" i="13"/>
  <c r="BK289" i="13"/>
  <c r="BI289" i="13"/>
  <c r="BH289" i="13"/>
  <c r="BG289" i="13"/>
  <c r="BE289" i="13"/>
  <c r="T289" i="13"/>
  <c r="R289" i="13"/>
  <c r="P289" i="13"/>
  <c r="J289" i="13"/>
  <c r="BF289" i="13" s="1"/>
  <c r="BK288" i="13"/>
  <c r="BI288" i="13"/>
  <c r="BH288" i="13"/>
  <c r="BG288" i="13"/>
  <c r="BF288" i="13"/>
  <c r="BE288" i="13"/>
  <c r="T288" i="13"/>
  <c r="R288" i="13"/>
  <c r="P288" i="13"/>
  <c r="J288" i="13"/>
  <c r="BK287" i="13"/>
  <c r="BI287" i="13"/>
  <c r="BH287" i="13"/>
  <c r="BG287" i="13"/>
  <c r="BE287" i="13"/>
  <c r="T287" i="13"/>
  <c r="R287" i="13"/>
  <c r="P287" i="13"/>
  <c r="J287" i="13"/>
  <c r="BF287" i="13" s="1"/>
  <c r="BK286" i="13"/>
  <c r="BI286" i="13"/>
  <c r="BH286" i="13"/>
  <c r="BG286" i="13"/>
  <c r="BF286" i="13"/>
  <c r="BE286" i="13"/>
  <c r="T286" i="13"/>
  <c r="R286" i="13"/>
  <c r="P286" i="13"/>
  <c r="J286" i="13"/>
  <c r="BK285" i="13"/>
  <c r="BI285" i="13"/>
  <c r="BH285" i="13"/>
  <c r="BG285" i="13"/>
  <c r="BE285" i="13"/>
  <c r="T285" i="13"/>
  <c r="R285" i="13"/>
  <c r="P285" i="13"/>
  <c r="J285" i="13"/>
  <c r="BF285" i="13" s="1"/>
  <c r="BK284" i="13"/>
  <c r="BI284" i="13"/>
  <c r="BH284" i="13"/>
  <c r="BG284" i="13"/>
  <c r="BF284" i="13"/>
  <c r="BE284" i="13"/>
  <c r="T284" i="13"/>
  <c r="R284" i="13"/>
  <c r="R282" i="13" s="1"/>
  <c r="P284" i="13"/>
  <c r="J284" i="13"/>
  <c r="BK283" i="13"/>
  <c r="BK282" i="13" s="1"/>
  <c r="J282" i="13" s="1"/>
  <c r="J110" i="13" s="1"/>
  <c r="BI283" i="13"/>
  <c r="BH283" i="13"/>
  <c r="BG283" i="13"/>
  <c r="BE283" i="13"/>
  <c r="T283" i="13"/>
  <c r="T282" i="13" s="1"/>
  <c r="R283" i="13"/>
  <c r="P283" i="13"/>
  <c r="J283" i="13"/>
  <c r="BF283" i="13" s="1"/>
  <c r="P282" i="13"/>
  <c r="BK281" i="13"/>
  <c r="BI281" i="13"/>
  <c r="BH281" i="13"/>
  <c r="BG281" i="13"/>
  <c r="BE281" i="13"/>
  <c r="T281" i="13"/>
  <c r="R281" i="13"/>
  <c r="P281" i="13"/>
  <c r="J281" i="13"/>
  <c r="BF281" i="13" s="1"/>
  <c r="BK280" i="13"/>
  <c r="BI280" i="13"/>
  <c r="BH280" i="13"/>
  <c r="BG280" i="13"/>
  <c r="BF280" i="13"/>
  <c r="BE280" i="13"/>
  <c r="T280" i="13"/>
  <c r="R280" i="13"/>
  <c r="P280" i="13"/>
  <c r="J280" i="13"/>
  <c r="BK279" i="13"/>
  <c r="BI279" i="13"/>
  <c r="BH279" i="13"/>
  <c r="BG279" i="13"/>
  <c r="BE279" i="13"/>
  <c r="T279" i="13"/>
  <c r="R279" i="13"/>
  <c r="P279" i="13"/>
  <c r="J279" i="13"/>
  <c r="BF279" i="13" s="1"/>
  <c r="BK278" i="13"/>
  <c r="BI278" i="13"/>
  <c r="BH278" i="13"/>
  <c r="BG278" i="13"/>
  <c r="BF278" i="13"/>
  <c r="BE278" i="13"/>
  <c r="T278" i="13"/>
  <c r="R278" i="13"/>
  <c r="P278" i="13"/>
  <c r="J278" i="13"/>
  <c r="BK277" i="13"/>
  <c r="BI277" i="13"/>
  <c r="BH277" i="13"/>
  <c r="BG277" i="13"/>
  <c r="BE277" i="13"/>
  <c r="T277" i="13"/>
  <c r="R277" i="13"/>
  <c r="P277" i="13"/>
  <c r="J277" i="13"/>
  <c r="BF277" i="13" s="1"/>
  <c r="BK276" i="13"/>
  <c r="BI276" i="13"/>
  <c r="BH276" i="13"/>
  <c r="BG276" i="13"/>
  <c r="BF276" i="13"/>
  <c r="BE276" i="13"/>
  <c r="T276" i="13"/>
  <c r="R276" i="13"/>
  <c r="P276" i="13"/>
  <c r="J276" i="13"/>
  <c r="BK275" i="13"/>
  <c r="BI275" i="13"/>
  <c r="BH275" i="13"/>
  <c r="BG275" i="13"/>
  <c r="BE275" i="13"/>
  <c r="T275" i="13"/>
  <c r="R275" i="13"/>
  <c r="P275" i="13"/>
  <c r="J275" i="13"/>
  <c r="BF275" i="13" s="1"/>
  <c r="BK274" i="13"/>
  <c r="BI274" i="13"/>
  <c r="BH274" i="13"/>
  <c r="BG274" i="13"/>
  <c r="BF274" i="13"/>
  <c r="BE274" i="13"/>
  <c r="T274" i="13"/>
  <c r="R274" i="13"/>
  <c r="P274" i="13"/>
  <c r="J274" i="13"/>
  <c r="BK273" i="13"/>
  <c r="BI273" i="13"/>
  <c r="BH273" i="13"/>
  <c r="BG273" i="13"/>
  <c r="BE273" i="13"/>
  <c r="T273" i="13"/>
  <c r="R273" i="13"/>
  <c r="P273" i="13"/>
  <c r="J273" i="13"/>
  <c r="BF273" i="13" s="1"/>
  <c r="BK272" i="13"/>
  <c r="BI272" i="13"/>
  <c r="BH272" i="13"/>
  <c r="BG272" i="13"/>
  <c r="BF272" i="13"/>
  <c r="BE272" i="13"/>
  <c r="T272" i="13"/>
  <c r="R272" i="13"/>
  <c r="P272" i="13"/>
  <c r="J272" i="13"/>
  <c r="BK271" i="13"/>
  <c r="BI271" i="13"/>
  <c r="BH271" i="13"/>
  <c r="BG271" i="13"/>
  <c r="BE271" i="13"/>
  <c r="T271" i="13"/>
  <c r="R271" i="13"/>
  <c r="P271" i="13"/>
  <c r="J271" i="13"/>
  <c r="BF271" i="13" s="1"/>
  <c r="BK270" i="13"/>
  <c r="BI270" i="13"/>
  <c r="BH270" i="13"/>
  <c r="BG270" i="13"/>
  <c r="BF270" i="13"/>
  <c r="BE270" i="13"/>
  <c r="T270" i="13"/>
  <c r="R270" i="13"/>
  <c r="P270" i="13"/>
  <c r="J270" i="13"/>
  <c r="BK269" i="13"/>
  <c r="BI269" i="13"/>
  <c r="BH269" i="13"/>
  <c r="BG269" i="13"/>
  <c r="BE269" i="13"/>
  <c r="T269" i="13"/>
  <c r="R269" i="13"/>
  <c r="P269" i="13"/>
  <c r="J269" i="13"/>
  <c r="BF269" i="13" s="1"/>
  <c r="BK268" i="13"/>
  <c r="BI268" i="13"/>
  <c r="BH268" i="13"/>
  <c r="BG268" i="13"/>
  <c r="BF268" i="13"/>
  <c r="BE268" i="13"/>
  <c r="T268" i="13"/>
  <c r="R268" i="13"/>
  <c r="P268" i="13"/>
  <c r="J268" i="13"/>
  <c r="BK267" i="13"/>
  <c r="BI267" i="13"/>
  <c r="BH267" i="13"/>
  <c r="BG267" i="13"/>
  <c r="BE267" i="13"/>
  <c r="T267" i="13"/>
  <c r="R267" i="13"/>
  <c r="P267" i="13"/>
  <c r="J267" i="13"/>
  <c r="BF267" i="13" s="1"/>
  <c r="BK266" i="13"/>
  <c r="BI266" i="13"/>
  <c r="BH266" i="13"/>
  <c r="BG266" i="13"/>
  <c r="BF266" i="13"/>
  <c r="BE266" i="13"/>
  <c r="T266" i="13"/>
  <c r="R266" i="13"/>
  <c r="P266" i="13"/>
  <c r="J266" i="13"/>
  <c r="BK265" i="13"/>
  <c r="BI265" i="13"/>
  <c r="BH265" i="13"/>
  <c r="BG265" i="13"/>
  <c r="BE265" i="13"/>
  <c r="T265" i="13"/>
  <c r="R265" i="13"/>
  <c r="P265" i="13"/>
  <c r="J265" i="13"/>
  <c r="BF265" i="13" s="1"/>
  <c r="BK264" i="13"/>
  <c r="BI264" i="13"/>
  <c r="BH264" i="13"/>
  <c r="BG264" i="13"/>
  <c r="BF264" i="13"/>
  <c r="BE264" i="13"/>
  <c r="T264" i="13"/>
  <c r="R264" i="13"/>
  <c r="P264" i="13"/>
  <c r="J264" i="13"/>
  <c r="BK263" i="13"/>
  <c r="BI263" i="13"/>
  <c r="BH263" i="13"/>
  <c r="BG263" i="13"/>
  <c r="BE263" i="13"/>
  <c r="T263" i="13"/>
  <c r="R263" i="13"/>
  <c r="P263" i="13"/>
  <c r="J263" i="13"/>
  <c r="BF263" i="13" s="1"/>
  <c r="BK262" i="13"/>
  <c r="BI262" i="13"/>
  <c r="BH262" i="13"/>
  <c r="BG262" i="13"/>
  <c r="BF262" i="13"/>
  <c r="BE262" i="13"/>
  <c r="T262" i="13"/>
  <c r="R262" i="13"/>
  <c r="P262" i="13"/>
  <c r="J262" i="13"/>
  <c r="BK261" i="13"/>
  <c r="BI261" i="13"/>
  <c r="BH261" i="13"/>
  <c r="BG261" i="13"/>
  <c r="BE261" i="13"/>
  <c r="T261" i="13"/>
  <c r="R261" i="13"/>
  <c r="P261" i="13"/>
  <c r="J261" i="13"/>
  <c r="BF261" i="13" s="1"/>
  <c r="BK260" i="13"/>
  <c r="BI260" i="13"/>
  <c r="BH260" i="13"/>
  <c r="BG260" i="13"/>
  <c r="BF260" i="13"/>
  <c r="BE260" i="13"/>
  <c r="T260" i="13"/>
  <c r="R260" i="13"/>
  <c r="P260" i="13"/>
  <c r="P258" i="13" s="1"/>
  <c r="J260" i="13"/>
  <c r="BK259" i="13"/>
  <c r="BI259" i="13"/>
  <c r="BH259" i="13"/>
  <c r="BG259" i="13"/>
  <c r="BE259" i="13"/>
  <c r="T259" i="13"/>
  <c r="T258" i="13" s="1"/>
  <c r="R259" i="13"/>
  <c r="P259" i="13"/>
  <c r="J259" i="13"/>
  <c r="BF259" i="13" s="1"/>
  <c r="BK258" i="13"/>
  <c r="R258" i="13"/>
  <c r="J258" i="13"/>
  <c r="BK257" i="13"/>
  <c r="BI257" i="13"/>
  <c r="BH257" i="13"/>
  <c r="BG257" i="13"/>
  <c r="BE257" i="13"/>
  <c r="T257" i="13"/>
  <c r="R257" i="13"/>
  <c r="P257" i="13"/>
  <c r="J257" i="13"/>
  <c r="BF257" i="13" s="1"/>
  <c r="BK256" i="13"/>
  <c r="BI256" i="13"/>
  <c r="BH256" i="13"/>
  <c r="BG256" i="13"/>
  <c r="BE256" i="13"/>
  <c r="T256" i="13"/>
  <c r="R256" i="13"/>
  <c r="P256" i="13"/>
  <c r="J256" i="13"/>
  <c r="BF256" i="13" s="1"/>
  <c r="BK255" i="13"/>
  <c r="BI255" i="13"/>
  <c r="BH255" i="13"/>
  <c r="BG255" i="13"/>
  <c r="BE255" i="13"/>
  <c r="T255" i="13"/>
  <c r="R255" i="13"/>
  <c r="P255" i="13"/>
  <c r="J255" i="13"/>
  <c r="BF255" i="13" s="1"/>
  <c r="BK254" i="13"/>
  <c r="BI254" i="13"/>
  <c r="BH254" i="13"/>
  <c r="BG254" i="13"/>
  <c r="BE254" i="13"/>
  <c r="T254" i="13"/>
  <c r="R254" i="13"/>
  <c r="P254" i="13"/>
  <c r="J254" i="13"/>
  <c r="BF254" i="13" s="1"/>
  <c r="BK253" i="13"/>
  <c r="BI253" i="13"/>
  <c r="BH253" i="13"/>
  <c r="BG253" i="13"/>
  <c r="BE253" i="13"/>
  <c r="T253" i="13"/>
  <c r="R253" i="13"/>
  <c r="P253" i="13"/>
  <c r="J253" i="13"/>
  <c r="BF253" i="13" s="1"/>
  <c r="BK252" i="13"/>
  <c r="BI252" i="13"/>
  <c r="BH252" i="13"/>
  <c r="BG252" i="13"/>
  <c r="BE252" i="13"/>
  <c r="T252" i="13"/>
  <c r="R252" i="13"/>
  <c r="P252" i="13"/>
  <c r="J252" i="13"/>
  <c r="BF252" i="13" s="1"/>
  <c r="BK251" i="13"/>
  <c r="BI251" i="13"/>
  <c r="BH251" i="13"/>
  <c r="BG251" i="13"/>
  <c r="BE251" i="13"/>
  <c r="T251" i="13"/>
  <c r="R251" i="13"/>
  <c r="P251" i="13"/>
  <c r="J251" i="13"/>
  <c r="BF251" i="13" s="1"/>
  <c r="BK250" i="13"/>
  <c r="BI250" i="13"/>
  <c r="BH250" i="13"/>
  <c r="BG250" i="13"/>
  <c r="BE250" i="13"/>
  <c r="T250" i="13"/>
  <c r="R250" i="13"/>
  <c r="P250" i="13"/>
  <c r="J250" i="13"/>
  <c r="BF250" i="13" s="1"/>
  <c r="BK249" i="13"/>
  <c r="BI249" i="13"/>
  <c r="BH249" i="13"/>
  <c r="BG249" i="13"/>
  <c r="BF249" i="13"/>
  <c r="BE249" i="13"/>
  <c r="T249" i="13"/>
  <c r="R249" i="13"/>
  <c r="P249" i="13"/>
  <c r="J249" i="13"/>
  <c r="BK248" i="13"/>
  <c r="BI248" i="13"/>
  <c r="BH248" i="13"/>
  <c r="BG248" i="13"/>
  <c r="BE248" i="13"/>
  <c r="T248" i="13"/>
  <c r="R248" i="13"/>
  <c r="P248" i="13"/>
  <c r="J248" i="13"/>
  <c r="BF248" i="13" s="1"/>
  <c r="BK247" i="13"/>
  <c r="BI247" i="13"/>
  <c r="BH247" i="13"/>
  <c r="BG247" i="13"/>
  <c r="BF247" i="13"/>
  <c r="BE247" i="13"/>
  <c r="T247" i="13"/>
  <c r="R247" i="13"/>
  <c r="P247" i="13"/>
  <c r="J247" i="13"/>
  <c r="BK246" i="13"/>
  <c r="BI246" i="13"/>
  <c r="BH246" i="13"/>
  <c r="BG246" i="13"/>
  <c r="BE246" i="13"/>
  <c r="T246" i="13"/>
  <c r="R246" i="13"/>
  <c r="P246" i="13"/>
  <c r="J246" i="13"/>
  <c r="BF246" i="13" s="1"/>
  <c r="BK245" i="13"/>
  <c r="BI245" i="13"/>
  <c r="BH245" i="13"/>
  <c r="BG245" i="13"/>
  <c r="BF245" i="13"/>
  <c r="BE245" i="13"/>
  <c r="T245" i="13"/>
  <c r="R245" i="13"/>
  <c r="P245" i="13"/>
  <c r="J245" i="13"/>
  <c r="BK244" i="13"/>
  <c r="BI244" i="13"/>
  <c r="BH244" i="13"/>
  <c r="BG244" i="13"/>
  <c r="BE244" i="13"/>
  <c r="T244" i="13"/>
  <c r="R244" i="13"/>
  <c r="P244" i="13"/>
  <c r="J244" i="13"/>
  <c r="BF244" i="13" s="1"/>
  <c r="BK243" i="13"/>
  <c r="BI243" i="13"/>
  <c r="BH243" i="13"/>
  <c r="BG243" i="13"/>
  <c r="BF243" i="13"/>
  <c r="BE243" i="13"/>
  <c r="T243" i="13"/>
  <c r="R243" i="13"/>
  <c r="P243" i="13"/>
  <c r="J243" i="13"/>
  <c r="BK242" i="13"/>
  <c r="BI242" i="13"/>
  <c r="BH242" i="13"/>
  <c r="BG242" i="13"/>
  <c r="BE242" i="13"/>
  <c r="T242" i="13"/>
  <c r="R242" i="13"/>
  <c r="P242" i="13"/>
  <c r="J242" i="13"/>
  <c r="BF242" i="13" s="1"/>
  <c r="BK241" i="13"/>
  <c r="BI241" i="13"/>
  <c r="BH241" i="13"/>
  <c r="BG241" i="13"/>
  <c r="BF241" i="13"/>
  <c r="BE241" i="13"/>
  <c r="T241" i="13"/>
  <c r="R241" i="13"/>
  <c r="P241" i="13"/>
  <c r="J241" i="13"/>
  <c r="BK240" i="13"/>
  <c r="BI240" i="13"/>
  <c r="BH240" i="13"/>
  <c r="BG240" i="13"/>
  <c r="BE240" i="13"/>
  <c r="T240" i="13"/>
  <c r="R240" i="13"/>
  <c r="P240" i="13"/>
  <c r="J240" i="13"/>
  <c r="BF240" i="13" s="1"/>
  <c r="BK239" i="13"/>
  <c r="BI239" i="13"/>
  <c r="BH239" i="13"/>
  <c r="BG239" i="13"/>
  <c r="BF239" i="13"/>
  <c r="BE239" i="13"/>
  <c r="T239" i="13"/>
  <c r="R239" i="13"/>
  <c r="P239" i="13"/>
  <c r="J239" i="13"/>
  <c r="BK238" i="13"/>
  <c r="BI238" i="13"/>
  <c r="BH238" i="13"/>
  <c r="BG238" i="13"/>
  <c r="BE238" i="13"/>
  <c r="T238" i="13"/>
  <c r="R238" i="13"/>
  <c r="P238" i="13"/>
  <c r="J238" i="13"/>
  <c r="BF238" i="13" s="1"/>
  <c r="BK237" i="13"/>
  <c r="BI237" i="13"/>
  <c r="BH237" i="13"/>
  <c r="BG237" i="13"/>
  <c r="BF237" i="13"/>
  <c r="BE237" i="13"/>
  <c r="T237" i="13"/>
  <c r="R237" i="13"/>
  <c r="P237" i="13"/>
  <c r="J237" i="13"/>
  <c r="BK236" i="13"/>
  <c r="BI236" i="13"/>
  <c r="BH236" i="13"/>
  <c r="BG236" i="13"/>
  <c r="BE236" i="13"/>
  <c r="T236" i="13"/>
  <c r="R236" i="13"/>
  <c r="P236" i="13"/>
  <c r="J236" i="13"/>
  <c r="BF236" i="13" s="1"/>
  <c r="BK235" i="13"/>
  <c r="BI235" i="13"/>
  <c r="BH235" i="13"/>
  <c r="BG235" i="13"/>
  <c r="BF235" i="13"/>
  <c r="BE235" i="13"/>
  <c r="T235" i="13"/>
  <c r="R235" i="13"/>
  <c r="P235" i="13"/>
  <c r="J235" i="13"/>
  <c r="BK234" i="13"/>
  <c r="BI234" i="13"/>
  <c r="BH234" i="13"/>
  <c r="BG234" i="13"/>
  <c r="BE234" i="13"/>
  <c r="T234" i="13"/>
  <c r="R234" i="13"/>
  <c r="P234" i="13"/>
  <c r="J234" i="13"/>
  <c r="BF234" i="13" s="1"/>
  <c r="BK233" i="13"/>
  <c r="BI233" i="13"/>
  <c r="BH233" i="13"/>
  <c r="BG233" i="13"/>
  <c r="BF233" i="13"/>
  <c r="BE233" i="13"/>
  <c r="T233" i="13"/>
  <c r="R233" i="13"/>
  <c r="P233" i="13"/>
  <c r="J233" i="13"/>
  <c r="BK232" i="13"/>
  <c r="BI232" i="13"/>
  <c r="BH232" i="13"/>
  <c r="BG232" i="13"/>
  <c r="BE232" i="13"/>
  <c r="T232" i="13"/>
  <c r="R232" i="13"/>
  <c r="P232" i="13"/>
  <c r="J232" i="13"/>
  <c r="BF232" i="13" s="1"/>
  <c r="BK231" i="13"/>
  <c r="BI231" i="13"/>
  <c r="BH231" i="13"/>
  <c r="BG231" i="13"/>
  <c r="BF231" i="13"/>
  <c r="BE231" i="13"/>
  <c r="T231" i="13"/>
  <c r="R231" i="13"/>
  <c r="P231" i="13"/>
  <c r="J231" i="13"/>
  <c r="BK230" i="13"/>
  <c r="BI230" i="13"/>
  <c r="BH230" i="13"/>
  <c r="BG230" i="13"/>
  <c r="BE230" i="13"/>
  <c r="T230" i="13"/>
  <c r="R230" i="13"/>
  <c r="P230" i="13"/>
  <c r="J230" i="13"/>
  <c r="BF230" i="13" s="1"/>
  <c r="BK229" i="13"/>
  <c r="BI229" i="13"/>
  <c r="BH229" i="13"/>
  <c r="BG229" i="13"/>
  <c r="BF229" i="13"/>
  <c r="BE229" i="13"/>
  <c r="T229" i="13"/>
  <c r="R229" i="13"/>
  <c r="P229" i="13"/>
  <c r="J229" i="13"/>
  <c r="BK228" i="13"/>
  <c r="BI228" i="13"/>
  <c r="BH228" i="13"/>
  <c r="BG228" i="13"/>
  <c r="BE228" i="13"/>
  <c r="T228" i="13"/>
  <c r="R228" i="13"/>
  <c r="P228" i="13"/>
  <c r="J228" i="13"/>
  <c r="BF228" i="13" s="1"/>
  <c r="BK227" i="13"/>
  <c r="BI227" i="13"/>
  <c r="BH227" i="13"/>
  <c r="BG227" i="13"/>
  <c r="BF227" i="13"/>
  <c r="BE227" i="13"/>
  <c r="T227" i="13"/>
  <c r="R227" i="13"/>
  <c r="P227" i="13"/>
  <c r="J227" i="13"/>
  <c r="BK226" i="13"/>
  <c r="BI226" i="13"/>
  <c r="BH226" i="13"/>
  <c r="BG226" i="13"/>
  <c r="BE226" i="13"/>
  <c r="T226" i="13"/>
  <c r="R226" i="13"/>
  <c r="P226" i="13"/>
  <c r="J226" i="13"/>
  <c r="BF226" i="13" s="1"/>
  <c r="BK225" i="13"/>
  <c r="BI225" i="13"/>
  <c r="BH225" i="13"/>
  <c r="BG225" i="13"/>
  <c r="BF225" i="13"/>
  <c r="BE225" i="13"/>
  <c r="T225" i="13"/>
  <c r="R225" i="13"/>
  <c r="P225" i="13"/>
  <c r="J225" i="13"/>
  <c r="BK224" i="13"/>
  <c r="BI224" i="13"/>
  <c r="BH224" i="13"/>
  <c r="BG224" i="13"/>
  <c r="BE224" i="13"/>
  <c r="T224" i="13"/>
  <c r="R224" i="13"/>
  <c r="P224" i="13"/>
  <c r="J224" i="13"/>
  <c r="BF224" i="13" s="1"/>
  <c r="BK223" i="13"/>
  <c r="BI223" i="13"/>
  <c r="BH223" i="13"/>
  <c r="BG223" i="13"/>
  <c r="BF223" i="13"/>
  <c r="BE223" i="13"/>
  <c r="T223" i="13"/>
  <c r="R223" i="13"/>
  <c r="R222" i="13" s="1"/>
  <c r="R187" i="13" s="1"/>
  <c r="P223" i="13"/>
  <c r="P222" i="13" s="1"/>
  <c r="J223" i="13"/>
  <c r="BK222" i="13"/>
  <c r="T222" i="13"/>
  <c r="J222" i="13"/>
  <c r="BK221" i="13"/>
  <c r="BI221" i="13"/>
  <c r="BH221" i="13"/>
  <c r="BG221" i="13"/>
  <c r="BF221" i="13"/>
  <c r="BE221" i="13"/>
  <c r="T221" i="13"/>
  <c r="R221" i="13"/>
  <c r="P221" i="13"/>
  <c r="J221" i="13"/>
  <c r="BK220" i="13"/>
  <c r="BI220" i="13"/>
  <c r="BH220" i="13"/>
  <c r="BG220" i="13"/>
  <c r="BE220" i="13"/>
  <c r="T220" i="13"/>
  <c r="R220" i="13"/>
  <c r="P220" i="13"/>
  <c r="J220" i="13"/>
  <c r="BF220" i="13" s="1"/>
  <c r="BK219" i="13"/>
  <c r="BK218" i="13" s="1"/>
  <c r="J218" i="13" s="1"/>
  <c r="J107" i="13" s="1"/>
  <c r="BI219" i="13"/>
  <c r="BH219" i="13"/>
  <c r="BG219" i="13"/>
  <c r="BF219" i="13"/>
  <c r="BE219" i="13"/>
  <c r="T219" i="13"/>
  <c r="R219" i="13"/>
  <c r="P219" i="13"/>
  <c r="P218" i="13" s="1"/>
  <c r="J219" i="13"/>
  <c r="T218" i="13"/>
  <c r="R218" i="13"/>
  <c r="BK217" i="13"/>
  <c r="BI217" i="13"/>
  <c r="BH217" i="13"/>
  <c r="BG217" i="13"/>
  <c r="BE217" i="13"/>
  <c r="T217" i="13"/>
  <c r="R217" i="13"/>
  <c r="P217" i="13"/>
  <c r="J217" i="13"/>
  <c r="BF217" i="13" s="1"/>
  <c r="BK216" i="13"/>
  <c r="BI216" i="13"/>
  <c r="BH216" i="13"/>
  <c r="BG216" i="13"/>
  <c r="BF216" i="13"/>
  <c r="BE216" i="13"/>
  <c r="T216" i="13"/>
  <c r="R216" i="13"/>
  <c r="P216" i="13"/>
  <c r="J216" i="13"/>
  <c r="BK215" i="13"/>
  <c r="BI215" i="13"/>
  <c r="BH215" i="13"/>
  <c r="BG215" i="13"/>
  <c r="BF215" i="13"/>
  <c r="BE215" i="13"/>
  <c r="T215" i="13"/>
  <c r="R215" i="13"/>
  <c r="P215" i="13"/>
  <c r="J215" i="13"/>
  <c r="BK214" i="13"/>
  <c r="BI214" i="13"/>
  <c r="BH214" i="13"/>
  <c r="BG214" i="13"/>
  <c r="BF214" i="13"/>
  <c r="BE214" i="13"/>
  <c r="T214" i="13"/>
  <c r="R214" i="13"/>
  <c r="P214" i="13"/>
  <c r="J214" i="13"/>
  <c r="BK213" i="13"/>
  <c r="BI213" i="13"/>
  <c r="BH213" i="13"/>
  <c r="BG213" i="13"/>
  <c r="BF213" i="13"/>
  <c r="BE213" i="13"/>
  <c r="T213" i="13"/>
  <c r="R213" i="13"/>
  <c r="P213" i="13"/>
  <c r="J213" i="13"/>
  <c r="BK212" i="13"/>
  <c r="BI212" i="13"/>
  <c r="BH212" i="13"/>
  <c r="BG212" i="13"/>
  <c r="BE212" i="13"/>
  <c r="T212" i="13"/>
  <c r="R212" i="13"/>
  <c r="P212" i="13"/>
  <c r="J212" i="13"/>
  <c r="BF212" i="13" s="1"/>
  <c r="BK211" i="13"/>
  <c r="BI211" i="13"/>
  <c r="BH211" i="13"/>
  <c r="BG211" i="13"/>
  <c r="BF211" i="13"/>
  <c r="BE211" i="13"/>
  <c r="T211" i="13"/>
  <c r="R211" i="13"/>
  <c r="P211" i="13"/>
  <c r="J211" i="13"/>
  <c r="BK210" i="13"/>
  <c r="BI210" i="13"/>
  <c r="BH210" i="13"/>
  <c r="BG210" i="13"/>
  <c r="BE210" i="13"/>
  <c r="T210" i="13"/>
  <c r="R210" i="13"/>
  <c r="P210" i="13"/>
  <c r="J210" i="13"/>
  <c r="BF210" i="13" s="1"/>
  <c r="BK209" i="13"/>
  <c r="BI209" i="13"/>
  <c r="BH209" i="13"/>
  <c r="BG209" i="13"/>
  <c r="BF209" i="13"/>
  <c r="BE209" i="13"/>
  <c r="T209" i="13"/>
  <c r="R209" i="13"/>
  <c r="P209" i="13"/>
  <c r="J209" i="13"/>
  <c r="BK208" i="13"/>
  <c r="BI208" i="13"/>
  <c r="BH208" i="13"/>
  <c r="BG208" i="13"/>
  <c r="BF208" i="13"/>
  <c r="BE208" i="13"/>
  <c r="T208" i="13"/>
  <c r="R208" i="13"/>
  <c r="P208" i="13"/>
  <c r="J208" i="13"/>
  <c r="BK207" i="13"/>
  <c r="BI207" i="13"/>
  <c r="BH207" i="13"/>
  <c r="BG207" i="13"/>
  <c r="BF207" i="13"/>
  <c r="BE207" i="13"/>
  <c r="T207" i="13"/>
  <c r="R207" i="13"/>
  <c r="P207" i="13"/>
  <c r="J207" i="13"/>
  <c r="BK206" i="13"/>
  <c r="BI206" i="13"/>
  <c r="BH206" i="13"/>
  <c r="BG206" i="13"/>
  <c r="BF206" i="13"/>
  <c r="BE206" i="13"/>
  <c r="T206" i="13"/>
  <c r="R206" i="13"/>
  <c r="P206" i="13"/>
  <c r="J206" i="13"/>
  <c r="BK205" i="13"/>
  <c r="BI205" i="13"/>
  <c r="BH205" i="13"/>
  <c r="BG205" i="13"/>
  <c r="BF205" i="13"/>
  <c r="BE205" i="13"/>
  <c r="T205" i="13"/>
  <c r="R205" i="13"/>
  <c r="P205" i="13"/>
  <c r="J205" i="13"/>
  <c r="BK204" i="13"/>
  <c r="BI204" i="13"/>
  <c r="BH204" i="13"/>
  <c r="BG204" i="13"/>
  <c r="BF204" i="13"/>
  <c r="BE204" i="13"/>
  <c r="T204" i="13"/>
  <c r="T203" i="13" s="1"/>
  <c r="R204" i="13"/>
  <c r="P204" i="13"/>
  <c r="P203" i="13" s="1"/>
  <c r="J204" i="13"/>
  <c r="BK203" i="13"/>
  <c r="R203" i="13"/>
  <c r="J203" i="13"/>
  <c r="BK202" i="13"/>
  <c r="BI202" i="13"/>
  <c r="BH202" i="13"/>
  <c r="BG202" i="13"/>
  <c r="BE202" i="13"/>
  <c r="T202" i="13"/>
  <c r="R202" i="13"/>
  <c r="P202" i="13"/>
  <c r="J202" i="13"/>
  <c r="BF202" i="13" s="1"/>
  <c r="BK201" i="13"/>
  <c r="BI201" i="13"/>
  <c r="BH201" i="13"/>
  <c r="BG201" i="13"/>
  <c r="BE201" i="13"/>
  <c r="T201" i="13"/>
  <c r="R201" i="13"/>
  <c r="P201" i="13"/>
  <c r="J201" i="13"/>
  <c r="BF201" i="13" s="1"/>
  <c r="BK200" i="13"/>
  <c r="BI200" i="13"/>
  <c r="BH200" i="13"/>
  <c r="BG200" i="13"/>
  <c r="BF200" i="13"/>
  <c r="BE200" i="13"/>
  <c r="T200" i="13"/>
  <c r="R200" i="13"/>
  <c r="P200" i="13"/>
  <c r="J200" i="13"/>
  <c r="BK199" i="13"/>
  <c r="BI199" i="13"/>
  <c r="BH199" i="13"/>
  <c r="BG199" i="13"/>
  <c r="BE199" i="13"/>
  <c r="T199" i="13"/>
  <c r="R199" i="13"/>
  <c r="P199" i="13"/>
  <c r="J199" i="13"/>
  <c r="BF199" i="13" s="1"/>
  <c r="BK198" i="13"/>
  <c r="BI198" i="13"/>
  <c r="BH198" i="13"/>
  <c r="BG198" i="13"/>
  <c r="BF198" i="13"/>
  <c r="BE198" i="13"/>
  <c r="T198" i="13"/>
  <c r="R198" i="13"/>
  <c r="P198" i="13"/>
  <c r="J198" i="13"/>
  <c r="BK197" i="13"/>
  <c r="BI197" i="13"/>
  <c r="BH197" i="13"/>
  <c r="BG197" i="13"/>
  <c r="BE197" i="13"/>
  <c r="T197" i="13"/>
  <c r="R197" i="13"/>
  <c r="P197" i="13"/>
  <c r="J197" i="13"/>
  <c r="BF197" i="13" s="1"/>
  <c r="BK196" i="13"/>
  <c r="BI196" i="13"/>
  <c r="BH196" i="13"/>
  <c r="BG196" i="13"/>
  <c r="BF196" i="13"/>
  <c r="BE196" i="13"/>
  <c r="T196" i="13"/>
  <c r="R196" i="13"/>
  <c r="P196" i="13"/>
  <c r="J196" i="13"/>
  <c r="BK195" i="13"/>
  <c r="BI195" i="13"/>
  <c r="BH195" i="13"/>
  <c r="BG195" i="13"/>
  <c r="BE195" i="13"/>
  <c r="T195" i="13"/>
  <c r="R195" i="13"/>
  <c r="P195" i="13"/>
  <c r="J195" i="13"/>
  <c r="BF195" i="13" s="1"/>
  <c r="BK194" i="13"/>
  <c r="BI194" i="13"/>
  <c r="BH194" i="13"/>
  <c r="BG194" i="13"/>
  <c r="BF194" i="13"/>
  <c r="BE194" i="13"/>
  <c r="T194" i="13"/>
  <c r="R194" i="13"/>
  <c r="P194" i="13"/>
  <c r="J194" i="13"/>
  <c r="BK193" i="13"/>
  <c r="BI193" i="13"/>
  <c r="BH193" i="13"/>
  <c r="BG193" i="13"/>
  <c r="BE193" i="13"/>
  <c r="T193" i="13"/>
  <c r="R193" i="13"/>
  <c r="P193" i="13"/>
  <c r="J193" i="13"/>
  <c r="BF193" i="13" s="1"/>
  <c r="BK192" i="13"/>
  <c r="BI192" i="13"/>
  <c r="BH192" i="13"/>
  <c r="BG192" i="13"/>
  <c r="BF192" i="13"/>
  <c r="BE192" i="13"/>
  <c r="T192" i="13"/>
  <c r="R192" i="13"/>
  <c r="P192" i="13"/>
  <c r="J192" i="13"/>
  <c r="BK191" i="13"/>
  <c r="BI191" i="13"/>
  <c r="BH191" i="13"/>
  <c r="BG191" i="13"/>
  <c r="BE191" i="13"/>
  <c r="T191" i="13"/>
  <c r="R191" i="13"/>
  <c r="P191" i="13"/>
  <c r="J191" i="13"/>
  <c r="BF191" i="13" s="1"/>
  <c r="BK190" i="13"/>
  <c r="BI190" i="13"/>
  <c r="BH190" i="13"/>
  <c r="BG190" i="13"/>
  <c r="BF190" i="13"/>
  <c r="BE190" i="13"/>
  <c r="T190" i="13"/>
  <c r="R190" i="13"/>
  <c r="P190" i="13"/>
  <c r="J190" i="13"/>
  <c r="BK189" i="13"/>
  <c r="BI189" i="13"/>
  <c r="BH189" i="13"/>
  <c r="BG189" i="13"/>
  <c r="BE189" i="13"/>
  <c r="T189" i="13"/>
  <c r="T188" i="13" s="1"/>
  <c r="T187" i="13" s="1"/>
  <c r="R189" i="13"/>
  <c r="P189" i="13"/>
  <c r="J189" i="13"/>
  <c r="BF189" i="13" s="1"/>
  <c r="BK188" i="13"/>
  <c r="BK187" i="13" s="1"/>
  <c r="J187" i="13" s="1"/>
  <c r="J104" i="13" s="1"/>
  <c r="R188" i="13"/>
  <c r="P188" i="13"/>
  <c r="J188" i="13"/>
  <c r="BK186" i="13"/>
  <c r="BI186" i="13"/>
  <c r="BH186" i="13"/>
  <c r="BG186" i="13"/>
  <c r="BE186" i="13"/>
  <c r="T186" i="13"/>
  <c r="T185" i="13" s="1"/>
  <c r="R186" i="13"/>
  <c r="P186" i="13"/>
  <c r="J186" i="13"/>
  <c r="BF186" i="13" s="1"/>
  <c r="BK185" i="13"/>
  <c r="R185" i="13"/>
  <c r="P185" i="13"/>
  <c r="J185" i="13"/>
  <c r="BK184" i="13"/>
  <c r="BI184" i="13"/>
  <c r="BH184" i="13"/>
  <c r="BG184" i="13"/>
  <c r="BE184" i="13"/>
  <c r="T184" i="13"/>
  <c r="R184" i="13"/>
  <c r="P184" i="13"/>
  <c r="J184" i="13"/>
  <c r="BF184" i="13" s="1"/>
  <c r="BK183" i="13"/>
  <c r="BI183" i="13"/>
  <c r="BH183" i="13"/>
  <c r="BG183" i="13"/>
  <c r="BE183" i="13"/>
  <c r="T183" i="13"/>
  <c r="R183" i="13"/>
  <c r="P183" i="13"/>
  <c r="J183" i="13"/>
  <c r="BF183" i="13" s="1"/>
  <c r="BK182" i="13"/>
  <c r="BI182" i="13"/>
  <c r="BH182" i="13"/>
  <c r="BG182" i="13"/>
  <c r="BE182" i="13"/>
  <c r="T182" i="13"/>
  <c r="R182" i="13"/>
  <c r="P182" i="13"/>
  <c r="J182" i="13"/>
  <c r="BF182" i="13" s="1"/>
  <c r="BK181" i="13"/>
  <c r="BI181" i="13"/>
  <c r="BH181" i="13"/>
  <c r="BG181" i="13"/>
  <c r="BE181" i="13"/>
  <c r="T181" i="13"/>
  <c r="R181" i="13"/>
  <c r="P181" i="13"/>
  <c r="J181" i="13"/>
  <c r="BF181" i="13" s="1"/>
  <c r="BK180" i="13"/>
  <c r="BI180" i="13"/>
  <c r="BH180" i="13"/>
  <c r="BG180" i="13"/>
  <c r="BE180" i="13"/>
  <c r="T180" i="13"/>
  <c r="T179" i="13" s="1"/>
  <c r="R180" i="13"/>
  <c r="R179" i="13" s="1"/>
  <c r="P180" i="13"/>
  <c r="J180" i="13"/>
  <c r="BF180" i="13" s="1"/>
  <c r="BK179" i="13"/>
  <c r="P179" i="13"/>
  <c r="J179" i="13"/>
  <c r="BK178" i="13"/>
  <c r="BI178" i="13"/>
  <c r="BH178" i="13"/>
  <c r="BG178" i="13"/>
  <c r="BE178" i="13"/>
  <c r="T178" i="13"/>
  <c r="R178" i="13"/>
  <c r="P178" i="13"/>
  <c r="J178" i="13"/>
  <c r="BF178" i="13" s="1"/>
  <c r="BK177" i="13"/>
  <c r="BI177" i="13"/>
  <c r="BH177" i="13"/>
  <c r="BG177" i="13"/>
  <c r="BE177" i="13"/>
  <c r="T177" i="13"/>
  <c r="R177" i="13"/>
  <c r="P177" i="13"/>
  <c r="J177" i="13"/>
  <c r="BF177" i="13" s="1"/>
  <c r="BK176" i="13"/>
  <c r="BI176" i="13"/>
  <c r="BH176" i="13"/>
  <c r="BG176" i="13"/>
  <c r="BF176" i="13"/>
  <c r="BE176" i="13"/>
  <c r="T176" i="13"/>
  <c r="R176" i="13"/>
  <c r="P176" i="13"/>
  <c r="J176" i="13"/>
  <c r="BK175" i="13"/>
  <c r="BI175" i="13"/>
  <c r="BH175" i="13"/>
  <c r="BG175" i="13"/>
  <c r="BE175" i="13"/>
  <c r="T175" i="13"/>
  <c r="R175" i="13"/>
  <c r="P175" i="13"/>
  <c r="J175" i="13"/>
  <c r="BF175" i="13" s="1"/>
  <c r="BK174" i="13"/>
  <c r="BI174" i="13"/>
  <c r="BH174" i="13"/>
  <c r="BG174" i="13"/>
  <c r="BF174" i="13"/>
  <c r="BE174" i="13"/>
  <c r="T174" i="13"/>
  <c r="R174" i="13"/>
  <c r="P174" i="13"/>
  <c r="J174" i="13"/>
  <c r="BK173" i="13"/>
  <c r="BI173" i="13"/>
  <c r="BH173" i="13"/>
  <c r="BG173" i="13"/>
  <c r="BE173" i="13"/>
  <c r="T173" i="13"/>
  <c r="R173" i="13"/>
  <c r="P173" i="13"/>
  <c r="J173" i="13"/>
  <c r="BF173" i="13" s="1"/>
  <c r="BK172" i="13"/>
  <c r="BI172" i="13"/>
  <c r="BH172" i="13"/>
  <c r="BG172" i="13"/>
  <c r="BF172" i="13"/>
  <c r="BE172" i="13"/>
  <c r="T172" i="13"/>
  <c r="R172" i="13"/>
  <c r="P172" i="13"/>
  <c r="J172" i="13"/>
  <c r="BK171" i="13"/>
  <c r="BI171" i="13"/>
  <c r="BH171" i="13"/>
  <c r="BG171" i="13"/>
  <c r="BE171" i="13"/>
  <c r="T171" i="13"/>
  <c r="R171" i="13"/>
  <c r="P171" i="13"/>
  <c r="J171" i="13"/>
  <c r="BF171" i="13" s="1"/>
  <c r="BK170" i="13"/>
  <c r="BI170" i="13"/>
  <c r="BH170" i="13"/>
  <c r="BG170" i="13"/>
  <c r="BF170" i="13"/>
  <c r="BE170" i="13"/>
  <c r="T170" i="13"/>
  <c r="R170" i="13"/>
  <c r="P170" i="13"/>
  <c r="J170" i="13"/>
  <c r="BK169" i="13"/>
  <c r="BI169" i="13"/>
  <c r="BH169" i="13"/>
  <c r="BG169" i="13"/>
  <c r="BE169" i="13"/>
  <c r="T169" i="13"/>
  <c r="R169" i="13"/>
  <c r="P169" i="13"/>
  <c r="J169" i="13"/>
  <c r="BF169" i="13" s="1"/>
  <c r="BK168" i="13"/>
  <c r="BI168" i="13"/>
  <c r="BH168" i="13"/>
  <c r="BG168" i="13"/>
  <c r="BF168" i="13"/>
  <c r="BE168" i="13"/>
  <c r="T168" i="13"/>
  <c r="R168" i="13"/>
  <c r="P168" i="13"/>
  <c r="J168" i="13"/>
  <c r="BK167" i="13"/>
  <c r="BI167" i="13"/>
  <c r="BH167" i="13"/>
  <c r="BG167" i="13"/>
  <c r="BE167" i="13"/>
  <c r="T167" i="13"/>
  <c r="R167" i="13"/>
  <c r="P167" i="13"/>
  <c r="J167" i="13"/>
  <c r="BF167" i="13" s="1"/>
  <c r="BK166" i="13"/>
  <c r="BI166" i="13"/>
  <c r="BH166" i="13"/>
  <c r="BG166" i="13"/>
  <c r="BF166" i="13"/>
  <c r="BE166" i="13"/>
  <c r="T166" i="13"/>
  <c r="R166" i="13"/>
  <c r="P166" i="13"/>
  <c r="J166" i="13"/>
  <c r="BK165" i="13"/>
  <c r="BI165" i="13"/>
  <c r="BH165" i="13"/>
  <c r="BG165" i="13"/>
  <c r="BE165" i="13"/>
  <c r="T165" i="13"/>
  <c r="R165" i="13"/>
  <c r="P165" i="13"/>
  <c r="J165" i="13"/>
  <c r="BF165" i="13" s="1"/>
  <c r="BK164" i="13"/>
  <c r="BI164" i="13"/>
  <c r="BH164" i="13"/>
  <c r="BG164" i="13"/>
  <c r="BF164" i="13"/>
  <c r="BE164" i="13"/>
  <c r="T164" i="13"/>
  <c r="R164" i="13"/>
  <c r="P164" i="13"/>
  <c r="J164" i="13"/>
  <c r="BK163" i="13"/>
  <c r="BI163" i="13"/>
  <c r="BH163" i="13"/>
  <c r="BG163" i="13"/>
  <c r="BE163" i="13"/>
  <c r="T163" i="13"/>
  <c r="R163" i="13"/>
  <c r="P163" i="13"/>
  <c r="J163" i="13"/>
  <c r="BF163" i="13" s="1"/>
  <c r="BK162" i="13"/>
  <c r="BI162" i="13"/>
  <c r="BH162" i="13"/>
  <c r="BG162" i="13"/>
  <c r="BF162" i="13"/>
  <c r="BE162" i="13"/>
  <c r="T162" i="13"/>
  <c r="R162" i="13"/>
  <c r="P162" i="13"/>
  <c r="J162" i="13"/>
  <c r="BK161" i="13"/>
  <c r="BI161" i="13"/>
  <c r="BH161" i="13"/>
  <c r="BG161" i="13"/>
  <c r="BE161" i="13"/>
  <c r="T161" i="13"/>
  <c r="R161" i="13"/>
  <c r="P161" i="13"/>
  <c r="J161" i="13"/>
  <c r="BF161" i="13" s="1"/>
  <c r="BK160" i="13"/>
  <c r="BI160" i="13"/>
  <c r="BH160" i="13"/>
  <c r="BG160" i="13"/>
  <c r="BF160" i="13"/>
  <c r="BE160" i="13"/>
  <c r="T160" i="13"/>
  <c r="R160" i="13"/>
  <c r="P160" i="13"/>
  <c r="J160" i="13"/>
  <c r="BK159" i="13"/>
  <c r="BI159" i="13"/>
  <c r="BH159" i="13"/>
  <c r="BG159" i="13"/>
  <c r="BE159" i="13"/>
  <c r="T159" i="13"/>
  <c r="R159" i="13"/>
  <c r="P159" i="13"/>
  <c r="J159" i="13"/>
  <c r="BF159" i="13" s="1"/>
  <c r="BK158" i="13"/>
  <c r="BI158" i="13"/>
  <c r="BH158" i="13"/>
  <c r="BG158" i="13"/>
  <c r="BF158" i="13"/>
  <c r="BE158" i="13"/>
  <c r="T158" i="13"/>
  <c r="R158" i="13"/>
  <c r="P158" i="13"/>
  <c r="J158" i="13"/>
  <c r="BK157" i="13"/>
  <c r="BI157" i="13"/>
  <c r="BH157" i="13"/>
  <c r="BG157" i="13"/>
  <c r="BE157" i="13"/>
  <c r="T157" i="13"/>
  <c r="R157" i="13"/>
  <c r="P157" i="13"/>
  <c r="J157" i="13"/>
  <c r="BF157" i="13" s="1"/>
  <c r="BK156" i="13"/>
  <c r="BI156" i="13"/>
  <c r="BH156" i="13"/>
  <c r="BG156" i="13"/>
  <c r="BF156" i="13"/>
  <c r="BE156" i="13"/>
  <c r="T156" i="13"/>
  <c r="R156" i="13"/>
  <c r="P156" i="13"/>
  <c r="J156" i="13"/>
  <c r="BK155" i="13"/>
  <c r="BI155" i="13"/>
  <c r="BH155" i="13"/>
  <c r="BG155" i="13"/>
  <c r="BE155" i="13"/>
  <c r="T155" i="13"/>
  <c r="R155" i="13"/>
  <c r="P155" i="13"/>
  <c r="J155" i="13"/>
  <c r="BF155" i="13" s="1"/>
  <c r="BK154" i="13"/>
  <c r="BI154" i="13"/>
  <c r="BH154" i="13"/>
  <c r="BG154" i="13"/>
  <c r="BF154" i="13"/>
  <c r="BE154" i="13"/>
  <c r="T154" i="13"/>
  <c r="R154" i="13"/>
  <c r="P154" i="13"/>
  <c r="J154" i="13"/>
  <c r="BK153" i="13"/>
  <c r="BI153" i="13"/>
  <c r="BH153" i="13"/>
  <c r="BG153" i="13"/>
  <c r="BE153" i="13"/>
  <c r="T153" i="13"/>
  <c r="R153" i="13"/>
  <c r="P153" i="13"/>
  <c r="J153" i="13"/>
  <c r="BF153" i="13" s="1"/>
  <c r="BK152" i="13"/>
  <c r="BI152" i="13"/>
  <c r="BH152" i="13"/>
  <c r="BG152" i="13"/>
  <c r="BF152" i="13"/>
  <c r="BE152" i="13"/>
  <c r="T152" i="13"/>
  <c r="R152" i="13"/>
  <c r="P152" i="13"/>
  <c r="J152" i="13"/>
  <c r="BK151" i="13"/>
  <c r="BI151" i="13"/>
  <c r="BH151" i="13"/>
  <c r="BG151" i="13"/>
  <c r="BE151" i="13"/>
  <c r="T151" i="13"/>
  <c r="R151" i="13"/>
  <c r="P151" i="13"/>
  <c r="J151" i="13"/>
  <c r="BF151" i="13" s="1"/>
  <c r="BK150" i="13"/>
  <c r="BI150" i="13"/>
  <c r="BH150" i="13"/>
  <c r="BG150" i="13"/>
  <c r="BF150" i="13"/>
  <c r="BE150" i="13"/>
  <c r="T150" i="13"/>
  <c r="R150" i="13"/>
  <c r="P150" i="13"/>
  <c r="J150" i="13"/>
  <c r="BK149" i="13"/>
  <c r="BI149" i="13"/>
  <c r="BH149" i="13"/>
  <c r="BG149" i="13"/>
  <c r="BE149" i="13"/>
  <c r="T149" i="13"/>
  <c r="T148" i="13" s="1"/>
  <c r="R149" i="13"/>
  <c r="P149" i="13"/>
  <c r="J149" i="13"/>
  <c r="BF149" i="13" s="1"/>
  <c r="BK148" i="13"/>
  <c r="R148" i="13"/>
  <c r="P148" i="13"/>
  <c r="J148" i="13"/>
  <c r="BK147" i="13"/>
  <c r="BI147" i="13"/>
  <c r="BH147" i="13"/>
  <c r="BG147" i="13"/>
  <c r="BE147" i="13"/>
  <c r="T147" i="13"/>
  <c r="R147" i="13"/>
  <c r="P147" i="13"/>
  <c r="J147" i="13"/>
  <c r="BF147" i="13" s="1"/>
  <c r="BK146" i="13"/>
  <c r="BI146" i="13"/>
  <c r="BH146" i="13"/>
  <c r="BG146" i="13"/>
  <c r="BE146" i="13"/>
  <c r="T146" i="13"/>
  <c r="R146" i="13"/>
  <c r="P146" i="13"/>
  <c r="J146" i="13"/>
  <c r="BF146" i="13" s="1"/>
  <c r="BK145" i="13"/>
  <c r="BI145" i="13"/>
  <c r="BH145" i="13"/>
  <c r="BG145" i="13"/>
  <c r="BE145" i="13"/>
  <c r="T145" i="13"/>
  <c r="R145" i="13"/>
  <c r="P145" i="13"/>
  <c r="J145" i="13"/>
  <c r="BF145" i="13" s="1"/>
  <c r="BK144" i="13"/>
  <c r="BI144" i="13"/>
  <c r="BH144" i="13"/>
  <c r="BG144" i="13"/>
  <c r="BE144" i="13"/>
  <c r="T144" i="13"/>
  <c r="R144" i="13"/>
  <c r="P144" i="13"/>
  <c r="J144" i="13"/>
  <c r="BF144" i="13" s="1"/>
  <c r="BK143" i="13"/>
  <c r="BI143" i="13"/>
  <c r="BH143" i="13"/>
  <c r="BG143" i="13"/>
  <c r="BE143" i="13"/>
  <c r="T143" i="13"/>
  <c r="R143" i="13"/>
  <c r="P143" i="13"/>
  <c r="J143" i="13"/>
  <c r="BF143" i="13" s="1"/>
  <c r="BK142" i="13"/>
  <c r="BI142" i="13"/>
  <c r="BH142" i="13"/>
  <c r="BG142" i="13"/>
  <c r="BE142" i="13"/>
  <c r="T142" i="13"/>
  <c r="R142" i="13"/>
  <c r="P142" i="13"/>
  <c r="P140" i="13" s="1"/>
  <c r="P139" i="13" s="1"/>
  <c r="J142" i="13"/>
  <c r="BF142" i="13" s="1"/>
  <c r="BK141" i="13"/>
  <c r="BI141" i="13"/>
  <c r="BH141" i="13"/>
  <c r="BG141" i="13"/>
  <c r="BE141" i="13"/>
  <c r="T141" i="13"/>
  <c r="T140" i="13" s="1"/>
  <c r="T139" i="13" s="1"/>
  <c r="T138" i="13" s="1"/>
  <c r="R141" i="13"/>
  <c r="R140" i="13" s="1"/>
  <c r="R139" i="13" s="1"/>
  <c r="R138" i="13" s="1"/>
  <c r="P141" i="13"/>
  <c r="J141" i="13"/>
  <c r="BF141" i="13" s="1"/>
  <c r="BK140" i="13"/>
  <c r="BK139" i="13" s="1"/>
  <c r="J140" i="13"/>
  <c r="J135" i="13"/>
  <c r="J134" i="13"/>
  <c r="F134" i="13"/>
  <c r="F132" i="13"/>
  <c r="E130" i="13"/>
  <c r="J112" i="13"/>
  <c r="J111" i="13"/>
  <c r="J109" i="13"/>
  <c r="J108" i="13"/>
  <c r="J106" i="13"/>
  <c r="J105" i="13"/>
  <c r="J103" i="13"/>
  <c r="J102" i="13"/>
  <c r="J101" i="13"/>
  <c r="J100" i="13"/>
  <c r="J94" i="13"/>
  <c r="J93" i="13"/>
  <c r="F93" i="13"/>
  <c r="F91" i="13"/>
  <c r="E89" i="13"/>
  <c r="J41" i="13"/>
  <c r="F41" i="13"/>
  <c r="J40" i="13"/>
  <c r="F40" i="13"/>
  <c r="J39" i="13"/>
  <c r="F39" i="13"/>
  <c r="J37" i="13"/>
  <c r="F37" i="13"/>
  <c r="J33" i="13"/>
  <c r="J20" i="13"/>
  <c r="E20" i="13"/>
  <c r="F135" i="13" s="1"/>
  <c r="J19" i="13"/>
  <c r="J14" i="13"/>
  <c r="J132" i="13" s="1"/>
  <c r="E7" i="13"/>
  <c r="E126" i="13" s="1"/>
  <c r="BD98" i="12"/>
  <c r="BC98" i="12"/>
  <c r="BB98" i="12"/>
  <c r="BA98" i="12"/>
  <c r="BA95" i="12" s="1"/>
  <c r="AZ98" i="12"/>
  <c r="AY98" i="12"/>
  <c r="AX98" i="12"/>
  <c r="AW98" i="12"/>
  <c r="AT98" i="12" s="1"/>
  <c r="AN98" i="12" s="1"/>
  <c r="AV98" i="12"/>
  <c r="AU98" i="12"/>
  <c r="BD97" i="12"/>
  <c r="BC97" i="12"/>
  <c r="BB97" i="12"/>
  <c r="BA97" i="12"/>
  <c r="AZ97" i="12"/>
  <c r="AY97" i="12"/>
  <c r="AX97" i="12"/>
  <c r="AW97" i="12"/>
  <c r="AV97" i="12"/>
  <c r="AU97" i="12"/>
  <c r="AT97" i="12"/>
  <c r="AN97" i="12" s="1"/>
  <c r="BD96" i="12"/>
  <c r="BC96" i="12"/>
  <c r="BC95" i="12" s="1"/>
  <c r="BB96" i="12"/>
  <c r="BB95" i="12" s="1"/>
  <c r="BA96" i="12"/>
  <c r="AZ96" i="12"/>
  <c r="AY96" i="12"/>
  <c r="AX96" i="12"/>
  <c r="AW96" i="12"/>
  <c r="AV96" i="12"/>
  <c r="AT96" i="12" s="1"/>
  <c r="AU96" i="12"/>
  <c r="AU95" i="12" s="1"/>
  <c r="AU94" i="12" s="1"/>
  <c r="AG95" i="12"/>
  <c r="BD95" i="12"/>
  <c r="BD94" i="12" s="1"/>
  <c r="W36" i="12" s="1"/>
  <c r="AZ95" i="12"/>
  <c r="AZ94" i="12" s="1"/>
  <c r="AV95" i="12"/>
  <c r="AS95" i="12"/>
  <c r="AS94" i="12" s="1"/>
  <c r="AM90" i="12"/>
  <c r="L90" i="12"/>
  <c r="AM89" i="12"/>
  <c r="L89" i="12"/>
  <c r="AM87" i="12"/>
  <c r="L87" i="12"/>
  <c r="L85" i="12"/>
  <c r="AK27" i="12"/>
  <c r="AN94" i="16" l="1"/>
  <c r="AN105" i="16" s="1"/>
  <c r="AG105" i="16"/>
  <c r="AK26" i="16"/>
  <c r="AK29" i="16" s="1"/>
  <c r="AK38" i="16" s="1"/>
  <c r="J139" i="13"/>
  <c r="J99" i="13" s="1"/>
  <c r="BK138" i="13"/>
  <c r="J138" i="13" s="1"/>
  <c r="J98" i="13" s="1"/>
  <c r="J38" i="13"/>
  <c r="F38" i="13"/>
  <c r="P187" i="13"/>
  <c r="P138" i="13" s="1"/>
  <c r="J91" i="13"/>
  <c r="J38" i="14"/>
  <c r="J335" i="14"/>
  <c r="J111" i="14" s="1"/>
  <c r="BK334" i="14"/>
  <c r="J334" i="14" s="1"/>
  <c r="J110" i="14" s="1"/>
  <c r="E85" i="13"/>
  <c r="P214" i="14"/>
  <c r="P152" i="15"/>
  <c r="P138" i="14"/>
  <c r="J136" i="15"/>
  <c r="J99" i="15" s="1"/>
  <c r="BK135" i="15"/>
  <c r="J135" i="15" s="1"/>
  <c r="J98" i="15" s="1"/>
  <c r="F94" i="13"/>
  <c r="J139" i="14"/>
  <c r="J99" i="14" s="1"/>
  <c r="BK138" i="14"/>
  <c r="J138" i="14" s="1"/>
  <c r="J98" i="14" s="1"/>
  <c r="T139" i="14"/>
  <c r="T138" i="14" s="1"/>
  <c r="R138" i="14"/>
  <c r="J38" i="15"/>
  <c r="F38" i="15"/>
  <c r="P135" i="15"/>
  <c r="R152" i="15"/>
  <c r="R135" i="15" s="1"/>
  <c r="E123" i="15"/>
  <c r="E85" i="14"/>
  <c r="F94" i="15"/>
  <c r="F37" i="14"/>
  <c r="J91" i="15"/>
  <c r="F94" i="14"/>
  <c r="AG94" i="12"/>
  <c r="AN95" i="12"/>
  <c r="BB94" i="12"/>
  <c r="AX95" i="12"/>
  <c r="AV94" i="12"/>
  <c r="W32" i="12"/>
  <c r="AW95" i="12"/>
  <c r="BA94" i="12"/>
  <c r="AT95" i="12"/>
  <c r="BC94" i="12"/>
  <c r="AY95" i="12"/>
  <c r="AN96" i="12"/>
  <c r="J32" i="14" l="1"/>
  <c r="J34" i="14" s="1"/>
  <c r="J43" i="14" s="1"/>
  <c r="J117" i="14"/>
  <c r="J32" i="13"/>
  <c r="J34" i="13" s="1"/>
  <c r="J43" i="13" s="1"/>
  <c r="J117" i="13"/>
  <c r="J114" i="15"/>
  <c r="J32" i="15"/>
  <c r="J34" i="15" s="1"/>
  <c r="J43" i="15" s="1"/>
  <c r="W33" i="12"/>
  <c r="AW94" i="12"/>
  <c r="AK33" i="12" s="1"/>
  <c r="AY94" i="12"/>
  <c r="W35" i="12"/>
  <c r="AX94" i="12"/>
  <c r="W34" i="12"/>
  <c r="AK32" i="12"/>
  <c r="AG102" i="12"/>
  <c r="AK26" i="12"/>
  <c r="AK29" i="12" s="1"/>
  <c r="AK38" i="12" l="1"/>
  <c r="AT94" i="12"/>
  <c r="AN94" i="12" s="1"/>
  <c r="AN102" i="12" s="1"/>
  <c r="G20" i="5" l="1"/>
  <c r="H20" i="5" s="1"/>
  <c r="G19" i="5"/>
  <c r="H19" i="5" s="1"/>
  <c r="G18" i="5"/>
  <c r="H18" i="5" s="1"/>
  <c r="F21" i="5" l="1"/>
  <c r="J39" i="4" l="1"/>
  <c r="J38" i="4"/>
  <c r="AY98" i="1" s="1"/>
  <c r="J37" i="4"/>
  <c r="AX98" i="1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J118" i="4"/>
  <c r="J117" i="4"/>
  <c r="F117" i="4"/>
  <c r="F115" i="4"/>
  <c r="E113" i="4"/>
  <c r="J94" i="4"/>
  <c r="J93" i="4"/>
  <c r="F93" i="4"/>
  <c r="F91" i="4"/>
  <c r="E89" i="4"/>
  <c r="J20" i="4"/>
  <c r="E20" i="4"/>
  <c r="F94" i="4" s="1"/>
  <c r="J19" i="4"/>
  <c r="J14" i="4"/>
  <c r="J91" i="4" s="1"/>
  <c r="E7" i="4"/>
  <c r="E109" i="4"/>
  <c r="J39" i="3"/>
  <c r="J38" i="3"/>
  <c r="AY97" i="1" s="1"/>
  <c r="J37" i="3"/>
  <c r="AX97" i="1"/>
  <c r="BI334" i="3"/>
  <c r="BH334" i="3"/>
  <c r="BG334" i="3"/>
  <c r="BE334" i="3"/>
  <c r="T334" i="3"/>
  <c r="T333" i="3" s="1"/>
  <c r="R334" i="3"/>
  <c r="R333" i="3" s="1"/>
  <c r="P334" i="3"/>
  <c r="P333" i="3" s="1"/>
  <c r="BI332" i="3"/>
  <c r="BH332" i="3"/>
  <c r="BG332" i="3"/>
  <c r="BE332" i="3"/>
  <c r="T332" i="3"/>
  <c r="T331" i="3"/>
  <c r="R332" i="3"/>
  <c r="R331" i="3"/>
  <c r="P332" i="3"/>
  <c r="P331" i="3" s="1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T148" i="3" s="1"/>
  <c r="R149" i="3"/>
  <c r="R148" i="3" s="1"/>
  <c r="P149" i="3"/>
  <c r="P148" i="3" s="1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J130" i="3"/>
  <c r="F130" i="3"/>
  <c r="F128" i="3"/>
  <c r="E126" i="3"/>
  <c r="J93" i="3"/>
  <c r="F93" i="3"/>
  <c r="F91" i="3"/>
  <c r="E89" i="3"/>
  <c r="J26" i="3"/>
  <c r="E26" i="3"/>
  <c r="J131" i="3" s="1"/>
  <c r="J25" i="3"/>
  <c r="J20" i="3"/>
  <c r="E20" i="3"/>
  <c r="F94" i="3" s="1"/>
  <c r="J19" i="3"/>
  <c r="J14" i="3"/>
  <c r="J91" i="3" s="1"/>
  <c r="E7" i="3"/>
  <c r="E122" i="3" s="1"/>
  <c r="J39" i="2"/>
  <c r="J38" i="2"/>
  <c r="AY96" i="1"/>
  <c r="J37" i="2"/>
  <c r="AX96" i="1" s="1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3" i="2"/>
  <c r="BH473" i="2"/>
  <c r="BG473" i="2"/>
  <c r="BE473" i="2"/>
  <c r="T473" i="2"/>
  <c r="R473" i="2"/>
  <c r="P473" i="2"/>
  <c r="BI472" i="2"/>
  <c r="BH472" i="2"/>
  <c r="BG472" i="2"/>
  <c r="BE472" i="2"/>
  <c r="T472" i="2"/>
  <c r="R472" i="2"/>
  <c r="P472" i="2"/>
  <c r="BI471" i="2"/>
  <c r="BH471" i="2"/>
  <c r="BG471" i="2"/>
  <c r="BE471" i="2"/>
  <c r="T471" i="2"/>
  <c r="R471" i="2"/>
  <c r="P471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1" i="2"/>
  <c r="BH461" i="2"/>
  <c r="BG461" i="2"/>
  <c r="BE461" i="2"/>
  <c r="T461" i="2"/>
  <c r="T460" i="2" s="1"/>
  <c r="R461" i="2"/>
  <c r="R460" i="2" s="1"/>
  <c r="P461" i="2"/>
  <c r="P460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T308" i="2"/>
  <c r="R309" i="2"/>
  <c r="R308" i="2" s="1"/>
  <c r="P309" i="2"/>
  <c r="P308" i="2" s="1"/>
  <c r="BI307" i="2"/>
  <c r="BH307" i="2"/>
  <c r="BG307" i="2"/>
  <c r="BE307" i="2"/>
  <c r="T307" i="2"/>
  <c r="T306" i="2" s="1"/>
  <c r="R307" i="2"/>
  <c r="R306" i="2"/>
  <c r="P307" i="2"/>
  <c r="P306" i="2" s="1"/>
  <c r="BI304" i="2"/>
  <c r="BH304" i="2"/>
  <c r="BG304" i="2"/>
  <c r="BE304" i="2"/>
  <c r="T304" i="2"/>
  <c r="T303" i="2" s="1"/>
  <c r="R304" i="2"/>
  <c r="R303" i="2" s="1"/>
  <c r="P304" i="2"/>
  <c r="P303" i="2" s="1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J137" i="2"/>
  <c r="J136" i="2"/>
  <c r="F136" i="2"/>
  <c r="F134" i="2"/>
  <c r="E132" i="2"/>
  <c r="J94" i="2"/>
  <c r="J93" i="2"/>
  <c r="F93" i="2"/>
  <c r="F91" i="2"/>
  <c r="E89" i="2"/>
  <c r="J20" i="2"/>
  <c r="E20" i="2"/>
  <c r="F137" i="2" s="1"/>
  <c r="J19" i="2"/>
  <c r="J14" i="2"/>
  <c r="J134" i="2" s="1"/>
  <c r="E7" i="2"/>
  <c r="E85" i="2" s="1"/>
  <c r="L90" i="1"/>
  <c r="AM90" i="1"/>
  <c r="AM89" i="1"/>
  <c r="L89" i="1"/>
  <c r="AM87" i="1"/>
  <c r="L87" i="1"/>
  <c r="L85" i="1"/>
  <c r="L84" i="1"/>
  <c r="J464" i="2"/>
  <c r="J452" i="2"/>
  <c r="J446" i="2"/>
  <c r="J440" i="2"/>
  <c r="J435" i="2"/>
  <c r="BK424" i="2"/>
  <c r="J419" i="2"/>
  <c r="J412" i="2"/>
  <c r="BK406" i="2"/>
  <c r="BK397" i="2"/>
  <c r="J392" i="2"/>
  <c r="BK385" i="2"/>
  <c r="BK374" i="2"/>
  <c r="J368" i="2"/>
  <c r="J363" i="2"/>
  <c r="J354" i="2"/>
  <c r="BK350" i="2"/>
  <c r="J336" i="2"/>
  <c r="J329" i="2"/>
  <c r="J325" i="2"/>
  <c r="BK318" i="2"/>
  <c r="J300" i="2"/>
  <c r="J294" i="2"/>
  <c r="J290" i="2"/>
  <c r="BK288" i="2"/>
  <c r="J285" i="2"/>
  <c r="J278" i="2"/>
  <c r="BK272" i="2"/>
  <c r="J268" i="2"/>
  <c r="J263" i="2"/>
  <c r="BK259" i="2"/>
  <c r="J254" i="2"/>
  <c r="J249" i="2"/>
  <c r="J244" i="2"/>
  <c r="J242" i="2"/>
  <c r="BK238" i="2"/>
  <c r="BK235" i="2"/>
  <c r="BK231" i="2"/>
  <c r="J223" i="2"/>
  <c r="BK216" i="2"/>
  <c r="BK206" i="2"/>
  <c r="BK202" i="2"/>
  <c r="BK192" i="2"/>
  <c r="BK187" i="2"/>
  <c r="J177" i="2"/>
  <c r="J173" i="2"/>
  <c r="J169" i="2"/>
  <c r="J157" i="2"/>
  <c r="J149" i="2"/>
  <c r="BK476" i="2"/>
  <c r="J475" i="2"/>
  <c r="BK468" i="2"/>
  <c r="J454" i="2"/>
  <c r="J439" i="2"/>
  <c r="J429" i="2"/>
  <c r="BK421" i="2"/>
  <c r="J411" i="2"/>
  <c r="J398" i="2"/>
  <c r="BK390" i="2"/>
  <c r="J382" i="2"/>
  <c r="J372" i="2"/>
  <c r="BK362" i="2"/>
  <c r="J350" i="2"/>
  <c r="BK347" i="2"/>
  <c r="BK336" i="2"/>
  <c r="J319" i="2"/>
  <c r="J309" i="2"/>
  <c r="J299" i="2"/>
  <c r="J288" i="2"/>
  <c r="BK279" i="2"/>
  <c r="BK271" i="2"/>
  <c r="BK264" i="2"/>
  <c r="J259" i="2"/>
  <c r="BK236" i="2"/>
  <c r="J224" i="2"/>
  <c r="J207" i="2"/>
  <c r="J196" i="2"/>
  <c r="J190" i="2"/>
  <c r="BK173" i="2"/>
  <c r="J170" i="2"/>
  <c r="J165" i="2"/>
  <c r="J160" i="2"/>
  <c r="BK153" i="2"/>
  <c r="J148" i="2"/>
  <c r="AS95" i="1"/>
  <c r="J450" i="2"/>
  <c r="BK443" i="2"/>
  <c r="BK429" i="2"/>
  <c r="BK422" i="2"/>
  <c r="J413" i="2"/>
  <c r="J399" i="2"/>
  <c r="J389" i="2"/>
  <c r="BK384" i="2"/>
  <c r="J379" i="2"/>
  <c r="BK357" i="2"/>
  <c r="J345" i="2"/>
  <c r="BK338" i="2"/>
  <c r="BK327" i="2"/>
  <c r="J322" i="2"/>
  <c r="BK315" i="2"/>
  <c r="BK302" i="2"/>
  <c r="BK290" i="2"/>
  <c r="BK281" i="2"/>
  <c r="J274" i="2"/>
  <c r="J257" i="2"/>
  <c r="BK247" i="2"/>
  <c r="BK237" i="2"/>
  <c r="BK215" i="2"/>
  <c r="BK210" i="2"/>
  <c r="BK201" i="2"/>
  <c r="J197" i="2"/>
  <c r="J192" i="2"/>
  <c r="J182" i="2"/>
  <c r="BK457" i="2"/>
  <c r="J441" i="2"/>
  <c r="J432" i="2"/>
  <c r="J426" i="2"/>
  <c r="BK418" i="2"/>
  <c r="BK414" i="2"/>
  <c r="J407" i="2"/>
  <c r="J402" i="2"/>
  <c r="BK399" i="2"/>
  <c r="BK393" i="2"/>
  <c r="J384" i="2"/>
  <c r="J378" i="2"/>
  <c r="J370" i="2"/>
  <c r="BK366" i="2"/>
  <c r="J361" i="2"/>
  <c r="J356" i="2"/>
  <c r="J349" i="2"/>
  <c r="BK345" i="2"/>
  <c r="BK342" i="2"/>
  <c r="BK333" i="2"/>
  <c r="BK329" i="2"/>
  <c r="BK325" i="2"/>
  <c r="J318" i="2"/>
  <c r="J307" i="2"/>
  <c r="BK294" i="2"/>
  <c r="J289" i="2"/>
  <c r="J279" i="2"/>
  <c r="BK273" i="2"/>
  <c r="BK268" i="2"/>
  <c r="J264" i="2"/>
  <c r="J256" i="2"/>
  <c r="BK249" i="2"/>
  <c r="J247" i="2"/>
  <c r="J243" i="2"/>
  <c r="J232" i="2"/>
  <c r="BK227" i="2"/>
  <c r="BK223" i="2"/>
  <c r="J219" i="2"/>
  <c r="J215" i="2"/>
  <c r="BK207" i="2"/>
  <c r="BK199" i="2"/>
  <c r="J189" i="2"/>
  <c r="J179" i="2"/>
  <c r="BK174" i="2"/>
  <c r="BK165" i="2"/>
  <c r="J158" i="2"/>
  <c r="J153" i="2"/>
  <c r="J150" i="2"/>
  <c r="J145" i="2"/>
  <c r="J326" i="3"/>
  <c r="J318" i="3"/>
  <c r="BK313" i="3"/>
  <c r="BK305" i="3"/>
  <c r="BK300" i="3"/>
  <c r="BK297" i="3"/>
  <c r="J293" i="3"/>
  <c r="J288" i="3"/>
  <c r="BK282" i="3"/>
  <c r="J272" i="3"/>
  <c r="J267" i="3"/>
  <c r="J263" i="3"/>
  <c r="J259" i="3"/>
  <c r="J254" i="3"/>
  <c r="BK251" i="3"/>
  <c r="BK248" i="3"/>
  <c r="BK242" i="3"/>
  <c r="J239" i="3"/>
  <c r="J236" i="3"/>
  <c r="J232" i="3"/>
  <c r="BK228" i="3"/>
  <c r="BK225" i="3"/>
  <c r="J219" i="3"/>
  <c r="BK208" i="3"/>
  <c r="J203" i="3"/>
  <c r="BK200" i="3"/>
  <c r="BK195" i="3"/>
  <c r="BK190" i="3"/>
  <c r="J182" i="3"/>
  <c r="BK178" i="3"/>
  <c r="J174" i="3"/>
  <c r="J171" i="3"/>
  <c r="J164" i="3"/>
  <c r="J161" i="3"/>
  <c r="BK156" i="3"/>
  <c r="BK152" i="3"/>
  <c r="J149" i="3"/>
  <c r="BK145" i="3"/>
  <c r="J141" i="3"/>
  <c r="J334" i="3"/>
  <c r="BK326" i="3"/>
  <c r="J322" i="3"/>
  <c r="J313" i="3"/>
  <c r="J308" i="3"/>
  <c r="J303" i="3"/>
  <c r="BK298" i="3"/>
  <c r="BK289" i="3"/>
  <c r="J282" i="3"/>
  <c r="BK276" i="3"/>
  <c r="BK218" i="3"/>
  <c r="BK212" i="3"/>
  <c r="BK204" i="3"/>
  <c r="BK198" i="3"/>
  <c r="J189" i="3"/>
  <c r="BK184" i="3"/>
  <c r="J175" i="3"/>
  <c r="BK170" i="3"/>
  <c r="J163" i="3"/>
  <c r="BK315" i="3"/>
  <c r="BK309" i="3"/>
  <c r="BK301" i="3"/>
  <c r="BK293" i="3"/>
  <c r="BK288" i="3"/>
  <c r="J283" i="3"/>
  <c r="J276" i="3"/>
  <c r="BK274" i="3"/>
  <c r="BK270" i="3"/>
  <c r="BK264" i="3"/>
  <c r="BK260" i="3"/>
  <c r="J256" i="3"/>
  <c r="BK249" i="3"/>
  <c r="BK245" i="3"/>
  <c r="BK239" i="3"/>
  <c r="BK233" i="3"/>
  <c r="J227" i="3"/>
  <c r="BK222" i="3"/>
  <c r="J218" i="3"/>
  <c r="BK214" i="3"/>
  <c r="J207" i="3"/>
  <c r="BK202" i="3"/>
  <c r="J195" i="3"/>
  <c r="BK192" i="3"/>
  <c r="J187" i="3"/>
  <c r="J179" i="3"/>
  <c r="J172" i="3"/>
  <c r="J165" i="3"/>
  <c r="BK143" i="3"/>
  <c r="BK175" i="4"/>
  <c r="J168" i="4"/>
  <c r="BK162" i="4"/>
  <c r="J156" i="4"/>
  <c r="BK150" i="4"/>
  <c r="J145" i="4"/>
  <c r="J141" i="4"/>
  <c r="BK137" i="4"/>
  <c r="BK130" i="4"/>
  <c r="J127" i="4"/>
  <c r="J171" i="4"/>
  <c r="BK166" i="4"/>
  <c r="J161" i="4"/>
  <c r="BK155" i="4"/>
  <c r="BK151" i="4"/>
  <c r="J138" i="4"/>
  <c r="J131" i="4"/>
  <c r="J175" i="4"/>
  <c r="BK171" i="4"/>
  <c r="J166" i="4"/>
  <c r="J157" i="4"/>
  <c r="J150" i="4"/>
  <c r="BK145" i="4"/>
  <c r="BK142" i="4"/>
  <c r="BK138" i="4"/>
  <c r="BK135" i="4"/>
  <c r="J128" i="4"/>
  <c r="BK124" i="4"/>
  <c r="J458" i="2"/>
  <c r="BK450" i="2"/>
  <c r="BK447" i="2"/>
  <c r="BK438" i="2"/>
  <c r="J433" i="2"/>
  <c r="BK426" i="2"/>
  <c r="BK423" i="2"/>
  <c r="BK415" i="2"/>
  <c r="BK409" i="2"/>
  <c r="BK403" i="2"/>
  <c r="BK394" i="2"/>
  <c r="BK386" i="2"/>
  <c r="BK376" i="2"/>
  <c r="BK369" i="2"/>
  <c r="BK364" i="2"/>
  <c r="J360" i="2"/>
  <c r="J339" i="2"/>
  <c r="J327" i="2"/>
  <c r="BK324" i="2"/>
  <c r="BK316" i="2"/>
  <c r="BK304" i="2"/>
  <c r="BK229" i="2"/>
  <c r="BK219" i="2"/>
  <c r="J210" i="2"/>
  <c r="BK203" i="2"/>
  <c r="J195" i="2"/>
  <c r="BK189" i="2"/>
  <c r="BK181" i="2"/>
  <c r="BK176" i="2"/>
  <c r="J172" i="2"/>
  <c r="J162" i="2"/>
  <c r="BK154" i="2"/>
  <c r="BK144" i="2"/>
  <c r="J476" i="2"/>
  <c r="J471" i="2"/>
  <c r="BK463" i="2"/>
  <c r="BK459" i="2"/>
  <c r="J444" i="2"/>
  <c r="BK427" i="2"/>
  <c r="J420" i="2"/>
  <c r="J410" i="2"/>
  <c r="J396" i="2"/>
  <c r="J388" i="2"/>
  <c r="BK378" i="2"/>
  <c r="J371" i="2"/>
  <c r="BK358" i="2"/>
  <c r="BK349" i="2"/>
  <c r="BK344" i="2"/>
  <c r="J334" i="2"/>
  <c r="BK313" i="2"/>
  <c r="J304" i="2"/>
  <c r="BK296" i="2"/>
  <c r="BK285" i="2"/>
  <c r="BK276" i="2"/>
  <c r="J270" i="2"/>
  <c r="BK262" i="2"/>
  <c r="J258" i="2"/>
  <c r="J250" i="2"/>
  <c r="BK230" i="2"/>
  <c r="BK211" i="2"/>
  <c r="J201" i="2"/>
  <c r="BK191" i="2"/>
  <c r="BK182" i="2"/>
  <c r="BK172" i="2"/>
  <c r="J168" i="2"/>
  <c r="BK162" i="2"/>
  <c r="J156" i="2"/>
  <c r="J151" i="2"/>
  <c r="BK147" i="2"/>
  <c r="J473" i="2"/>
  <c r="BK469" i="2"/>
  <c r="BK465" i="2"/>
  <c r="BK458" i="2"/>
  <c r="J455" i="2"/>
  <c r="BK449" i="2"/>
  <c r="BK444" i="2"/>
  <c r="J438" i="2"/>
  <c r="BK433" i="2"/>
  <c r="J424" i="2"/>
  <c r="BK405" i="2"/>
  <c r="BK398" i="2"/>
  <c r="BK388" i="2"/>
  <c r="BK380" i="2"/>
  <c r="J359" i="2"/>
  <c r="BK353" i="2"/>
  <c r="J335" i="2"/>
  <c r="BK326" i="2"/>
  <c r="BK320" i="2"/>
  <c r="J314" i="2"/>
  <c r="BK309" i="2"/>
  <c r="BK289" i="2"/>
  <c r="BK270" i="2"/>
  <c r="J253" i="2"/>
  <c r="BK239" i="2"/>
  <c r="J226" i="2"/>
  <c r="J214" i="2"/>
  <c r="BK205" i="2"/>
  <c r="BK197" i="2"/>
  <c r="BK195" i="2"/>
  <c r="J186" i="2"/>
  <c r="J469" i="2"/>
  <c r="J447" i="2"/>
  <c r="BK435" i="2"/>
  <c r="J427" i="2"/>
  <c r="BK419" i="2"/>
  <c r="J415" i="2"/>
  <c r="J408" i="2"/>
  <c r="J401" i="2"/>
  <c r="BK396" i="2"/>
  <c r="J391" i="2"/>
  <c r="BK381" i="2"/>
  <c r="BK377" i="2"/>
  <c r="J374" i="2"/>
  <c r="J369" i="2"/>
  <c r="BK363" i="2"/>
  <c r="J358" i="2"/>
  <c r="BK352" i="2"/>
  <c r="BK346" i="2"/>
  <c r="J338" i="2"/>
  <c r="BK330" i="2"/>
  <c r="J323" i="2"/>
  <c r="BK301" i="2"/>
  <c r="J295" i="2"/>
  <c r="BK287" i="2"/>
  <c r="J281" i="2"/>
  <c r="BK275" i="2"/>
  <c r="BK267" i="2"/>
  <c r="BK263" i="2"/>
  <c r="BK254" i="2"/>
  <c r="BK250" i="2"/>
  <c r="J245" i="2"/>
  <c r="J239" i="2"/>
  <c r="J228" i="2"/>
  <c r="BK222" i="2"/>
  <c r="BK218" i="2"/>
  <c r="BK214" i="2"/>
  <c r="BK209" i="2"/>
  <c r="BK200" i="2"/>
  <c r="J191" i="2"/>
  <c r="J185" i="2"/>
  <c r="J178" i="2"/>
  <c r="BK168" i="2"/>
  <c r="BK164" i="2"/>
  <c r="BK157" i="2"/>
  <c r="J152" i="2"/>
  <c r="BK149" i="2"/>
  <c r="J143" i="2"/>
  <c r="J324" i="3"/>
  <c r="BK319" i="3"/>
  <c r="J314" i="3"/>
  <c r="BK306" i="3"/>
  <c r="J301" i="3"/>
  <c r="BK295" i="3"/>
  <c r="J291" i="3"/>
  <c r="BK287" i="3"/>
  <c r="J279" i="3"/>
  <c r="J273" i="3"/>
  <c r="BK266" i="3"/>
  <c r="BK261" i="3"/>
  <c r="BK256" i="3"/>
  <c r="J253" i="3"/>
  <c r="J250" i="3"/>
  <c r="J246" i="3"/>
  <c r="J243" i="3"/>
  <c r="J240" i="3"/>
  <c r="J233" i="3"/>
  <c r="J229" i="3"/>
  <c r="J226" i="3"/>
  <c r="J222" i="3"/>
  <c r="J214" i="3"/>
  <c r="BK206" i="3"/>
  <c r="J202" i="3"/>
  <c r="J196" i="3"/>
  <c r="J191" i="3"/>
  <c r="J186" i="3"/>
  <c r="J183" i="3"/>
  <c r="BK180" i="3"/>
  <c r="J176" i="3"/>
  <c r="BK172" i="3"/>
  <c r="BK163" i="3"/>
  <c r="BK159" i="3"/>
  <c r="BK153" i="3"/>
  <c r="J152" i="3"/>
  <c r="BK149" i="3"/>
  <c r="J147" i="3"/>
  <c r="J145" i="3"/>
  <c r="J139" i="3"/>
  <c r="J329" i="3"/>
  <c r="BK323" i="3"/>
  <c r="BK317" i="3"/>
  <c r="J310" i="3"/>
  <c r="J305" i="3"/>
  <c r="J302" i="3"/>
  <c r="J296" i="3"/>
  <c r="BK291" i="3"/>
  <c r="J286" i="3"/>
  <c r="J280" i="3"/>
  <c r="BK219" i="3"/>
  <c r="BK207" i="3"/>
  <c r="BK199" i="3"/>
  <c r="BK188" i="3"/>
  <c r="BK181" i="3"/>
  <c r="BK171" i="3"/>
  <c r="BK165" i="3"/>
  <c r="BK162" i="3"/>
  <c r="BK310" i="3"/>
  <c r="BK292" i="3"/>
  <c r="BK285" i="3"/>
  <c r="J281" i="3"/>
  <c r="BK275" i="3"/>
  <c r="BK273" i="3"/>
  <c r="BK267" i="3"/>
  <c r="BK263" i="3"/>
  <c r="BK259" i="3"/>
  <c r="J255" i="3"/>
  <c r="BK250" i="3"/>
  <c r="J247" i="3"/>
  <c r="BK243" i="3"/>
  <c r="BK240" i="3"/>
  <c r="J237" i="3"/>
  <c r="BK231" i="3"/>
  <c r="BK226" i="3"/>
  <c r="J223" i="3"/>
  <c r="BK217" i="3"/>
  <c r="J212" i="3"/>
  <c r="J201" i="3"/>
  <c r="BK194" i="3"/>
  <c r="BK189" i="3"/>
  <c r="BK182" i="3"/>
  <c r="BK176" i="3"/>
  <c r="BK168" i="3"/>
  <c r="BK160" i="3"/>
  <c r="J137" i="3"/>
  <c r="BK170" i="4"/>
  <c r="BK161" i="4"/>
  <c r="BK153" i="4"/>
  <c r="BK148" i="4"/>
  <c r="J139" i="4"/>
  <c r="BK131" i="4"/>
  <c r="J129" i="4"/>
  <c r="J123" i="4"/>
  <c r="BK172" i="4"/>
  <c r="J169" i="4"/>
  <c r="J164" i="4"/>
  <c r="BK159" i="4"/>
  <c r="BK154" i="4"/>
  <c r="J147" i="4"/>
  <c r="J136" i="4"/>
  <c r="J130" i="4"/>
  <c r="BK173" i="4"/>
  <c r="BK169" i="4"/>
  <c r="BK164" i="4"/>
  <c r="J159" i="4"/>
  <c r="J151" i="4"/>
  <c r="BK147" i="4"/>
  <c r="BK141" i="4"/>
  <c r="BK139" i="4"/>
  <c r="BK133" i="4"/>
  <c r="BK129" i="4"/>
  <c r="BK125" i="4"/>
  <c r="BK455" i="2"/>
  <c r="J449" i="2"/>
  <c r="J443" i="2"/>
  <c r="J437" i="2"/>
  <c r="BK432" i="2"/>
  <c r="BK420" i="2"/>
  <c r="BK413" i="2"/>
  <c r="BK408" i="2"/>
  <c r="BK401" i="2"/>
  <c r="J390" i="2"/>
  <c r="BK370" i="2"/>
  <c r="BK365" i="2"/>
  <c r="BK361" i="2"/>
  <c r="J352" i="2"/>
  <c r="BK348" i="2"/>
  <c r="BK334" i="2"/>
  <c r="J330" i="2"/>
  <c r="BK322" i="2"/>
  <c r="BK312" i="2"/>
  <c r="BK299" i="2"/>
  <c r="BK297" i="2"/>
  <c r="BK293" i="2"/>
  <c r="J287" i="2"/>
  <c r="BK282" i="2"/>
  <c r="J275" i="2"/>
  <c r="J269" i="2"/>
  <c r="BK265" i="2"/>
  <c r="BK260" i="2"/>
  <c r="BK255" i="2"/>
  <c r="J251" i="2"/>
  <c r="BK245" i="2"/>
  <c r="BK243" i="2"/>
  <c r="J240" i="2"/>
  <c r="J236" i="2"/>
  <c r="BK232" i="2"/>
  <c r="J227" i="2"/>
  <c r="BK221" i="2"/>
  <c r="BK212" i="2"/>
  <c r="BK204" i="2"/>
  <c r="BK196" i="2"/>
  <c r="BK190" i="2"/>
  <c r="J183" i="2"/>
  <c r="BK175" i="2"/>
  <c r="BK170" i="2"/>
  <c r="BK163" i="2"/>
  <c r="BK156" i="2"/>
  <c r="BK143" i="2"/>
  <c r="BK475" i="2"/>
  <c r="J472" i="2"/>
  <c r="J456" i="2"/>
  <c r="J434" i="2"/>
  <c r="J423" i="2"/>
  <c r="J417" i="2"/>
  <c r="BK402" i="2"/>
  <c r="BK392" i="2"/>
  <c r="J386" i="2"/>
  <c r="J377" i="2"/>
  <c r="J366" i="2"/>
  <c r="BK351" i="2"/>
  <c r="J346" i="2"/>
  <c r="BK335" i="2"/>
  <c r="BK314" i="2"/>
  <c r="BK307" i="2"/>
  <c r="J291" i="2"/>
  <c r="BK283" i="2"/>
  <c r="BK274" i="2"/>
  <c r="J267" i="2"/>
  <c r="J260" i="2"/>
  <c r="J255" i="2"/>
  <c r="J235" i="2"/>
  <c r="J218" i="2"/>
  <c r="J206" i="2"/>
  <c r="J194" i="2"/>
  <c r="J187" i="2"/>
  <c r="J176" i="2"/>
  <c r="J171" i="2"/>
  <c r="BK167" i="2"/>
  <c r="J163" i="2"/>
  <c r="J159" i="2"/>
  <c r="BK152" i="2"/>
  <c r="BK145" i="2"/>
  <c r="BK471" i="2"/>
  <c r="BK466" i="2"/>
  <c r="J459" i="2"/>
  <c r="J457" i="2"/>
  <c r="BK453" i="2"/>
  <c r="J448" i="2"/>
  <c r="BK440" i="2"/>
  <c r="J436" i="2"/>
  <c r="J430" i="2"/>
  <c r="J414" i="2"/>
  <c r="BK412" i="2"/>
  <c r="J404" i="2"/>
  <c r="J395" i="2"/>
  <c r="J385" i="2"/>
  <c r="J381" i="2"/>
  <c r="J364" i="2"/>
  <c r="J355" i="2"/>
  <c r="J342" i="2"/>
  <c r="BK332" i="2"/>
  <c r="J324" i="2"/>
  <c r="BK317" i="2"/>
  <c r="J313" i="2"/>
  <c r="J298" i="2"/>
  <c r="BK284" i="2"/>
  <c r="BK280" i="2"/>
  <c r="BK252" i="2"/>
  <c r="J241" i="2"/>
  <c r="J238" i="2"/>
  <c r="BK224" i="2"/>
  <c r="J212" i="2"/>
  <c r="J198" i="2"/>
  <c r="J193" i="2"/>
  <c r="BK183" i="2"/>
  <c r="BK464" i="2"/>
  <c r="J453" i="2"/>
  <c r="BK437" i="2"/>
  <c r="BK428" i="2"/>
  <c r="J422" i="2"/>
  <c r="BK416" i="2"/>
  <c r="BK411" i="2"/>
  <c r="J403" i="2"/>
  <c r="J394" i="2"/>
  <c r="BK387" i="2"/>
  <c r="BK379" i="2"/>
  <c r="BK375" i="2"/>
  <c r="BK371" i="2"/>
  <c r="BK368" i="2"/>
  <c r="J365" i="2"/>
  <c r="BK359" i="2"/>
  <c r="J353" i="2"/>
  <c r="J347" i="2"/>
  <c r="J343" i="2"/>
  <c r="BK331" i="2"/>
  <c r="J328" i="2"/>
  <c r="BK319" i="2"/>
  <c r="J312" i="2"/>
  <c r="J297" i="2"/>
  <c r="BK291" i="2"/>
  <c r="J282" i="2"/>
  <c r="J276" i="2"/>
  <c r="BK269" i="2"/>
  <c r="J265" i="2"/>
  <c r="BK258" i="2"/>
  <c r="BK251" i="2"/>
  <c r="J246" i="2"/>
  <c r="BK240" i="2"/>
  <c r="J231" i="2"/>
  <c r="J225" i="2"/>
  <c r="J220" i="2"/>
  <c r="J216" i="2"/>
  <c r="J211" i="2"/>
  <c r="J203" i="2"/>
  <c r="BK198" i="2"/>
  <c r="J188" i="2"/>
  <c r="J181" i="2"/>
  <c r="J175" i="2"/>
  <c r="J166" i="2"/>
  <c r="BK159" i="2"/>
  <c r="J154" i="2"/>
  <c r="BK151" i="2"/>
  <c r="BK146" i="2"/>
  <c r="J327" i="3"/>
  <c r="J321" i="3"/>
  <c r="BK316" i="3"/>
  <c r="BK312" i="3"/>
  <c r="J307" i="3"/>
  <c r="BK303" i="3"/>
  <c r="BK296" i="3"/>
  <c r="J292" i="3"/>
  <c r="J284" i="3"/>
  <c r="BK280" i="3"/>
  <c r="BK277" i="3"/>
  <c r="J269" i="3"/>
  <c r="J264" i="3"/>
  <c r="J260" i="3"/>
  <c r="BK257" i="3"/>
  <c r="BK253" i="3"/>
  <c r="J249" i="3"/>
  <c r="J245" i="3"/>
  <c r="J241" i="3"/>
  <c r="J238" i="3"/>
  <c r="BK235" i="3"/>
  <c r="J231" i="3"/>
  <c r="J228" i="3"/>
  <c r="J224" i="3"/>
  <c r="J220" i="3"/>
  <c r="J216" i="3"/>
  <c r="J205" i="3"/>
  <c r="J198" i="3"/>
  <c r="BK193" i="3"/>
  <c r="BK187" i="3"/>
  <c r="J184" i="3"/>
  <c r="BK179" i="3"/>
  <c r="BK175" i="3"/>
  <c r="BK169" i="3"/>
  <c r="BK158" i="3"/>
  <c r="BK154" i="3"/>
  <c r="BK151" i="3"/>
  <c r="BK147" i="3"/>
  <c r="J146" i="3"/>
  <c r="J143" i="3"/>
  <c r="BK138" i="3"/>
  <c r="J328" i="3"/>
  <c r="BK318" i="3"/>
  <c r="BK311" i="3"/>
  <c r="BK307" i="3"/>
  <c r="J300" i="3"/>
  <c r="J295" i="3"/>
  <c r="BK290" i="3"/>
  <c r="J285" i="3"/>
  <c r="J277" i="3"/>
  <c r="BK215" i="3"/>
  <c r="J209" i="3"/>
  <c r="BK201" i="3"/>
  <c r="J194" i="3"/>
  <c r="BK186" i="3"/>
  <c r="J173" i="3"/>
  <c r="BK166" i="3"/>
  <c r="BK161" i="3"/>
  <c r="J160" i="3"/>
  <c r="J159" i="3"/>
  <c r="J158" i="3"/>
  <c r="J157" i="3"/>
  <c r="J156" i="3"/>
  <c r="J153" i="3"/>
  <c r="BK144" i="3"/>
  <c r="BK142" i="3"/>
  <c r="BK141" i="3"/>
  <c r="J140" i="3"/>
  <c r="J138" i="3"/>
  <c r="BK137" i="3"/>
  <c r="BK334" i="3"/>
  <c r="J332" i="3"/>
  <c r="BK329" i="3"/>
  <c r="BK328" i="3"/>
  <c r="BK327" i="3"/>
  <c r="J325" i="3"/>
  <c r="J323" i="3"/>
  <c r="BK322" i="3"/>
  <c r="BK321" i="3"/>
  <c r="J319" i="3"/>
  <c r="J317" i="3"/>
  <c r="J316" i="3"/>
  <c r="J311" i="3"/>
  <c r="BK302" i="3"/>
  <c r="J297" i="3"/>
  <c r="J289" i="3"/>
  <c r="BK286" i="3"/>
  <c r="J278" i="3"/>
  <c r="J274" i="3"/>
  <c r="BK269" i="3"/>
  <c r="J266" i="3"/>
  <c r="BK262" i="3"/>
  <c r="BK258" i="3"/>
  <c r="BK254" i="3"/>
  <c r="J251" i="3"/>
  <c r="BK246" i="3"/>
  <c r="J242" i="3"/>
  <c r="BK236" i="3"/>
  <c r="J230" i="3"/>
  <c r="BK224" i="3"/>
  <c r="BK220" i="3"/>
  <c r="J215" i="3"/>
  <c r="J208" i="3"/>
  <c r="BK203" i="3"/>
  <c r="J200" i="3"/>
  <c r="J193" i="3"/>
  <c r="BK183" i="3"/>
  <c r="J177" i="3"/>
  <c r="J170" i="3"/>
  <c r="J167" i="3"/>
  <c r="J144" i="3"/>
  <c r="BK139" i="3"/>
  <c r="J173" i="4"/>
  <c r="J165" i="4"/>
  <c r="J158" i="4"/>
  <c r="J155" i="4"/>
  <c r="J149" i="4"/>
  <c r="BK143" i="4"/>
  <c r="J140" i="4"/>
  <c r="J135" i="4"/>
  <c r="BK128" i="4"/>
  <c r="J162" i="4"/>
  <c r="BK156" i="4"/>
  <c r="BK152" i="4"/>
  <c r="BK146" i="4"/>
  <c r="J134" i="4"/>
  <c r="BK126" i="4"/>
  <c r="BK168" i="4"/>
  <c r="BK163" i="4"/>
  <c r="BK158" i="4"/>
  <c r="J148" i="4"/>
  <c r="J143" i="4"/>
  <c r="J137" i="4"/>
  <c r="BK134" i="4"/>
  <c r="J126" i="4"/>
  <c r="BK123" i="4"/>
  <c r="J463" i="2"/>
  <c r="BK454" i="2"/>
  <c r="BK448" i="2"/>
  <c r="BK441" i="2"/>
  <c r="BK436" i="2"/>
  <c r="J431" i="2"/>
  <c r="J416" i="2"/>
  <c r="BK410" i="2"/>
  <c r="BK407" i="2"/>
  <c r="BK400" i="2"/>
  <c r="BK391" i="2"/>
  <c r="BK383" i="2"/>
  <c r="BK373" i="2"/>
  <c r="J367" i="2"/>
  <c r="J362" i="2"/>
  <c r="J357" i="2"/>
  <c r="BK343" i="2"/>
  <c r="J333" i="2"/>
  <c r="BK328" i="2"/>
  <c r="J320" i="2"/>
  <c r="J315" i="2"/>
  <c r="J302" i="2"/>
  <c r="BK298" i="2"/>
  <c r="J292" i="2"/>
  <c r="BK286" i="2"/>
  <c r="J280" i="2"/>
  <c r="J277" i="2"/>
  <c r="J271" i="2"/>
  <c r="BK266" i="2"/>
  <c r="BK256" i="2"/>
  <c r="BK253" i="2"/>
  <c r="BK246" i="2"/>
  <c r="BK241" i="2"/>
  <c r="J237" i="2"/>
  <c r="J234" i="2"/>
  <c r="BK228" i="2"/>
  <c r="BK220" i="2"/>
  <c r="BK217" i="2"/>
  <c r="J205" i="2"/>
  <c r="J199" i="2"/>
  <c r="BK188" i="2"/>
  <c r="BK178" i="2"/>
  <c r="J174" i="2"/>
  <c r="BK171" i="2"/>
  <c r="BK166" i="2"/>
  <c r="BK158" i="2"/>
  <c r="BK148" i="2"/>
  <c r="BK473" i="2"/>
  <c r="J465" i="2"/>
  <c r="J461" i="2"/>
  <c r="BK452" i="2"/>
  <c r="BK431" i="2"/>
  <c r="BK425" i="2"/>
  <c r="J418" i="2"/>
  <c r="J405" i="2"/>
  <c r="J393" i="2"/>
  <c r="J383" i="2"/>
  <c r="J373" i="2"/>
  <c r="BK355" i="2"/>
  <c r="J341" i="2"/>
  <c r="BK321" i="2"/>
  <c r="J311" i="2"/>
  <c r="J301" i="2"/>
  <c r="BK292" i="2"/>
  <c r="J284" i="2"/>
  <c r="J273" i="2"/>
  <c r="J261" i="2"/>
  <c r="BK257" i="2"/>
  <c r="BK242" i="2"/>
  <c r="BK225" i="2"/>
  <c r="BK213" i="2"/>
  <c r="J204" i="2"/>
  <c r="BK184" i="2"/>
  <c r="BK179" i="2"/>
  <c r="BK169" i="2"/>
  <c r="J164" i="2"/>
  <c r="BK155" i="2"/>
  <c r="BK150" i="2"/>
  <c r="J146" i="2"/>
  <c r="BK472" i="2"/>
  <c r="J468" i="2"/>
  <c r="BK461" i="2"/>
  <c r="BK456" i="2"/>
  <c r="BK451" i="2"/>
  <c r="BK446" i="2"/>
  <c r="BK439" i="2"/>
  <c r="BK434" i="2"/>
  <c r="J428" i="2"/>
  <c r="J421" i="2"/>
  <c r="J406" i="2"/>
  <c r="J397" i="2"/>
  <c r="J387" i="2"/>
  <c r="BK382" i="2"/>
  <c r="J375" i="2"/>
  <c r="BK356" i="2"/>
  <c r="J351" i="2"/>
  <c r="BK339" i="2"/>
  <c r="J331" i="2"/>
  <c r="BK323" i="2"/>
  <c r="J316" i="2"/>
  <c r="BK311" i="2"/>
  <c r="BK295" i="2"/>
  <c r="J283" i="2"/>
  <c r="BK278" i="2"/>
  <c r="BK261" i="2"/>
  <c r="J248" i="2"/>
  <c r="J230" i="2"/>
  <c r="J222" i="2"/>
  <c r="J209" i="2"/>
  <c r="J200" i="2"/>
  <c r="BK194" i="2"/>
  <c r="BK185" i="2"/>
  <c r="J466" i="2"/>
  <c r="J451" i="2"/>
  <c r="BK430" i="2"/>
  <c r="J425" i="2"/>
  <c r="BK417" i="2"/>
  <c r="J409" i="2"/>
  <c r="BK404" i="2"/>
  <c r="J400" i="2"/>
  <c r="BK395" i="2"/>
  <c r="BK389" i="2"/>
  <c r="J380" i="2"/>
  <c r="J376" i="2"/>
  <c r="BK372" i="2"/>
  <c r="BK367" i="2"/>
  <c r="BK360" i="2"/>
  <c r="BK354" i="2"/>
  <c r="J348" i="2"/>
  <c r="J344" i="2"/>
  <c r="BK341" i="2"/>
  <c r="J332" i="2"/>
  <c r="J326" i="2"/>
  <c r="J321" i="2"/>
  <c r="J317" i="2"/>
  <c r="BK300" i="2"/>
  <c r="J296" i="2"/>
  <c r="J293" i="2"/>
  <c r="J286" i="2"/>
  <c r="BK277" i="2"/>
  <c r="J272" i="2"/>
  <c r="J266" i="2"/>
  <c r="J262" i="2"/>
  <c r="J252" i="2"/>
  <c r="BK248" i="2"/>
  <c r="BK244" i="2"/>
  <c r="BK234" i="2"/>
  <c r="J229" i="2"/>
  <c r="BK226" i="2"/>
  <c r="J221" i="2"/>
  <c r="J217" i="2"/>
  <c r="J213" i="2"/>
  <c r="J202" i="2"/>
  <c r="BK193" i="2"/>
  <c r="BK186" i="2"/>
  <c r="J184" i="2"/>
  <c r="BK177" i="2"/>
  <c r="J167" i="2"/>
  <c r="BK160" i="2"/>
  <c r="J155" i="2"/>
  <c r="J147" i="2"/>
  <c r="J144" i="2"/>
  <c r="BK325" i="3"/>
  <c r="BK320" i="3"/>
  <c r="J315" i="3"/>
  <c r="BK308" i="3"/>
  <c r="BK304" i="3"/>
  <c r="J299" i="3"/>
  <c r="BK294" i="3"/>
  <c r="BK283" i="3"/>
  <c r="BK278" i="3"/>
  <c r="J270" i="3"/>
  <c r="BK265" i="3"/>
  <c r="J262" i="3"/>
  <c r="J258" i="3"/>
  <c r="BK255" i="3"/>
  <c r="J252" i="3"/>
  <c r="BK247" i="3"/>
  <c r="J244" i="3"/>
  <c r="BK237" i="3"/>
  <c r="J235" i="3"/>
  <c r="BK230" i="3"/>
  <c r="BK227" i="3"/>
  <c r="BK223" i="3"/>
  <c r="J217" i="3"/>
  <c r="BK209" i="3"/>
  <c r="J204" i="3"/>
  <c r="BK196" i="3"/>
  <c r="J192" i="3"/>
  <c r="J185" i="3"/>
  <c r="J181" i="3"/>
  <c r="BK177" i="3"/>
  <c r="BK173" i="3"/>
  <c r="J168" i="3"/>
  <c r="J162" i="3"/>
  <c r="BK157" i="3"/>
  <c r="J154" i="3"/>
  <c r="J151" i="3"/>
  <c r="BK146" i="3"/>
  <c r="BK140" i="3"/>
  <c r="BK332" i="3"/>
  <c r="BK324" i="3"/>
  <c r="J320" i="3"/>
  <c r="BK314" i="3"/>
  <c r="J309" i="3"/>
  <c r="J304" i="3"/>
  <c r="BK299" i="3"/>
  <c r="J294" i="3"/>
  <c r="J287" i="3"/>
  <c r="BK281" i="3"/>
  <c r="J221" i="3"/>
  <c r="BK216" i="3"/>
  <c r="J213" i="3"/>
  <c r="J206" i="3"/>
  <c r="BK191" i="3"/>
  <c r="BK185" i="3"/>
  <c r="J178" i="3"/>
  <c r="BK167" i="3"/>
  <c r="BK164" i="3"/>
  <c r="J312" i="3"/>
  <c r="J306" i="3"/>
  <c r="J298" i="3"/>
  <c r="J290" i="3"/>
  <c r="BK284" i="3"/>
  <c r="BK279" i="3"/>
  <c r="J275" i="3"/>
  <c r="BK272" i="3"/>
  <c r="J265" i="3"/>
  <c r="J261" i="3"/>
  <c r="J257" i="3"/>
  <c r="BK252" i="3"/>
  <c r="J248" i="3"/>
  <c r="BK244" i="3"/>
  <c r="BK241" i="3"/>
  <c r="BK238" i="3"/>
  <c r="BK232" i="3"/>
  <c r="BK229" i="3"/>
  <c r="J225" i="3"/>
  <c r="BK221" i="3"/>
  <c r="BK213" i="3"/>
  <c r="BK205" i="3"/>
  <c r="J199" i="3"/>
  <c r="J190" i="3"/>
  <c r="J188" i="3"/>
  <c r="J180" i="3"/>
  <c r="BK174" i="3"/>
  <c r="J169" i="3"/>
  <c r="J166" i="3"/>
  <c r="J142" i="3"/>
  <c r="J174" i="4"/>
  <c r="BK167" i="4"/>
  <c r="J163" i="4"/>
  <c r="BK157" i="4"/>
  <c r="J152" i="4"/>
  <c r="J146" i="4"/>
  <c r="J142" i="4"/>
  <c r="J132" i="4"/>
  <c r="J124" i="4"/>
  <c r="BK174" i="4"/>
  <c r="J170" i="4"/>
  <c r="BK165" i="4"/>
  <c r="BK160" i="4"/>
  <c r="J153" i="4"/>
  <c r="J144" i="4"/>
  <c r="J133" i="4"/>
  <c r="J125" i="4"/>
  <c r="J172" i="4"/>
  <c r="J167" i="4"/>
  <c r="J160" i="4"/>
  <c r="J154" i="4"/>
  <c r="BK149" i="4"/>
  <c r="BK144" i="4"/>
  <c r="BK140" i="4"/>
  <c r="BK136" i="4"/>
  <c r="BK132" i="4"/>
  <c r="BK127" i="4"/>
  <c r="T330" i="3" l="1"/>
  <c r="P330" i="3"/>
  <c r="R330" i="3"/>
  <c r="R142" i="2"/>
  <c r="T161" i="2"/>
  <c r="R180" i="2"/>
  <c r="R208" i="2"/>
  <c r="BK233" i="2"/>
  <c r="J233" i="2" s="1"/>
  <c r="J104" i="2" s="1"/>
  <c r="BK310" i="2"/>
  <c r="J310" i="2" s="1"/>
  <c r="J109" i="2" s="1"/>
  <c r="BK337" i="2"/>
  <c r="J337" i="2" s="1"/>
  <c r="J110" i="2" s="1"/>
  <c r="P340" i="2"/>
  <c r="P442" i="2"/>
  <c r="R445" i="2"/>
  <c r="BK462" i="2"/>
  <c r="J462" i="2" s="1"/>
  <c r="J115" i="2" s="1"/>
  <c r="BK467" i="2"/>
  <c r="J467" i="2" s="1"/>
  <c r="J116" i="2" s="1"/>
  <c r="P470" i="2"/>
  <c r="P474" i="2"/>
  <c r="R136" i="3"/>
  <c r="BK155" i="3"/>
  <c r="J155" i="3" s="1"/>
  <c r="J103" i="3" s="1"/>
  <c r="BK197" i="3"/>
  <c r="J197" i="3" s="1"/>
  <c r="J104" i="3" s="1"/>
  <c r="BK211" i="3"/>
  <c r="J211" i="3" s="1"/>
  <c r="J106" i="3" s="1"/>
  <c r="BK234" i="3"/>
  <c r="J234" i="3" s="1"/>
  <c r="J107" i="3" s="1"/>
  <c r="BK271" i="3"/>
  <c r="J271" i="3" s="1"/>
  <c r="J109" i="3" s="1"/>
  <c r="P142" i="2"/>
  <c r="BK161" i="2"/>
  <c r="J161" i="2" s="1"/>
  <c r="J101" i="2" s="1"/>
  <c r="P180" i="2"/>
  <c r="P208" i="2"/>
  <c r="P233" i="2"/>
  <c r="T310" i="2"/>
  <c r="T340" i="2"/>
  <c r="T442" i="2"/>
  <c r="T445" i="2"/>
  <c r="P462" i="2"/>
  <c r="R467" i="2"/>
  <c r="BK474" i="2"/>
  <c r="J474" i="2" s="1"/>
  <c r="J118" i="2" s="1"/>
  <c r="P136" i="3"/>
  <c r="R150" i="3"/>
  <c r="T155" i="3"/>
  <c r="T197" i="3"/>
  <c r="P211" i="3"/>
  <c r="P234" i="3"/>
  <c r="P271" i="3"/>
  <c r="BK142" i="2"/>
  <c r="P161" i="2"/>
  <c r="BK180" i="2"/>
  <c r="J180" i="2" s="1"/>
  <c r="J102" i="2" s="1"/>
  <c r="BK208" i="2"/>
  <c r="J208" i="2" s="1"/>
  <c r="J103" i="2" s="1"/>
  <c r="T233" i="2"/>
  <c r="R310" i="2"/>
  <c r="R305" i="2" s="1"/>
  <c r="R337" i="2"/>
  <c r="R340" i="2"/>
  <c r="R442" i="2"/>
  <c r="P445" i="2"/>
  <c r="T462" i="2"/>
  <c r="T467" i="2"/>
  <c r="R470" i="2"/>
  <c r="R474" i="2"/>
  <c r="T136" i="3"/>
  <c r="P150" i="3"/>
  <c r="R155" i="3"/>
  <c r="R197" i="3"/>
  <c r="T211" i="3"/>
  <c r="T234" i="3"/>
  <c r="P268" i="3"/>
  <c r="T268" i="3"/>
  <c r="R271" i="3"/>
  <c r="BK122" i="4"/>
  <c r="BK121" i="4" s="1"/>
  <c r="J121" i="4" s="1"/>
  <c r="J98" i="4" s="1"/>
  <c r="R122" i="4"/>
  <c r="R121" i="4" s="1"/>
  <c r="T142" i="2"/>
  <c r="R161" i="2"/>
  <c r="T180" i="2"/>
  <c r="T208" i="2"/>
  <c r="R233" i="2"/>
  <c r="P310" i="2"/>
  <c r="P337" i="2"/>
  <c r="T337" i="2"/>
  <c r="BK340" i="2"/>
  <c r="J340" i="2" s="1"/>
  <c r="J111" i="2" s="1"/>
  <c r="BK442" i="2"/>
  <c r="J442" i="2" s="1"/>
  <c r="J112" i="2" s="1"/>
  <c r="BK445" i="2"/>
  <c r="J445" i="2" s="1"/>
  <c r="J113" i="2" s="1"/>
  <c r="R462" i="2"/>
  <c r="P467" i="2"/>
  <c r="BK470" i="2"/>
  <c r="J470" i="2" s="1"/>
  <c r="J117" i="2" s="1"/>
  <c r="T470" i="2"/>
  <c r="T474" i="2"/>
  <c r="BK136" i="3"/>
  <c r="J136" i="3" s="1"/>
  <c r="J100" i="3" s="1"/>
  <c r="BK150" i="3"/>
  <c r="T150" i="3"/>
  <c r="P155" i="3"/>
  <c r="P197" i="3"/>
  <c r="R211" i="3"/>
  <c r="R234" i="3"/>
  <c r="BK268" i="3"/>
  <c r="J268" i="3" s="1"/>
  <c r="J108" i="3" s="1"/>
  <c r="R268" i="3"/>
  <c r="T271" i="3"/>
  <c r="P122" i="4"/>
  <c r="P121" i="4"/>
  <c r="AU98" i="1" s="1"/>
  <c r="T122" i="4"/>
  <c r="T121" i="4" s="1"/>
  <c r="BK303" i="2"/>
  <c r="J303" i="2" s="1"/>
  <c r="J105" i="2" s="1"/>
  <c r="BK148" i="3"/>
  <c r="J148" i="3"/>
  <c r="J101" i="3" s="1"/>
  <c r="BK306" i="2"/>
  <c r="J306" i="2" s="1"/>
  <c r="J107" i="2" s="1"/>
  <c r="BK308" i="2"/>
  <c r="J308" i="2" s="1"/>
  <c r="J108" i="2" s="1"/>
  <c r="BK460" i="2"/>
  <c r="J460" i="2" s="1"/>
  <c r="J114" i="2" s="1"/>
  <c r="BK333" i="3"/>
  <c r="J333" i="3" s="1"/>
  <c r="J112" i="3" s="1"/>
  <c r="BK331" i="3"/>
  <c r="J331" i="3" s="1"/>
  <c r="J111" i="3" s="1"/>
  <c r="F118" i="4"/>
  <c r="BF127" i="4"/>
  <c r="BF129" i="4"/>
  <c r="BF130" i="4"/>
  <c r="BF135" i="4"/>
  <c r="BF138" i="4"/>
  <c r="BF142" i="4"/>
  <c r="BF145" i="4"/>
  <c r="BF146" i="4"/>
  <c r="BF152" i="4"/>
  <c r="BF154" i="4"/>
  <c r="BF155" i="4"/>
  <c r="BF156" i="4"/>
  <c r="BF161" i="4"/>
  <c r="BF164" i="4"/>
  <c r="BF167" i="4"/>
  <c r="BF169" i="4"/>
  <c r="BF171" i="4"/>
  <c r="J115" i="4"/>
  <c r="BF123" i="4"/>
  <c r="BF124" i="4"/>
  <c r="BF125" i="4"/>
  <c r="BF131" i="4"/>
  <c r="BF134" i="4"/>
  <c r="BF139" i="4"/>
  <c r="BF140" i="4"/>
  <c r="BF141" i="4"/>
  <c r="BF144" i="4"/>
  <c r="BF148" i="4"/>
  <c r="BF149" i="4"/>
  <c r="BF151" i="4"/>
  <c r="BF157" i="4"/>
  <c r="BF159" i="4"/>
  <c r="BF162" i="4"/>
  <c r="BF166" i="4"/>
  <c r="BF170" i="4"/>
  <c r="BF174" i="4"/>
  <c r="E85" i="4"/>
  <c r="BF126" i="4"/>
  <c r="BF128" i="4"/>
  <c r="BF132" i="4"/>
  <c r="BF133" i="4"/>
  <c r="BF136" i="4"/>
  <c r="BF137" i="4"/>
  <c r="BF143" i="4"/>
  <c r="BF147" i="4"/>
  <c r="BF150" i="4"/>
  <c r="BF153" i="4"/>
  <c r="BF158" i="4"/>
  <c r="BF160" i="4"/>
  <c r="BF163" i="4"/>
  <c r="BF165" i="4"/>
  <c r="BF168" i="4"/>
  <c r="BF172" i="4"/>
  <c r="BF173" i="4"/>
  <c r="BF175" i="4"/>
  <c r="J94" i="3"/>
  <c r="BF137" i="3"/>
  <c r="BF139" i="3"/>
  <c r="BF140" i="3"/>
  <c r="BF143" i="3"/>
  <c r="BF160" i="3"/>
  <c r="BF163" i="3"/>
  <c r="BF169" i="3"/>
  <c r="BF174" i="3"/>
  <c r="BF177" i="3"/>
  <c r="BF180" i="3"/>
  <c r="BF183" i="3"/>
  <c r="BF185" i="3"/>
  <c r="BF190" i="3"/>
  <c r="BF191" i="3"/>
  <c r="BF192" i="3"/>
  <c r="BF194" i="3"/>
  <c r="BF195" i="3"/>
  <c r="BF204" i="3"/>
  <c r="BF205" i="3"/>
  <c r="BF208" i="3"/>
  <c r="BF209" i="3"/>
  <c r="BF214" i="3"/>
  <c r="BF215" i="3"/>
  <c r="BF221" i="3"/>
  <c r="BF225" i="3"/>
  <c r="BF226" i="3"/>
  <c r="BF229" i="3"/>
  <c r="BF230" i="3"/>
  <c r="BF232" i="3"/>
  <c r="BF236" i="3"/>
  <c r="BF237" i="3"/>
  <c r="BF238" i="3"/>
  <c r="BF241" i="3"/>
  <c r="BF242" i="3"/>
  <c r="BF244" i="3"/>
  <c r="BF246" i="3"/>
  <c r="BF247" i="3"/>
  <c r="BF248" i="3"/>
  <c r="BF250" i="3"/>
  <c r="BF253" i="3"/>
  <c r="BF254" i="3"/>
  <c r="BF255" i="3"/>
  <c r="BF256" i="3"/>
  <c r="BF260" i="3"/>
  <c r="BF264" i="3"/>
  <c r="BF265" i="3"/>
  <c r="BF267" i="3"/>
  <c r="BF270" i="3"/>
  <c r="BF274" i="3"/>
  <c r="BF275" i="3"/>
  <c r="BF277" i="3"/>
  <c r="BF278" i="3"/>
  <c r="BF286" i="3"/>
  <c r="BF290" i="3"/>
  <c r="BF293" i="3"/>
  <c r="BF294" i="3"/>
  <c r="BF295" i="3"/>
  <c r="BF298" i="3"/>
  <c r="BF299" i="3"/>
  <c r="BF302" i="3"/>
  <c r="BF303" i="3"/>
  <c r="BF304" i="3"/>
  <c r="BF305" i="3"/>
  <c r="BF307" i="3"/>
  <c r="BF311" i="3"/>
  <c r="BF312" i="3"/>
  <c r="BF317" i="3"/>
  <c r="BF319" i="3"/>
  <c r="BF320" i="3"/>
  <c r="BF321" i="3"/>
  <c r="BF323" i="3"/>
  <c r="BF324" i="3"/>
  <c r="BF325" i="3"/>
  <c r="BF326" i="3"/>
  <c r="BF329" i="3"/>
  <c r="BF332" i="3"/>
  <c r="BF334" i="3"/>
  <c r="J142" i="2"/>
  <c r="J100" i="2" s="1"/>
  <c r="E85" i="3"/>
  <c r="J128" i="3"/>
  <c r="F131" i="3"/>
  <c r="BF138" i="3"/>
  <c r="BF142" i="3"/>
  <c r="BF152" i="3"/>
  <c r="BF153" i="3"/>
  <c r="BF157" i="3"/>
  <c r="BF158" i="3"/>
  <c r="BF159" i="3"/>
  <c r="BF162" i="3"/>
  <c r="BF167" i="3"/>
  <c r="BF168" i="3"/>
  <c r="BF170" i="3"/>
  <c r="BF172" i="3"/>
  <c r="BF176" i="3"/>
  <c r="BF178" i="3"/>
  <c r="BF179" i="3"/>
  <c r="BF181" i="3"/>
  <c r="BF182" i="3"/>
  <c r="BF186" i="3"/>
  <c r="BF187" i="3"/>
  <c r="BF193" i="3"/>
  <c r="BF199" i="3"/>
  <c r="BF201" i="3"/>
  <c r="BF202" i="3"/>
  <c r="BF203" i="3"/>
  <c r="BF207" i="3"/>
  <c r="BF213" i="3"/>
  <c r="BF216" i="3"/>
  <c r="BF219" i="3"/>
  <c r="BF220" i="3"/>
  <c r="BF222" i="3"/>
  <c r="BF276" i="3"/>
  <c r="BF281" i="3"/>
  <c r="BF283" i="3"/>
  <c r="BF285" i="3"/>
  <c r="BF291" i="3"/>
  <c r="BF292" i="3"/>
  <c r="BF296" i="3"/>
  <c r="BF300" i="3"/>
  <c r="BF306" i="3"/>
  <c r="BF308" i="3"/>
  <c r="BF314" i="3"/>
  <c r="BF315" i="3"/>
  <c r="BF318" i="3"/>
  <c r="BF327" i="3"/>
  <c r="BF328" i="3"/>
  <c r="BF141" i="3"/>
  <c r="BF144" i="3"/>
  <c r="BF145" i="3"/>
  <c r="BF146" i="3"/>
  <c r="BF147" i="3"/>
  <c r="BF149" i="3"/>
  <c r="BF151" i="3"/>
  <c r="BF154" i="3"/>
  <c r="BF156" i="3"/>
  <c r="BF161" i="3"/>
  <c r="BF164" i="3"/>
  <c r="BF165" i="3"/>
  <c r="BF166" i="3"/>
  <c r="BF171" i="3"/>
  <c r="BF173" i="3"/>
  <c r="BF175" i="3"/>
  <c r="BF184" i="3"/>
  <c r="BF188" i="3"/>
  <c r="BF189" i="3"/>
  <c r="BF196" i="3"/>
  <c r="BF198" i="3"/>
  <c r="BF200" i="3"/>
  <c r="BF206" i="3"/>
  <c r="BF212" i="3"/>
  <c r="BF217" i="3"/>
  <c r="BF218" i="3"/>
  <c r="BF223" i="3"/>
  <c r="BF224" i="3"/>
  <c r="BF227" i="3"/>
  <c r="BF228" i="3"/>
  <c r="BF231" i="3"/>
  <c r="BF233" i="3"/>
  <c r="BF235" i="3"/>
  <c r="BF239" i="3"/>
  <c r="BF240" i="3"/>
  <c r="BF243" i="3"/>
  <c r="BF245" i="3"/>
  <c r="BF249" i="3"/>
  <c r="BF251" i="3"/>
  <c r="BF252" i="3"/>
  <c r="BF257" i="3"/>
  <c r="BF258" i="3"/>
  <c r="BF259" i="3"/>
  <c r="BF261" i="3"/>
  <c r="BF262" i="3"/>
  <c r="BF263" i="3"/>
  <c r="BF266" i="3"/>
  <c r="BF269" i="3"/>
  <c r="BF272" i="3"/>
  <c r="BF273" i="3"/>
  <c r="BF279" i="3"/>
  <c r="BF280" i="3"/>
  <c r="BF282" i="3"/>
  <c r="BF284" i="3"/>
  <c r="BF287" i="3"/>
  <c r="BF288" i="3"/>
  <c r="BF289" i="3"/>
  <c r="BF297" i="3"/>
  <c r="BF301" i="3"/>
  <c r="BF309" i="3"/>
  <c r="BF310" i="3"/>
  <c r="BF313" i="3"/>
  <c r="BF316" i="3"/>
  <c r="BF322" i="3"/>
  <c r="J91" i="2"/>
  <c r="E128" i="2"/>
  <c r="BF147" i="2"/>
  <c r="BF155" i="2"/>
  <c r="BF156" i="2"/>
  <c r="BF159" i="2"/>
  <c r="BF162" i="2"/>
  <c r="BF163" i="2"/>
  <c r="BF168" i="2"/>
  <c r="BF169" i="2"/>
  <c r="BF171" i="2"/>
  <c r="BF172" i="2"/>
  <c r="BF173" i="2"/>
  <c r="BF177" i="2"/>
  <c r="BF187" i="2"/>
  <c r="BF188" i="2"/>
  <c r="BF190" i="2"/>
  <c r="BF194" i="2"/>
  <c r="BF201" i="2"/>
  <c r="BF202" i="2"/>
  <c r="BF203" i="2"/>
  <c r="BF210" i="2"/>
  <c r="BF212" i="2"/>
  <c r="BF216" i="2"/>
  <c r="BF217" i="2"/>
  <c r="BF219" i="2"/>
  <c r="BF221" i="2"/>
  <c r="BF224" i="2"/>
  <c r="BF230" i="2"/>
  <c r="BF235" i="2"/>
  <c r="BF236" i="2"/>
  <c r="BF238" i="2"/>
  <c r="BF240" i="2"/>
  <c r="BF242" i="2"/>
  <c r="BF244" i="2"/>
  <c r="BF245" i="2"/>
  <c r="BF256" i="2"/>
  <c r="BF259" i="2"/>
  <c r="BF261" i="2"/>
  <c r="BF271" i="2"/>
  <c r="BF275" i="2"/>
  <c r="BF278" i="2"/>
  <c r="BF286" i="2"/>
  <c r="BF296" i="2"/>
  <c r="BF299" i="2"/>
  <c r="BF300" i="2"/>
  <c r="BF304" i="2"/>
  <c r="BF311" i="2"/>
  <c r="BF316" i="2"/>
  <c r="BF317" i="2"/>
  <c r="BF322" i="2"/>
  <c r="BF324" i="2"/>
  <c r="BF327" i="2"/>
  <c r="BF335" i="2"/>
  <c r="BF339" i="2"/>
  <c r="BF342" i="2"/>
  <c r="BF347" i="2"/>
  <c r="BF364" i="2"/>
  <c r="BF365" i="2"/>
  <c r="BF374" i="2"/>
  <c r="BF379" i="2"/>
  <c r="BF380" i="2"/>
  <c r="BF385" i="2"/>
  <c r="BF387" i="2"/>
  <c r="BF390" i="2"/>
  <c r="BF397" i="2"/>
  <c r="BF401" i="2"/>
  <c r="BF406" i="2"/>
  <c r="BF407" i="2"/>
  <c r="BF412" i="2"/>
  <c r="BF416" i="2"/>
  <c r="BF421" i="2"/>
  <c r="BF422" i="2"/>
  <c r="BF424" i="2"/>
  <c r="BF429" i="2"/>
  <c r="BF434" i="2"/>
  <c r="BF440" i="2"/>
  <c r="BF450" i="2"/>
  <c r="BF456" i="2"/>
  <c r="BF458" i="2"/>
  <c r="BF465" i="2"/>
  <c r="BF183" i="2"/>
  <c r="BF185" i="2"/>
  <c r="BF186" i="2"/>
  <c r="BF189" i="2"/>
  <c r="BF192" i="2"/>
  <c r="BF193" i="2"/>
  <c r="BF196" i="2"/>
  <c r="BF199" i="2"/>
  <c r="BF207" i="2"/>
  <c r="BF211" i="2"/>
  <c r="BF213" i="2"/>
  <c r="BF215" i="2"/>
  <c r="BF223" i="2"/>
  <c r="BF225" i="2"/>
  <c r="BF229" i="2"/>
  <c r="BF231" i="2"/>
  <c r="BF241" i="2"/>
  <c r="BF247" i="2"/>
  <c r="BF254" i="2"/>
  <c r="BF257" i="2"/>
  <c r="BF262" i="2"/>
  <c r="BF263" i="2"/>
  <c r="BF269" i="2"/>
  <c r="BF273" i="2"/>
  <c r="BF274" i="2"/>
  <c r="BF277" i="2"/>
  <c r="BF280" i="2"/>
  <c r="BF282" i="2"/>
  <c r="BF283" i="2"/>
  <c r="BF285" i="2"/>
  <c r="BF290" i="2"/>
  <c r="BF292" i="2"/>
  <c r="BF294" i="2"/>
  <c r="BF297" i="2"/>
  <c r="BF301" i="2"/>
  <c r="BF312" i="2"/>
  <c r="BF313" i="2"/>
  <c r="BF321" i="2"/>
  <c r="BF325" i="2"/>
  <c r="BF329" i="2"/>
  <c r="BF330" i="2"/>
  <c r="BF331" i="2"/>
  <c r="BF334" i="2"/>
  <c r="BF336" i="2"/>
  <c r="BF341" i="2"/>
  <c r="BF343" i="2"/>
  <c r="BF344" i="2"/>
  <c r="BF346" i="2"/>
  <c r="BF348" i="2"/>
  <c r="BF350" i="2"/>
  <c r="BF355" i="2"/>
  <c r="BF362" i="2"/>
  <c r="BF363" i="2"/>
  <c r="BF383" i="2"/>
  <c r="BF395" i="2"/>
  <c r="BF396" i="2"/>
  <c r="BF398" i="2"/>
  <c r="BF400" i="2"/>
  <c r="BF402" i="2"/>
  <c r="BF404" i="2"/>
  <c r="BF408" i="2"/>
  <c r="BF411" i="2"/>
  <c r="BF423" i="2"/>
  <c r="BF426" i="2"/>
  <c r="BF427" i="2"/>
  <c r="BF435" i="2"/>
  <c r="BF437" i="2"/>
  <c r="BF441" i="2"/>
  <c r="BF448" i="2"/>
  <c r="BF452" i="2"/>
  <c r="BF454" i="2"/>
  <c r="BF459" i="2"/>
  <c r="BF463" i="2"/>
  <c r="BF464" i="2"/>
  <c r="BF466" i="2"/>
  <c r="BF472" i="2"/>
  <c r="BF143" i="2"/>
  <c r="BF148" i="2"/>
  <c r="BF152" i="2"/>
  <c r="BF153" i="2"/>
  <c r="BF157" i="2"/>
  <c r="BF165" i="2"/>
  <c r="BF174" i="2"/>
  <c r="BF175" i="2"/>
  <c r="BF182" i="2"/>
  <c r="BF195" i="2"/>
  <c r="BF197" i="2"/>
  <c r="BF205" i="2"/>
  <c r="BF206" i="2"/>
  <c r="BF218" i="2"/>
  <c r="BF232" i="2"/>
  <c r="BF234" i="2"/>
  <c r="BF243" i="2"/>
  <c r="BF249" i="2"/>
  <c r="BF251" i="2"/>
  <c r="BF255" i="2"/>
  <c r="BF260" i="2"/>
  <c r="BF266" i="2"/>
  <c r="BF268" i="2"/>
  <c r="BF272" i="2"/>
  <c r="BF287" i="2"/>
  <c r="BF288" i="2"/>
  <c r="BF293" i="2"/>
  <c r="BF298" i="2"/>
  <c r="BF302" i="2"/>
  <c r="BF307" i="2"/>
  <c r="BF309" i="2"/>
  <c r="BF315" i="2"/>
  <c r="BF320" i="2"/>
  <c r="BF323" i="2"/>
  <c r="BF345" i="2"/>
  <c r="BF349" i="2"/>
  <c r="BF352" i="2"/>
  <c r="BF354" i="2"/>
  <c r="BF358" i="2"/>
  <c r="BF360" i="2"/>
  <c r="BF366" i="2"/>
  <c r="BF368" i="2"/>
  <c r="BF372" i="2"/>
  <c r="BF373" i="2"/>
  <c r="BF375" i="2"/>
  <c r="BF376" i="2"/>
  <c r="BF377" i="2"/>
  <c r="BF382" i="2"/>
  <c r="BF389" i="2"/>
  <c r="BF391" i="2"/>
  <c r="BF392" i="2"/>
  <c r="BF399" i="2"/>
  <c r="BF403" i="2"/>
  <c r="BF409" i="2"/>
  <c r="BF413" i="2"/>
  <c r="BF415" i="2"/>
  <c r="BF418" i="2"/>
  <c r="BF419" i="2"/>
  <c r="BF420" i="2"/>
  <c r="BF428" i="2"/>
  <c r="BF433" i="2"/>
  <c r="BF436" i="2"/>
  <c r="BF438" i="2"/>
  <c r="BF439" i="2"/>
  <c r="BF443" i="2"/>
  <c r="BF444" i="2"/>
  <c r="BF446" i="2"/>
  <c r="BF447" i="2"/>
  <c r="BF449" i="2"/>
  <c r="BF453" i="2"/>
  <c r="BF455" i="2"/>
  <c r="BF468" i="2"/>
  <c r="BF469" i="2"/>
  <c r="BF471" i="2"/>
  <c r="BF473" i="2"/>
  <c r="BF475" i="2"/>
  <c r="BF476" i="2"/>
  <c r="F94" i="2"/>
  <c r="BF144" i="2"/>
  <c r="BF145" i="2"/>
  <c r="BF146" i="2"/>
  <c r="BF149" i="2"/>
  <c r="BF150" i="2"/>
  <c r="BF151" i="2"/>
  <c r="BF154" i="2"/>
  <c r="BF158" i="2"/>
  <c r="BF160" i="2"/>
  <c r="BF164" i="2"/>
  <c r="BF166" i="2"/>
  <c r="BF167" i="2"/>
  <c r="BF170" i="2"/>
  <c r="BF176" i="2"/>
  <c r="BF178" i="2"/>
  <c r="BF179" i="2"/>
  <c r="BF181" i="2"/>
  <c r="BF184" i="2"/>
  <c r="BF191" i="2"/>
  <c r="BF198" i="2"/>
  <c r="BF200" i="2"/>
  <c r="BF204" i="2"/>
  <c r="BF209" i="2"/>
  <c r="BF214" i="2"/>
  <c r="BF220" i="2"/>
  <c r="BF222" i="2"/>
  <c r="BF226" i="2"/>
  <c r="BF227" i="2"/>
  <c r="BF228" i="2"/>
  <c r="BF237" i="2"/>
  <c r="BF239" i="2"/>
  <c r="BF246" i="2"/>
  <c r="BF248" i="2"/>
  <c r="BF250" i="2"/>
  <c r="BF252" i="2"/>
  <c r="BF253" i="2"/>
  <c r="BF258" i="2"/>
  <c r="BF264" i="2"/>
  <c r="BF265" i="2"/>
  <c r="BF267" i="2"/>
  <c r="BF270" i="2"/>
  <c r="BF276" i="2"/>
  <c r="BF279" i="2"/>
  <c r="BF281" i="2"/>
  <c r="BF284" i="2"/>
  <c r="BF289" i="2"/>
  <c r="BF291" i="2"/>
  <c r="BF295" i="2"/>
  <c r="BF314" i="2"/>
  <c r="BF318" i="2"/>
  <c r="BF319" i="2"/>
  <c r="BF326" i="2"/>
  <c r="BF328" i="2"/>
  <c r="BF332" i="2"/>
  <c r="BF333" i="2"/>
  <c r="BF338" i="2"/>
  <c r="BF351" i="2"/>
  <c r="BF353" i="2"/>
  <c r="BF356" i="2"/>
  <c r="BF357" i="2"/>
  <c r="BF359" i="2"/>
  <c r="BF361" i="2"/>
  <c r="BF367" i="2"/>
  <c r="BF369" i="2"/>
  <c r="BF370" i="2"/>
  <c r="BF371" i="2"/>
  <c r="BF378" i="2"/>
  <c r="BF381" i="2"/>
  <c r="BF384" i="2"/>
  <c r="BF386" i="2"/>
  <c r="BF388" i="2"/>
  <c r="BF393" i="2"/>
  <c r="BF394" i="2"/>
  <c r="BF405" i="2"/>
  <c r="BF410" i="2"/>
  <c r="BF414" i="2"/>
  <c r="BF417" i="2"/>
  <c r="BF425" i="2"/>
  <c r="BF430" i="2"/>
  <c r="BF431" i="2"/>
  <c r="BF432" i="2"/>
  <c r="BF451" i="2"/>
  <c r="BF457" i="2"/>
  <c r="BF461" i="2"/>
  <c r="J35" i="2"/>
  <c r="AV96" i="1" s="1"/>
  <c r="F38" i="3"/>
  <c r="BC97" i="1" s="1"/>
  <c r="J35" i="4"/>
  <c r="AV98" i="1" s="1"/>
  <c r="F37" i="4"/>
  <c r="BB98" i="1" s="1"/>
  <c r="F39" i="4"/>
  <c r="BD98" i="1" s="1"/>
  <c r="AS94" i="1"/>
  <c r="F35" i="2"/>
  <c r="AZ96" i="1" s="1"/>
  <c r="F39" i="2"/>
  <c r="BD96" i="1" s="1"/>
  <c r="F35" i="4"/>
  <c r="AZ98" i="1" s="1"/>
  <c r="F38" i="4"/>
  <c r="BC98" i="1" s="1"/>
  <c r="F38" i="2"/>
  <c r="BC96" i="1" s="1"/>
  <c r="F35" i="3"/>
  <c r="AZ97" i="1" s="1"/>
  <c r="F37" i="3"/>
  <c r="BB97" i="1" s="1"/>
  <c r="F37" i="2"/>
  <c r="BB96" i="1" s="1"/>
  <c r="J35" i="3"/>
  <c r="AV97" i="1" s="1"/>
  <c r="F39" i="3"/>
  <c r="BD97" i="1" s="1"/>
  <c r="T305" i="2" l="1"/>
  <c r="P305" i="2"/>
  <c r="BK135" i="3"/>
  <c r="J135" i="3" s="1"/>
  <c r="J99" i="3" s="1"/>
  <c r="J150" i="3"/>
  <c r="J102" i="3" s="1"/>
  <c r="R210" i="3"/>
  <c r="T210" i="3"/>
  <c r="T135" i="3"/>
  <c r="BK210" i="3"/>
  <c r="J210" i="3" s="1"/>
  <c r="J105" i="3" s="1"/>
  <c r="R135" i="3"/>
  <c r="P210" i="3"/>
  <c r="P135" i="3"/>
  <c r="T141" i="2"/>
  <c r="BK141" i="2"/>
  <c r="P141" i="2"/>
  <c r="R141" i="2"/>
  <c r="R140" i="2"/>
  <c r="BK305" i="2"/>
  <c r="J305" i="2" s="1"/>
  <c r="J106" i="2" s="1"/>
  <c r="J122" i="4"/>
  <c r="J99" i="4" s="1"/>
  <c r="BK330" i="3"/>
  <c r="J330" i="3" s="1"/>
  <c r="J110" i="3" s="1"/>
  <c r="J32" i="4"/>
  <c r="AG98" i="1" s="1"/>
  <c r="F36" i="2"/>
  <c r="BA96" i="1" s="1"/>
  <c r="J36" i="2"/>
  <c r="AW96" i="1" s="1"/>
  <c r="AT96" i="1" s="1"/>
  <c r="J36" i="3"/>
  <c r="AW97" i="1" s="1"/>
  <c r="AT97" i="1" s="1"/>
  <c r="F36" i="3"/>
  <c r="BA97" i="1" s="1"/>
  <c r="J36" i="4"/>
  <c r="AW98" i="1" s="1"/>
  <c r="AT98" i="1" s="1"/>
  <c r="F36" i="4"/>
  <c r="BA98" i="1" s="1"/>
  <c r="AZ95" i="1"/>
  <c r="AV95" i="1" s="1"/>
  <c r="BD95" i="1"/>
  <c r="BD94" i="1" s="1"/>
  <c r="W33" i="1" s="1"/>
  <c r="BB95" i="1"/>
  <c r="BB94" i="1" s="1"/>
  <c r="W31" i="1" s="1"/>
  <c r="BC95" i="1"/>
  <c r="AY95" i="1" s="1"/>
  <c r="P140" i="2" l="1"/>
  <c r="AU96" i="1" s="1"/>
  <c r="AN98" i="1"/>
  <c r="T140" i="2"/>
  <c r="R134" i="3"/>
  <c r="P134" i="3"/>
  <c r="AU97" i="1" s="1"/>
  <c r="AU95" i="1" s="1"/>
  <c r="AU94" i="1" s="1"/>
  <c r="BK134" i="3"/>
  <c r="J134" i="3" s="1"/>
  <c r="J98" i="3" s="1"/>
  <c r="T134" i="3"/>
  <c r="BK140" i="2"/>
  <c r="J140" i="2" s="1"/>
  <c r="J98" i="2" s="1"/>
  <c r="J141" i="2"/>
  <c r="J99" i="2" s="1"/>
  <c r="J41" i="4"/>
  <c r="BA95" i="1"/>
  <c r="AW95" i="1" s="1"/>
  <c r="AT95" i="1" s="1"/>
  <c r="AZ94" i="1"/>
  <c r="W29" i="1" s="1"/>
  <c r="BC94" i="1"/>
  <c r="AY94" i="1" s="1"/>
  <c r="AX94" i="1"/>
  <c r="AX95" i="1"/>
  <c r="J32" i="3" l="1"/>
  <c r="AG97" i="1" s="1"/>
  <c r="AN97" i="1" s="1"/>
  <c r="J32" i="2"/>
  <c r="AG96" i="1" s="1"/>
  <c r="W32" i="1"/>
  <c r="AV94" i="1"/>
  <c r="AK29" i="1" s="1"/>
  <c r="BA94" i="1"/>
  <c r="AW94" i="1" s="1"/>
  <c r="AK30" i="1" s="1"/>
  <c r="J41" i="3" l="1"/>
  <c r="J41" i="2"/>
  <c r="AN96" i="1"/>
  <c r="AG95" i="1"/>
  <c r="AG94" i="1" s="1"/>
  <c r="AK26" i="1" s="1"/>
  <c r="AK35" i="1" s="1"/>
  <c r="AT94" i="1"/>
  <c r="W30" i="1"/>
  <c r="AN95" i="1" l="1"/>
  <c r="AN94" i="1"/>
</calcChain>
</file>

<file path=xl/sharedStrings.xml><?xml version="1.0" encoding="utf-8"?>
<sst xmlns="http://schemas.openxmlformats.org/spreadsheetml/2006/main" count="31833" uniqueCount="4434">
  <si>
    <t>Export Komplet</t>
  </si>
  <si>
    <t/>
  </si>
  <si>
    <t>2.0</t>
  </si>
  <si>
    <t>False</t>
  </si>
  <si>
    <t>{310ef0b6-b08c-4b71-90e0-a70f97d709bc}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</si>
  <si>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</si>
  <si>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</si>
  <si>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</si>
  <si>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</si>
  <si>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</si>
  <si>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</si>
  <si>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</si>
  <si>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78-uprava</t>
  </si>
  <si>
    <t>Stavba:</t>
  </si>
  <si>
    <t>Dom Hudby - Obnova objektu NKP aktualizácia+etapizácia</t>
  </si>
  <si>
    <t>JKSO:</t>
  </si>
  <si>
    <t>KS:</t>
  </si>
  <si>
    <t>Miesto:</t>
  </si>
  <si>
    <t>Bratislava, Panenská 11</t>
  </si>
  <si>
    <t>Dátum:</t>
  </si>
  <si>
    <t>27. 7. 2021</t>
  </si>
  <si>
    <t>Objednávateľ:</t>
  </si>
  <si>
    <t>IČO:</t>
  </si>
  <si>
    <t>GIB Hlavné mesto SR Bratislva</t>
  </si>
  <si>
    <t>IČ DPH:</t>
  </si>
  <si>
    <t>Zhotoviteľ:</t>
  </si>
  <si>
    <t xml:space="preserve"> </t>
  </si>
  <si>
    <t>Projektant:</t>
  </si>
  <si>
    <t>Ing. arch. Matúš Ivanič</t>
  </si>
  <si>
    <t>True</t>
  </si>
  <si>
    <t>Spracovateľ:</t>
  </si>
  <si>
    <t>Rosoft, 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</si>
  <si>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</si>
  <si>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</si>
  <si>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</si>
  <si>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</si>
  <si>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</si>
  <si>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</si>
  <si>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</si>
  <si>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</si>
  <si>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</si>
  <si>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</si>
  <si>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</si>
  <si>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</si>
  <si>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</si>
  <si>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</si>
  <si>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</si>
  <si>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</si>
  <si>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</si>
  <si>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</si>
  <si>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</si>
  <si>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</si>
  <si>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</si>
  <si>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</si>
  <si>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</si>
  <si>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</si>
  <si>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</si>
  <si>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</si>
  <si>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</si>
  <si>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</si>
  <si>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</si>
  <si>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</si>
  <si>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</si>
  <si>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</si>
  <si>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</si>
  <si>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</si>
  <si>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</si>
  <si>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</si>
  <si>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</si>
  <si>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</si>
  <si>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</si>
  <si>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</si>
  <si>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</si>
  <si>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</si>
  <si>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</si>
  <si>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</si>
  <si>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</si>
  <si>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I.etapa</t>
  </si>
  <si>
    <t>Dom Hudby - Obnova objektu NKP I.etapa</t>
  </si>
  <si>
    <t>STA</t>
  </si>
  <si>
    <t>1</t>
  </si>
  <si>
    <t>{91c6977b-8c05-4580-bef4-7c81160cbeb5}</t>
  </si>
  <si>
    <t>/</t>
  </si>
  <si>
    <t>01.1</t>
  </si>
  <si>
    <t>D 1.1 Architektúra - D1.1.1 Búracie práce, D1.1.2 Nový stav, D1.1.3 Sanácia zvlhnutia, D1.2 Statika</t>
  </si>
  <si>
    <t>Časť</t>
  </si>
  <si>
    <t>2</t>
  </si>
  <si>
    <t>{75a77553-1996-40d6-bff2-658c8399e517}</t>
  </si>
  <si>
    <t>01.2</t>
  </si>
  <si>
    <t>D1.3 Zdravotechnika</t>
  </si>
  <si>
    <t>{87576434-1b9a-4e48-b002-f362d1830eee}</t>
  </si>
  <si>
    <t>01.3</t>
  </si>
  <si>
    <t>D1.5 Elektroinštalácie - Bleskozvod</t>
  </si>
  <si>
    <t>{902f7345-f30d-4027-8a77-62667b54e3ed}</t>
  </si>
  <si>
    <t>KRYCÍ LIST ROZPOČTU</t>
  </si>
  <si>
    <t>Objekt:</t>
  </si>
  <si>
    <t>I.etapa - Dom Hudby - Obnova objektu NKP I.etapa</t>
  </si>
  <si>
    <t>Časť:</t>
  </si>
  <si>
    <t>01.1 - D 1.1 Architektúra - D1.1.1 Búracie práce, D1.1.2 Nový stav, D1.1.3 Sanácia zvlhnutia, D1.2 Statika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</si>
  <si>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</si>
  <si>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</si>
  <si>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</si>
  <si>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</si>
  <si>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</si>
  <si>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</si>
  <si>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</si>
  <si>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</si>
  <si>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</si>
  <si>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</si>
  <si>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</si>
  <si>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</si>
  <si>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</si>
  <si>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</si>
  <si>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</si>
  <si>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</si>
  <si>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</si>
  <si>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</si>
  <si>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</si>
  <si>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</si>
  <si>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</si>
  <si>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776 - Podlahy povlakové</t>
  </si>
  <si>
    <t xml:space="preserve">    782 - Obklady z prírodného a konglomerovaného kameňa</t>
  </si>
  <si>
    <t xml:space="preserve">    783 - Dokončovacie práce - nátery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</si>
  <si>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</si>
  <si>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</si>
  <si>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</si>
  <si>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</si>
  <si>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</si>
  <si>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</si>
  <si>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</si>
  <si>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</si>
  <si>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</si>
  <si>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</si>
  <si>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</si>
  <si>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</si>
  <si>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</si>
  <si>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</si>
  <si>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</si>
  <si>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</si>
  <si>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</si>
  <si>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</si>
  <si>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113202111</t>
  </si>
  <si>
    <t>Vytrhanie obrúb kamenných, s vybúraním lôžka, z krajníkov alebo obrubníkov stojatých,  -0,14500t - B15</t>
  </si>
  <si>
    <t>m</t>
  </si>
  <si>
    <t>4</t>
  </si>
  <si>
    <t>-1644060157</t>
  </si>
  <si>
    <t>113307112</t>
  </si>
  <si>
    <t>Odstránenie podkladu v ploche do 200m2 zo štrku, hr.100- 200mm,  -0,24000t - PP1a,PP2a,PP3a,B15</t>
  </si>
  <si>
    <t>m2</t>
  </si>
  <si>
    <t>139460181</t>
  </si>
  <si>
    <t>3</t>
  </si>
  <si>
    <t>130201001</t>
  </si>
  <si>
    <t>Výkop jamy a ryhy v obmedzenom priestore horn. tr.3 ručne</t>
  </si>
  <si>
    <t>m3</t>
  </si>
  <si>
    <t>-1365419945</t>
  </si>
  <si>
    <t>131201101</t>
  </si>
  <si>
    <t>Výkop nezapaženej jamy v hornine 3, do 100 m3</t>
  </si>
  <si>
    <t>-1321464032</t>
  </si>
  <si>
    <t>5</t>
  </si>
  <si>
    <t>131201109</t>
  </si>
  <si>
    <t>Hĺbenie nezapažených jám a zárezov. Príplatok za lepivosť horniny 3</t>
  </si>
  <si>
    <t>202784576</t>
  </si>
  <si>
    <t>6</t>
  </si>
  <si>
    <t>132201101</t>
  </si>
  <si>
    <t>Výkop ryhy do šírky 600 mm v horn.3 do 100 m3</t>
  </si>
  <si>
    <t>538119133</t>
  </si>
  <si>
    <t>7</t>
  </si>
  <si>
    <t>132201109</t>
  </si>
  <si>
    <t>Príplatok k cene za lepivosť pri hĺbení rýh šírky do 600 mm zapažených i nezapažených s urovnaním dna v hornine 3</t>
  </si>
  <si>
    <t>-2075564465</t>
  </si>
  <si>
    <t>8</t>
  </si>
  <si>
    <t>139711101</t>
  </si>
  <si>
    <t>Výkop v uzavretých priestoroch s naložením výkopu na dopravný prostriedok v hornine 1 až 4</t>
  </si>
  <si>
    <t>1391005442</t>
  </si>
  <si>
    <t>9</t>
  </si>
  <si>
    <t>161101501</t>
  </si>
  <si>
    <t>Zvislé premiestnenie výkopku z horniny I až IV, nosením za každé 3 m výšky</t>
  </si>
  <si>
    <t>-160119569</t>
  </si>
  <si>
    <t>10</t>
  </si>
  <si>
    <t>162201102</t>
  </si>
  <si>
    <t>Vodorovné premiestnenie výkopku z horniny 1-4 nad 20-50m</t>
  </si>
  <si>
    <t>-695441232</t>
  </si>
  <si>
    <t>11</t>
  </si>
  <si>
    <t>162201201</t>
  </si>
  <si>
    <t>Vodorovné premiestnenie výkopu nosením do 10 m horniny 1 až 4</t>
  </si>
  <si>
    <t>-961771172</t>
  </si>
  <si>
    <t>12</t>
  </si>
  <si>
    <t>162201209</t>
  </si>
  <si>
    <t>Vodorovné premiestnenie výkopu nosením do 10 m horniny 1 až 4 - príplatok k cene za každých ďalších 10 m</t>
  </si>
  <si>
    <t>711908610</t>
  </si>
  <si>
    <t>13</t>
  </si>
  <si>
    <t>162501102</t>
  </si>
  <si>
    <t xml:space="preserve">Vodorovné premiestnenie výkopku po spevnenej ceste z horniny tr.1-4, do 100 m3 na vzdialenosť do 3000 m </t>
  </si>
  <si>
    <t>-1607885651</t>
  </si>
  <si>
    <t>14</t>
  </si>
  <si>
    <t>162501105</t>
  </si>
  <si>
    <t>Vodorovné premiestnenie výkopku po spevnenej ceste z horniny tr.1-4, do 100 m3, príplatok k cene za každých ďalšich a začatých 1000 m uvažovaný odvoz/dovoz do 17km, dodávateľ zohľadní podľa svojich možností</t>
  </si>
  <si>
    <t>1444860574</t>
  </si>
  <si>
    <t>15</t>
  </si>
  <si>
    <t>167101101</t>
  </si>
  <si>
    <t>Nakladanie neuľahnutého výkopku z hornín tr.1-4 do 100 m3</t>
  </si>
  <si>
    <t>26335022</t>
  </si>
  <si>
    <t>16</t>
  </si>
  <si>
    <t>171201201</t>
  </si>
  <si>
    <t>Uloženie sypaniny na skládky do 100 m3</t>
  </si>
  <si>
    <t>-907750691</t>
  </si>
  <si>
    <t>17</t>
  </si>
  <si>
    <t>171209002</t>
  </si>
  <si>
    <t>Poplatok za skladovanie - zemina a kamenivo (17 05) ostatné</t>
  </si>
  <si>
    <t>t</t>
  </si>
  <si>
    <t>-1314865364</t>
  </si>
  <si>
    <t>18</t>
  </si>
  <si>
    <t>174101001</t>
  </si>
  <si>
    <t>Zásyp sypaninou so zhutnením jám, šachiet, rýh, zárezov alebo okolo objektov do 100 m3</t>
  </si>
  <si>
    <t>2056037586</t>
  </si>
  <si>
    <t>Zakladanie</t>
  </si>
  <si>
    <t>19</t>
  </si>
  <si>
    <t>216904111x</t>
  </si>
  <si>
    <t>Očistenie muriva, múrov a klenieb pred začatím opráv ručne</t>
  </si>
  <si>
    <t>-600012359</t>
  </si>
  <si>
    <t>271571111</t>
  </si>
  <si>
    <t>Vankúše zhutnené pod základy zo štrku fr.32/63mm</t>
  </si>
  <si>
    <t>-1969074155</t>
  </si>
  <si>
    <t>21</t>
  </si>
  <si>
    <t>273313611</t>
  </si>
  <si>
    <t>Betón základových dosiek, prostý tr. C 16/20</t>
  </si>
  <si>
    <t>-1627902262</t>
  </si>
  <si>
    <t>22</t>
  </si>
  <si>
    <t>273321312</t>
  </si>
  <si>
    <t>Betón základových dosiek, železový (bez výstuže), tr. C 20/25</t>
  </si>
  <si>
    <t>-773841891</t>
  </si>
  <si>
    <t>23</t>
  </si>
  <si>
    <t>273351215</t>
  </si>
  <si>
    <t>Debnenie stien základových dosiek, zhotovenie-dielce</t>
  </si>
  <si>
    <t>-551025269</t>
  </si>
  <si>
    <t>24</t>
  </si>
  <si>
    <t>273351216</t>
  </si>
  <si>
    <t>Debnenie stien základových dosiek, odstránenie-dielce</t>
  </si>
  <si>
    <t>-997875031</t>
  </si>
  <si>
    <t>25</t>
  </si>
  <si>
    <t>273362021</t>
  </si>
  <si>
    <t>Výstuž základových dosiek zo zvár. sietí KARI</t>
  </si>
  <si>
    <t>-816736702</t>
  </si>
  <si>
    <t>26</t>
  </si>
  <si>
    <t>274271301</t>
  </si>
  <si>
    <t>Murivo základových pásov (m3) z tvárnic 50x20x25 s betónovou výplňou C 16/20 hr. 200 mm</t>
  </si>
  <si>
    <t>-1192008785</t>
  </si>
  <si>
    <t>27</t>
  </si>
  <si>
    <t>274271302</t>
  </si>
  <si>
    <t>Murivo základových pásov (m3) z tvárnic 50x25x25 s betónovou výplňou C 16/20 hr. 250 mm</t>
  </si>
  <si>
    <t>-588726261</t>
  </si>
  <si>
    <t>28</t>
  </si>
  <si>
    <t>274271303</t>
  </si>
  <si>
    <t>Murivo základových pásov (m3) z tvárnic 50x30x25 s betónovou výplňou C 16/20 hr. 300 mm</t>
  </si>
  <si>
    <t>-152686280</t>
  </si>
  <si>
    <t>29</t>
  </si>
  <si>
    <t>274313612</t>
  </si>
  <si>
    <t>Betón základových pásov, prostý tr. C 20/25</t>
  </si>
  <si>
    <t>2074797242</t>
  </si>
  <si>
    <t>30</t>
  </si>
  <si>
    <t>274321312</t>
  </si>
  <si>
    <t>Betón základových pásov, železový (bez výstuže), tr. C 20/25</t>
  </si>
  <si>
    <t>-2061157574</t>
  </si>
  <si>
    <t>31</t>
  </si>
  <si>
    <t>274351215</t>
  </si>
  <si>
    <t>Debnenie stien základových pásov, zhotovenie-dielce</t>
  </si>
  <si>
    <t>-1573280982</t>
  </si>
  <si>
    <t>32</t>
  </si>
  <si>
    <t>274351216</t>
  </si>
  <si>
    <t>Debnenie stien základových pásov, odstránenie-dielce</t>
  </si>
  <si>
    <t>1562069461</t>
  </si>
  <si>
    <t>33</t>
  </si>
  <si>
    <t>274361821</t>
  </si>
  <si>
    <t>Výstuž základových pásov z ocele 10505</t>
  </si>
  <si>
    <t>-589488314</t>
  </si>
  <si>
    <t>34</t>
  </si>
  <si>
    <t>274361825</t>
  </si>
  <si>
    <t>Výstuž pre murivo základových pásov z bet. tvárnic s betónovou výplňou z ocele 10505</t>
  </si>
  <si>
    <t>528529282</t>
  </si>
  <si>
    <t>35</t>
  </si>
  <si>
    <t>289474211</t>
  </si>
  <si>
    <t>Škárovanie muriva do hĺbky30mm z muriva tehlového</t>
  </si>
  <si>
    <t>-1230078660</t>
  </si>
  <si>
    <t>36</t>
  </si>
  <si>
    <t>289904111</t>
  </si>
  <si>
    <t>Vysekanie spoj. hmoty hĺbky do 30mm z muriva tehlového,  -0,01200t</t>
  </si>
  <si>
    <t>-305560537</t>
  </si>
  <si>
    <t>Zvislé a kompletné konštrukcie</t>
  </si>
  <si>
    <t>37</t>
  </si>
  <si>
    <t>3112084560</t>
  </si>
  <si>
    <t>Chemická tlaková injektáž do tehlového muriva horizontálna jednoradová, ref. EPASIT msf (po celej pôdorysnej ploche vertikálnych stenových konštrukcií prízemia)</t>
  </si>
  <si>
    <t>74738103</t>
  </si>
  <si>
    <t>38</t>
  </si>
  <si>
    <t>3112084562</t>
  </si>
  <si>
    <t>Chemická tlaková injektáž do tehlového muriva vertikálna dvojradová, pre hr. muriva so 500mm ref. EPASIT msf</t>
  </si>
  <si>
    <t>831527625</t>
  </si>
  <si>
    <t>39</t>
  </si>
  <si>
    <t>317162101</t>
  </si>
  <si>
    <t>Keramický predpätý preklad, šírky 120 mm, výšky 65 mm, dĺžky 1000 mm</t>
  </si>
  <si>
    <t>ks</t>
  </si>
  <si>
    <t>-1852215627</t>
  </si>
  <si>
    <t>40</t>
  </si>
  <si>
    <t>317162102</t>
  </si>
  <si>
    <t>Keramický predpätý preklad, šírky 120 mm, výšky 65 mm, dĺžky 1250 mm</t>
  </si>
  <si>
    <t>1098696101</t>
  </si>
  <si>
    <t>41</t>
  </si>
  <si>
    <t>317162131</t>
  </si>
  <si>
    <t>Keramický preklad šírky 70 mm, výšky 238 mm, dĺžky 1000 mm</t>
  </si>
  <si>
    <t>11169076</t>
  </si>
  <si>
    <t>42</t>
  </si>
  <si>
    <t>317162134</t>
  </si>
  <si>
    <t>Keramický preklad šírky 70 mm, výšky 238 mm, dĺžky 1750 mm</t>
  </si>
  <si>
    <t>-805438450</t>
  </si>
  <si>
    <t>43</t>
  </si>
  <si>
    <t>317165122</t>
  </si>
  <si>
    <t>Prekladový trámec pórobetónový  šírky 150 mm, výšky 124 mm, dĺžky 1300 mm</t>
  </si>
  <si>
    <t>1796033229</t>
  </si>
  <si>
    <t>44</t>
  </si>
  <si>
    <t>3179411235</t>
  </si>
  <si>
    <t>Osadenie oceľových valcovaných nosníkov a stĺpov I, IE,U,UE,L č.14-22 alebo výšky do 220 mm, vrátane vyklinovania a doliatia kapsy zálievkou z cem. malty</t>
  </si>
  <si>
    <t>677528187</t>
  </si>
  <si>
    <t>45</t>
  </si>
  <si>
    <t>M</t>
  </si>
  <si>
    <t>13384340005</t>
  </si>
  <si>
    <t>Oceľ valcovaná, S235 - vrátane povrchovej úpravy (1xzákl. + 2xvrchný náter)</t>
  </si>
  <si>
    <t>1101784042</t>
  </si>
  <si>
    <t>46</t>
  </si>
  <si>
    <t>340238222</t>
  </si>
  <si>
    <t>Zamurovanie otvorov plochy od 0,25 do 1 m2 tehlami keramickými  (115x500x238)</t>
  </si>
  <si>
    <t>1532276444</t>
  </si>
  <si>
    <t>47</t>
  </si>
  <si>
    <t>340238226</t>
  </si>
  <si>
    <t>Zamurovanie otvorov plochy od 0,25 do 1 m2 tehlami keramickými (140x500x238)</t>
  </si>
  <si>
    <t>-808039329</t>
  </si>
  <si>
    <t>48</t>
  </si>
  <si>
    <t>340238228</t>
  </si>
  <si>
    <t>Zamurovanie otvorov plochy od 0,25 do 1 m2 tehlami keramickými  (380x250x238)</t>
  </si>
  <si>
    <t>-753184789</t>
  </si>
  <si>
    <t>49</t>
  </si>
  <si>
    <t>340238237</t>
  </si>
  <si>
    <t>Zamurovanie otvorov plochy od 0,25 do 1 m2 tvárnicami pórobetonovými (250x499x249)</t>
  </si>
  <si>
    <t>1175579091</t>
  </si>
  <si>
    <t>50</t>
  </si>
  <si>
    <t>340238245</t>
  </si>
  <si>
    <t>Zamurovanie otvorov plochy od 0,25 do 1 m2 tehlami keramickými  (200x497x238)</t>
  </si>
  <si>
    <t>1421645812</t>
  </si>
  <si>
    <t>51</t>
  </si>
  <si>
    <t>340239220</t>
  </si>
  <si>
    <t>Zamurovanie otvorov plochy nad 1 do 4 m2 tehlami keramickými  (80x500x238)</t>
  </si>
  <si>
    <t>13607694</t>
  </si>
  <si>
    <t>52</t>
  </si>
  <si>
    <t>340239222</t>
  </si>
  <si>
    <t>Zamurovanie otvorov plochy nad 1 do 4 m2 tehlami keramickými  (115x500x238)</t>
  </si>
  <si>
    <t>340422651</t>
  </si>
  <si>
    <t>53</t>
  </si>
  <si>
    <t>340239223</t>
  </si>
  <si>
    <t>Zamurovanie otvorov plochy nad 1 do 4 m2 tehlami keramickými  (175x375x238)</t>
  </si>
  <si>
    <t>227151032</t>
  </si>
  <si>
    <t>54</t>
  </si>
  <si>
    <t>340239226</t>
  </si>
  <si>
    <t>Zamurovanie otvorov plochy nad 1 do 4 m2 tehlami keramickými(140x500x238)</t>
  </si>
  <si>
    <t>-604636309</t>
  </si>
  <si>
    <t>55</t>
  </si>
  <si>
    <t>340239227</t>
  </si>
  <si>
    <t>Zamurovanie otvorov plochy nad 1 do 4 m2 tehlami keramickými (250x375x238)</t>
  </si>
  <si>
    <t>194623432</t>
  </si>
  <si>
    <t>56</t>
  </si>
  <si>
    <t>340239228</t>
  </si>
  <si>
    <t>Zamurovanie otvorov plochy nad 1 do 4 m2 tehlami keramickými (380x250x238)</t>
  </si>
  <si>
    <t>-762934037</t>
  </si>
  <si>
    <t>57</t>
  </si>
  <si>
    <t>340239245</t>
  </si>
  <si>
    <t>Zamurovanie otvorov plochy nad 1 do 4 m2 tehlami keramickými(200x497x238)</t>
  </si>
  <si>
    <t>-1989121622</t>
  </si>
  <si>
    <t>58</t>
  </si>
  <si>
    <t>340239250</t>
  </si>
  <si>
    <t>M+D Oprava rímsy - domurovanie atiky s rímsou v miestach výmeny a sanácie viazaných trámov k spodným pomúrniciam, vrátane všetkých potrebných systémových prvkov a príslušenstva</t>
  </si>
  <si>
    <t>-1491577115</t>
  </si>
  <si>
    <t>59</t>
  </si>
  <si>
    <t>341321315</t>
  </si>
  <si>
    <t>Betón stien a priečok, železový (bez výstuže) tr. C 20/25</t>
  </si>
  <si>
    <t>-954081338</t>
  </si>
  <si>
    <t>60</t>
  </si>
  <si>
    <t>341351105</t>
  </si>
  <si>
    <t>Debnenie stien a priečok  obojstranné zhotovenie-dielce</t>
  </si>
  <si>
    <t>158852328</t>
  </si>
  <si>
    <t>61</t>
  </si>
  <si>
    <t>341351106</t>
  </si>
  <si>
    <t>Debnenie stien a priečok  obojstranné odstránenie-dielce</t>
  </si>
  <si>
    <t>1544045989</t>
  </si>
  <si>
    <t>62</t>
  </si>
  <si>
    <t>341361821</t>
  </si>
  <si>
    <t>Výstuž stien a priečok 10505</t>
  </si>
  <si>
    <t>2102147263</t>
  </si>
  <si>
    <t>63</t>
  </si>
  <si>
    <t>341362021</t>
  </si>
  <si>
    <t>Výstuž  stien a priečok zo zváraných sietí KARI</t>
  </si>
  <si>
    <t>1633655543</t>
  </si>
  <si>
    <t>Vodorovné konštrukcie</t>
  </si>
  <si>
    <t>64</t>
  </si>
  <si>
    <t>411321314</t>
  </si>
  <si>
    <t>Betón stropov doskových a trámových,  železový tr. C 20/25</t>
  </si>
  <si>
    <t>1400505149</t>
  </si>
  <si>
    <t>65</t>
  </si>
  <si>
    <t>411351101</t>
  </si>
  <si>
    <t>Debnenie stropov doskových zhotovenie-dielce</t>
  </si>
  <si>
    <t>1753152511</t>
  </si>
  <si>
    <t>66</t>
  </si>
  <si>
    <t>411351102</t>
  </si>
  <si>
    <t>Debnenie stropov doskových odstránenie-dielce</t>
  </si>
  <si>
    <t>1948569296</t>
  </si>
  <si>
    <t>67</t>
  </si>
  <si>
    <t>411354175</t>
  </si>
  <si>
    <t>Podporná konštrukcia stropov výšky do 4 m pre zaťaženie do 20 kPa zhotovenie</t>
  </si>
  <si>
    <t>-181615656</t>
  </si>
  <si>
    <t>68</t>
  </si>
  <si>
    <t>411354176</t>
  </si>
  <si>
    <t>Podporná konštrukcia stropov výšky do 4 m pre zaťaženie do 20 kPa odstránenie</t>
  </si>
  <si>
    <t>1006632671</t>
  </si>
  <si>
    <t>69</t>
  </si>
  <si>
    <t>411362021</t>
  </si>
  <si>
    <t>Výstuž stropov doskových, trámových, vložkových,konzolových alebo balkónových, zo zváraných sietí KARI</t>
  </si>
  <si>
    <t>-2033445304</t>
  </si>
  <si>
    <t>70</t>
  </si>
  <si>
    <t>413321315</t>
  </si>
  <si>
    <t>Betón nosníkov, železový tr. C 20/25</t>
  </si>
  <si>
    <t>-855209633</t>
  </si>
  <si>
    <t>71</t>
  </si>
  <si>
    <t>413351107</t>
  </si>
  <si>
    <t>Debnenie nosníka zhotovenie-dielce</t>
  </si>
  <si>
    <t>-780361241</t>
  </si>
  <si>
    <t>72</t>
  </si>
  <si>
    <t>413351108</t>
  </si>
  <si>
    <t>Debnenie nosníka odstránenie-dielce</t>
  </si>
  <si>
    <t>85174388</t>
  </si>
  <si>
    <t>73</t>
  </si>
  <si>
    <t>413351215</t>
  </si>
  <si>
    <t>Podporná konštrukcia nosníkov výšky do 4 m zaťaženia do 20 kPa - zhotovenie</t>
  </si>
  <si>
    <t>1950812515</t>
  </si>
  <si>
    <t>74</t>
  </si>
  <si>
    <t>413351216</t>
  </si>
  <si>
    <t>Podporná konštrukcia nosníkov výšky do 4 m zaťaženia do 20 kPa - odstránenie</t>
  </si>
  <si>
    <t>-781296870</t>
  </si>
  <si>
    <t>75</t>
  </si>
  <si>
    <t>413361821</t>
  </si>
  <si>
    <t>Výstuž  nosníkov a trámov, bez rozdielu tvaru a uloženia, 10505</t>
  </si>
  <si>
    <t>-1552736857</t>
  </si>
  <si>
    <t>76</t>
  </si>
  <si>
    <t>417321414</t>
  </si>
  <si>
    <t>Betón stužujúcich pásov a vencov železový tr. C 20/25</t>
  </si>
  <si>
    <t>901982707</t>
  </si>
  <si>
    <t>77</t>
  </si>
  <si>
    <t>417351115</t>
  </si>
  <si>
    <t>Debnenie bočníc stužujúcich pásov a vencov vrátane vzpier zhotovenie</t>
  </si>
  <si>
    <t>301567684</t>
  </si>
  <si>
    <t>78</t>
  </si>
  <si>
    <t>417351116</t>
  </si>
  <si>
    <t>Debnenie bočníc stužujúcich pásov a vencov vrátane vzpier odstránenie</t>
  </si>
  <si>
    <t>2001995855</t>
  </si>
  <si>
    <t>79</t>
  </si>
  <si>
    <t>417361821</t>
  </si>
  <si>
    <t>Výstuž stužujúcich pásov a vencov z betonárskej ocele 10505</t>
  </si>
  <si>
    <t>-747806487</t>
  </si>
  <si>
    <t>80</t>
  </si>
  <si>
    <t>417391151</t>
  </si>
  <si>
    <t>Montáž obkladu betónových konštrukcií vykonaný súčasne s betónovaním extrudovaným polystyrénom</t>
  </si>
  <si>
    <t>892282106</t>
  </si>
  <si>
    <t>81</t>
  </si>
  <si>
    <t>2837650030</t>
  </si>
  <si>
    <t>Extrudovaný polystyrén - XPS hrúbka 50 mm</t>
  </si>
  <si>
    <t>1204548425</t>
  </si>
  <si>
    <t>82</t>
  </si>
  <si>
    <t>430321315</t>
  </si>
  <si>
    <t>Schodiskové konštrukcie, betón železový tr. C 20/25</t>
  </si>
  <si>
    <t>1334090142</t>
  </si>
  <si>
    <t>83</t>
  </si>
  <si>
    <t>430361821</t>
  </si>
  <si>
    <t>Výstuž schodiskových konštrukcií z betonárskej ocele 10505</t>
  </si>
  <si>
    <t>-196863176</t>
  </si>
  <si>
    <t>84</t>
  </si>
  <si>
    <t>431351121</t>
  </si>
  <si>
    <t>Debnenie do 4 m výšky - podest a podstupňových dosiek pôdorysne priamočiarych zhotovenie</t>
  </si>
  <si>
    <t>-1676590254</t>
  </si>
  <si>
    <t>85</t>
  </si>
  <si>
    <t>431351122</t>
  </si>
  <si>
    <t>Debnenie do 4 m výšky - podest a podstupňových dosiek pôdorysne priamočiarych odstránenie</t>
  </si>
  <si>
    <t>351028634</t>
  </si>
  <si>
    <t>86</t>
  </si>
  <si>
    <t>434351141</t>
  </si>
  <si>
    <t>Debnenie stupňov na podstupňovej doske alebo na teréne pôdorysne priamočiarych zhotovenie</t>
  </si>
  <si>
    <t>31137015</t>
  </si>
  <si>
    <t>87</t>
  </si>
  <si>
    <t>434351142</t>
  </si>
  <si>
    <t>Debnenie stupňov na podstupňovej doske alebo na teréne pôdorysne priamočiarych odstránenie</t>
  </si>
  <si>
    <t>-1547702345</t>
  </si>
  <si>
    <t>Ostatné konštrukcie a práce-búranie</t>
  </si>
  <si>
    <t>88</t>
  </si>
  <si>
    <t>941941041</t>
  </si>
  <si>
    <t>Montáž lešenia ľahkého pracovného radového s podlahami šírky nad 1,00 do 1,20 m, výšky do 10 m</t>
  </si>
  <si>
    <t>-1042705547</t>
  </si>
  <si>
    <t>89</t>
  </si>
  <si>
    <t>941941291</t>
  </si>
  <si>
    <t>Príplatok za prvý a každý ďalší i začatý mesiac použitia lešenia ľahkého pracovného radového s podlahami šírky nad 1,00 do 1,20 m, výšky do 10 m</t>
  </si>
  <si>
    <t>216135627</t>
  </si>
  <si>
    <t>90</t>
  </si>
  <si>
    <t>941941841</t>
  </si>
  <si>
    <t>Demontáž lešenia ľahkého pracovného radového s podlahami šírky nad 1,00 do 1,20 m, výšky do 10 m</t>
  </si>
  <si>
    <t>-440200610</t>
  </si>
  <si>
    <t>91</t>
  </si>
  <si>
    <t>944944103</t>
  </si>
  <si>
    <t>Ochranná sieť na boku lešenia zo siete Baumit</t>
  </si>
  <si>
    <t>433286857</t>
  </si>
  <si>
    <t>92</t>
  </si>
  <si>
    <t>944944803</t>
  </si>
  <si>
    <t>Demontáž ochrannej siete na boku lešenia zo siete Baumit</t>
  </si>
  <si>
    <t>-541987380</t>
  </si>
  <si>
    <t>93</t>
  </si>
  <si>
    <t>952901101</t>
  </si>
  <si>
    <t>M+D Stavebné úpravy vrátane pomocného materiálu</t>
  </si>
  <si>
    <t>hod</t>
  </si>
  <si>
    <t>-1316605122</t>
  </si>
  <si>
    <t>94</t>
  </si>
  <si>
    <t>952901101x</t>
  </si>
  <si>
    <t xml:space="preserve">M+D Zameranie reliéfnej výzdoby na výrobu repliky </t>
  </si>
  <si>
    <t>1693537415</t>
  </si>
  <si>
    <t>95</t>
  </si>
  <si>
    <t>952901111</t>
  </si>
  <si>
    <t>Vyčistenie budov pri výške podlaží do 4m - po búracích prácach</t>
  </si>
  <si>
    <t>-1955425717</t>
  </si>
  <si>
    <t>96</t>
  </si>
  <si>
    <t>959941142r</t>
  </si>
  <si>
    <t>Chemická kotva ref. HILTI HIT HY -200 M10</t>
  </si>
  <si>
    <t>1522933517</t>
  </si>
  <si>
    <t>97</t>
  </si>
  <si>
    <t>962031132</t>
  </si>
  <si>
    <t>Búranie priečok z tehál pálených, plných alebo dutých hr. do 150 mm,  -0,19600t</t>
  </si>
  <si>
    <t>830667683</t>
  </si>
  <si>
    <t>98</t>
  </si>
  <si>
    <t>962032231</t>
  </si>
  <si>
    <t>Búranie muriva nadzákladového z tehál pálených, vápenopieskových,cementových na maltu,  -1,90500t B24</t>
  </si>
  <si>
    <t>-617602838</t>
  </si>
  <si>
    <t>99</t>
  </si>
  <si>
    <t>-1036187121</t>
  </si>
  <si>
    <t>100</t>
  </si>
  <si>
    <t>962081141</t>
  </si>
  <si>
    <t>Búranie muriva priečok zo sklenených tvárnic, hr. do 150 mm,  -0,08200t</t>
  </si>
  <si>
    <t>209016968</t>
  </si>
  <si>
    <t>101</t>
  </si>
  <si>
    <t>963013530</t>
  </si>
  <si>
    <t>Búranie stropov s keramickou výplňou akýchkoľvek hr.,  -1,70000t - B12</t>
  </si>
  <si>
    <t>1453729548</t>
  </si>
  <si>
    <t>102</t>
  </si>
  <si>
    <t>963042819</t>
  </si>
  <si>
    <t>Búranie akýchkoľvek betónových schodiskových stupňov zhotovených na mieste,  -0,07000t - B14</t>
  </si>
  <si>
    <t>443591787</t>
  </si>
  <si>
    <t>103</t>
  </si>
  <si>
    <t>965042141</t>
  </si>
  <si>
    <t>Búranie podkladov pod dlažby, liatych dlažieb a mazanín,betón alebo liaty asfalt hr.do 100 mm, plochy nad 4 m2 -2,20000t - B15</t>
  </si>
  <si>
    <t>-1039120726</t>
  </si>
  <si>
    <t>104</t>
  </si>
  <si>
    <t>965043341</t>
  </si>
  <si>
    <t>Búranie podkladov pod dlažby, liatych dlažieb a mazanín,betón s poterom,teracom hr.do 100 mm, plochy nad 4 m2  -2,20000t - PP1,PP1a,PP3a</t>
  </si>
  <si>
    <t>-1697866729</t>
  </si>
  <si>
    <t>105</t>
  </si>
  <si>
    <t>965081112</t>
  </si>
  <si>
    <t>Búranie dlažieb, bez podklad. lôžka s akoukoľvek výplňou škár z dlaždíc povalových,  -0,04500t - PP4c</t>
  </si>
  <si>
    <t>-1994791859</t>
  </si>
  <si>
    <t>106</t>
  </si>
  <si>
    <t>965081712</t>
  </si>
  <si>
    <t>Búranie dlažieb, bez podklad. lôžka z xylolit., alebo keramických dlaždíc hr. do 10 mm, vrátane zosekania lepidla a soklov  -0,02000t - B25</t>
  </si>
  <si>
    <t>297507387</t>
  </si>
  <si>
    <t>107</t>
  </si>
  <si>
    <t>965081812</t>
  </si>
  <si>
    <t>Búranie dlažieb, z kamen., cement., terazzových, čadičových alebo keram. dĺžky , hr.nad 10 mm,vrátane zosekania lepidla a soklov  -0,06500t - PP1a,PP2,PP1,B14,B10</t>
  </si>
  <si>
    <t>-1176145625</t>
  </si>
  <si>
    <t>108</t>
  </si>
  <si>
    <t>9650818155</t>
  </si>
  <si>
    <t>Frézovanie bet. podkladu alebo krytu bez prek., plochy do 500 m2, pruh š. cez 0,5 m do 1 m, hr. do 30 mm  0,076 t</t>
  </si>
  <si>
    <t>-1195689700</t>
  </si>
  <si>
    <t>109</t>
  </si>
  <si>
    <t>965082920</t>
  </si>
  <si>
    <t>Odstránenie násypu pod podlahami alebo na strechách, hr.do 100 mm,  -1,40000t - PP3a,PP4c,PP2a</t>
  </si>
  <si>
    <t>-18828135</t>
  </si>
  <si>
    <t>110</t>
  </si>
  <si>
    <t>965082930</t>
  </si>
  <si>
    <t>Odstránenie násypu pod podlahami alebo na strechách, hr.do 200 mm,  -1,40000t</t>
  </si>
  <si>
    <t>-1892923188</t>
  </si>
  <si>
    <t>111</t>
  </si>
  <si>
    <t>967031132</t>
  </si>
  <si>
    <t>Prikresanie rovných ostení, bez odstupu, po hrubom vybúraní otvorov, v murive tehl. na maltu,  -0,05700t</t>
  </si>
  <si>
    <t>997392863</t>
  </si>
  <si>
    <t>112</t>
  </si>
  <si>
    <t>967031732</t>
  </si>
  <si>
    <t>Prikresanie plošné, muriva z akýchkoľvek tehál pálených na akúkoľvek maltu hr. do 100 mm,  -0,18300t</t>
  </si>
  <si>
    <t>2053136952</t>
  </si>
  <si>
    <t>113</t>
  </si>
  <si>
    <t>967031733</t>
  </si>
  <si>
    <t>Prikresanie plošné, muriva z akýchkoľvek tehál pálených na akúkoľvek maltu hr. do 150 mm,  -0,27500t</t>
  </si>
  <si>
    <t>-1447208988</t>
  </si>
  <si>
    <t>114</t>
  </si>
  <si>
    <t>967031734</t>
  </si>
  <si>
    <t>Prikresanie plošné, muriva z akýchkoľvek tehál pálených na akúkoľvek maltu hr. do 300 mm,  -0,55700t</t>
  </si>
  <si>
    <t>28399059</t>
  </si>
  <si>
    <t>115</t>
  </si>
  <si>
    <t>968061112</t>
  </si>
  <si>
    <t>Vyvesenie dreveného okenného krídla do suti plochy do 1, 5 m2, -0,01200t</t>
  </si>
  <si>
    <t>446894132</t>
  </si>
  <si>
    <t>116</t>
  </si>
  <si>
    <t>968061113</t>
  </si>
  <si>
    <t>Vyvesenie dreveného okenného krídla do suti plochy nad 1, 5 m2, -0,01600t</t>
  </si>
  <si>
    <t>2049330391</t>
  </si>
  <si>
    <t>117</t>
  </si>
  <si>
    <t>968061125</t>
  </si>
  <si>
    <t>Vyvesenie dreveného dverného krídla do suti plochy do 2 m2, -0,02400t</t>
  </si>
  <si>
    <t>-938220021</t>
  </si>
  <si>
    <t>118</t>
  </si>
  <si>
    <t>968061126</t>
  </si>
  <si>
    <t>Vyvesenie dreveného dverného krídla do suti plochy nad 2 m2, -0,02700t</t>
  </si>
  <si>
    <t>583544646</t>
  </si>
  <si>
    <t>119</t>
  </si>
  <si>
    <t>968062244</t>
  </si>
  <si>
    <t>Vybúranie drevených rámov okien jednod. plochy do 1 m2,  -0,04100t</t>
  </si>
  <si>
    <t>1422480444</t>
  </si>
  <si>
    <t>120</t>
  </si>
  <si>
    <t>968062245</t>
  </si>
  <si>
    <t>Vybúranie drevených rámov okien jednoduchých plochy do 2 m2,  -0,03100t</t>
  </si>
  <si>
    <t>1665047178</t>
  </si>
  <si>
    <t>121</t>
  </si>
  <si>
    <t>968062355</t>
  </si>
  <si>
    <t>Vybúranie drevených rámov okien dvojitých alebo zdvojených, plochy do 2 m2,  -0,06200t</t>
  </si>
  <si>
    <t>-1093965234</t>
  </si>
  <si>
    <t>122</t>
  </si>
  <si>
    <t>968072455</t>
  </si>
  <si>
    <t>Vybúranie kovových dverových zárubní plochy do 2 m2,  -0,07600t</t>
  </si>
  <si>
    <t>1088736701</t>
  </si>
  <si>
    <t>123</t>
  </si>
  <si>
    <t>968072456</t>
  </si>
  <si>
    <t>Vybúranie kovových dverových zárubní plochy nad 2 m2,  -0,06300t</t>
  </si>
  <si>
    <t>-1069425463</t>
  </si>
  <si>
    <t>124</t>
  </si>
  <si>
    <t>971033431</t>
  </si>
  <si>
    <t>Vybúranie otvoru v murive tehl. plochy do 0, 25 m2 hr.do 150 mm,  -0,07300t</t>
  </si>
  <si>
    <t>250819882</t>
  </si>
  <si>
    <t>125</t>
  </si>
  <si>
    <t>971033521</t>
  </si>
  <si>
    <t>Vybúranie otvorov v murive tehl. plochy do 1 m2 hr.do 100 mm,  -0,19100t</t>
  </si>
  <si>
    <t>-1098643870</t>
  </si>
  <si>
    <t>126</t>
  </si>
  <si>
    <t>971033531</t>
  </si>
  <si>
    <t>Vybúranie otvorov v murive tehl. plochy do 1 m2 hr.do 150 mm,  -0,28100t</t>
  </si>
  <si>
    <t>1173152395</t>
  </si>
  <si>
    <t>127</t>
  </si>
  <si>
    <t>971033541</t>
  </si>
  <si>
    <t>Vybúranie otvorov v murive tehl. plochy do 1 m2 hr.do 300 mm,  -1,87500t</t>
  </si>
  <si>
    <t>-1502249096</t>
  </si>
  <si>
    <t>128</t>
  </si>
  <si>
    <t>971033561</t>
  </si>
  <si>
    <t>Vybúranie otvorov v murive tehl. plochy do 1 m2 hr.do 600 mm,  -1,87500t</t>
  </si>
  <si>
    <t>1051061709</t>
  </si>
  <si>
    <t>129</t>
  </si>
  <si>
    <t>971033581</t>
  </si>
  <si>
    <t>Vybúranie otvorov v murive tehl. plochy do 1 m2 hr.do 900 mm,  -1,87500t</t>
  </si>
  <si>
    <t>-190490784</t>
  </si>
  <si>
    <t>130</t>
  </si>
  <si>
    <t>971033621</t>
  </si>
  <si>
    <t>Vybúranie otvorov v murive tehl. plochy do 4 m2 hr.do 100 mm,  -0,18000t</t>
  </si>
  <si>
    <t>-1828732404</t>
  </si>
  <si>
    <t>131</t>
  </si>
  <si>
    <t>971033631</t>
  </si>
  <si>
    <t>Vybúranie otvorov v murive tehl. plochy do 4 m2 hr.do 150 mm,  -0,27000t</t>
  </si>
  <si>
    <t>759988209</t>
  </si>
  <si>
    <t>132</t>
  </si>
  <si>
    <t>971033641</t>
  </si>
  <si>
    <t>Vybúranie otvorov v murive tehl. plochy do 4 m2 hr.do 300 mm,  -1,87500t</t>
  </si>
  <si>
    <t>809755441</t>
  </si>
  <si>
    <t>133</t>
  </si>
  <si>
    <t>971033651</t>
  </si>
  <si>
    <t>Vybúranie otvorov v murive tehl. plochy do 4 m2 hr.do 600 mm,  -1,87500t</t>
  </si>
  <si>
    <t>-462950311</t>
  </si>
  <si>
    <t>134</t>
  </si>
  <si>
    <t>971055024x</t>
  </si>
  <si>
    <t>Rezanie stropu keramického  pílou -0,03600t - B12</t>
  </si>
  <si>
    <t>-1016192686</t>
  </si>
  <si>
    <t>135</t>
  </si>
  <si>
    <t>973031324</t>
  </si>
  <si>
    <t>Vysekanie v murive z tehál kapsy plochy do 0, 10 m2, hĺbky do 150 mm,  -0,01500t</t>
  </si>
  <si>
    <t>777771292</t>
  </si>
  <si>
    <t>136</t>
  </si>
  <si>
    <t>973031325</t>
  </si>
  <si>
    <t>Vysekanie kapsy z tehál plochy do 0, 10 m2, hl.do 300 mm,  -0,03100t</t>
  </si>
  <si>
    <t>-907253208</t>
  </si>
  <si>
    <t>137</t>
  </si>
  <si>
    <t>973031335</t>
  </si>
  <si>
    <t>Vysekanie kapsy z tehál plochy do 0, 25 m2, hl.do 300 mm,  -0,08000t</t>
  </si>
  <si>
    <t>-108479646</t>
  </si>
  <si>
    <t>138</t>
  </si>
  <si>
    <t>974031155</t>
  </si>
  <si>
    <t>Vysekávanie rýh v akomkoľvek murive tehlovom na akúkoľvek maltu do hĺbky 100 mm a š. do 200 mm,  -0,03800t</t>
  </si>
  <si>
    <t>-124834672</t>
  </si>
  <si>
    <t>139</t>
  </si>
  <si>
    <t>974031165</t>
  </si>
  <si>
    <t>Vysekávanie rýh v akomkoľvek murive tehlovom na akúkoľvek maltu do hĺbky 150 mm a š. do 200 mm,  -0,05400t</t>
  </si>
  <si>
    <t>-1480936533</t>
  </si>
  <si>
    <t>140</t>
  </si>
  <si>
    <t>974031664</t>
  </si>
  <si>
    <t>Vysekávanie rýh v tehl. murive pre vťahov. nosníkov hĺbke do 150 mm,  -0,04200t</t>
  </si>
  <si>
    <t>-2146480982</t>
  </si>
  <si>
    <t>141</t>
  </si>
  <si>
    <t>974031666</t>
  </si>
  <si>
    <t>Vysekávanie rýh v tehl. murive pre vťahov. nosníkov hĺbke do 250 mm,  -0,06500t</t>
  </si>
  <si>
    <t>596200820</t>
  </si>
  <si>
    <t>142</t>
  </si>
  <si>
    <t>974031668</t>
  </si>
  <si>
    <t>Vysekávanie rýh v tehl. murive pre vťahov. nosníkov hĺbke do 350 mm,  -0,09700t</t>
  </si>
  <si>
    <t>1896801876</t>
  </si>
  <si>
    <t>143</t>
  </si>
  <si>
    <t>974031669</t>
  </si>
  <si>
    <t>Vysekávanie rýh v tehl. murive pre vťahov. nosníkov hĺbke do 450 mm,  -0,12900t</t>
  </si>
  <si>
    <t>-1473267467</t>
  </si>
  <si>
    <t>144</t>
  </si>
  <si>
    <t>976071111</t>
  </si>
  <si>
    <t>Vybúranie kovových madiel a zábradlí,  -0,03700t - B21</t>
  </si>
  <si>
    <t>-1867409692</t>
  </si>
  <si>
    <t>145</t>
  </si>
  <si>
    <t>978011191</t>
  </si>
  <si>
    <t>Otlčenie omietok stropov vnútorných vápenných alebo vápennocementových v rozsahu do 100 %,  -0,05000t</t>
  </si>
  <si>
    <t>-536940661</t>
  </si>
  <si>
    <t>146</t>
  </si>
  <si>
    <t>978013191</t>
  </si>
  <si>
    <t>Otlčenie omietok stien vnútorných vápenných alebo vápennocementových v rozsahu do 100 %,  -0,04600t</t>
  </si>
  <si>
    <t>-163676864</t>
  </si>
  <si>
    <t>147</t>
  </si>
  <si>
    <t>978015391</t>
  </si>
  <si>
    <t>Otlčenie omietok vonkajších priečelí zložitejších, s vyškriabaním škár, očistením muriva, v rozsahu do 100 %,  -0,05900t</t>
  </si>
  <si>
    <t>-1789060933</t>
  </si>
  <si>
    <t>148</t>
  </si>
  <si>
    <t>978015391r</t>
  </si>
  <si>
    <t>Odstranenie jestvujucej fasádnej omietky v nevyhovujucom stave po nosne murivo-analyza stavu jestvujucej omietky rozsahu do 100 %,  -0,05900t</t>
  </si>
  <si>
    <t>1494848583</t>
  </si>
  <si>
    <t>149</t>
  </si>
  <si>
    <t>978059531</t>
  </si>
  <si>
    <t>Odsekanie a odobratie stien z obkladačiek vnútorných nad 2 m2,  -0,06800t</t>
  </si>
  <si>
    <t>218710258</t>
  </si>
  <si>
    <t>150</t>
  </si>
  <si>
    <t>979011111</t>
  </si>
  <si>
    <t>Zvislá doprava sutiny a vybúraných hmôt za prvé podlažie nad alebo pod základným podlažím</t>
  </si>
  <si>
    <t>1034662135</t>
  </si>
  <si>
    <t>151</t>
  </si>
  <si>
    <t>979011121</t>
  </si>
  <si>
    <t>Zvislá doprava sutiny a vybúraných hmôt za každé ďalšie podlažie</t>
  </si>
  <si>
    <t>-347819392</t>
  </si>
  <si>
    <t>152</t>
  </si>
  <si>
    <t>979081111</t>
  </si>
  <si>
    <t>Odvoz sutiny a vybúraných hmôt na skládku do 1 km</t>
  </si>
  <si>
    <t>36440466</t>
  </si>
  <si>
    <t>153</t>
  </si>
  <si>
    <t>979081121</t>
  </si>
  <si>
    <t>Odvoz sutiny a vybúraných hmôt na skládku za každý ďalší 1 km uvažovaný odvoz do 19km, dovávateľ si zohľadní podľa svojich možností</t>
  </si>
  <si>
    <t>-24567296</t>
  </si>
  <si>
    <t>154</t>
  </si>
  <si>
    <t>979082111</t>
  </si>
  <si>
    <t xml:space="preserve">Vnútrostavenisková doprava sutiny a vybúraných hmôt do 10 m </t>
  </si>
  <si>
    <t>1365643392</t>
  </si>
  <si>
    <t>155</t>
  </si>
  <si>
    <t>979082121</t>
  </si>
  <si>
    <t>Vnútrostavenisková doprava sutiny a vybúraných hmôt za každých ďalších 5 m</t>
  </si>
  <si>
    <t>-1537552418</t>
  </si>
  <si>
    <t>156</t>
  </si>
  <si>
    <t>979089012</t>
  </si>
  <si>
    <t>Poplatok za skladovanie - betón, tehly, dlaždice (17 01 ), ostatné</t>
  </si>
  <si>
    <t>-402385822</t>
  </si>
  <si>
    <t>Presun hmôt HSV</t>
  </si>
  <si>
    <t>157</t>
  </si>
  <si>
    <t>999281111</t>
  </si>
  <si>
    <t>Presun hmôt pre opravy a údržbu objektov vrátane vonkajších plášťov výšky do 25 m</t>
  </si>
  <si>
    <t>2060404865</t>
  </si>
  <si>
    <t>PSV</t>
  </si>
  <si>
    <t>Práce a dodávky PSV</t>
  </si>
  <si>
    <t>711</t>
  </si>
  <si>
    <t>Izolácie proti vode a vlhkosti</t>
  </si>
  <si>
    <t>158</t>
  </si>
  <si>
    <t>711791183R</t>
  </si>
  <si>
    <t>Odstránenie hydroizolácie proti spodnej vode na báze bituménov(predpoklad),vrátane presného zarezania v styku s existujúcim hydroizolačným systémom,  -0,01423t - PP1a,PP3a</t>
  </si>
  <si>
    <t>157189016</t>
  </si>
  <si>
    <t>712</t>
  </si>
  <si>
    <t>Izolácie striech</t>
  </si>
  <si>
    <t>159</t>
  </si>
  <si>
    <t>712400831r</t>
  </si>
  <si>
    <t>Odstránenie asfaltového pásu na strechách šikmých do 30° jednovrstvovej,  -0,00600t B17</t>
  </si>
  <si>
    <t>1620633034</t>
  </si>
  <si>
    <t>762</t>
  </si>
  <si>
    <t>Konštrukcie tesárske</t>
  </si>
  <si>
    <t>160</t>
  </si>
  <si>
    <t>762083130</t>
  </si>
  <si>
    <t>Zvláštne výkony na stavenisku, profilovania záhlavia trámov nad 160 cm2 do 320 cm2</t>
  </si>
  <si>
    <t>9729390</t>
  </si>
  <si>
    <t>161</t>
  </si>
  <si>
    <t>762331813r</t>
  </si>
  <si>
    <t>Demontáž viazaných konštrukcií krovov so sklonom do 60°, pre výmenu - historicky drevený krov -0.02400t, vrátane pomocných opatrení a riešení</t>
  </si>
  <si>
    <t>-1208461060</t>
  </si>
  <si>
    <t>162</t>
  </si>
  <si>
    <t>762331814</t>
  </si>
  <si>
    <t>Demontáž viazaných konštrukcií krovov so sklonom do 60°, prierez. plochy 288 - 450 cm2,  -0.03200t B18</t>
  </si>
  <si>
    <t>994223252</t>
  </si>
  <si>
    <t>163</t>
  </si>
  <si>
    <t>762332100r</t>
  </si>
  <si>
    <t>Montáž viazaných konštrukcií krovov - historický dverevný krov, vrátane pomocných opatrení, podopretia, detailov a stykovania</t>
  </si>
  <si>
    <t>-1444368732</t>
  </si>
  <si>
    <t>164</t>
  </si>
  <si>
    <t>762332110</t>
  </si>
  <si>
    <t>Montáž viazaných konštrukcií krovov striech z reziva priemernej plochy do 120 cm2</t>
  </si>
  <si>
    <t>136373705</t>
  </si>
  <si>
    <t>165</t>
  </si>
  <si>
    <t>762332120</t>
  </si>
  <si>
    <t>Montáž viazaných konštrukcií krovov striech z reziva priemernej plochy 120-224 cm2</t>
  </si>
  <si>
    <t>1747951946</t>
  </si>
  <si>
    <t>166</t>
  </si>
  <si>
    <t>762332130</t>
  </si>
  <si>
    <t>Montáž viazaných konštrukcií krovov striech z reziva priemernej plochy 224-288 cm2</t>
  </si>
  <si>
    <t>-1646872476</t>
  </si>
  <si>
    <t>167</t>
  </si>
  <si>
    <t>762332140</t>
  </si>
  <si>
    <t>Montáž viazaných konštrukcií krovov striech z reziva priemernej plochy 288-450 cm2</t>
  </si>
  <si>
    <t>-1793440407</t>
  </si>
  <si>
    <t>168</t>
  </si>
  <si>
    <t>6051512600</t>
  </si>
  <si>
    <t>Rezivo C20 - hranol</t>
  </si>
  <si>
    <t>2087713603</t>
  </si>
  <si>
    <t>169</t>
  </si>
  <si>
    <t>6051512601</t>
  </si>
  <si>
    <t>Rezivo z lepených nosníkov - hranol GL24h</t>
  </si>
  <si>
    <t>332979876</t>
  </si>
  <si>
    <t>170</t>
  </si>
  <si>
    <t>6051512605</t>
  </si>
  <si>
    <t>Rezivo pre historickú časť krovu</t>
  </si>
  <si>
    <t>-1115533022</t>
  </si>
  <si>
    <t>171</t>
  </si>
  <si>
    <t>7623322240</t>
  </si>
  <si>
    <t>M+D impregnácia reziva pre historickú časť krovu</t>
  </si>
  <si>
    <t>876808064</t>
  </si>
  <si>
    <t>172</t>
  </si>
  <si>
    <t>762341004</t>
  </si>
  <si>
    <t>Montáž debnenia jednoduchých striech, na krokvy a kontralaty z dosiek na zraz</t>
  </si>
  <si>
    <t>-435614240</t>
  </si>
  <si>
    <t>173</t>
  </si>
  <si>
    <t>6051013100</t>
  </si>
  <si>
    <t xml:space="preserve">Neopracované dosky a fošne neomietané smrek akosť I hr.24-32mm </t>
  </si>
  <si>
    <t>-673126440</t>
  </si>
  <si>
    <t>174</t>
  </si>
  <si>
    <t>76234125100</t>
  </si>
  <si>
    <t>Montáž kontralát pre sklon do 35°</t>
  </si>
  <si>
    <t>1662350914</t>
  </si>
  <si>
    <t>175</t>
  </si>
  <si>
    <t>6051512602</t>
  </si>
  <si>
    <t>Rizivo C20 - laty</t>
  </si>
  <si>
    <t>-200451601</t>
  </si>
  <si>
    <t>176</t>
  </si>
  <si>
    <t>762342811</t>
  </si>
  <si>
    <t>Demontáž latovania striech so sklonom do 60 st., pri osovej vzdialenosti lát do 0, 22 m,  -0.00700t B18,B19</t>
  </si>
  <si>
    <t>501802458</t>
  </si>
  <si>
    <t>177</t>
  </si>
  <si>
    <t>7623529011</t>
  </si>
  <si>
    <t>Demontáž svetlíka z polykarbonátu vrátane drevenej konštrukcie,  -0.01800t B20</t>
  </si>
  <si>
    <t>-1656756375</t>
  </si>
  <si>
    <t>178</t>
  </si>
  <si>
    <t>762395000</t>
  </si>
  <si>
    <t>Spojovacie prostriedky pre viazané konštrukcie krovov, debnenie a laťovanie, nadstrešné konštr., spádové kliny - svorky, dosky, klince, pásová oceľ, vruty</t>
  </si>
  <si>
    <t>1730661736</t>
  </si>
  <si>
    <t>179</t>
  </si>
  <si>
    <t>76243188810</t>
  </si>
  <si>
    <t>M+D Ochrana existujúcich podláh a schodísk tak aby neprišlo k ich poškodeniu - presné prevedenie si zvolí dodávateľ, vrátane demontáže</t>
  </si>
  <si>
    <t>426513796</t>
  </si>
  <si>
    <t>180</t>
  </si>
  <si>
    <t>762522812x</t>
  </si>
  <si>
    <t>Demontáž kompletného  stropu trámového z reziva 220/260mm,vrátane záklopu hr.25mm, podbitia hr.25mm a rákosovej omietky hr.25mm   -0.03000t - B12</t>
  </si>
  <si>
    <t>-1137214818</t>
  </si>
  <si>
    <t>181</t>
  </si>
  <si>
    <t>76281013603</t>
  </si>
  <si>
    <t>M+D Drevený rošt v spáde nad výťahovou šachtou, vrátane impregnácie Bochemitom</t>
  </si>
  <si>
    <t>1563232600</t>
  </si>
  <si>
    <t>182</t>
  </si>
  <si>
    <t>76281013604</t>
  </si>
  <si>
    <t xml:space="preserve">M+D Úprava časti strechy medzi svetlíkom a žľabom - plné debnenie z dosiek hr. 25mm ukotvené pomocou dreveného klinu kotveného do žb venca, medzi klinmi TI z minerálnej vlny - popis viď PD! </t>
  </si>
  <si>
    <t>-1075317863</t>
  </si>
  <si>
    <t>183</t>
  </si>
  <si>
    <t>762811811</t>
  </si>
  <si>
    <t>Demontáž záklopu stropov z hrubých dosiek hr. do 32 mm,  -0.01400t - PP4c</t>
  </si>
  <si>
    <t>-686718876</t>
  </si>
  <si>
    <t>184</t>
  </si>
  <si>
    <t>762812811</t>
  </si>
  <si>
    <t>Demontáž záklopov vrchných,  hobľovaných dosiek do 32 mm,  -0.01400t B16,B17,B18,B19</t>
  </si>
  <si>
    <t>-537469141</t>
  </si>
  <si>
    <t>185</t>
  </si>
  <si>
    <t>998762203</t>
  </si>
  <si>
    <t>Presun hmôt pre konštrukcie tesárske v objektoch výšky od 12 do 24 m</t>
  </si>
  <si>
    <t>%</t>
  </si>
  <si>
    <t>2091197979</t>
  </si>
  <si>
    <t>763</t>
  </si>
  <si>
    <t>Konštrukcie - drevostavby</t>
  </si>
  <si>
    <t>186</t>
  </si>
  <si>
    <t>763129521</t>
  </si>
  <si>
    <t>Demontáž sadrokartónovej predsadenej alebo šachtovej steny, s jednoduchou oceľovou konštrukciou, jednoduché opláštenie, -0,01662t</t>
  </si>
  <si>
    <t>-252614307</t>
  </si>
  <si>
    <t>187</t>
  </si>
  <si>
    <t>763139531</t>
  </si>
  <si>
    <t>Demontáž sadrokartónového podhľadu s jednovrstvou nosnou konštrukciou z oceľových profilov, jednoduché opláštenie, -0,02106t</t>
  </si>
  <si>
    <t>-1459178063</t>
  </si>
  <si>
    <t>764</t>
  </si>
  <si>
    <t>Konštrukcie klampiarske</t>
  </si>
  <si>
    <t>188</t>
  </si>
  <si>
    <t>764311301x</t>
  </si>
  <si>
    <t>Kz1 Vyhotovenie pododkvapového žľabu DN 333, 250</t>
  </si>
  <si>
    <t>bm</t>
  </si>
  <si>
    <t>-1515355514</t>
  </si>
  <si>
    <t>189</t>
  </si>
  <si>
    <t>5534419210</t>
  </si>
  <si>
    <t>Polkruhový žľab 333 ref. PREFA</t>
  </si>
  <si>
    <t>-985507467</t>
  </si>
  <si>
    <t>190</t>
  </si>
  <si>
    <t>5534419211</t>
  </si>
  <si>
    <t>Polkruhový žľab 250 ref. PREFA</t>
  </si>
  <si>
    <t>41873141</t>
  </si>
  <si>
    <t>191</t>
  </si>
  <si>
    <t>764311303x</t>
  </si>
  <si>
    <t>Kz3 Montáž žľabových hákov, DN 333, 250</t>
  </si>
  <si>
    <t>1932442124</t>
  </si>
  <si>
    <t>192</t>
  </si>
  <si>
    <t>5534419213.1</t>
  </si>
  <si>
    <t>Žľabový hák DN 333 mmv ref. PREFA</t>
  </si>
  <si>
    <t>1613905228</t>
  </si>
  <si>
    <t>193</t>
  </si>
  <si>
    <t>5534419214</t>
  </si>
  <si>
    <t>Žľabový hák DN 250 mm ref. PREFA</t>
  </si>
  <si>
    <t>-620189926</t>
  </si>
  <si>
    <t>194</t>
  </si>
  <si>
    <t>764311304x</t>
  </si>
  <si>
    <t>Kz4 Montáž žľabových kotlíkov 333/120, 250/80</t>
  </si>
  <si>
    <t>2093290349</t>
  </si>
  <si>
    <t>195</t>
  </si>
  <si>
    <t>5534419215</t>
  </si>
  <si>
    <t>Kotlík DN 333/120 ref. PREFA</t>
  </si>
  <si>
    <t>-1530288920</t>
  </si>
  <si>
    <t>196</t>
  </si>
  <si>
    <t>5534419216</t>
  </si>
  <si>
    <t>Kotlík DN 250/80 ref. PREFA</t>
  </si>
  <si>
    <t>1239632783</t>
  </si>
  <si>
    <t>197</t>
  </si>
  <si>
    <t>764311306x</t>
  </si>
  <si>
    <t>Kz6 Montáž žľabových čielok 333, 250</t>
  </si>
  <si>
    <t>1670651790</t>
  </si>
  <si>
    <t>198</t>
  </si>
  <si>
    <t>5534419219</t>
  </si>
  <si>
    <t>Žľabové čielko DN 333 ref. PREFA</t>
  </si>
  <si>
    <t>404189685</t>
  </si>
  <si>
    <t>199</t>
  </si>
  <si>
    <t>5534419220</t>
  </si>
  <si>
    <t>Žľabové čielko DN 250 ref. PREFA</t>
  </si>
  <si>
    <t>-640768715</t>
  </si>
  <si>
    <t>200</t>
  </si>
  <si>
    <t>764311308x</t>
  </si>
  <si>
    <t>Kz8 Montáž žľabových rohov DN 100</t>
  </si>
  <si>
    <t>1905763136</t>
  </si>
  <si>
    <t>201</t>
  </si>
  <si>
    <t>5534419223</t>
  </si>
  <si>
    <t>Žľabový roh DN 100 ref. PREFA</t>
  </si>
  <si>
    <t>-294717828</t>
  </si>
  <si>
    <t>202</t>
  </si>
  <si>
    <t>764311310x</t>
  </si>
  <si>
    <t>Kz10 Montáž zbernej nádoby, kotlík DN 120</t>
  </si>
  <si>
    <t>-1839547726</t>
  </si>
  <si>
    <t>203</t>
  </si>
  <si>
    <t>5534419225</t>
  </si>
  <si>
    <t>Zberná nádoba ref. PREFA, kotlík DN 120, kruhový</t>
  </si>
  <si>
    <t>233804200</t>
  </si>
  <si>
    <t>204</t>
  </si>
  <si>
    <t>764311311x</t>
  </si>
  <si>
    <t>Kz11 Montáž strešného chrliča z PVC fólie, DN 110</t>
  </si>
  <si>
    <t>1997524395</t>
  </si>
  <si>
    <t>205</t>
  </si>
  <si>
    <t>5534419226</t>
  </si>
  <si>
    <t>Strešný chrlič s integrovanou manžetou a ochr. mriežkou DN 110</t>
  </si>
  <si>
    <t>-1970650071</t>
  </si>
  <si>
    <t>206</t>
  </si>
  <si>
    <t>764311313x</t>
  </si>
  <si>
    <t>KP01-KP10 Vyhotovenie strešnej krytiny na dvojitú stojatú drážku, ref. systém PREFA</t>
  </si>
  <si>
    <t>140413041</t>
  </si>
  <si>
    <t>207</t>
  </si>
  <si>
    <t>5534419228</t>
  </si>
  <si>
    <t>AL plech ref. PREFALZ hr.0,7 mm, r.š. 500 mm, osv.drážok 430 mm, stratné 16%+8%</t>
  </si>
  <si>
    <t>878891940</t>
  </si>
  <si>
    <t>208</t>
  </si>
  <si>
    <t>5534419229</t>
  </si>
  <si>
    <t>Príponky do drážok pevné a posuvné v. 25 m, ref. systém PREFA, 6 ks/m2</t>
  </si>
  <si>
    <t>-1559257552</t>
  </si>
  <si>
    <t>209</t>
  </si>
  <si>
    <t>5534419230</t>
  </si>
  <si>
    <t>Separačná vrstva ref. BAUDER TOP UDS hr. 3 mm, stratné 10%</t>
  </si>
  <si>
    <t>1500318392</t>
  </si>
  <si>
    <t>210</t>
  </si>
  <si>
    <t>764311318x</t>
  </si>
  <si>
    <t>Kl05a1 Oplechovanie ríms z Al plechu P.10 / ref. PREFALZ - kvalita H 41/STN EN 1396</t>
  </si>
  <si>
    <t>401607069</t>
  </si>
  <si>
    <t>211</t>
  </si>
  <si>
    <t>5534419243</t>
  </si>
  <si>
    <t>AL plech ref. PREFALZ hr.0,7 mm, r.š. 481 mm</t>
  </si>
  <si>
    <t>-127754828</t>
  </si>
  <si>
    <t>212</t>
  </si>
  <si>
    <t>5534419244</t>
  </si>
  <si>
    <t>Vystužujúci pás FeZn hr. 0,8 mm, r.š. 167 mm</t>
  </si>
  <si>
    <t>1737825789</t>
  </si>
  <si>
    <t>213</t>
  </si>
  <si>
    <t>5534419245</t>
  </si>
  <si>
    <t>1248769966</t>
  </si>
  <si>
    <t>214</t>
  </si>
  <si>
    <t>764311319x</t>
  </si>
  <si>
    <t>Kl05b1 Oplechovanie ríms z Al plechu P.10 / ref. PREFALZ - kvalita H 41/STN EN 1396</t>
  </si>
  <si>
    <t>426971710</t>
  </si>
  <si>
    <t>215</t>
  </si>
  <si>
    <t>5534419246</t>
  </si>
  <si>
    <t>AL plech ref. PREFALZ hr.0,7 mm, r.š. 331 mm + 125 mm</t>
  </si>
  <si>
    <t>-167488604</t>
  </si>
  <si>
    <t>216</t>
  </si>
  <si>
    <t>5534419247</t>
  </si>
  <si>
    <t>895839747</t>
  </si>
  <si>
    <t>217</t>
  </si>
  <si>
    <t>5534419248</t>
  </si>
  <si>
    <t>-517871835</t>
  </si>
  <si>
    <t>218</t>
  </si>
  <si>
    <t>764311320x</t>
  </si>
  <si>
    <t>Kl05a,b2 Oplechovanie ríms z Al plechu P.10 / ref. PREFALZ - kvalita H 41/STN EN 1396</t>
  </si>
  <si>
    <t>193035720</t>
  </si>
  <si>
    <t>219</t>
  </si>
  <si>
    <t>5534419249</t>
  </si>
  <si>
    <t>AL plech ref. PREFALZ hr.0,7 mm, r.š. 228 mm</t>
  </si>
  <si>
    <t>1208655211</t>
  </si>
  <si>
    <t>220</t>
  </si>
  <si>
    <t>5534419250</t>
  </si>
  <si>
    <t>-1545549972</t>
  </si>
  <si>
    <t>221</t>
  </si>
  <si>
    <t>5534419251</t>
  </si>
  <si>
    <t>Lepenie oplechovania - ref. ENKOLIT lepidlo 2,5-3,0 Kg/m2</t>
  </si>
  <si>
    <t>-2127290208</t>
  </si>
  <si>
    <t>222</t>
  </si>
  <si>
    <t>764311321x</t>
  </si>
  <si>
    <t>Kl06 Oplechovanie atík z Al plechu P.10 / ref. PREFALZ - kvalita H 41/STN EN 1396</t>
  </si>
  <si>
    <t>1171240432</t>
  </si>
  <si>
    <t>223</t>
  </si>
  <si>
    <t>5534419252</t>
  </si>
  <si>
    <t>AL plech ref. PREFALZ hr.0,7 mm, r.š. 630 mm</t>
  </si>
  <si>
    <t>1558069973</t>
  </si>
  <si>
    <t>224</t>
  </si>
  <si>
    <t>5534419253</t>
  </si>
  <si>
    <t>Vystužujúci pás FeZn hr. 0,8 mm, r.š. 2 x 167 mm</t>
  </si>
  <si>
    <t>-282385457</t>
  </si>
  <si>
    <t>225</t>
  </si>
  <si>
    <t>5534419254</t>
  </si>
  <si>
    <t>-1743884958</t>
  </si>
  <si>
    <t>226</t>
  </si>
  <si>
    <t>764311322x</t>
  </si>
  <si>
    <t>Kl07 Oplechovanie ríms z Al plechu P.10 / ref PREFALZ - kvalita H 41/STN EN 1396</t>
  </si>
  <si>
    <t>-449172322</t>
  </si>
  <si>
    <t>227</t>
  </si>
  <si>
    <t>5534419255</t>
  </si>
  <si>
    <t xml:space="preserve">Omiet. lišta ref.PREFALZ hr.0,7 mm, r.š. 622 mm +  125 mm </t>
  </si>
  <si>
    <t>63602491</t>
  </si>
  <si>
    <t>228</t>
  </si>
  <si>
    <t>5534419256</t>
  </si>
  <si>
    <t>1009186270</t>
  </si>
  <si>
    <t>229</t>
  </si>
  <si>
    <t>5534419257</t>
  </si>
  <si>
    <t>-1743541744</t>
  </si>
  <si>
    <t>230</t>
  </si>
  <si>
    <t>764311324x</t>
  </si>
  <si>
    <t>Kl09 Oplechovanie hrebeňa pultovej strechy z Al plechu P.10 / ref. PREFALZ</t>
  </si>
  <si>
    <t>972524268</t>
  </si>
  <si>
    <t>231</t>
  </si>
  <si>
    <t>5534419261</t>
  </si>
  <si>
    <t>AL plech ref. PREFALZ hr.0,7 mm, r.š. 449 mm</t>
  </si>
  <si>
    <t>-346638171</t>
  </si>
  <si>
    <t>232</t>
  </si>
  <si>
    <t>5534419262</t>
  </si>
  <si>
    <t>Vystužujúci pás FeZn hr. 0,8 mm, r.š. 250 mm</t>
  </si>
  <si>
    <t>-187997600</t>
  </si>
  <si>
    <t>233</t>
  </si>
  <si>
    <t>5534419263</t>
  </si>
  <si>
    <t>AL plech ref. PREFA perforovaný plech, 1 m2=1,13 kg, r.š. 250 mm</t>
  </si>
  <si>
    <t>1471263007</t>
  </si>
  <si>
    <t>234</t>
  </si>
  <si>
    <t>764311325x</t>
  </si>
  <si>
    <t>Kl10 Oplechovanie záveternej lišty z Al plechu P.10 / ref.PREFALZ</t>
  </si>
  <si>
    <t>-516548866</t>
  </si>
  <si>
    <t>235</t>
  </si>
  <si>
    <t>5534419264</t>
  </si>
  <si>
    <t>AL plech ref. PREFALZ hr.0,7 mm, r.š. 333 mm</t>
  </si>
  <si>
    <t>-230153459</t>
  </si>
  <si>
    <t>236</t>
  </si>
  <si>
    <t>5534419265</t>
  </si>
  <si>
    <t>-1287037164</t>
  </si>
  <si>
    <t>237</t>
  </si>
  <si>
    <t>764311326x</t>
  </si>
  <si>
    <t>Kl11 Vyhotovenie bočného lemovania krytiny pri stene z Al plechu P.10 / ref.PREFALZ</t>
  </si>
  <si>
    <t>496622815</t>
  </si>
  <si>
    <t>238</t>
  </si>
  <si>
    <t>5534419266</t>
  </si>
  <si>
    <t>AL plech ref. PREFALZ hr.0,7 mm, r.š. 170 mm</t>
  </si>
  <si>
    <t>1016501917</t>
  </si>
  <si>
    <t>239</t>
  </si>
  <si>
    <t>764311327x</t>
  </si>
  <si>
    <t>Kl12 Vyhotovenie napojenia krytiny na stenu s odvetraním  z Al plechu P.10 / ref. PREFALZ</t>
  </si>
  <si>
    <t>2015798622</t>
  </si>
  <si>
    <t>240</t>
  </si>
  <si>
    <t>5534419266.1</t>
  </si>
  <si>
    <t xml:space="preserve">Omiet. lišta ref. PREFALZ hr.0,7 mm, r.š. 410 mm + 125 mm </t>
  </si>
  <si>
    <t>-1541116499</t>
  </si>
  <si>
    <t>241</t>
  </si>
  <si>
    <t>5534419267</t>
  </si>
  <si>
    <t>-970312898</t>
  </si>
  <si>
    <t>242</t>
  </si>
  <si>
    <t>5534419268</t>
  </si>
  <si>
    <t>-1836912795</t>
  </si>
  <si>
    <t>243</t>
  </si>
  <si>
    <t>764311328x</t>
  </si>
  <si>
    <t>Kl13 Oplechovanie odkvapu z Al plechu P.10 / ref. PREFALZ - kvalita H 41/STN EN 1396</t>
  </si>
  <si>
    <t>-2027829860</t>
  </si>
  <si>
    <t>244</t>
  </si>
  <si>
    <t>5534419269</t>
  </si>
  <si>
    <t>Zaťahovací pás - ref. PREFALZ hr.0,7 mm, r.š. 333 mm</t>
  </si>
  <si>
    <t>215123803</t>
  </si>
  <si>
    <t>245</t>
  </si>
  <si>
    <t>5534419270</t>
  </si>
  <si>
    <t>-615869303</t>
  </si>
  <si>
    <t>246</t>
  </si>
  <si>
    <t>5534419271</t>
  </si>
  <si>
    <t>Perforovaný plech ref. PREFA, 1 m2=1,13 kg, r.š. 167 mm</t>
  </si>
  <si>
    <t>-2039828611</t>
  </si>
  <si>
    <t>247</t>
  </si>
  <si>
    <t>5534419272</t>
  </si>
  <si>
    <t>Odkvapový nos - ref. PREFALZ hr.0,7 mm, r.š. 200 mm</t>
  </si>
  <si>
    <t>-177491735</t>
  </si>
  <si>
    <t>248</t>
  </si>
  <si>
    <t>764311329x</t>
  </si>
  <si>
    <t>Kl14 Oplechovanie strešných výlezov 500x600 mm, z Al plechu P.10 / ref. PREFALZ</t>
  </si>
  <si>
    <t>-1681074423</t>
  </si>
  <si>
    <t>249</t>
  </si>
  <si>
    <t>5534419273</t>
  </si>
  <si>
    <t>AL plech ref. PREFALZ hr.0,7 mm, r.š. 250 mm</t>
  </si>
  <si>
    <t>1172700423</t>
  </si>
  <si>
    <t>250</t>
  </si>
  <si>
    <t>5534419274</t>
  </si>
  <si>
    <t>108313097</t>
  </si>
  <si>
    <t>251</t>
  </si>
  <si>
    <t>764311330x</t>
  </si>
  <si>
    <t>Kl15 Oplechovanie komína 2,1x0,8 m z Al plechu P.10 / ref. PREFALZ</t>
  </si>
  <si>
    <t>-1169322284</t>
  </si>
  <si>
    <t>252</t>
  </si>
  <si>
    <t>5534419275</t>
  </si>
  <si>
    <t xml:space="preserve">Omiet. lišta ref. PREFALZ hr.0,7 mm, r.š. 250 mm + 125 mm </t>
  </si>
  <si>
    <t>890427422</t>
  </si>
  <si>
    <t>253</t>
  </si>
  <si>
    <t>764311331x</t>
  </si>
  <si>
    <t>Kl16 Oplechovanie výťahovej šachty z Al plechu P.10 / ref. PREFALZ - H 41/STN EN 1396</t>
  </si>
  <si>
    <t>-1678953542</t>
  </si>
  <si>
    <t>254</t>
  </si>
  <si>
    <t>5534419276</t>
  </si>
  <si>
    <t>AL plech ref. PREFALZ hr.0,7 mm, stratné 35%, vrátane krytiny a lemovacích plechov</t>
  </si>
  <si>
    <t>-23262544</t>
  </si>
  <si>
    <t>255</t>
  </si>
  <si>
    <t>5534419277</t>
  </si>
  <si>
    <t>247723769</t>
  </si>
  <si>
    <t>256</t>
  </si>
  <si>
    <t>5534419278</t>
  </si>
  <si>
    <t>-333850930</t>
  </si>
  <si>
    <t>257</t>
  </si>
  <si>
    <t>764311332x</t>
  </si>
  <si>
    <t>Kl17 Oplechovanie svetlíka z Al plechu P.10 / ref PREFALZ - kvalita H 41/STN EN 1396</t>
  </si>
  <si>
    <t>193678820</t>
  </si>
  <si>
    <t>258</t>
  </si>
  <si>
    <t>5534419279</t>
  </si>
  <si>
    <t xml:space="preserve">Bočný lem z AL plech ref. PREFALZ hr.0,7 mm, r.š. 1225 mm </t>
  </si>
  <si>
    <t>1638065607</t>
  </si>
  <si>
    <t>259</t>
  </si>
  <si>
    <t>5534419280</t>
  </si>
  <si>
    <t>Odkvap z AL plech ref. PREFALZ hr.0,7 mm, r.š. 250 mm</t>
  </si>
  <si>
    <t>808604349</t>
  </si>
  <si>
    <t>260</t>
  </si>
  <si>
    <t>5534419281</t>
  </si>
  <si>
    <t xml:space="preserve">Hrebez z AL plech ref. PREFALZ hr.0,7 mm, r.š. 333 mm </t>
  </si>
  <si>
    <t>1180611961</t>
  </si>
  <si>
    <t>261</t>
  </si>
  <si>
    <t>5534419282</t>
  </si>
  <si>
    <t>1779958816</t>
  </si>
  <si>
    <t>262</t>
  </si>
  <si>
    <t>5534419283</t>
  </si>
  <si>
    <t>1266582047</t>
  </si>
  <si>
    <t>263</t>
  </si>
  <si>
    <t>764311333x</t>
  </si>
  <si>
    <t>Kl18 Oplechovanie svetlíka z Al plechu P.10 / ref. PREFALZ - kvalita H 41/STN EN 1396</t>
  </si>
  <si>
    <t>-631321464</t>
  </si>
  <si>
    <t>264</t>
  </si>
  <si>
    <t>5534419284</t>
  </si>
  <si>
    <t>AL plech ref. PREFALZ hr.0,7 mm, r.š. 1000 mm</t>
  </si>
  <si>
    <t>-2015818831</t>
  </si>
  <si>
    <t>265</t>
  </si>
  <si>
    <t>5534419285</t>
  </si>
  <si>
    <t>-1605752646</t>
  </si>
  <si>
    <t>266</t>
  </si>
  <si>
    <t>764311334x</t>
  </si>
  <si>
    <t>Kl19 Oplechovanie svetlíka z Al plechu P.10 / ref. PREFALZ - kvalita H 41/STN EN 1396</t>
  </si>
  <si>
    <t>1254624885</t>
  </si>
  <si>
    <t>267</t>
  </si>
  <si>
    <t>5534419286</t>
  </si>
  <si>
    <t>1655431164</t>
  </si>
  <si>
    <t>268</t>
  </si>
  <si>
    <t>5534419287</t>
  </si>
  <si>
    <t>-1182120561</t>
  </si>
  <si>
    <t>269</t>
  </si>
  <si>
    <t>764311335x</t>
  </si>
  <si>
    <t>Kl20 Montáž snehových zábran - jednorúrkových, systém ref. PREFA</t>
  </si>
  <si>
    <t>-912957352</t>
  </si>
  <si>
    <t>270</t>
  </si>
  <si>
    <t>5534419288</t>
  </si>
  <si>
    <t>jednorúrkový snehový zachytávač ref. PREFALZ, vrátane trubky O 28 mm</t>
  </si>
  <si>
    <t>-718299317</t>
  </si>
  <si>
    <t>271</t>
  </si>
  <si>
    <t>764311336x</t>
  </si>
  <si>
    <t>KL21 Oplechovanie hrebeňa sedlovej strechy z Al plechu P.10 / ref. PREFALZ</t>
  </si>
  <si>
    <t>-1939646511</t>
  </si>
  <si>
    <t>272</t>
  </si>
  <si>
    <t>5534419289</t>
  </si>
  <si>
    <t>AL plech ref. PREFALZ hr.0,7 mm, r.š. 750 mm</t>
  </si>
  <si>
    <t>256549664</t>
  </si>
  <si>
    <t>273</t>
  </si>
  <si>
    <t>5534419290</t>
  </si>
  <si>
    <t>-187045389</t>
  </si>
  <si>
    <t>274</t>
  </si>
  <si>
    <t>5534419291</t>
  </si>
  <si>
    <t>AL plech ref. PREFA perforovaný plech, 1 m2=1,13 kg, r.š. 167 mm</t>
  </si>
  <si>
    <t>1739436670</t>
  </si>
  <si>
    <t>275</t>
  </si>
  <si>
    <t>764311337x</t>
  </si>
  <si>
    <t>Kl22 Oplechovania úžľabia  z Al plechu P.10 / ref. PREFALZ - kvalita H 41/STN EN 1396</t>
  </si>
  <si>
    <t>-1397527067</t>
  </si>
  <si>
    <t>276</t>
  </si>
  <si>
    <t>5534419292</t>
  </si>
  <si>
    <t>AL plech ref. PREFALZ hr.0,7 mm, r.š. 830 mm</t>
  </si>
  <si>
    <t>-263967349</t>
  </si>
  <si>
    <t>277</t>
  </si>
  <si>
    <t>764311338x</t>
  </si>
  <si>
    <t>Kl23 Oplechovania nárožia  z Al plechu P.10 / ref. PREFALZ - kvalita H 41/STN EN 1396</t>
  </si>
  <si>
    <t>1758911968</t>
  </si>
  <si>
    <t>278</t>
  </si>
  <si>
    <t>5534419293</t>
  </si>
  <si>
    <t>AL plech ref. PREFALZ hr.0,7 mm, r.š. 167 mm</t>
  </si>
  <si>
    <t>1756732544</t>
  </si>
  <si>
    <t>279</t>
  </si>
  <si>
    <t>764311339x</t>
  </si>
  <si>
    <t>Kl24a,b Vyhotovenie zaatikového žľabu z PVC fólie vrátane detailov</t>
  </si>
  <si>
    <t>2090700404</t>
  </si>
  <si>
    <t>280</t>
  </si>
  <si>
    <t>5534419294</t>
  </si>
  <si>
    <t>PVC fólia ref. Fatrafol, hr. 1,8 mm</t>
  </si>
  <si>
    <t>81444717</t>
  </si>
  <si>
    <t>281</t>
  </si>
  <si>
    <t>764311340x</t>
  </si>
  <si>
    <t>Spojovacie prostriedky pre klampiarske konštrukcie z AL plechu</t>
  </si>
  <si>
    <t>-734152009</t>
  </si>
  <si>
    <t>282</t>
  </si>
  <si>
    <t>764311822</t>
  </si>
  <si>
    <t>Demontáž krytiny hladkej strešnej z tabúľ 2000 x 1000 mm, so sklonom do 30st.,  -0,00732t - B16,B17,B18,B19</t>
  </si>
  <si>
    <t>-640004149</t>
  </si>
  <si>
    <t>283</t>
  </si>
  <si>
    <t>764352810</t>
  </si>
  <si>
    <t>Demontáž žľabov pododkvapových polkruhových so sklonom do 30st. rš 330 mm,  -0,00330t B22</t>
  </si>
  <si>
    <t>-1036010222</t>
  </si>
  <si>
    <t>284</t>
  </si>
  <si>
    <t>764359810</t>
  </si>
  <si>
    <t>Demontáž kotlíka kónického, so sklonom žľabu do 30st.,  -0,00110t B22</t>
  </si>
  <si>
    <t>-2044660341</t>
  </si>
  <si>
    <t>285</t>
  </si>
  <si>
    <t>764422810</t>
  </si>
  <si>
    <t>Demontáž oplechovania ríms rš od 600 do 800 mm,  -0,00395t B21</t>
  </si>
  <si>
    <t>-87038882</t>
  </si>
  <si>
    <t>286</t>
  </si>
  <si>
    <t>764422970</t>
  </si>
  <si>
    <t>Demontáž oplechovania atík rš od 400 do 500 mm,  -0,00252t  B21</t>
  </si>
  <si>
    <t>-717435280</t>
  </si>
  <si>
    <t>287</t>
  </si>
  <si>
    <t>764454802</t>
  </si>
  <si>
    <t>Demontáž odpadových rúr kruhových, s priemerom 120 mm,  -0,00285t B22,B16</t>
  </si>
  <si>
    <t>1559001812</t>
  </si>
  <si>
    <t>288</t>
  </si>
  <si>
    <t>998764203</t>
  </si>
  <si>
    <t>Presun hmôt pre konštrukcie klampiarske v objektoch výšky nad 12 do 24 m</t>
  </si>
  <si>
    <t>1819659365</t>
  </si>
  <si>
    <t>766</t>
  </si>
  <si>
    <t>Konštrukcie stolárske</t>
  </si>
  <si>
    <t>289</t>
  </si>
  <si>
    <t>7666650520</t>
  </si>
  <si>
    <t>M+D Strešné okno drevené kyvné s ventilačnou klapkov W16a 0,78x1,6m v AL vyhotovení s AL oplechovaním so žalúziou, zasklenie izolačné dvojsklo, ref. Velux GGL - popis viď PD!</t>
  </si>
  <si>
    <t>1349736540</t>
  </si>
  <si>
    <t>290</t>
  </si>
  <si>
    <t>998766203</t>
  </si>
  <si>
    <t>Presun hmot pre konštrukcie stolárske v objektoch výšky nad 12 do 24 m</t>
  </si>
  <si>
    <t>-1255421791</t>
  </si>
  <si>
    <t>767</t>
  </si>
  <si>
    <t>Konštrukcie doplnkové kovové</t>
  </si>
  <si>
    <t>291</t>
  </si>
  <si>
    <t>7673113188</t>
  </si>
  <si>
    <t>M+D Strešný svetlík - zasklenie izolačným bezpečnostným dvojsklom (vrchné kalené termosklo, spodné lepené), pevné a otváratelné časti, výplň inertným plynom, tesnenie gumenné po obvode, prítlačná lišta Al, polocha skla 13,64m2 - popis viď PD! - Z11a</t>
  </si>
  <si>
    <t>-1972544721</t>
  </si>
  <si>
    <t>292</t>
  </si>
  <si>
    <t>7673113188a</t>
  </si>
  <si>
    <t>M+D Požiarne vetranie otváranie častí strešného svetlíka servopohonom na ďialkové ovládanie, vrátane záložného zdroja a pripojenia k EPS - popis viď PD! - Z11a</t>
  </si>
  <si>
    <t>1178532883</t>
  </si>
  <si>
    <t>293</t>
  </si>
  <si>
    <t>7673113189</t>
  </si>
  <si>
    <t>M+D Svetlík nad koncertnou sálou - zasklenie izol. bezpečnostným dvojsklom (vrchné kalené termosklo, spodné lepené), pevné a otvár. časti, výplň inertným plynom, tesnenie gumenné po obvode, prítlačná lišta Al, vrát. elekt. otvárania - popis viď PD! - Z10a</t>
  </si>
  <si>
    <t>-1896575743</t>
  </si>
  <si>
    <t>294</t>
  </si>
  <si>
    <t>7673113189a</t>
  </si>
  <si>
    <t>M+D Tienenie svetlíka - horizontálna markíza ref. Markilux typ 8800 Tractix, vrátane elektrického dialkového ovládania, boxu 15x187mm, vodiacich líšt 60x70mm - popis viď PD! - Z10a</t>
  </si>
  <si>
    <t>-68431534</t>
  </si>
  <si>
    <t>295</t>
  </si>
  <si>
    <t>7673113190</t>
  </si>
  <si>
    <t>M+D Hliníkový strešný svetlík 1,45x2,88m neotváravý, konštrukcia AL s prerušeným tepelným mostom, farba podľa strešnej krytiny, zasklenie izolačné bezpečnostné dvojsklo 4-16-4mm k1,1Wm2xK, celoobvod. tesnenie tepelnoizolačné - popis viď PD! - Z12a</t>
  </si>
  <si>
    <t>245832802</t>
  </si>
  <si>
    <t>296</t>
  </si>
  <si>
    <t>7673113191</t>
  </si>
  <si>
    <t>M+D Hliníkový strešný svetlík 2,485x1,25m neotváravý, konštrukcia AL s prerušeným tepelným mostom, farba podľa strešnej krytiny, zasklenie izolačné bezpečnostné dvojsklo 4-16-4mm k1,1Wm2xK, celoobvod. tesnenie tepelnoizolačné - popis viď PD! - Z13a</t>
  </si>
  <si>
    <t>835750930</t>
  </si>
  <si>
    <t>297</t>
  </si>
  <si>
    <t>7673113192</t>
  </si>
  <si>
    <t>M+D Hliníkový strešný svetlík 2,475x1,25m neotváravý, konštrukcia AL s prerušeným tepelným mostom, farba podľa strešnej krytiny, zasklenie izolačné bezpečnostné dvojsklo 4-16-4mm k1,1Wm2xK, celoobvod. tesnenie tepelnoizolačné - popis viď PD! - Z14a</t>
  </si>
  <si>
    <t>1163952166</t>
  </si>
  <si>
    <t>298</t>
  </si>
  <si>
    <t>7673113193</t>
  </si>
  <si>
    <t>M+D Hliníkový strešný svetlík 2,45x1,55m neotváravý, konštrukcia AL s prerušeným tepelným mostom, farba podľa strešnej krytiny, zasklenie izolačné bezpečnostné dvojsklo 4-16-4mm k1,1Wm2xK, celoobvod. tesnenie tepelnoizolačné - popis viď PD! - Z15a</t>
  </si>
  <si>
    <t>-1307879364</t>
  </si>
  <si>
    <t>299</t>
  </si>
  <si>
    <t>7673113194</t>
  </si>
  <si>
    <t>M+D Hliníkový strešný svetlík 0,91x0,91m otváravý, konštrukcia AL s prerušeným tepelným mostom, farba podľa strešnej krytiny, zasklenie izolačné bezpečnostné dvojsklo 4-16-4mm k1,1Wm2xK, celoobvod. tesnenie tepelnoizolačné - popis viď PD! - Z16a</t>
  </si>
  <si>
    <t>-1115040130</t>
  </si>
  <si>
    <t>300</t>
  </si>
  <si>
    <t>7673113195</t>
  </si>
  <si>
    <t>M+D Oceľový protipožiarny svetlík neotváravý 2,47x1,335m, konštrukcia rámu  SHS 80/80/4 s protipožiarnym náterom 45min., zasklenie protipožiarnym bezpečnostným sklom hr.24mm odolnosť 45min, - popis viď PD! - Z18a</t>
  </si>
  <si>
    <t>-1886954695</t>
  </si>
  <si>
    <t>301</t>
  </si>
  <si>
    <t>767311810</t>
  </si>
  <si>
    <t>Demontáž svetlíkov všetkých typov, vrátane zasklenia,  -0,21000t - B13</t>
  </si>
  <si>
    <t>-295214096</t>
  </si>
  <si>
    <t>302</t>
  </si>
  <si>
    <t>767321810x</t>
  </si>
  <si>
    <t>Demontáž drotoskla v stropoch 65/65cm vrátane oceľového rámu ,  -0,02500t - B12</t>
  </si>
  <si>
    <t>-424525719</t>
  </si>
  <si>
    <t>303</t>
  </si>
  <si>
    <t>767996805x</t>
  </si>
  <si>
    <t>Demontáž  oceľovej lávky predpodkladaná hmotnosť 420kg - uprasní sa na stavbe - B26</t>
  </si>
  <si>
    <t>1600722804</t>
  </si>
  <si>
    <t>304</t>
  </si>
  <si>
    <t>998767203</t>
  </si>
  <si>
    <t>Presun hmôt pre kovové stavebné doplnkové konštrukcie v objektoch výšky nad 12 do 24 m</t>
  </si>
  <si>
    <t>1578774857</t>
  </si>
  <si>
    <t>775</t>
  </si>
  <si>
    <t>Podlahy vlysové a parketové</t>
  </si>
  <si>
    <t>305</t>
  </si>
  <si>
    <t>775521810x</t>
  </si>
  <si>
    <t>Demontáž podláh drevených, laminátových, parketových položených voľne , vrátane soklov, líšt a roštu -0,0150t-PP3,PP2,PP2a,PP3a,PP4a,PP4b</t>
  </si>
  <si>
    <t>1811883982</t>
  </si>
  <si>
    <t>776</t>
  </si>
  <si>
    <t>Podlahy povlakové</t>
  </si>
  <si>
    <t>306</t>
  </si>
  <si>
    <t>776200811</t>
  </si>
  <si>
    <t>Odstránenie povlakových podláh z PVC zo schodiskových stupňov lepených -0,0010t</t>
  </si>
  <si>
    <t>441411172</t>
  </si>
  <si>
    <t>307</t>
  </si>
  <si>
    <t>776511810</t>
  </si>
  <si>
    <t>Odstránenie povlakových podláh z PVC z nášľapnej plochy lepených bez podložky,  -0,00100t-PP3,PP3a,PP4b,B10</t>
  </si>
  <si>
    <t>-311979358</t>
  </si>
  <si>
    <t>308</t>
  </si>
  <si>
    <t>776511810x</t>
  </si>
  <si>
    <t>Odstránenie povlakových podláh z nášľapnej plochy lepených z koberca, vrátane.zosekania lepidla  -0,00100t-PP2a,PP2,PP4a,B10</t>
  </si>
  <si>
    <t>864367817</t>
  </si>
  <si>
    <t>309</t>
  </si>
  <si>
    <t>776551830x</t>
  </si>
  <si>
    <t>Odstránenie povlakových podláh voľne položených z koberca,  -0,00100t-PP2</t>
  </si>
  <si>
    <t>-210789109</t>
  </si>
  <si>
    <t>782</t>
  </si>
  <si>
    <t>Obklady z prírodného a konglomerovaného kameňa</t>
  </si>
  <si>
    <t>310</t>
  </si>
  <si>
    <t>7826113342xb</t>
  </si>
  <si>
    <t>Odvodnenie svahu pre parcelačný mur s balustrádovým zábradlím - popis viď. PD! K06b</t>
  </si>
  <si>
    <t>-989894749</t>
  </si>
  <si>
    <t>311</t>
  </si>
  <si>
    <t>998782203</t>
  </si>
  <si>
    <t>Presun hmôt pre kamenné obklady v objektoch výšky nad 12 do 60 m</t>
  </si>
  <si>
    <t>-1953144511</t>
  </si>
  <si>
    <t>783</t>
  </si>
  <si>
    <t>Dokončovacie práce - nátery</t>
  </si>
  <si>
    <t>312</t>
  </si>
  <si>
    <t>783180001</t>
  </si>
  <si>
    <t>Nátery oceľ.konštr. protipožiarne ref. Plamostop min. R30 D1</t>
  </si>
  <si>
    <t>-1171572347</t>
  </si>
  <si>
    <t>313</t>
  </si>
  <si>
    <t>783782203</t>
  </si>
  <si>
    <t>Nátery tesárskych konštrukcií povrchová impregnácia Bochemitom QB</t>
  </si>
  <si>
    <t>1300453421</t>
  </si>
  <si>
    <t>314</t>
  </si>
  <si>
    <t>783801812</t>
  </si>
  <si>
    <t>Odstránenie starých náterov z omietok oškrabaním s obrúsením stien</t>
  </si>
  <si>
    <t>275615120</t>
  </si>
  <si>
    <t>OST</t>
  </si>
  <si>
    <t>Ostatné</t>
  </si>
  <si>
    <t>315</t>
  </si>
  <si>
    <t>OST1</t>
  </si>
  <si>
    <t>Pomocný výpočet podláh pre búracie práce - NOECEŇOVAŤ!!!!</t>
  </si>
  <si>
    <t>512</t>
  </si>
  <si>
    <t>-1288636316</t>
  </si>
  <si>
    <t>316</t>
  </si>
  <si>
    <t>OST-100100100</t>
  </si>
  <si>
    <t>Pomocný výkaz podláh - NOECEŇOVAŤ!!!!</t>
  </si>
  <si>
    <t>277087682</t>
  </si>
  <si>
    <t>01.2 - D1.3 Zdravotechnika</t>
  </si>
  <si>
    <t>GIB Hlavné mesto SR Bratislava</t>
  </si>
  <si>
    <t>HSV - PRÁCE A DODÁVKY HSV</t>
  </si>
  <si>
    <t xml:space="preserve">    1 - ZEMNE PRÁCE</t>
  </si>
  <si>
    <t xml:space="preserve">    8 - RÚROVÉ VEDENIA</t>
  </si>
  <si>
    <t xml:space="preserve">    9 - OSTATNÉ KONŠTRUKCIE A PRÁCE</t>
  </si>
  <si>
    <t>PSV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</si>
  <si>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</si>
  <si>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</si>
  <si>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</si>
  <si>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PRÁCE A DODÁVKY HSV</t>
  </si>
  <si>
    <t>ZEMNE PRÁCE</t>
  </si>
  <si>
    <t>110011010</t>
  </si>
  <si>
    <t>Vytýčenie trasy vodovodu, kanalizácie v rovine</t>
  </si>
  <si>
    <t>km</t>
  </si>
  <si>
    <t>113107343</t>
  </si>
  <si>
    <t>Odstránenie podkl. alebo krytov živičných hr. nad 10 do 15 cm</t>
  </si>
  <si>
    <t>115201413</t>
  </si>
  <si>
    <t>Demontáž zberného potrubia  do DN 250 mm</t>
  </si>
  <si>
    <t>132201200</t>
  </si>
  <si>
    <t>Hĺbenie rýh šírka do 2 m v horn. tr. 3 nad 100 m3</t>
  </si>
  <si>
    <t>132201209</t>
  </si>
  <si>
    <t>Príplatok za lepivosť horniny tr.3 v rýhach š. do 200 cm</t>
  </si>
  <si>
    <t>161101101</t>
  </si>
  <si>
    <t>Zvislé premiestnenie výkopu horn. tr. 1-4 do 2,5 m</t>
  </si>
  <si>
    <t>162701105</t>
  </si>
  <si>
    <t>Vodorovné premiestnenie výkopu do 10000 m horn. tr. 1-4</t>
  </si>
  <si>
    <t>167101100</t>
  </si>
  <si>
    <t>Nakladanie výkopku tr.1-4 ručne</t>
  </si>
  <si>
    <t>174201101</t>
  </si>
  <si>
    <t>Zásyp nezhutnený jám, rýh, šachiet alebo okolo objektu</t>
  </si>
  <si>
    <t>175101101</t>
  </si>
  <si>
    <t>Obsyp potrubia bez prehodenia sypaniny</t>
  </si>
  <si>
    <t>175101109</t>
  </si>
  <si>
    <t>Obsyp potrubia príplatok za prehodenie sypaniny</t>
  </si>
  <si>
    <t>VODOROVNÉ KONŠTRUKCIE</t>
  </si>
  <si>
    <t>451541111</t>
  </si>
  <si>
    <t>Lôžko pod potrubie, stoky v otvorenom výkope zo štrkodrvy</t>
  </si>
  <si>
    <t>KOMUNIKÁCIE</t>
  </si>
  <si>
    <t>566601112</t>
  </si>
  <si>
    <t>Úprava doterajš. krytu z kameniva drv. s dopln. kamen. drv.  hr. 10 cm</t>
  </si>
  <si>
    <t>566905120</t>
  </si>
  <si>
    <t>Vysprav. podkl. po prekopoch  podkladným betónom</t>
  </si>
  <si>
    <t>572952122</t>
  </si>
  <si>
    <t>Vyspravenie krytov vozov. po prekopoch  asfaltobetónom hr. 70 mm</t>
  </si>
  <si>
    <t>573111111</t>
  </si>
  <si>
    <t>Postrek živ. infiltračný s posypom kam. z asfaltu 0,6 kg/m2</t>
  </si>
  <si>
    <t>RÚROVÉ VEDENIA</t>
  </si>
  <si>
    <t>871211121</t>
  </si>
  <si>
    <t>Montáž potrubia z tlakových rúrok polyetylénových d 63</t>
  </si>
  <si>
    <t>286138500</t>
  </si>
  <si>
    <t>Rúrka PVC tlaková ťažká LPE d 63x 5,7x6000 voda</t>
  </si>
  <si>
    <t>kus</t>
  </si>
  <si>
    <t>871313121</t>
  </si>
  <si>
    <t>Montáž potrubia z kanalizačných rúr z PVC v otvorenom výkope do 20%  DN 150, tesnenie gum. krúžkami</t>
  </si>
  <si>
    <t>871353121</t>
  </si>
  <si>
    <t>Montáž potrubia z kanalizačných rúr z PVC v otvorenom výkope do 20%  DN 200, tesnenie gum. krúžkami</t>
  </si>
  <si>
    <t>871373121</t>
  </si>
  <si>
    <t>Montáž potrubia z kanalizačných rúr z PVC v otvorenom výkope do 20%  DN 300, tesnenie gum. krúžkami</t>
  </si>
  <si>
    <t>286110100</t>
  </si>
  <si>
    <t>Rúrka PVC kanalizačná spoj gum. krúžkom 110x3,2x5000</t>
  </si>
  <si>
    <t>286110150</t>
  </si>
  <si>
    <t>Rúrka PVC kanalizačná spoj gum. krúžkom 125x3,2x5000</t>
  </si>
  <si>
    <t>286110200</t>
  </si>
  <si>
    <t>Rúrka PVC kanalizačná spoj gum. krúžkom 160x4,7x5000</t>
  </si>
  <si>
    <t>286110250</t>
  </si>
  <si>
    <t>Rúrka PVC kanalizačná spoj gum. krúžkom 200x5,9x5000</t>
  </si>
  <si>
    <t>286110300</t>
  </si>
  <si>
    <t>Rúrka PVC kanalizačná spoj gum. krúžkom 250x7,3x5000</t>
  </si>
  <si>
    <t>892101111</t>
  </si>
  <si>
    <t>Skúška tesnosti kanalizačného potrubia DN do 200 vodou</t>
  </si>
  <si>
    <t>2863K7552</t>
  </si>
  <si>
    <t>Odbočka jednoduchá 45st.- KGEA, DN 125 / 110 - 171523</t>
  </si>
  <si>
    <t>2863K7554</t>
  </si>
  <si>
    <t>Odbočka jednoduchá 45st.- KGEA, DN 160 / 110 - 171543</t>
  </si>
  <si>
    <t>2863K7555</t>
  </si>
  <si>
    <t>Odbočka jednoduchá 45st.- KGEA, DN 160 / 125 - 171553</t>
  </si>
  <si>
    <t>2863K7556</t>
  </si>
  <si>
    <t>Odbočka jednoduchá 45st.- KGEA, DN 160 / 160 - 171563</t>
  </si>
  <si>
    <t>2863K7558</t>
  </si>
  <si>
    <t>Odbočka jednoduchá 45st.- KGEA, DN 200 / 125 - 171653</t>
  </si>
  <si>
    <t>2863K7559</t>
  </si>
  <si>
    <t>Odbočka jednoduchá 45st.- KGEA, DN 200 / 160 - 171573</t>
  </si>
  <si>
    <t>2863K7560</t>
  </si>
  <si>
    <t>Odbočka jednoduchá 45st.- KGEA, DN 200 / 200 - 175053</t>
  </si>
  <si>
    <t>2863K7562</t>
  </si>
  <si>
    <t>Odbočka jednoduchá 45st.- KGEA, DN 250 / 160 - 174013</t>
  </si>
  <si>
    <t>892101112</t>
  </si>
  <si>
    <t>Skúška tesnosti kanalizačného potrubia DN 300 vodou</t>
  </si>
  <si>
    <t>892233111</t>
  </si>
  <si>
    <t>Preplachovanie a dezinfekcia vodovodného potrubia DN 40-70</t>
  </si>
  <si>
    <t>892241111</t>
  </si>
  <si>
    <t>Tlaková skúška vodovodného potrubia DN do 80</t>
  </si>
  <si>
    <t>894201121</t>
  </si>
  <si>
    <t>Dno šachiet z betónu tr. C 25/30 nad 200 mm</t>
  </si>
  <si>
    <t>894401211</t>
  </si>
  <si>
    <t>Osadenie betónových dielcov šachiet, skruže rovné TBS 29/100/9</t>
  </si>
  <si>
    <t>894402211</t>
  </si>
  <si>
    <t>Osadenie betónových dielcov šachiet, skruže prechodové TBS 60/100/70/9</t>
  </si>
  <si>
    <t>894403011</t>
  </si>
  <si>
    <t>Osadenie betónových dielcov stropov šachiet</t>
  </si>
  <si>
    <t>592240000</t>
  </si>
  <si>
    <t>Skruž šachtová TBH 100/25-S 100x29x9</t>
  </si>
  <si>
    <t>592243850</t>
  </si>
  <si>
    <t>Skruž prechodová TBS 13/824 60x100x12</t>
  </si>
  <si>
    <t>592246450</t>
  </si>
  <si>
    <t>Kónus prechodový TZS 100/60 100x60x30</t>
  </si>
  <si>
    <t>894411111</t>
  </si>
  <si>
    <t>Zhotovenie šachiet z bet. dielcov, dno betón C 25/30 na potrubí DN do 200</t>
  </si>
  <si>
    <t>894411121</t>
  </si>
  <si>
    <t>Zhotovenie šachiet z bet. dielcov, dno betón C 25/30 na potrubí DN nad 200 do 300</t>
  </si>
  <si>
    <t>894411151</t>
  </si>
  <si>
    <t>Zhotovenie šachiet z PP D425</t>
  </si>
  <si>
    <t>2865A2906</t>
  </si>
  <si>
    <t>Dno obojstranné T2 - PP - 125 x 425 - N8362</t>
  </si>
  <si>
    <t>2865A2907</t>
  </si>
  <si>
    <t>Dno obojstranné T2 - PP - 160 x 425 - N8363</t>
  </si>
  <si>
    <t>2865A2908</t>
  </si>
  <si>
    <t>Dno obojstranné T2 - PP - 200 x 425 - N8454</t>
  </si>
  <si>
    <t>2865A3202</t>
  </si>
  <si>
    <t>Rúra šachtová vlnovcová - 315x2000 - N3322</t>
  </si>
  <si>
    <t>2865A3272</t>
  </si>
  <si>
    <t>Spojka na šachtovú rúru - 425 - N5266</t>
  </si>
  <si>
    <t>2865A3302</t>
  </si>
  <si>
    <t>Tesnenie gumové šachtovej rúry - 425</t>
  </si>
  <si>
    <t>2865A3406</t>
  </si>
  <si>
    <t>Poklop liatinový B125 na bet. kónus - 315 - N4112</t>
  </si>
  <si>
    <t>899101111</t>
  </si>
  <si>
    <t>Osadenie poklopov liatinových, oceľových s rámom do 50 kg</t>
  </si>
  <si>
    <t>552433300</t>
  </si>
  <si>
    <t>Poklop kruhový 600</t>
  </si>
  <si>
    <t>OSTATNÉ KONŠTRUKCIE A PRÁCE</t>
  </si>
  <si>
    <t>961043111</t>
  </si>
  <si>
    <t>Búranie otvorov v základových konštr</t>
  </si>
  <si>
    <t>974042577</t>
  </si>
  <si>
    <t>Vysekanie rýh v betón. dlažbe hl. do 20 cm š. do 30 cm</t>
  </si>
  <si>
    <t>Odvoz sute a vybúraných hmôt na skládku do 1 km</t>
  </si>
  <si>
    <t>Odvoz sute a vybúraných hmôt na skládku každý ďalší 1 km</t>
  </si>
  <si>
    <t>979087212</t>
  </si>
  <si>
    <t>Nakladanie sute na dopravný prostriedok</t>
  </si>
  <si>
    <t>979131410</t>
  </si>
  <si>
    <t>Poplatok za ulož.a znešk.stav.sute na urč.sklád. -z demol.vozoviek "O"-ost.odpad</t>
  </si>
  <si>
    <t>979131413</t>
  </si>
  <si>
    <t>Poplatok za ulož.a znešk.stav.odp na urč.sklád.-hlušina a kamenivo "O"-ost.odpad</t>
  </si>
  <si>
    <t>998271101</t>
  </si>
  <si>
    <t>Presun hmôt pre lôžko a obsyp vonkajšieho vodovodného a kanalizačného potrubia</t>
  </si>
  <si>
    <t>999990001</t>
  </si>
  <si>
    <t>Konštrukcie a práce HSV, HZS T1</t>
  </si>
  <si>
    <t>286116040</t>
  </si>
  <si>
    <t>Čistiaci kus kanalizácia plastová  DN 110</t>
  </si>
  <si>
    <t>548726180</t>
  </si>
  <si>
    <t>Háky na potr. kov. 6/4 G</t>
  </si>
  <si>
    <t>553362620</t>
  </si>
  <si>
    <t>Tyč závitová pozinkovaná M12x 1000 mm</t>
  </si>
  <si>
    <t>PRÁCE A DODÁVKY PSV</t>
  </si>
  <si>
    <t>721</t>
  </si>
  <si>
    <t>Vnútorná kanalizácia</t>
  </si>
  <si>
    <t>721140802</t>
  </si>
  <si>
    <t>Demontáž potrubia z liatinových rúr DN do 100</t>
  </si>
  <si>
    <t>721174024</t>
  </si>
  <si>
    <t>Potrubie kanalizačné z PP odpadové DN 70</t>
  </si>
  <si>
    <t>721174041</t>
  </si>
  <si>
    <t>Potrubie kanalizačné z PP pripojovacie DN 32</t>
  </si>
  <si>
    <t>721174042</t>
  </si>
  <si>
    <t>Potrubie kanalizačné z PP pripojovacie DN 40</t>
  </si>
  <si>
    <t>721174043</t>
  </si>
  <si>
    <t>Potrubie kanalizačné z PP pripojovacie DN 50</t>
  </si>
  <si>
    <t>721175111</t>
  </si>
  <si>
    <t>Potrubie kanalizačné z PP zvislé zvuk tlmiace viacvrstvové DN 75</t>
  </si>
  <si>
    <t>721175112</t>
  </si>
  <si>
    <t>Potrubie kanalizačné z PP zvislé zvuk tlmiace viacvrstvové DN 110</t>
  </si>
  <si>
    <t>721194103</t>
  </si>
  <si>
    <t>Vyvedenie a upevnenie kanal. výpustiek D 32x1.8</t>
  </si>
  <si>
    <t>721194104</t>
  </si>
  <si>
    <t>Vyvedenie a upevnenie kanal. výpustiek D 40x1.8</t>
  </si>
  <si>
    <t>721194105</t>
  </si>
  <si>
    <t>Vyvedenie a upevnenie kanal. výpustiek D 50x1.8</t>
  </si>
  <si>
    <t>721194107</t>
  </si>
  <si>
    <t>Vyvedenie a upevnenie kanal. výpustiek D 75x1.9</t>
  </si>
  <si>
    <t>721194109</t>
  </si>
  <si>
    <t>Vyvedenie a upevnenie kanal. výpustiek D 110x2.3</t>
  </si>
  <si>
    <t>721211405</t>
  </si>
  <si>
    <t>Podlahové vpusty  s vod. odtokom DN 40/50 s aut a ruč uzáv proti vzdut vode</t>
  </si>
  <si>
    <t>721211911</t>
  </si>
  <si>
    <t>Montáž vpustí podlahových DN 40/50</t>
  </si>
  <si>
    <t>5523B9107</t>
  </si>
  <si>
    <t>Sifón drezový 5-135-130</t>
  </si>
  <si>
    <t>721242117</t>
  </si>
  <si>
    <t>Lapače strešných spavenín liatinové DN 150</t>
  </si>
  <si>
    <t>721242804</t>
  </si>
  <si>
    <t>Demontáž lapačov strešných spavenín DN 125</t>
  </si>
  <si>
    <t>721273153</t>
  </si>
  <si>
    <t>Ventilačné hlavice polypropylen PP DN 110</t>
  </si>
  <si>
    <t>721290111</t>
  </si>
  <si>
    <t>Skúška tesnosti kanalizácie vodou do DN 125</t>
  </si>
  <si>
    <t>721290123</t>
  </si>
  <si>
    <t>Skúška tesnosti kanalizácie dymom do DN 300</t>
  </si>
  <si>
    <t>721999904</t>
  </si>
  <si>
    <t>Vnútorná kanalizácia HZS T4</t>
  </si>
  <si>
    <t>998721102</t>
  </si>
  <si>
    <t>Presun hmôt pre vnút. kanalizáciu v objektoch výšky do 12 m</t>
  </si>
  <si>
    <t>722</t>
  </si>
  <si>
    <t>Vnútorný vodovod</t>
  </si>
  <si>
    <t>722130803</t>
  </si>
  <si>
    <t>Demontáž potrubia z oceľ. rúrok závitových DN do 50</t>
  </si>
  <si>
    <t>722140104</t>
  </si>
  <si>
    <t>Potrubie vod. z ocel. rúr  z ušlacht. ocele spojované lisovaním DN 25</t>
  </si>
  <si>
    <t>722140105</t>
  </si>
  <si>
    <t>Potrubie vod. z ocel. rúr  z ušlacht. ocele spojované lisovaním DN 32</t>
  </si>
  <si>
    <t>722140106</t>
  </si>
  <si>
    <t>Potrubie vod. z ocel. rúr  z ušlacht. ocele spojované lisovaním DN 40</t>
  </si>
  <si>
    <t>722140107</t>
  </si>
  <si>
    <t>Potrubie vod. z ocel. rúr  z ušlacht. ocele spojované lisovaním DN 50</t>
  </si>
  <si>
    <t>722173202</t>
  </si>
  <si>
    <t>Potrubie vodovodné plastové PE-Xa spoj násuvnou objímkou kovovou D 20x2,8 mm Rehau</t>
  </si>
  <si>
    <t>722173203</t>
  </si>
  <si>
    <t>Potrubie vodovodné plastové PE-Xa spoj násuvnou objímkou kovovou D 25x3,5 mm Rehau</t>
  </si>
  <si>
    <t>722182111</t>
  </si>
  <si>
    <t>Ochrana potrubia izoláciou Mirelon DN 16</t>
  </si>
  <si>
    <t>722182112</t>
  </si>
  <si>
    <t>Ochrana potrubia izoláciou Mirelon DN 20</t>
  </si>
  <si>
    <t>722182113</t>
  </si>
  <si>
    <t>Ochrana potrubia izoláciou Mirelon DN 25</t>
  </si>
  <si>
    <t>722182114</t>
  </si>
  <si>
    <t>Ochrana potrubia izoláciou Mirelon DN 32</t>
  </si>
  <si>
    <t>722182115</t>
  </si>
  <si>
    <t>Ochrana potrubia izoláciou Mirelon DN 40</t>
  </si>
  <si>
    <t>722182116</t>
  </si>
  <si>
    <t>Ochrana potrubia izoláciou Mirelon DN 50</t>
  </si>
  <si>
    <t>722220111</t>
  </si>
  <si>
    <t>Arm. vod. s 1 závitom, nástenka K 247 pre výt. ventil G 1/2</t>
  </si>
  <si>
    <t>722220121</t>
  </si>
  <si>
    <t>Arm. vod. s 1 závitom, nástenka K 247 pre batériu G 1/2x150mm - pár</t>
  </si>
  <si>
    <t>722222219</t>
  </si>
  <si>
    <t>Armat. vodov. s 1 závitom, ventil vypúšťací K 275 M G 1/2</t>
  </si>
  <si>
    <t>722229101</t>
  </si>
  <si>
    <t>Montáž vodov. armatúr ostatných s 1 závitom G 1/2</t>
  </si>
  <si>
    <t>722230101</t>
  </si>
  <si>
    <t>Armat. vodov. s 2 závitmi, ventil priamy KE 83 T G 1/2</t>
  </si>
  <si>
    <t>722230102</t>
  </si>
  <si>
    <t>Armat. vodov. s 2 závitmi, ventil priamy KE 83 T G 3/4</t>
  </si>
  <si>
    <t>722230106</t>
  </si>
  <si>
    <t>Armat. vodov. s 2 závitmi, ventil priamy KE 83 T G 2</t>
  </si>
  <si>
    <t>722231061</t>
  </si>
  <si>
    <t>Armat. vodov. s 2 závitmi, ventil spätný VE 3030 G 1/2</t>
  </si>
  <si>
    <t>722231062</t>
  </si>
  <si>
    <t>Armat. vodov. s 2 závitmi, ventil spätný VE 3030 G 3/4</t>
  </si>
  <si>
    <t>722231161</t>
  </si>
  <si>
    <t>Armat. vod. s 2 závit. ventil poistný priamy ON 137030 G1/2</t>
  </si>
  <si>
    <t>722231162</t>
  </si>
  <si>
    <t>Armat. vod. s 2 závit. ventil poistný priamy ON 137030 G 3/4</t>
  </si>
  <si>
    <t>722239101</t>
  </si>
  <si>
    <t>Montáž vodov. armatúr s 2 závitmi G 1/2</t>
  </si>
  <si>
    <t>722239102</t>
  </si>
  <si>
    <t>Montáž vodov. armatúr s 2 závitmi G 3/4</t>
  </si>
  <si>
    <t>722239106</t>
  </si>
  <si>
    <t>Montáž vodov. armatúr s 2 závitmi G 2</t>
  </si>
  <si>
    <t>722254106</t>
  </si>
  <si>
    <t>Montáž hydrantovej skrine nástennej s výzbrojou</t>
  </si>
  <si>
    <t>722254233</t>
  </si>
  <si>
    <t>Požiarne prísl.,hadic.navij. NOHA typ A25/30 na stenu 800x800x200mm ( model skrine podla PD architektury )</t>
  </si>
  <si>
    <t>722290226</t>
  </si>
  <si>
    <t>Tlakové skúšky vodov. potrubia závitového do DN 50</t>
  </si>
  <si>
    <t>722290234</t>
  </si>
  <si>
    <t>Preplachovanie a dezinfekcia vodov. potrubia do DN 80</t>
  </si>
  <si>
    <t>722999904</t>
  </si>
  <si>
    <t>Vnútorný vodovod HZS T4</t>
  </si>
  <si>
    <t>998722102</t>
  </si>
  <si>
    <t>Presun hmôt pre vnút. vodovod v objektoch výšky do 12 m</t>
  </si>
  <si>
    <t>723</t>
  </si>
  <si>
    <t>Vnútorný plynovod</t>
  </si>
  <si>
    <t>723150369</t>
  </si>
  <si>
    <t>Chránička plyn. potrubia D 89/3.6</t>
  </si>
  <si>
    <t>998723101</t>
  </si>
  <si>
    <t>Presun hmôt pre vnút. plynovod v objektoch výšky do 6 m</t>
  </si>
  <si>
    <t>725</t>
  </si>
  <si>
    <t>Zariaďovacie predmety</t>
  </si>
  <si>
    <t>725110814</t>
  </si>
  <si>
    <t>Demontáž záchodov odsávacích alebo kombinovaných</t>
  </si>
  <si>
    <t>725119213</t>
  </si>
  <si>
    <t>Montáž záchodových mís závesných</t>
  </si>
  <si>
    <t>725119307</t>
  </si>
  <si>
    <t>Montáž predstenových inštalalčných prvkov</t>
  </si>
  <si>
    <t>725119309</t>
  </si>
  <si>
    <t>Príplatok za použitie silikónového tmelu 0,30 kg/kus</t>
  </si>
  <si>
    <t>551672900</t>
  </si>
  <si>
    <t>Sedátko záchodové T3542 biele</t>
  </si>
  <si>
    <t>551908210</t>
  </si>
  <si>
    <t>GEBERIT Duofix pre závesné WC s montážnou sadou</t>
  </si>
  <si>
    <t>551908220</t>
  </si>
  <si>
    <t>Tlačidlo GEBERIT</t>
  </si>
  <si>
    <t>551908230</t>
  </si>
  <si>
    <t>GEBERIT Duofix pre závesné WC imobil s montážnou sadou</t>
  </si>
  <si>
    <t>6423E0151</t>
  </si>
  <si>
    <t>Klozet závesný biely</t>
  </si>
  <si>
    <t>6423E0153</t>
  </si>
  <si>
    <t>Klozet závesný imobil biely</t>
  </si>
  <si>
    <t>725122100</t>
  </si>
  <si>
    <t>Pisoárové záchody z diturvitu štandardná kvalita bez nádrže</t>
  </si>
  <si>
    <t>725129202</t>
  </si>
  <si>
    <t>Montáž pisoárov keramických</t>
  </si>
  <si>
    <t>551471400</t>
  </si>
  <si>
    <t>Splachovač pisoarovy G1/2</t>
  </si>
  <si>
    <t>725129208</t>
  </si>
  <si>
    <t>Montáž splachovača pisoára mechanického</t>
  </si>
  <si>
    <t>725210821</t>
  </si>
  <si>
    <t>Demontáž umývadiel bez výtokových armatúr</t>
  </si>
  <si>
    <t>725212200</t>
  </si>
  <si>
    <t>Umývadlo z diturvitu so zápach. uzáv. štandardná kvalita</t>
  </si>
  <si>
    <t>725213111</t>
  </si>
  <si>
    <t>Umývadlo imobil z diturvitu so zápach. uzáv. štandardná kvalita</t>
  </si>
  <si>
    <t>725219401</t>
  </si>
  <si>
    <t>Montáž umývadiel keramických so záp. uzáv. na skrutky</t>
  </si>
  <si>
    <t>725249105</t>
  </si>
  <si>
    <t>Montáž sprchových boxov</t>
  </si>
  <si>
    <t>725310823</t>
  </si>
  <si>
    <t>Demontáž drezov jednodielnych vstavaných v kuch. zostavách</t>
  </si>
  <si>
    <t>725314290</t>
  </si>
  <si>
    <t>Príslušenstvo k drezu v kuchynských zostavách</t>
  </si>
  <si>
    <t>725314370</t>
  </si>
  <si>
    <t>Drez jednoduchý nerez. veľkokuchyn. štandardná kvalita</t>
  </si>
  <si>
    <t>725319201</t>
  </si>
  <si>
    <t>Montáž  drezov smalt, nerez, polypropylén. jednod veľkokuch.so zápach uzávier</t>
  </si>
  <si>
    <t>725319202</t>
  </si>
  <si>
    <t>Príplatok za použitie silikónového tmelu 0,2 kg/kus</t>
  </si>
  <si>
    <t>725339101</t>
  </si>
  <si>
    <t>Montáž výleviek keramic., liat, a i. hmoty bez výtok armat. a splach nádrže</t>
  </si>
  <si>
    <t>6427B0101</t>
  </si>
  <si>
    <t>Výlevka závesná - P 9770</t>
  </si>
  <si>
    <t>6427B9001</t>
  </si>
  <si>
    <t>Sifón plastový, biely - D 5870 AA</t>
  </si>
  <si>
    <t>6427B9002</t>
  </si>
  <si>
    <t>Mriežka výlevková, chróm - D 5991 BG</t>
  </si>
  <si>
    <t>725539101</t>
  </si>
  <si>
    <t>Montáž ohrievačov tlakových do 50l</t>
  </si>
  <si>
    <t>5412E0203</t>
  </si>
  <si>
    <t>Ohrievač vody elektrický tlakový EO 10 N - 110300</t>
  </si>
  <si>
    <t>5412E0204</t>
  </si>
  <si>
    <t>Ohrievač vody elektrický tlakový EO 10 P - 110400</t>
  </si>
  <si>
    <t>5412E0502</t>
  </si>
  <si>
    <t>Ohrievač vody elektrický tlakový EO 50</t>
  </si>
  <si>
    <t>725810201</t>
  </si>
  <si>
    <t>Ventil nástenný G 1/2 štandardná kvalita</t>
  </si>
  <si>
    <t>318</t>
  </si>
  <si>
    <t>725819201</t>
  </si>
  <si>
    <t>Montáž ventilov nástenných G 1/2</t>
  </si>
  <si>
    <t>320</t>
  </si>
  <si>
    <t>725819402</t>
  </si>
  <si>
    <t>Montáž ventilov rohových G 1/2</t>
  </si>
  <si>
    <t>322</t>
  </si>
  <si>
    <t>551410300</t>
  </si>
  <si>
    <t>Ventil rohový T66 1/2 vršok T13</t>
  </si>
  <si>
    <t>324</t>
  </si>
  <si>
    <t>6421H9203</t>
  </si>
  <si>
    <t>Sifón umývadlový, chrom</t>
  </si>
  <si>
    <t>326</t>
  </si>
  <si>
    <t>725820700</t>
  </si>
  <si>
    <t>Batéria drezová jednopáková do 1 otvoru štandardná kvalita</t>
  </si>
  <si>
    <t>328</t>
  </si>
  <si>
    <t>725820801</t>
  </si>
  <si>
    <t>Demontáž batérií nástenných do G 3/4</t>
  </si>
  <si>
    <t>330</t>
  </si>
  <si>
    <t>725821200</t>
  </si>
  <si>
    <t>Batéria umývadlová nástenná G 1/2 x 150 štandardná kvalita</t>
  </si>
  <si>
    <t>332</t>
  </si>
  <si>
    <t>725829201</t>
  </si>
  <si>
    <t>Montáž batérií umýv. a drez. ostatných typov nást. chromov.</t>
  </si>
  <si>
    <t>334</t>
  </si>
  <si>
    <t>725829301</t>
  </si>
  <si>
    <t>Montáž batérií umýv. a drez. ostatných typov stojank. G 1/2</t>
  </si>
  <si>
    <t>336</t>
  </si>
  <si>
    <t>725829802</t>
  </si>
  <si>
    <t>Montáž batérie drezovej 1-pákovej do 1 otvoru</t>
  </si>
  <si>
    <t>338</t>
  </si>
  <si>
    <t>725840200</t>
  </si>
  <si>
    <t>Batéria sprchová nástenná G 1/2 štandardná kvalita</t>
  </si>
  <si>
    <t>340</t>
  </si>
  <si>
    <t>725849200</t>
  </si>
  <si>
    <t>Montáž batérií sprch. násten. s nastav. výškou</t>
  </si>
  <si>
    <t>342</t>
  </si>
  <si>
    <t>551925550</t>
  </si>
  <si>
    <t>Sprcha ručná</t>
  </si>
  <si>
    <t>344</t>
  </si>
  <si>
    <t>551C07221</t>
  </si>
  <si>
    <t>Hadica spr.plastová CERAWELL Idealflex dĺ.160 cm, chróm - A 3330 AA</t>
  </si>
  <si>
    <t>346</t>
  </si>
  <si>
    <t>725860811</t>
  </si>
  <si>
    <t>Demontáž zápachových uzávierok jednoduchých pre zar. predm.</t>
  </si>
  <si>
    <t>348</t>
  </si>
  <si>
    <t>725869101</t>
  </si>
  <si>
    <t>Montáž zápach. uzávierok umývadlových D 40</t>
  </si>
  <si>
    <t>350</t>
  </si>
  <si>
    <t>725869203</t>
  </si>
  <si>
    <t>Montáž zápach. uzávierok drez. jednod.  D 40</t>
  </si>
  <si>
    <t>352</t>
  </si>
  <si>
    <t>725869210</t>
  </si>
  <si>
    <t>Montáž zápachových uzávierok sprchových DN 40/50</t>
  </si>
  <si>
    <t>354</t>
  </si>
  <si>
    <t>725869218</t>
  </si>
  <si>
    <t>Montáž zápach. uzávierok ostatných</t>
  </si>
  <si>
    <t>356</t>
  </si>
  <si>
    <t>484B11905</t>
  </si>
  <si>
    <t>Lievik vypúšťací so sifónom-sada</t>
  </si>
  <si>
    <t>358</t>
  </si>
  <si>
    <t>6425C9002</t>
  </si>
  <si>
    <t>Sifón plastový k urinálu</t>
  </si>
  <si>
    <t>360</t>
  </si>
  <si>
    <t>725980123</t>
  </si>
  <si>
    <t>Dvierka prístupové k inštaláciám</t>
  </si>
  <si>
    <t>362</t>
  </si>
  <si>
    <t>725989101</t>
  </si>
  <si>
    <t>Montáž dvierok</t>
  </si>
  <si>
    <t>364</t>
  </si>
  <si>
    <t>725999904</t>
  </si>
  <si>
    <t>Zariaďovacie predmety HZS T4</t>
  </si>
  <si>
    <t>366</t>
  </si>
  <si>
    <t>998725102</t>
  </si>
  <si>
    <t>Presun hmôt pre zariaď. predmety v objektoch výšky do 12 m</t>
  </si>
  <si>
    <t>368</t>
  </si>
  <si>
    <t>PRÁCE A DODÁVKY M</t>
  </si>
  <si>
    <t>Vedenia rúrové vonkajšie - plynovody</t>
  </si>
  <si>
    <t>803221010</t>
  </si>
  <si>
    <t>Vyhľadávací vodič na potrubí z PE D do 150</t>
  </si>
  <si>
    <t>370</t>
  </si>
  <si>
    <t>999</t>
  </si>
  <si>
    <t>MCE ostatné</t>
  </si>
  <si>
    <t>990880010</t>
  </si>
  <si>
    <t>Presun hmôt pre montáž potrubia do 1000 m</t>
  </si>
  <si>
    <t>372</t>
  </si>
  <si>
    <t>01.3 - D1.5 Elektroinštalácie - Bleskozvod</t>
  </si>
  <si>
    <t>Rosoft,s.r.o.</t>
  </si>
  <si>
    <t>blesk - Bleskozvod</t>
  </si>
  <si>
    <t>blesk</t>
  </si>
  <si>
    <t>Bleskozvod</t>
  </si>
  <si>
    <t>EL005</t>
  </si>
  <si>
    <t>Montáž - MET - hlavná uzemňovacia prípojnica</t>
  </si>
  <si>
    <t>EL005D</t>
  </si>
  <si>
    <t>MET - hlavná uzemňovacia prípojnica</t>
  </si>
  <si>
    <t>EL006</t>
  </si>
  <si>
    <t>Montáž - Doska ZD 02 zemniaca 1000x500mm</t>
  </si>
  <si>
    <t>EL006D</t>
  </si>
  <si>
    <t>Doska ZD 02 zemniaca 1000x500mm</t>
  </si>
  <si>
    <t>EL007</t>
  </si>
  <si>
    <t>Montáž - Drôt AlMgSi O 8 (1 kg - 7,4 m)</t>
  </si>
  <si>
    <t>kg</t>
  </si>
  <si>
    <t>EL007D</t>
  </si>
  <si>
    <t>Drôt AlMgSi O 8 (1 kg - 7,4 m)</t>
  </si>
  <si>
    <t>EL008</t>
  </si>
  <si>
    <t>Montáž - Drôt FeZn O 10 - izolovaný</t>
  </si>
  <si>
    <t>EL008D</t>
  </si>
  <si>
    <t>Drôt FeZn O 10 - izolovaný</t>
  </si>
  <si>
    <t>EL009</t>
  </si>
  <si>
    <t>Montáž - Uzemňovacia svorka SR03</t>
  </si>
  <si>
    <t>EL009D</t>
  </si>
  <si>
    <t>Uzemňovacia svorka SR03</t>
  </si>
  <si>
    <t>EL010</t>
  </si>
  <si>
    <t>Montáž - Izolovaný dištančný držiak ISO-A-800</t>
  </si>
  <si>
    <t>EL010D</t>
  </si>
  <si>
    <t>Izolovaný dištančný držiak ISO-A-800</t>
  </si>
  <si>
    <t>EL011</t>
  </si>
  <si>
    <t>Montáž - Rozpojovací dielec otvorený 223 O DIN ZN</t>
  </si>
  <si>
    <t>EL011D</t>
  </si>
  <si>
    <t>Rozpojovací dielec otvorený 223 O DIN ZN</t>
  </si>
  <si>
    <t>EL012</t>
  </si>
  <si>
    <t>Montáž - Zúžená zachytávacia tyč, 3 m, 101 VL 3000</t>
  </si>
  <si>
    <t>EL012D</t>
  </si>
  <si>
    <t>Zúžená zachytávacia tyč, 3 m, 101 VL 3000</t>
  </si>
  <si>
    <t>EL013</t>
  </si>
  <si>
    <t>Montáž - Krížová svorka SK</t>
  </si>
  <si>
    <t>EL013D</t>
  </si>
  <si>
    <t>Krížová svorka SK</t>
  </si>
  <si>
    <t>EL014</t>
  </si>
  <si>
    <t>Montáž - Okapová svorka SO</t>
  </si>
  <si>
    <t>EL014D</t>
  </si>
  <si>
    <t>Okapová svorka SO</t>
  </si>
  <si>
    <t>EL015</t>
  </si>
  <si>
    <t>Montáž - Bezskrutkový držiak vedenia O 8 mm</t>
  </si>
  <si>
    <t>EL015D</t>
  </si>
  <si>
    <t>Bezskrutkový držiak vedenia O 8 mm</t>
  </si>
  <si>
    <t>EL016</t>
  </si>
  <si>
    <t>Montáž - Skrutka s gumovou podložkou</t>
  </si>
  <si>
    <t>bal.</t>
  </si>
  <si>
    <t>EL016D</t>
  </si>
  <si>
    <t>Skrutka s gumovou podložkou</t>
  </si>
  <si>
    <t>EL017</t>
  </si>
  <si>
    <t>Montáž - Svorka univerzálna spojovacia 249</t>
  </si>
  <si>
    <t>EL017D</t>
  </si>
  <si>
    <t>Svorka univerzálna spojovacia 249</t>
  </si>
  <si>
    <t>EL018</t>
  </si>
  <si>
    <t>Montáž - Skúšobná svorka 5002 N-VA</t>
  </si>
  <si>
    <t>EL018D</t>
  </si>
  <si>
    <t>Skúšobná svorka 5002 N-VA</t>
  </si>
  <si>
    <t>EL019</t>
  </si>
  <si>
    <t>Montáž - Svorka k zachytávacej tyči SJ01</t>
  </si>
  <si>
    <t>EL019D</t>
  </si>
  <si>
    <t>Svorka k zachytávacej tyči SJ01</t>
  </si>
  <si>
    <t>EL020</t>
  </si>
  <si>
    <t>Montáž - Podlahová rozpojovacia skriňa 5700 SP</t>
  </si>
  <si>
    <t>EL020D</t>
  </si>
  <si>
    <t>Podlahová rozpojovacia skriňa 5700 SP</t>
  </si>
  <si>
    <t>EL021</t>
  </si>
  <si>
    <t>Montáž - Zachytávacia tyč JP15</t>
  </si>
  <si>
    <t>EL021D</t>
  </si>
  <si>
    <t>Zachytávacia tyč JP15</t>
  </si>
  <si>
    <t>EL022</t>
  </si>
  <si>
    <t>Montáž - Zachytávacia tyč JP20</t>
  </si>
  <si>
    <t>EL022D</t>
  </si>
  <si>
    <t>Zachytávacia tyč JP20</t>
  </si>
  <si>
    <t>EL023</t>
  </si>
  <si>
    <t>Montáž - Betónový podstavec BP</t>
  </si>
  <si>
    <t>EL023D</t>
  </si>
  <si>
    <t>Betónový podstavec BP</t>
  </si>
  <si>
    <t>EL024</t>
  </si>
  <si>
    <t>Montáž - Držiak zachytávacej tyče na šikmú strechu (Ref. SD-Fix)</t>
  </si>
  <si>
    <t>EL024D</t>
  </si>
  <si>
    <t>Držiak zachytávacej tyče na šikmú strechu (Ref. SD-Fix)</t>
  </si>
  <si>
    <t>EL025</t>
  </si>
  <si>
    <t>Montáž - Ochranná strieška OS 01</t>
  </si>
  <si>
    <t>EL025D</t>
  </si>
  <si>
    <t>Ochranná strieška OS 01</t>
  </si>
  <si>
    <t>EL026</t>
  </si>
  <si>
    <t>Montáž - Ochranný uholník</t>
  </si>
  <si>
    <t>EL026D</t>
  </si>
  <si>
    <t>Ochranný uholník</t>
  </si>
  <si>
    <t>EL027</t>
  </si>
  <si>
    <t>Montáž - Držiak ochranného uholníka</t>
  </si>
  <si>
    <t>EL027D</t>
  </si>
  <si>
    <t>Držiak ochranného uholníka</t>
  </si>
  <si>
    <t>EL028</t>
  </si>
  <si>
    <t>Montáž - Číselný štítok</t>
  </si>
  <si>
    <t>EL028D</t>
  </si>
  <si>
    <t>Číselný štítok</t>
  </si>
  <si>
    <t>EL029</t>
  </si>
  <si>
    <t>Montáž - Protipožiarný silikónový tmel</t>
  </si>
  <si>
    <t>EL029D</t>
  </si>
  <si>
    <t>Protipožiarný silikónový tmel</t>
  </si>
  <si>
    <t>EL030D</t>
  </si>
  <si>
    <t>Podružný materiál</t>
  </si>
  <si>
    <t>EL031</t>
  </si>
  <si>
    <t>Foto dokumentácia revíznym technikom</t>
  </si>
  <si>
    <t>EL032</t>
  </si>
  <si>
    <t>Revízia + revízna správa</t>
  </si>
  <si>
    <r>
      <t xml:space="preserve">    723 - Vnútorný plynovod </t>
    </r>
    <r>
      <rPr>
        <sz val="10"/>
        <color rgb="FFFF0000"/>
        <rFont val="Arial CE"/>
        <charset val="238"/>
      </rPr>
      <t>(NEROBÍ SA V DANEJ ETAPE)</t>
    </r>
  </si>
  <si>
    <r>
      <t xml:space="preserve">    5 - KOMUNIKÁCIE </t>
    </r>
    <r>
      <rPr>
        <sz val="10"/>
        <color rgb="FFFF0000"/>
        <rFont val="Arial CE"/>
        <charset val="238"/>
      </rPr>
      <t>(NEROBÍ SA V DANEJ ETAPE)</t>
    </r>
  </si>
  <si>
    <r>
      <t xml:space="preserve">    4 - VODOROVNÉ KONŠTRUKCIE </t>
    </r>
    <r>
      <rPr>
        <sz val="10"/>
        <color rgb="FFFF0000"/>
        <rFont val="Arial CE"/>
        <charset val="238"/>
      </rPr>
      <t>(NEROBÍ SA V DANEJ ETAPE)</t>
    </r>
  </si>
  <si>
    <r>
      <t xml:space="preserve">    272 - Vedenia rúrové vonkajšie - plynovody  </t>
    </r>
    <r>
      <rPr>
        <sz val="10"/>
        <color rgb="FFFF0000"/>
        <rFont val="Arial CE"/>
        <charset val="238"/>
      </rPr>
      <t>(NEROBÍ SA V DANEJ ETAPE)</t>
    </r>
  </si>
  <si>
    <r>
      <t xml:space="preserve">    999 - MCE ostatné</t>
    </r>
    <r>
      <rPr>
        <sz val="10"/>
        <color rgb="FFFF0000"/>
        <rFont val="Arial CE"/>
        <charset val="238"/>
      </rPr>
      <t xml:space="preserve">  (NEROBÍ SA V DANEJ ETAPE)</t>
    </r>
  </si>
  <si>
    <t xml:space="preserve">M - PRÁCE A DODÁVKY M </t>
  </si>
  <si>
    <t>I. etapa</t>
  </si>
  <si>
    <t>Príloha č. 2 Návrh na plnenie kritérií</t>
  </si>
  <si>
    <t>Rekonštrukcia objektu NKP ZUŠ Panenská 11 – Dom hudby</t>
  </si>
  <si>
    <t>Identifikačné údaje uchádzača</t>
  </si>
  <si>
    <t xml:space="preserve">Obchodné meno: </t>
  </si>
  <si>
    <t xml:space="preserve">Sídlo: </t>
  </si>
  <si>
    <t>Štatutárny zástupca:</t>
  </si>
  <si>
    <t>Telefónne číslo:</t>
  </si>
  <si>
    <t>E-mailová adresa:</t>
  </si>
  <si>
    <t>Uchádzač vypĺňa iba zelené bunky</t>
  </si>
  <si>
    <t>Kritérium: Najnižšia celková cena v EUR s DPH</t>
  </si>
  <si>
    <t>č. p.</t>
  </si>
  <si>
    <t xml:space="preserve">Predmet zákazky </t>
  </si>
  <si>
    <t>Cena v EUR bez DPH</t>
  </si>
  <si>
    <t>DPH 20%</t>
  </si>
  <si>
    <t>Cena v EUR s DPH</t>
  </si>
  <si>
    <t>1.</t>
  </si>
  <si>
    <t>Náklady rozpočtov I.etapa</t>
  </si>
  <si>
    <t>Náklady rozpočtov II.etapa</t>
  </si>
  <si>
    <t>Náklady rozpočtov III.etapa</t>
  </si>
  <si>
    <t>Celková cena v EUR s DPH</t>
  </si>
  <si>
    <t>Uchádzač je: platca/neplatca DPH (nehodiace sa prečiarknite)</t>
  </si>
  <si>
    <r>
      <rPr>
        <b/>
        <sz val="11"/>
        <color theme="1"/>
        <rFont val="Calibri"/>
        <family val="2"/>
        <charset val="238"/>
        <scheme val="minor"/>
      </rPr>
      <t xml:space="preserve">Čestné vyhlásenie: </t>
    </r>
    <r>
      <rPr>
        <sz val="8"/>
        <rFont val="Arial CE"/>
        <family val="2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</si>
  <si>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>Dňa:</t>
  </si>
  <si>
    <t>Podpis oprávnenej osoby</t>
  </si>
  <si>
    <t>{0038f745-686b-4906-a00b-b851e64ae5f8}</t>
  </si>
  <si>
    <t>30. 7. 2021</t>
  </si>
  <si>
    <t>II.etapa</t>
  </si>
  <si>
    <t>Ostatné náklady zo súhrnného listu</t>
  </si>
  <si>
    <t>1) Náklady z rozpočtov</t>
  </si>
  <si>
    <t>Dom Hudby - Obnova objektu NKP II.etapa</t>
  </si>
  <si>
    <t>{c2ba983c-9f79-475c-9694-924c0d572823}</t>
  </si>
  <si>
    <t>02.1</t>
  </si>
  <si>
    <t>D 1.1 Architektúra - D1.1.1 Búracie práce,D1.1.2 Nový stav, D1.1.3 Sanácia zvlhnutia, D1.2 Statika</t>
  </si>
  <si>
    <t>{86a4ba85-21d8-4d18-85a9-bf40a62518d8}</t>
  </si>
  <si>
    <t>02.2</t>
  </si>
  <si>
    <t>{f4cbd10c-e24e-47fe-83c7-358fc942f66b}</t>
  </si>
  <si>
    <t>02.3</t>
  </si>
  <si>
    <t>D1.4 Vykurovanie</t>
  </si>
  <si>
    <t>{a5dffe51-26d0-46b2-9028-bffe07a80018}</t>
  </si>
  <si>
    <t>2) Ostatné náklady zo súhrnného listu</t>
  </si>
  <si>
    <t>Percent. zadanie_x000D_
[% nákladov rozpočtu]</t>
  </si>
  <si>
    <t>Zaradenie nákladov</t>
  </si>
  <si>
    <t>Celkové náklady za stavbu 1) + 2)</t>
  </si>
  <si>
    <t>II.etapa - Dom Hudby - Obnova objektu NKP II.etapa</t>
  </si>
  <si>
    <t>02.1 - D 1.1 Architektúra - D1.1.1 Búracie práce,D1.1.2 Nový stav, D1.1.3 Sanácia zvlhnutia, D1.2 Statika</t>
  </si>
  <si>
    <t>Ostatné náklady</t>
  </si>
  <si>
    <t>1) Náklady z rozpočtu</t>
  </si>
  <si>
    <t xml:space="preserve">    6 - Úpravy povrchov, podlahy, osadenie</t>
  </si>
  <si>
    <t xml:space="preserve">    713 - Izolácie tepelné</t>
  </si>
  <si>
    <t>2) Ostatné náklady</t>
  </si>
  <si>
    <t>340238233</t>
  </si>
  <si>
    <t>Zamurovanie otvorov plochy od 0,25 do 1 m2 tvárnicami pórobetónovými (100x599x249)</t>
  </si>
  <si>
    <t>340238235</t>
  </si>
  <si>
    <t>Zamurovanie otvorov plochy od 0,25 do 1 m2 tvárnicami pórobetonóvými (150x599x249)</t>
  </si>
  <si>
    <t>342242021</t>
  </si>
  <si>
    <t>Priečky z tehál pálených  (115x500x238)</t>
  </si>
  <si>
    <t>342242022</t>
  </si>
  <si>
    <t>Priečky z tehál pálených , na maltu(140x500x238)</t>
  </si>
  <si>
    <t>342272122</t>
  </si>
  <si>
    <t>Priečky z tvárnic pórobetónových hr. 150 mm, na MVC a maltu  (150x249x599)</t>
  </si>
  <si>
    <t>Úpravy povrchov, podlahy, osadenie</t>
  </si>
  <si>
    <t>612462412</t>
  </si>
  <si>
    <t>Sanačná omietka stien ref. WTA Tubag QuickMix TKP-wta v hr.22mm, spotreba 1kg/m2/1mm s konečným zahladením</t>
  </si>
  <si>
    <t>6124624120</t>
  </si>
  <si>
    <t>Sanačná omietka stien ref. WTA Tubag QuickMix TKP-L v hr.22mm, spotreba 1kg/m2/1mm s konečným zahladením</t>
  </si>
  <si>
    <t>6124624121</t>
  </si>
  <si>
    <t>Vyrovnávajúca jadrová omietka do dutín a spár s terassom ref. Tubag QuickMix TZV-p hrúbka podľa potreby!!!! - uvažujeme predbežne hr.10mm, vrátane zaškrabania klincami</t>
  </si>
  <si>
    <t>6124624123</t>
  </si>
  <si>
    <t>Vyrovnávajúca jadrová omietka do dutín a spár s terassom ref. Tubag QuickMix TKP hrúbka podľa potreby!!!! - uvažujeme predbežne hr.10mm, vrátane zaškrabania klincami</t>
  </si>
  <si>
    <t>612462412r</t>
  </si>
  <si>
    <t>Striekaná podkladová omietka  (špric) suchá cementová malta (ref. epasit hb) spotreba 5kg/m2 - 100% krytie</t>
  </si>
  <si>
    <t>612462412r1</t>
  </si>
  <si>
    <t>Striekaná podkladová omietka  (špric) suchá cementová malta (ref. epasit hb) spotreba 5kg/m2 - 50% krytie</t>
  </si>
  <si>
    <t>612462412r2</t>
  </si>
  <si>
    <t>Kontaktný  špric striekaný bodovo ref. Tubag QuickMix VSP-wta rovnomerné krytie podkladu 50%</t>
  </si>
  <si>
    <t>612462413r</t>
  </si>
  <si>
    <t>Hydroizolačná omietka stien ( ref. Mineral Dicht sperr dp) , hr. 12 mm, vrátane potrebného príslušenstva omietkového systému spotreba 20kg/1m2/1cm</t>
  </si>
  <si>
    <t>612462413r1</t>
  </si>
  <si>
    <t>Príplatok za každý ďalší 1cm omietky - Hydroizolačná omietka stien ( ref. Mineral Dicht sperr dp), vrátane potrebného príslušenstva omietkového systému spotreba 20kg/1m2/1cm</t>
  </si>
  <si>
    <t>612462415r</t>
  </si>
  <si>
    <t>M+D 1xnástrek/náter minerálni, antikondenzačný ref. Aditizol Open min. hr. 0,5mm ako minerálna tepelnoizolačná podpora povrchovej úpravy</t>
  </si>
  <si>
    <t>62246325880r</t>
  </si>
  <si>
    <t>M+D Hlbkova penetracia proti plesniam a riasam, referenčný material: Sto Prim Fungal</t>
  </si>
  <si>
    <t>62246325881r</t>
  </si>
  <si>
    <t>M+D Hlbkova spevnujuca, nasiakavost regulujuca dyfuzne otvorena penetracia podkladu, referenčný material: Sto Prim Silikat</t>
  </si>
  <si>
    <t>62246325882r</t>
  </si>
  <si>
    <t>M+D Adhezna penetracia pre zaistenie prilnavosti nasledných vrstiev, referenčný material: Sto Prep Contact</t>
  </si>
  <si>
    <t>62246325883r</t>
  </si>
  <si>
    <t>M+D Doplnenie odstranených jest. časti omietky novou filcovatelnou- vlaknom vystuženou hmotou, referenčný material: Sto Levell Combi Plus</t>
  </si>
  <si>
    <t>62246325884r</t>
  </si>
  <si>
    <t>M+D Natiahnutie Silikatovej omietky nastavenej proti plesniam a riasam, nenasiakavej W2, dyfuzne otvorenej, referenčný material: Sto Sil MP ( frakcia 0,5mm )</t>
  </si>
  <si>
    <t>62246325885r</t>
  </si>
  <si>
    <t>M+D Doplnenie odstranených jest. časti dekoračných prvkov reprofilačnou sanačnou hmotou, WTA certifikat , referenčný material: Sto Murisoll SP fein</t>
  </si>
  <si>
    <t>62246325886r</t>
  </si>
  <si>
    <t>M+D Povrchova uprava: Plnena sanačna Silikat-disperzny náter 2x referenčný material: Sto Color Sill Fill , povrchova uprava KZS</t>
  </si>
  <si>
    <t>62246325887r</t>
  </si>
  <si>
    <t>M+D Systemove lišty a prislušenstvo potrebne pre realizaciu fasady historickej fasady bez zateplenia napr: systemova lišta pre napojenie oplechovania na fasadu.</t>
  </si>
  <si>
    <t>62246325888r</t>
  </si>
  <si>
    <t>M+D Systemove riešenie ornamentalných prvkov - novotvar ( tvarova kopia jestvujuceho prvku ) pomocou systemu, referenčný material / system. Sto Deco Profil system</t>
  </si>
  <si>
    <t>62246325889r</t>
  </si>
  <si>
    <t>M+D Povrchova uprava: Bionicky náter 2x samočistiacou farbou referenčný material: Sto Lotusan Color G, povrchova uprava KZS</t>
  </si>
  <si>
    <t>62246325890r</t>
  </si>
  <si>
    <t>M+D Povrchova uprava: Natiahnutie Silikon-živičnou omietkou, referenčný material: Sto Silco MP ( frakcia 0,5mm )</t>
  </si>
  <si>
    <t>62246325891r</t>
  </si>
  <si>
    <t>M+D Systemoveho kontaktneho zateplenia: referenčny material: Sto Therm Mineral 1  ( MW- PAROC 150mm ) vrátane pružnej armo. hmoty (pri 0,5% natiahnuti nepraskne) + sklotextilnej sietky 165g/m2, bez povrchovej upravy, kotvy su STO STR U 2G, 6ks/1m2</t>
  </si>
  <si>
    <t>62246325892r</t>
  </si>
  <si>
    <t>M+D Systemove lišty a prislušenstvo potrebne pre realizaciu Kontaktneho zateplenia</t>
  </si>
  <si>
    <t>625251339</t>
  </si>
  <si>
    <t>Kontaktný zatepľovací systém hr. 150 mm - minerálne riešenie, bez povrchovej úpravy, vrátane skletextilnej sieťky - skladba S2</t>
  </si>
  <si>
    <t>631312611</t>
  </si>
  <si>
    <t>Mazanina z betónu prostého (m3) tr. C 16/20 hr.nad 50 do 80 mm</t>
  </si>
  <si>
    <t>631571003</t>
  </si>
  <si>
    <t>Násyp zo štrku (pre spevnenie podkladu)</t>
  </si>
  <si>
    <t>631583011</t>
  </si>
  <si>
    <t>Zhotovenie násypu pod podlahy, mazaniny a dlažby zo sute so zhutnením</t>
  </si>
  <si>
    <t>632001051</t>
  </si>
  <si>
    <t>D+M Penetračný náter pre stierky a potery</t>
  </si>
  <si>
    <t>632450300r</t>
  </si>
  <si>
    <t>Samonivelizačný poter hr. 10 mm</t>
  </si>
  <si>
    <t>632477203</t>
  </si>
  <si>
    <t>Nivelačný poter hr. 5 mm</t>
  </si>
  <si>
    <t>7111311010</t>
  </si>
  <si>
    <t>M+D Separačná fólia</t>
  </si>
  <si>
    <t>71113110112</t>
  </si>
  <si>
    <t>M+D Penetračný náter pod nášlapné vrstvy podláh na betónovú mazaninu</t>
  </si>
  <si>
    <t>71113110121</t>
  </si>
  <si>
    <t>M+D Poistná hydroizolačná stierka na cementovej báze vo dvoch vrstvách ref. Epasit ds, spotreba 2x2,5kg/m2</t>
  </si>
  <si>
    <t>71113110122</t>
  </si>
  <si>
    <t>M+D Penetračný náter pre sanačnú poistnú hydroizolačnú stierku vrátane kontaktného náteru</t>
  </si>
  <si>
    <t>711111001</t>
  </si>
  <si>
    <t>Zhotovenie izolácie proti zemnej vlhkosti vodorovná náterom penetračným za studena</t>
  </si>
  <si>
    <t>711112001</t>
  </si>
  <si>
    <t>Zhotovenie  izolácie proti zemnej vlhkosti zvislá penetračným náterom za studena</t>
  </si>
  <si>
    <t>1116315000</t>
  </si>
  <si>
    <t>Lak asfaltový ALP-PENETRAL v sudoch</t>
  </si>
  <si>
    <t>711141559</t>
  </si>
  <si>
    <t>Zhotovenie  izolácie proti zemnej vlhkosti a tlakovej vode vodorovná NAIP pritavením</t>
  </si>
  <si>
    <t>711142559</t>
  </si>
  <si>
    <t>Zhotovenie  izolácie proti zemnej vlhkosti a tlakovej vode zvislá NAIP pritavením</t>
  </si>
  <si>
    <t>6285271250</t>
  </si>
  <si>
    <t>Hydroizolačná vrstva na báze bitúmenov ref. FOALBIT</t>
  </si>
  <si>
    <t>6283221000</t>
  </si>
  <si>
    <t>Hydroizolácia z asfaltových pásov v jednej vrstve</t>
  </si>
  <si>
    <t>711462301</t>
  </si>
  <si>
    <t>Hydroizolačná stierka ref. AQUAFIN-2K hr. 2,5 mm na ploche vodorovnej</t>
  </si>
  <si>
    <t>711463301</t>
  </si>
  <si>
    <t>Hydroizolačná stierka ref. AQUAFIN-2K hr. 2,5 mm na ploche zvislej</t>
  </si>
  <si>
    <t>998711203</t>
  </si>
  <si>
    <t>Presun hmôt pre izoláciu proti vode v objektoch výšky nad 12 do 60 m</t>
  </si>
  <si>
    <t>713</t>
  </si>
  <si>
    <t>Izolácie tepelné</t>
  </si>
  <si>
    <t>713120008r</t>
  </si>
  <si>
    <t>M+D Hliníková parozábrana hr.4mm -v skladbe podláh</t>
  </si>
  <si>
    <t>713120010</t>
  </si>
  <si>
    <t>Zakrývanie tepelnej izolácie podláh PE fóliou</t>
  </si>
  <si>
    <t>2837577008</t>
  </si>
  <si>
    <t>Krycia PE fólia</t>
  </si>
  <si>
    <t>713121111</t>
  </si>
  <si>
    <t>Montáž tepelnej izolácie podláh minerálnou vlnou, kladená voľne v jednej vrstve</t>
  </si>
  <si>
    <t>6314150500</t>
  </si>
  <si>
    <t>Kročajová izolácia z kamennej vlny hr.20mm</t>
  </si>
  <si>
    <t>6314150520</t>
  </si>
  <si>
    <t>Kročajová izolácia z kamennej vlny hr.30mm</t>
  </si>
  <si>
    <t>6314401060</t>
  </si>
  <si>
    <t>Minerálna vlna hr.300mm</t>
  </si>
  <si>
    <t>7131211125</t>
  </si>
  <si>
    <t>M+D Kročajová izolácia ref. Insulparq hr.3mm</t>
  </si>
  <si>
    <t>713122111</t>
  </si>
  <si>
    <t>Montáž tepelnej izolácie podláh polystyrénom, kladeným voľne v jednej vrstve</t>
  </si>
  <si>
    <t>2837653443</t>
  </si>
  <si>
    <t>EPS šedý 120 mm</t>
  </si>
  <si>
    <t>2837653444</t>
  </si>
  <si>
    <t>EPS šedý 140 mm</t>
  </si>
  <si>
    <t>713132211</t>
  </si>
  <si>
    <t>Montáž tepelnej izolácie podzemných stien a základov xps celoplošným prilepením</t>
  </si>
  <si>
    <t>998713203</t>
  </si>
  <si>
    <t>Presun hmôt pre izolácie tepelné v objektoch výšky nad 12 m do 24 m</t>
  </si>
  <si>
    <t>763153040</t>
  </si>
  <si>
    <t>Montáž sadrovláknitej podlahy Knauf Vidafloor F131, F132</t>
  </si>
  <si>
    <t>5903024070</t>
  </si>
  <si>
    <t>Továrensky zlepené sadrovláknité dosky, suché podlahy refl VIDIFLOOR F131 2x10mm 50x150 cm č.6967</t>
  </si>
  <si>
    <t>998763403</t>
  </si>
  <si>
    <t>Presun hmôt pre sádrokartónové konštrukcie v stavbách(objektoch )výšky od 7 do 24 m</t>
  </si>
  <si>
    <t>764311302x</t>
  </si>
  <si>
    <t>Kz2 Vyhotovenie dažďových zvodov DN 120, 80</t>
  </si>
  <si>
    <t>5534419212</t>
  </si>
  <si>
    <t>Dažďový zvod DN 120 ref. PREFA</t>
  </si>
  <si>
    <t>5534419213</t>
  </si>
  <si>
    <t>Dažďový zvod DN 80 ref. PREFA</t>
  </si>
  <si>
    <t>764311305x</t>
  </si>
  <si>
    <t>Kz5 Montáž zvodových objímok DN 120, 80</t>
  </si>
  <si>
    <t>5534419217</t>
  </si>
  <si>
    <t>Zvodová objímka dl. tŕňa 200 mm, DN 120 ref. PREFA</t>
  </si>
  <si>
    <t>5534419218</t>
  </si>
  <si>
    <t>Zvodová objímka dl. tŕňa 200 mm, DN 80 ref. PREFA</t>
  </si>
  <si>
    <t>764311307x</t>
  </si>
  <si>
    <t>Kz7 Montáž zvodových kolien DN 120, 80</t>
  </si>
  <si>
    <t>5534419221</t>
  </si>
  <si>
    <t>Zvodové koleno 72°- DN 120 ref. PREFA</t>
  </si>
  <si>
    <t>5534419222</t>
  </si>
  <si>
    <t>Zvodové koleno 72°- DN 80 ref. PREFA</t>
  </si>
  <si>
    <t>764311309x</t>
  </si>
  <si>
    <t>Kz9 Montáž výtokových kolien DN 80</t>
  </si>
  <si>
    <t>5534419224</t>
  </si>
  <si>
    <t>Zvodové koleno 85°- DN 80 ref. PREFA</t>
  </si>
  <si>
    <t>764311312x</t>
  </si>
  <si>
    <t>KZ12 Montáž spevného zvodu v napojení na ležatú kanalizáciu</t>
  </si>
  <si>
    <t>5534419227</t>
  </si>
  <si>
    <t>Dažďový zvod ref. PREFA hr.1,6 mm, dl. 1,45 m</t>
  </si>
  <si>
    <t>764311314x</t>
  </si>
  <si>
    <t>Kl01 Oplechovanie ríms z Al plechu P.10 / ref. PREFALZ - kvalita H 41/STN EN 1396</t>
  </si>
  <si>
    <t>5534419231</t>
  </si>
  <si>
    <t>AL plech ref. PREFALZ hr.0,7 mm, r.š. 156 mm</t>
  </si>
  <si>
    <t>5534419232</t>
  </si>
  <si>
    <t>Vystužujúci pás FeZn hr. 0,8 mm, r.š. 125 mm</t>
  </si>
  <si>
    <t>5534419233</t>
  </si>
  <si>
    <t>764311315x</t>
  </si>
  <si>
    <t>Kl02 Oplechovanie ríms z Al plechu P.10 / ref. PREFALZ - kvalita H 41/STN EN 1396</t>
  </si>
  <si>
    <t>5534419234</t>
  </si>
  <si>
    <t>AL plech ref. PREFALZ hr.0,7 mm, r.š. 256 mm + 125 mm / omiet.lišta</t>
  </si>
  <si>
    <t>5534419235</t>
  </si>
  <si>
    <t>5534419236</t>
  </si>
  <si>
    <t>764311316x</t>
  </si>
  <si>
    <t>Kl03 Oplechovanie ríms z Al plechu P.10 / ref. PREFALZ - kvalita H 41/STN EN 1396</t>
  </si>
  <si>
    <t>5534419237</t>
  </si>
  <si>
    <t>AL plech ref. PREFALZ hr.0,7 mm, r.š. 198 mm</t>
  </si>
  <si>
    <t>5534419238</t>
  </si>
  <si>
    <t>5534419239</t>
  </si>
  <si>
    <t>764311317x</t>
  </si>
  <si>
    <t>Kl04 Oplechovanie ríms z Al plechu P.10 / ref PREFALZ - kvalita H 41/STN EN 1396</t>
  </si>
  <si>
    <t>5534419240</t>
  </si>
  <si>
    <t>Omiet. lišta ref. PREFALZ hr.0,7 mm, r.š. 356 mm + 125 mm</t>
  </si>
  <si>
    <t>5534419241</t>
  </si>
  <si>
    <t>5534419242</t>
  </si>
  <si>
    <t>764311323x</t>
  </si>
  <si>
    <t>Kl08 Oplechovanie balkónov z Al plechu P.10 /ref. PREFALZ, H 41/STN EN 1396</t>
  </si>
  <si>
    <t>5534419258</t>
  </si>
  <si>
    <t>AL plech ref. PREFALZ hr.0,7 mm, r.š. 176 mm</t>
  </si>
  <si>
    <t>5534419259</t>
  </si>
  <si>
    <t>5534419260</t>
  </si>
  <si>
    <t>7666621207</t>
  </si>
  <si>
    <t>M+D Exteriérové bezpečnostné jednok. plné dvere vrat. zárubne a boč. svetlíka D08a 1,342x2,85m - krídlo bezpeč. rám+drev výplň.panel, svetlík z bezpeč.sklo, zárubeň bezpečnostná., povrch.úprav.orech dýha, kovanie matné antikoro, zám.bezpeč. -popis viď PD!</t>
  </si>
  <si>
    <t>7666621210</t>
  </si>
  <si>
    <t>M+D Exteriérové drev. dvojk.dvere D11a 1,28x2,15m vrát. nasvetlíka - krídlo masív+sklo,kazet., zárubeň protipožiarna drevená replika, povrch.úprav. podľa predlohy, kovanie podľ.predlohy, zám.vložkový, s prahom PO EI-C30/C2,koord. zatváran. - popis viď PD!</t>
  </si>
  <si>
    <t>7666650500</t>
  </si>
  <si>
    <t>M+D Remeselná obnova štvorkrídlové okno W01b 1,26x2,3m - zachovať, obnoviť príp. náhrada dobovými analógiami, ident.pôv.povrch.vrstvu, pretmeliť,konzervovať, vrát. parapetu, rámu, okenníc, kovania, lemovania okna - popis viď PD!</t>
  </si>
  <si>
    <t>7666650501</t>
  </si>
  <si>
    <t>M+D Remeselná obnova štvorkrídlové okno W02b 1,78x2,28m - zachovať, obnoviť príp. náhrada dobovými analógiami, ident.pôv.povrch.vrstvu, pretmeliť,konzervovať, vrát. parapetu, rámu, okenníc, kovania, lemovania okna - popis viď PD!</t>
  </si>
  <si>
    <t>7666650502</t>
  </si>
  <si>
    <t>M+D Remeselná obnova štvorkrídlové okno W03b 1,78x3,26m - zachovať, obnoviť príp. náhrada dobovými analógiami, ident.pôv.povrch.vrstvu, pretmeliť,konzervovať, vrát. parapetu, rámu, okenníc, kovania, lemovania okna - popis viď PD!</t>
  </si>
  <si>
    <t>7666650503</t>
  </si>
  <si>
    <t>M+D Remeselná obnova štvorkrídlové okno W04b 1,62x2,9m - zachovať, obnoviť príp. náhrada dobovými analógiami, ident.pôv.povrch.vrstvu, pretmeliť,konzervovať, vrát. parapetu, rámu, okenníc, kovania, lemovania okna - popis viď PD!</t>
  </si>
  <si>
    <t>7666650504</t>
  </si>
  <si>
    <t>M+D Remeselná obnova dvojk. dvere s nadsvetlíkom W05b 1,47x3,12m - zachovať, obnoviť príp. náhrada dobovými analógiami, ident.pôv.povrch.vrstvu, pretmeliť,konzervovať,zachovať pánty a kľučku - popis viď PD!</t>
  </si>
  <si>
    <t>7666650505</t>
  </si>
  <si>
    <t>M+D Remeselná obnova dvojk. dvere s nadsvetlíkom W06b 1,4x2,56m - zachovať, obnoviť príp. náhrada dobovými analógiami, ident.pôv.povrch.vrstvu, pretmeliť,konzervovať,zachovať pánty a kľučku, sfunkčniť okenice - popis viď PD!</t>
  </si>
  <si>
    <t>7666650506</t>
  </si>
  <si>
    <t>M+D Remeselná obnova sedemkríd. zasklenná stena W07b 2,16x2,03m - zachovať, obnoviť príp. náhrada dobovými analógiami, ident.pôv.povrch.vrstvu, pretmeliť,konzervovať, vrát. parapetu, rámu, kovania, - popis viď PD!</t>
  </si>
  <si>
    <t>7666650507</t>
  </si>
  <si>
    <t>M+D Replika štvorkrídlového okna W01a 1,3x2,05m - vonk. krídlo drevo masív+jednod. zasklenie číre, vnút. krídlo drevo masív izol.dvojsklo číre, vrát. celoobv. tesn. tepelnoiz., kov. imitácia mozadzného kovania, vnút drev. a vonk AL parapetu-popis viď PD!</t>
  </si>
  <si>
    <t>7666650508</t>
  </si>
  <si>
    <t>M+D Replika dvojkrídlového okna W02a 1x2,07m - vonk. krídlo drevo masív+jednod. zasklenie číre, vnút. krídlo drevo masív izol.dvojsklo číre, vrát. celoobv. tesn. tepelnoiz., kov. imitácia mozadzného kovania, vnút drev. a vonk AL parapetu-popis viď PD!</t>
  </si>
  <si>
    <t>7666650509</t>
  </si>
  <si>
    <t>M+D Replika šesťkrídlového okna W03a 2,17x2,04m - vonk. krídlo drevo masív+jednod. zasklenie číre, vnút. krídlo drevo masív izol.dvojsklo číre, vrát. celoobv. tesn. tepelnoiz., kov. imitácia mozadzného kovania, vnút drev. a vonk AL parapetu-popis viď PD!</t>
  </si>
  <si>
    <t>7666650510</t>
  </si>
  <si>
    <t>M+D Replika štvorkrídlového okna W04a 1,1x2m - vonk. krídlo drevo masív+jednod. zasklenie číre, vnút. krídlo drevo masív izol.dvojsklo číre, vrát. celoobv. tesn. tepelnoiz., kov. imitácia mozadzného kovania, vnút drev. a vonk AL parapetu-popis viď PD!</t>
  </si>
  <si>
    <t>7666650511</t>
  </si>
  <si>
    <t>M+D Replika dvojkrídlového okna W05a 1,19x2,25m - vonk. krídlo drevo masív+jednod. zasklenie číre, vnút. krídlo drevo masív izol.dvojsklo číre, vrát. celoobv. tesn. tepelnoiz., kov. imitácia mozadzného kovania, vnút drev. a vonk AL parapetu-popis viď PD!</t>
  </si>
  <si>
    <t>7666650512</t>
  </si>
  <si>
    <t>M+D Replika jednokrídlového okna W06a 0,62x0,68m - krídlo drevo masív izol.dvojsklo číre, vrát. celoobv. tesn. tepelnoiz., kov. imitácia mozadzného kovania, vnút drevevný parapet  s PO EI 45/A-popis viď PD!</t>
  </si>
  <si>
    <t>7666650513</t>
  </si>
  <si>
    <t>M+D Replika dvojkrídlového okna W08a 1,29x2,37m - vonk. krídlo drevo masív+jednod. zasklenie číre, vnút. krídlo drevo masív izol.dvojsklo číre, vrát. celoobv. tesn. tepelnoiz., kov. imitácia mozadzného kovania, vnút drev. a vonk AL parapetu-popis viď PD!</t>
  </si>
  <si>
    <t>7666650514</t>
  </si>
  <si>
    <t>M+D Replika šesťkrídlového okna W09a 2,25x2,91m - vonk. krídlo drevo masív+jednod. zasklenie číre, vnút. krídlo drevo masív izol.dvojsklo číre, vrát. celoobv. tesn. tepelnoiz., kov. imitácia mozadzného kovania, vnút drev. a vonk AL parapetu-popis viď PD!</t>
  </si>
  <si>
    <t>7666650515</t>
  </si>
  <si>
    <t>M+D Replika štvorkrídlového okna W10a 1,61x3,18m - vonk. krídlo drevo masív+jednod. zasklenie číre, vnút. krídlo drevo masív izol.dvojsklo číre, vrát. celoobv. tesn. tepelnoiz., kov. imitácia mozadzného kovania, vnút drev. a vonk AL parapetu-popis viď PD!</t>
  </si>
  <si>
    <t>7666650516</t>
  </si>
  <si>
    <t>M+D Replika dvojkrídlového okna W11a 1,2x1,8m - vonk. krídlo drevo masív+jednod. zasklenie číre, vnút. krídlo drevo masív izol.dvojsklo číre, vrát. celoobv. tesn. tepelnoiz., kov. imitácia mozadzného kovania, vnút drev. a vonk AL parapetu-popis viď PD!</t>
  </si>
  <si>
    <t>7666650517</t>
  </si>
  <si>
    <t>M+D Replika štvorkrídlového okna W12a 1,22x1,58m - vonk. krídlo drevo masív+jednod. zasklenie číre, vnút. krídlo drevo masív izol.dvojsklo číre, vrát. celoobv. tesn. tepelnoiz., kov. imitácia mozadzného kovania, vnút drev. a vonk AL parapetu-popis viď PD!</t>
  </si>
  <si>
    <t>7666650518</t>
  </si>
  <si>
    <t>M+D Replika dvihkrídlového okna W14a 1,17x1,33m - vonk. krídlo drevo masív+jednod. zasklenie číre, vnút. krídlo drevo masív izol.dvojsklo číre, vrát. celoobv. tesn. tepelnoiz., kov. imitácia mozadzného kovania, vnút drev. a vonk AL parapetu-popis viď PD!</t>
  </si>
  <si>
    <t>7666650519</t>
  </si>
  <si>
    <t>M+D Replika dvojkrídlových dverí s nadsvetlíkom W15a 1,09x2,3m - dvere masívne drevené, čiastočne zasklenné izolačným čírim dvojsklom, tesnenie celoobvodové tepelnoizolačné, kovanie imitácia dobového, farba - biela lomená-popis viď PD!</t>
  </si>
  <si>
    <t>7674212000</t>
  </si>
  <si>
    <t>M+D Hliníkové okno a zdvižno-posuvné dvere W07a 1,43x2,1m - AL rám s preruš. tepel. mostom, zasklenie tepelnoizolačné trojsklo číre, hladké, kovanie kľučka - práš.hliník, zámok ASSA ABLOY, vrátane interiér. AL žalúzie - popis viď PD!</t>
  </si>
  <si>
    <t>7674212001</t>
  </si>
  <si>
    <t>M+D Hliníkové jeknokrídlové okno W17a 1,02x0,37m RAL 9006 - AL rám, zasklenie tepelnoizolačné dvojsklo číre, hladké,celoobvod. tepelnoizol. tesnenie, kovanie-podľa arch, vrát. vnút. parapet masív, vonk. parapet AL plech - popis viď PD!</t>
  </si>
  <si>
    <t>7674212002</t>
  </si>
  <si>
    <t>M+D Hliníkové jeknokrídlové okno W18a 1,01x0,44m RAL 9006 - AL rám, zasklenie tepelnoizolačné dvojsklo číre, hladké,celoobvod. tepelnoizol. tesnenie, kovanie-podľa arch, vrát. vnút. parapet masív, vonk. parapet AL plech - popis viď PD!</t>
  </si>
  <si>
    <t>7674212003</t>
  </si>
  <si>
    <t>M+D Hliníkové dvojkrídlové okno W19a 1,8x0,4m RAL 9006 - AL rám, zasklenie tepelnoizolačné dvojsklo číre, hladké,celoobvod. tepelnoizol. tesnenie, kovanie-podľa arch, vrát. vnút. parapet masív, vonk. parapet AL plech - popis viď PD!</t>
  </si>
  <si>
    <t>76765891204</t>
  </si>
  <si>
    <t>M+D Nové oceľové dvere 0,9x1,8m - tvar zachovať podľa pôvodných, povrchová úprava pozinkovaním + farba podľa strechy, kľučka iba z interiérovej strany - bližší popis viď PD! Z05a</t>
  </si>
  <si>
    <t>76765891208</t>
  </si>
  <si>
    <t>M+D Oceľové dvere v bývalom CO kryte 0,8x1,9m s požiarnou odolnosťou EI-C60A a samozatvároačom, vrátane zárubne, kovania farba čierna - bližší popis viď PD! Z09a</t>
  </si>
  <si>
    <t>76765891209</t>
  </si>
  <si>
    <t>M+D Vetracia mriežka z perforovanej ocele 0,64x0,45m, rám jakl 40/20/1,5, kotvenie z boku do ostenia, pozinkovaná úprava + RAL 9005 - bližší popis viď PD! Z17a1</t>
  </si>
  <si>
    <t>76765891210</t>
  </si>
  <si>
    <t>M+D Vetracia mriežka z perforovanej ocele 1,05x0,45m, rám jakl 40/20/1,5, kotvenie z boku do ostenia, pozinkovaná úprava + RAL 9005 - bližší popis viď PD! Z17a2</t>
  </si>
  <si>
    <t>76765891211</t>
  </si>
  <si>
    <t>M+D Vetracia mriežka z perforovanej ocele 1,05x0,45m, rám jakl 40/20/1,5, kotvenie z boku do ostenia, pozinkovaná úprava + RAL 9005, mriežka iba na 1/2 rámu - bližší popis viď PD! Z17a2</t>
  </si>
  <si>
    <t>76765891212</t>
  </si>
  <si>
    <t>M+D Vetracia mriežka z perforovanej ocele 1x0,425m, rám jakl 40/20/1,5, kotvenie z boku do ostenia, pozinkovaná úprava + RAL 9005, mriežka iba na 1/2 rámu - bližší popis viď PD! Z17a4</t>
  </si>
  <si>
    <t>76765891213</t>
  </si>
  <si>
    <t>M+D Vetracia mriežka z perforovanej ocele 0,75x0,44m, rám jakl 40/20/1,5, kotvenie z boku do ostenia, pozinkovaná úprava + RAL 9005, mriežka iba na 1/2 rámu - bližší popis viď PD! Z17a4</t>
  </si>
  <si>
    <t>7826113340x</t>
  </si>
  <si>
    <t>Repasácia kamenného balustrálneho zábradlia 0,96x3,185m, konzervovať historické vrstvy,očistiť povrch, ostrnániť nevhodné tmely a vyprávky, vytmeliť deštrukcie, identifikovať povrch. úpravu, petrifikovať - popis viď. PD! K04b</t>
  </si>
  <si>
    <t>7826113341x</t>
  </si>
  <si>
    <t>Repasácia kamenného portálu, konzervovať historické vrstvy,očistiť povrch, ostrnániť nevhodné tmely a vyprávky, vytmeliť deštrukcie, identifikovať povrch. úpravu, petrifikovať - popis viď. PD! K05b</t>
  </si>
  <si>
    <t>7826113342x</t>
  </si>
  <si>
    <t>Repasácia parcelačný múr s balustrádovým zábradlím (1,5+0,92)x11,77m, konzervovať historické vrstvy,očistiť povrch, ostrnániť nevhodné tmely a vyprávky, vytmeliť deštrukcie, identifikovať povrch. úpravu, petrifikovať - popis viď. PD! K06b</t>
  </si>
  <si>
    <t>7826113342xa</t>
  </si>
  <si>
    <t>Repasácia sochy Márie Trebíčovej, zachovať, obnoviť reštaurovaním - popis viď. PD! K06b</t>
  </si>
  <si>
    <t>262144</t>
  </si>
  <si>
    <t>02.2 - D1.3 Zdravotechnika</t>
  </si>
  <si>
    <t xml:space="preserve">    4 - VODOROVNÉ KONŠTRUKCIE</t>
  </si>
  <si>
    <t xml:space="preserve">    5 - KOMUNIKÁCIE</t>
  </si>
  <si>
    <r>
      <t xml:space="preserve">    723 - Vnútorný plynovod  </t>
    </r>
    <r>
      <rPr>
        <sz val="10"/>
        <color rgb="FFFF0000"/>
        <rFont val="Arial CE"/>
        <charset val="238"/>
      </rPr>
      <t>(NEROBÍ SA V DANEJ ETAPE)</t>
    </r>
  </si>
  <si>
    <r>
      <t xml:space="preserve">    725 - Zariaďovacie predmety </t>
    </r>
    <r>
      <rPr>
        <sz val="10"/>
        <color rgb="FFFF0000"/>
        <rFont val="Arial CE"/>
        <charset val="238"/>
      </rPr>
      <t xml:space="preserve"> (NEROBÍ SA V DANEJ ETAPE)</t>
    </r>
  </si>
  <si>
    <t>M - PRÁCE A DODÁVKY M</t>
  </si>
  <si>
    <t xml:space="preserve">    272 - Vedenia rúrové vonkajšie - plynovody</t>
  </si>
  <si>
    <t xml:space="preserve">    999 - MCE ostatné</t>
  </si>
  <si>
    <t>2050489791</t>
  </si>
  <si>
    <t>-1653895913</t>
  </si>
  <si>
    <t>1422652509</t>
  </si>
  <si>
    <t>619902539</t>
  </si>
  <si>
    <t>-1273276479</t>
  </si>
  <si>
    <t>1407453135</t>
  </si>
  <si>
    <t>-800735381</t>
  </si>
  <si>
    <t>1479888942</t>
  </si>
  <si>
    <t>1608708414</t>
  </si>
  <si>
    <t>-116704136</t>
  </si>
  <si>
    <t>1261520467</t>
  </si>
  <si>
    <t>321018665</t>
  </si>
  <si>
    <t>576868089</t>
  </si>
  <si>
    <t>-651892241</t>
  </si>
  <si>
    <t>162102619</t>
  </si>
  <si>
    <t>-1436202121</t>
  </si>
  <si>
    <t>1328417748</t>
  </si>
  <si>
    <t>-51863553</t>
  </si>
  <si>
    <t>631195102</t>
  </si>
  <si>
    <t>-1885021638</t>
  </si>
  <si>
    <t>1449643120</t>
  </si>
  <si>
    <t>2108867096</t>
  </si>
  <si>
    <t>-1180160063</t>
  </si>
  <si>
    <t>1650963598</t>
  </si>
  <si>
    <t>-1546105</t>
  </si>
  <si>
    <t>1671772131</t>
  </si>
  <si>
    <t>1443333870</t>
  </si>
  <si>
    <t>-346130503</t>
  </si>
  <si>
    <t>-1854463626</t>
  </si>
  <si>
    <t>-71765088</t>
  </si>
  <si>
    <t>-1778463284</t>
  </si>
  <si>
    <t>503969510</t>
  </si>
  <si>
    <t>-1352867422</t>
  </si>
  <si>
    <t>1577988985</t>
  </si>
  <si>
    <t>-836728844</t>
  </si>
  <si>
    <t>-1533472448</t>
  </si>
  <si>
    <t>197793785</t>
  </si>
  <si>
    <t>729368714</t>
  </si>
  <si>
    <t>1215779432</t>
  </si>
  <si>
    <t>-1860351378</t>
  </si>
  <si>
    <t>1960650436</t>
  </si>
  <si>
    <t>480493863</t>
  </si>
  <si>
    <t>1906914228</t>
  </si>
  <si>
    <t>671159055</t>
  </si>
  <si>
    <t>-1432162684</t>
  </si>
  <si>
    <t>-1584224950</t>
  </si>
  <si>
    <t>391098417</t>
  </si>
  <si>
    <t>2044954403</t>
  </si>
  <si>
    <t>1223340438</t>
  </si>
  <si>
    <t>2072972916</t>
  </si>
  <si>
    <t>-1768778700</t>
  </si>
  <si>
    <t>-1893483154</t>
  </si>
  <si>
    <t>266208422</t>
  </si>
  <si>
    <t>1397467201</t>
  </si>
  <si>
    <t>340242375</t>
  </si>
  <si>
    <t>1289862896</t>
  </si>
  <si>
    <t>1249742935</t>
  </si>
  <si>
    <t>1506013646</t>
  </si>
  <si>
    <t>-1135703660</t>
  </si>
  <si>
    <t>319396910</t>
  </si>
  <si>
    <t>1978086718</t>
  </si>
  <si>
    <t>2135533687</t>
  </si>
  <si>
    <t>477380039</t>
  </si>
  <si>
    <t>781055388</t>
  </si>
  <si>
    <t>362030574</t>
  </si>
  <si>
    <t>-458046108</t>
  </si>
  <si>
    <t>-1877439387</t>
  </si>
  <si>
    <t>-1243854030</t>
  </si>
  <si>
    <t>-1791550455</t>
  </si>
  <si>
    <t>-150669982</t>
  </si>
  <si>
    <t>-708030673</t>
  </si>
  <si>
    <t>-585438895</t>
  </si>
  <si>
    <t>-709771905</t>
  </si>
  <si>
    <t>-1180672701</t>
  </si>
  <si>
    <t>1967860073</t>
  </si>
  <si>
    <t>-10940651</t>
  </si>
  <si>
    <t>908362228</t>
  </si>
  <si>
    <t>-1067296895</t>
  </si>
  <si>
    <t>352565083</t>
  </si>
  <si>
    <t>1946840525</t>
  </si>
  <si>
    <t>-48076310</t>
  </si>
  <si>
    <t>-1616443341</t>
  </si>
  <si>
    <t>312813500</t>
  </si>
  <si>
    <t>-1314900416</t>
  </si>
  <si>
    <t>-1174403319</t>
  </si>
  <si>
    <t>1921182370</t>
  </si>
  <si>
    <t>1606433196</t>
  </si>
  <si>
    <t>-1293033397</t>
  </si>
  <si>
    <t>515827942</t>
  </si>
  <si>
    <t>-222999807</t>
  </si>
  <si>
    <t>-1135404913</t>
  </si>
  <si>
    <t>-84878580</t>
  </si>
  <si>
    <t>315862558</t>
  </si>
  <si>
    <t>1429185281</t>
  </si>
  <si>
    <t>1907105940</t>
  </si>
  <si>
    <t>-1960027076</t>
  </si>
  <si>
    <t>-1370559857</t>
  </si>
  <si>
    <t>-1510207070</t>
  </si>
  <si>
    <t>-785730877</t>
  </si>
  <si>
    <t>-2108835972</t>
  </si>
  <si>
    <t>-202830065</t>
  </si>
  <si>
    <t>-654398858</t>
  </si>
  <si>
    <t>915212006</t>
  </si>
  <si>
    <t>-881680069</t>
  </si>
  <si>
    <t>-940091288</t>
  </si>
  <si>
    <t>1540197482</t>
  </si>
  <si>
    <t>220206396</t>
  </si>
  <si>
    <t>-1818556509</t>
  </si>
  <si>
    <t>-1470079684</t>
  </si>
  <si>
    <t>-135868800</t>
  </si>
  <si>
    <t>1912568649</t>
  </si>
  <si>
    <t>-1238609398</t>
  </si>
  <si>
    <t>1351067383</t>
  </si>
  <si>
    <t>321755997</t>
  </si>
  <si>
    <t>1402818869</t>
  </si>
  <si>
    <t>-336487493</t>
  </si>
  <si>
    <t>-1380451222</t>
  </si>
  <si>
    <t>-153685371</t>
  </si>
  <si>
    <t>-415142649</t>
  </si>
  <si>
    <t>1558999897</t>
  </si>
  <si>
    <t>-1351475310</t>
  </si>
  <si>
    <t>34203774</t>
  </si>
  <si>
    <t>-1551520363</t>
  </si>
  <si>
    <t>-1070200297</t>
  </si>
  <si>
    <t>-1824744901</t>
  </si>
  <si>
    <t>-1426364336</t>
  </si>
  <si>
    <t>1967169301</t>
  </si>
  <si>
    <t>-1809430646</t>
  </si>
  <si>
    <t>-1218264300</t>
  </si>
  <si>
    <t>1683457595</t>
  </si>
  <si>
    <t>449387352</t>
  </si>
  <si>
    <t>-1139476666</t>
  </si>
  <si>
    <t>-604217319</t>
  </si>
  <si>
    <t>-167584331</t>
  </si>
  <si>
    <t>1225857902</t>
  </si>
  <si>
    <t>-1254591213</t>
  </si>
  <si>
    <t>-39495029</t>
  </si>
  <si>
    <t>103384320</t>
  </si>
  <si>
    <t>200953890</t>
  </si>
  <si>
    <t>-896965210</t>
  </si>
  <si>
    <t>793670934</t>
  </si>
  <si>
    <t>-448831608</t>
  </si>
  <si>
    <t>150048776</t>
  </si>
  <si>
    <t>-1813038490</t>
  </si>
  <si>
    <t>-565064413</t>
  </si>
  <si>
    <t>-1826824158</t>
  </si>
  <si>
    <t>754665529</t>
  </si>
  <si>
    <t>-498130415</t>
  </si>
  <si>
    <t>1553207296</t>
  </si>
  <si>
    <t>357040269</t>
  </si>
  <si>
    <t>1569325854</t>
  </si>
  <si>
    <t>1116185940</t>
  </si>
  <si>
    <t>1605565574</t>
  </si>
  <si>
    <t>-1596019767</t>
  </si>
  <si>
    <t>-373946127</t>
  </si>
  <si>
    <t>374327315</t>
  </si>
  <si>
    <t>-1938162636</t>
  </si>
  <si>
    <t>1255668968</t>
  </si>
  <si>
    <t>1067294438</t>
  </si>
  <si>
    <t>-1812170079</t>
  </si>
  <si>
    <t>1994055963</t>
  </si>
  <si>
    <t>1676662647</t>
  </si>
  <si>
    <t>-966749330</t>
  </si>
  <si>
    <t>2015223214</t>
  </si>
  <si>
    <t>-1416929964</t>
  </si>
  <si>
    <t>164398605</t>
  </si>
  <si>
    <t>-1765042083</t>
  </si>
  <si>
    <t>2041896122</t>
  </si>
  <si>
    <t>-1705294596</t>
  </si>
  <si>
    <t>-2095720817</t>
  </si>
  <si>
    <t>-695038545</t>
  </si>
  <si>
    <t>1217076104</t>
  </si>
  <si>
    <t>-1488392667</t>
  </si>
  <si>
    <t>752782764</t>
  </si>
  <si>
    <t>1999121382</t>
  </si>
  <si>
    <t>-1859417581</t>
  </si>
  <si>
    <t>458200185</t>
  </si>
  <si>
    <t>2122339061</t>
  </si>
  <si>
    <t>-796879951</t>
  </si>
  <si>
    <t>-102843938</t>
  </si>
  <si>
    <t>1241842303</t>
  </si>
  <si>
    <t>-1088667589</t>
  </si>
  <si>
    <t>-1144764661</t>
  </si>
  <si>
    <t>-1909627726</t>
  </si>
  <si>
    <t>-668929819</t>
  </si>
  <si>
    <t>-186606089</t>
  </si>
  <si>
    <t>02.3 - D1.4 Vykurovanie</t>
  </si>
  <si>
    <r>
      <t xml:space="preserve">    732 - Strojovne  </t>
    </r>
    <r>
      <rPr>
        <sz val="10"/>
        <color rgb="FFFF0000"/>
        <rFont val="Arial CE"/>
        <charset val="238"/>
      </rPr>
      <t>(NEROBÍ SA V DANEJ ETAPE)</t>
    </r>
  </si>
  <si>
    <t xml:space="preserve">    733 - Rozvod potrubia</t>
  </si>
  <si>
    <r>
      <t xml:space="preserve">    734 - Armatúry </t>
    </r>
    <r>
      <rPr>
        <sz val="10"/>
        <color rgb="FFFF0000"/>
        <rFont val="Arial CE"/>
        <charset val="238"/>
      </rPr>
      <t xml:space="preserve"> (NEROBÍ SA V DANEJ ETAPE)</t>
    </r>
  </si>
  <si>
    <r>
      <t xml:space="preserve">    735 - Vykurovacie telesá </t>
    </r>
    <r>
      <rPr>
        <sz val="10"/>
        <color rgb="FFFF0000"/>
        <rFont val="Arial CE"/>
        <charset val="238"/>
      </rPr>
      <t xml:space="preserve"> (NEROBÍ SA V DANEJ ETAPE)</t>
    </r>
  </si>
  <si>
    <r>
      <t xml:space="preserve">    783 - Nátery </t>
    </r>
    <r>
      <rPr>
        <sz val="10"/>
        <color rgb="FFFF0000"/>
        <rFont val="Arial CE"/>
        <charset val="238"/>
      </rPr>
      <t xml:space="preserve"> (NEROBÍ SA V DANEJ ETAPE)</t>
    </r>
  </si>
  <si>
    <t>132201201</t>
  </si>
  <si>
    <t>Hĺbenie rýh šírka do 2 m v horn. tr. 3 do 100 m3</t>
  </si>
  <si>
    <t>-1831427844</t>
  </si>
  <si>
    <t>1777129525</t>
  </si>
  <si>
    <t>-721058937</t>
  </si>
  <si>
    <t>-67628687</t>
  </si>
  <si>
    <t>2832G0221</t>
  </si>
  <si>
    <t>Tmel tesniaci</t>
  </si>
  <si>
    <t>-192620915</t>
  </si>
  <si>
    <t>749292252</t>
  </si>
  <si>
    <t>167101103</t>
  </si>
  <si>
    <t>Skladanie alebo prekladanie výkopu v horn. tr. 1-4</t>
  </si>
  <si>
    <t>-1873920267</t>
  </si>
  <si>
    <t>-1877037833</t>
  </si>
  <si>
    <t>1671477232</t>
  </si>
  <si>
    <t>491155569</t>
  </si>
  <si>
    <t>998222081</t>
  </si>
  <si>
    <t>Presun hmôt pre lôžko a obsyp plyn. potrubia,  povrch.úprav komunikácií</t>
  </si>
  <si>
    <t>480802335</t>
  </si>
  <si>
    <t>5512D8701</t>
  </si>
  <si>
    <t>Prstenec kužeľový G 3/4 - 1300101</t>
  </si>
  <si>
    <t>-475098656</t>
  </si>
  <si>
    <t>-1507800653</t>
  </si>
  <si>
    <t>-247089695</t>
  </si>
  <si>
    <t>392416875</t>
  </si>
  <si>
    <t>416318493</t>
  </si>
  <si>
    <t>-1667699712</t>
  </si>
  <si>
    <t>1885382485</t>
  </si>
  <si>
    <t>722182117</t>
  </si>
  <si>
    <t>Ochrana potrubia izoláciou Mirelon DN 63</t>
  </si>
  <si>
    <t>-1002669217</t>
  </si>
  <si>
    <t>722182120</t>
  </si>
  <si>
    <t>Ochrana potrubia izoláciou Mirelon DN110</t>
  </si>
  <si>
    <t>1332255562</t>
  </si>
  <si>
    <t>-1346633554</t>
  </si>
  <si>
    <t>998722101</t>
  </si>
  <si>
    <t>Presun hmôt pre vnút. vodovod v objektoch výšky do 6 m</t>
  </si>
  <si>
    <t>-946799194</t>
  </si>
  <si>
    <t>541108650</t>
  </si>
  <si>
    <t>závitová príruba d75 na DN65 ref. Austroflex</t>
  </si>
  <si>
    <t>1793683724</t>
  </si>
  <si>
    <t>541108660</t>
  </si>
  <si>
    <t>Austroflex AUSTROPUR FWS ÚK single d75, DA160</t>
  </si>
  <si>
    <t>823571482</t>
  </si>
  <si>
    <t>541108670</t>
  </si>
  <si>
    <t>fixácia potrubia (pevný bod pri prechode na železo) D75 ref.Austroflex</t>
  </si>
  <si>
    <t>-2129570824</t>
  </si>
  <si>
    <t>541108680</t>
  </si>
  <si>
    <t>SH-lisovaná spojka PE-X, PN6, d75 ref.Austroflex</t>
  </si>
  <si>
    <t>-2136294224</t>
  </si>
  <si>
    <t>541108690</t>
  </si>
  <si>
    <t>doizolovanie spoja - priame DA160 ref.Austroflex</t>
  </si>
  <si>
    <t>-70187054</t>
  </si>
  <si>
    <t>548726140</t>
  </si>
  <si>
    <t>Háky na potr. kov. 1 G</t>
  </si>
  <si>
    <t>-1030513623</t>
  </si>
  <si>
    <t>548726160</t>
  </si>
  <si>
    <t>Háky na potr. kov. 5/4 G</t>
  </si>
  <si>
    <t>1574741960</t>
  </si>
  <si>
    <t>1603634363</t>
  </si>
  <si>
    <t>548726200</t>
  </si>
  <si>
    <t>Háky na potr. kov. 2 G</t>
  </si>
  <si>
    <t>-1009336519</t>
  </si>
  <si>
    <t>548726220</t>
  </si>
  <si>
    <t>Háky na potr. kov. 3 G</t>
  </si>
  <si>
    <t>-1446003943</t>
  </si>
  <si>
    <t>548726240</t>
  </si>
  <si>
    <t>Háky na potr. kov. 4 G</t>
  </si>
  <si>
    <t>735737350</t>
  </si>
  <si>
    <t>553362640</t>
  </si>
  <si>
    <t>Tyč závitová pozinkovaná M16 x 1000 mm</t>
  </si>
  <si>
    <t>2053133917</t>
  </si>
  <si>
    <t>732</t>
  </si>
  <si>
    <t>Strojovne</t>
  </si>
  <si>
    <t>732111128</t>
  </si>
  <si>
    <t>Rozdelovače a zberače, telesá DN 100</t>
  </si>
  <si>
    <t>1871978197</t>
  </si>
  <si>
    <t>732111228</t>
  </si>
  <si>
    <t>Prípl. za každých ďalších 0,50m dĺžky telesa DN 100</t>
  </si>
  <si>
    <t>1642365954</t>
  </si>
  <si>
    <t>732111312</t>
  </si>
  <si>
    <t>Rozdelovače a zberače, rúrkové hrdlá bez prírub DN 20</t>
  </si>
  <si>
    <t>1988907520</t>
  </si>
  <si>
    <t>732111322</t>
  </si>
  <si>
    <t>Rozdelovače a zberače, rúrkové hrdlá bez prírub DN 65</t>
  </si>
  <si>
    <t>-1532168529</t>
  </si>
  <si>
    <t>732111328</t>
  </si>
  <si>
    <t>Rozdelovače a zberače, rúrkové hrdlá bez prírub DN100</t>
  </si>
  <si>
    <t>741060258</t>
  </si>
  <si>
    <t>732199100</t>
  </si>
  <si>
    <t>Montáž orientačných štítkov</t>
  </si>
  <si>
    <t>-1360249609</t>
  </si>
  <si>
    <t>553202220</t>
  </si>
  <si>
    <t>Štítok orientačný</t>
  </si>
  <si>
    <t>-398693102</t>
  </si>
  <si>
    <t>732429112</t>
  </si>
  <si>
    <t>Montáž čerpadiel obehových špirál. DN 40</t>
  </si>
  <si>
    <t>-1895249702</t>
  </si>
  <si>
    <t>4261A1311</t>
  </si>
  <si>
    <t>Čerpadlo MAGNA 32-60 - 96281023</t>
  </si>
  <si>
    <t>727506307</t>
  </si>
  <si>
    <t>732521201</t>
  </si>
  <si>
    <t>Dodávka a montáž MaR</t>
  </si>
  <si>
    <t>-563074630</t>
  </si>
  <si>
    <t>732999904</t>
  </si>
  <si>
    <t>Strojovne, HZS T4</t>
  </si>
  <si>
    <t>-1792757980</t>
  </si>
  <si>
    <t>484F09142</t>
  </si>
  <si>
    <t>Anuloid</t>
  </si>
  <si>
    <t>-1942406516</t>
  </si>
  <si>
    <t>998732102</t>
  </si>
  <si>
    <t>Presun hmôt pre strojovne umiestnené vo výške do 12 m</t>
  </si>
  <si>
    <t>-2009314124</t>
  </si>
  <si>
    <t>733</t>
  </si>
  <si>
    <t>Rozvod potrubia</t>
  </si>
  <si>
    <t>733110808</t>
  </si>
  <si>
    <t>Demontáž potrubia z ocel. rúrok závitových do DN 50</t>
  </si>
  <si>
    <t>-1721639033</t>
  </si>
  <si>
    <t>733121128</t>
  </si>
  <si>
    <t>Potrubie z rúrok hlad. bezošvých nízkotlak. pr. 108/4,0</t>
  </si>
  <si>
    <t>-1142606194</t>
  </si>
  <si>
    <t>286161310</t>
  </si>
  <si>
    <t>T-kus ref. PRESTABO</t>
  </si>
  <si>
    <t>851846887</t>
  </si>
  <si>
    <t>286161320</t>
  </si>
  <si>
    <t>T-kus XXL ref. PRESTABO</t>
  </si>
  <si>
    <t>2037420462</t>
  </si>
  <si>
    <t>733122202</t>
  </si>
  <si>
    <t>Potrubie z uhlíkovej ocele hladké spojované lisovaním DN 12</t>
  </si>
  <si>
    <t>-218946620</t>
  </si>
  <si>
    <t>733122203</t>
  </si>
  <si>
    <t>Potrubie z uhlíkovej ocele hladké spojované lisovaním DN 15</t>
  </si>
  <si>
    <t>-1497239123</t>
  </si>
  <si>
    <t>733122204</t>
  </si>
  <si>
    <t>Potrubie z uhlíkovej ocele hladké spojované lisovaním DN 20</t>
  </si>
  <si>
    <t>-1226509913</t>
  </si>
  <si>
    <t>733122205</t>
  </si>
  <si>
    <t>Potrubie z uhlíkovej ocele hladké spojované lisovaním DN 25</t>
  </si>
  <si>
    <t>2104990613</t>
  </si>
  <si>
    <t>733122206</t>
  </si>
  <si>
    <t>Potrubie z uhlíkovej ocele hladké spojované lisovaním DN 32</t>
  </si>
  <si>
    <t>167748110</t>
  </si>
  <si>
    <t>733122207</t>
  </si>
  <si>
    <t>Potrubie z uhlíkovej ocele hladké spojované lisovaním DN 40</t>
  </si>
  <si>
    <t>-776091573</t>
  </si>
  <si>
    <t>733122208</t>
  </si>
  <si>
    <t>Potrubie z uhlíkovej ocele hladké spojované lisovaním DN 50</t>
  </si>
  <si>
    <t>921085052</t>
  </si>
  <si>
    <t>733122221</t>
  </si>
  <si>
    <t>Potrubie z uhlíkovej ocele hladké spojované lisovaním DN 65</t>
  </si>
  <si>
    <t>945767827</t>
  </si>
  <si>
    <t>733190232</t>
  </si>
  <si>
    <t>Tlaková skúška potrubia z ocel. rúrok hladkých do pr. 133/4,5</t>
  </si>
  <si>
    <t>-96690804</t>
  </si>
  <si>
    <t>2863K2812</t>
  </si>
  <si>
    <t>Spojovací material  ref. REHAU</t>
  </si>
  <si>
    <t>-643026532</t>
  </si>
  <si>
    <t>733322102</t>
  </si>
  <si>
    <t>Potrubie plastové PE-X spojené plastovou objímkou priem. 16</t>
  </si>
  <si>
    <t>1018071391</t>
  </si>
  <si>
    <t>733322103</t>
  </si>
  <si>
    <t>Potrubie plastové PE-X spojené plastovou objímkou priem. 20</t>
  </si>
  <si>
    <t>1935827602</t>
  </si>
  <si>
    <t>733322104</t>
  </si>
  <si>
    <t>Potrubie plastové PE-X spojené plastovou objímkou priem. 25</t>
  </si>
  <si>
    <t>-1969554366</t>
  </si>
  <si>
    <t>733322105</t>
  </si>
  <si>
    <t>Potrubie plastové PE-X spojené plastovou objímkou priem. 32</t>
  </si>
  <si>
    <t>-23757385</t>
  </si>
  <si>
    <t>733391101</t>
  </si>
  <si>
    <t>Tlaková skúška potrubia plastového do d 32</t>
  </si>
  <si>
    <t>-2131385371</t>
  </si>
  <si>
    <t>733999904</t>
  </si>
  <si>
    <t>Rozvod potrubia, HZS T4</t>
  </si>
  <si>
    <t>-1136599809</t>
  </si>
  <si>
    <t>998733103</t>
  </si>
  <si>
    <t>Presun hmôt pre potrubie UK v objektoch  výšky do 24 m</t>
  </si>
  <si>
    <t>2067729409</t>
  </si>
  <si>
    <t>734</t>
  </si>
  <si>
    <t>Armatúry</t>
  </si>
  <si>
    <t>734200823</t>
  </si>
  <si>
    <t>Demontáž armatúr s dvoma závitmi do G 6/4</t>
  </si>
  <si>
    <t>875965612</t>
  </si>
  <si>
    <t>734209103</t>
  </si>
  <si>
    <t>Montáž armatúr s jedným závitom G 1/2</t>
  </si>
  <si>
    <t>-1830798506</t>
  </si>
  <si>
    <t>734209105</t>
  </si>
  <si>
    <t>Montáž armatúr s jedným závitom G 5/4</t>
  </si>
  <si>
    <t>371601599</t>
  </si>
  <si>
    <t>319419070</t>
  </si>
  <si>
    <t>Zátka k ref. BOHEMIA čierna liatina DN5/4</t>
  </si>
  <si>
    <t>1647269641</t>
  </si>
  <si>
    <t>734209113</t>
  </si>
  <si>
    <t>Montáž armatúr s dvoma závitmi G 1/2</t>
  </si>
  <si>
    <t>1301313176</t>
  </si>
  <si>
    <t>5512D0351</t>
  </si>
  <si>
    <t>Hlavica termostatická ref.HERZ-DESIGN - 1923006</t>
  </si>
  <si>
    <t>-203535296</t>
  </si>
  <si>
    <t>5512D1612</t>
  </si>
  <si>
    <t>Ventil ref. HERZ-TS-90, rohový 1/2"- 1772491</t>
  </si>
  <si>
    <t>-1268054601</t>
  </si>
  <si>
    <t>5512D2112</t>
  </si>
  <si>
    <t>Ventil spiatočkový ref. HERZ-RL-5, rohový 1/2"1392401</t>
  </si>
  <si>
    <t>-864243521</t>
  </si>
  <si>
    <t>734209119</t>
  </si>
  <si>
    <t>Montáž armatúr s dvoma závitmi G 2 1/2</t>
  </si>
  <si>
    <t>931036586</t>
  </si>
  <si>
    <t>734209126</t>
  </si>
  <si>
    <t>Montáž armatúr s troma závitmi G 5/4</t>
  </si>
  <si>
    <t>-536358161</t>
  </si>
  <si>
    <t>422606000</t>
  </si>
  <si>
    <t>Odvzdušňovač 162002 DN15</t>
  </si>
  <si>
    <t>1343406070</t>
  </si>
  <si>
    <t>484880450</t>
  </si>
  <si>
    <t>Zmiešavač V 3cestný MIX AP DN 50</t>
  </si>
  <si>
    <t>-2013745763</t>
  </si>
  <si>
    <t>484J08161</t>
  </si>
  <si>
    <t>Motor zmiešavača - 9522487</t>
  </si>
  <si>
    <t>-114927697</t>
  </si>
  <si>
    <t>734231423</t>
  </si>
  <si>
    <t>Ventily uzavieracie závitové Ve 5083 G 1/2</t>
  </si>
  <si>
    <t>-1192748492</t>
  </si>
  <si>
    <t>734231428</t>
  </si>
  <si>
    <t>Ventily uzavieracie závitové Ve 5083 G 21/2</t>
  </si>
  <si>
    <t>1542600752</t>
  </si>
  <si>
    <t>422607350</t>
  </si>
  <si>
    <t>Filter závitový mosadz, závit vnútorný-vnútorný PN16 typ 08412 5/4"</t>
  </si>
  <si>
    <t>235189708</t>
  </si>
  <si>
    <t>734291113</t>
  </si>
  <si>
    <t>Kohúty plniace a vypúšťacie G 1/2</t>
  </si>
  <si>
    <t>221166760</t>
  </si>
  <si>
    <t>734411111</t>
  </si>
  <si>
    <t>Teplomery s ochranným púzdrom priame typ 160 prev. A</t>
  </si>
  <si>
    <t>-1775361007</t>
  </si>
  <si>
    <t>734419111</t>
  </si>
  <si>
    <t>Montáž teplomerov techn. s ochranným púzdrom alebo pevným stonk.</t>
  </si>
  <si>
    <t>-1328817102</t>
  </si>
  <si>
    <t>734422130</t>
  </si>
  <si>
    <t>Tlakomery diferenčné 13353 pr. 160</t>
  </si>
  <si>
    <t>100144282</t>
  </si>
  <si>
    <t>734424933</t>
  </si>
  <si>
    <t>Príslušenstvo tlakomerov, prípojky tlakomerov DN 15</t>
  </si>
  <si>
    <t>689895596</t>
  </si>
  <si>
    <t>734429230</t>
  </si>
  <si>
    <t>Montáž tlakomerov diferenčných do 160mm</t>
  </si>
  <si>
    <t>1768020891</t>
  </si>
  <si>
    <t>734999904</t>
  </si>
  <si>
    <t>Armatúry, HZS T4</t>
  </si>
  <si>
    <t>654521116</t>
  </si>
  <si>
    <t>5512G3621</t>
  </si>
  <si>
    <t>Redukcia Rp 3/4"x R 1/2"- 2001-32.044</t>
  </si>
  <si>
    <t>1565816120</t>
  </si>
  <si>
    <t>5512G3624</t>
  </si>
  <si>
    <t>Redukcia Rp 1 1/4"x R 3/4"</t>
  </si>
  <si>
    <t>-1326113076</t>
  </si>
  <si>
    <t>998734103</t>
  </si>
  <si>
    <t>Presun hmôt pre armatúry UK v objektoch  výšky do 24 m</t>
  </si>
  <si>
    <t>1251695275</t>
  </si>
  <si>
    <t>735</t>
  </si>
  <si>
    <t>Vykurovacie telesá</t>
  </si>
  <si>
    <t>735000911</t>
  </si>
  <si>
    <t>Vyregulovanie ventilov a kohútov s ručným ovlád. pri oprav.</t>
  </si>
  <si>
    <t>692376273</t>
  </si>
  <si>
    <t>735000912</t>
  </si>
  <si>
    <t>Príplatok za Ventil-Kompakt</t>
  </si>
  <si>
    <t>72442084</t>
  </si>
  <si>
    <t>735111810</t>
  </si>
  <si>
    <t>Demontáž vykurovacích telies liatinových článkových</t>
  </si>
  <si>
    <t>-1141249424</t>
  </si>
  <si>
    <t>735119140</t>
  </si>
  <si>
    <t>Montáž vykurovacích telies liat. článkových</t>
  </si>
  <si>
    <t>1318231175</t>
  </si>
  <si>
    <t>4849E0501</t>
  </si>
  <si>
    <t>BOHEMIA 450/225 (s nohou)  634/1290 (Články:15)</t>
  </si>
  <si>
    <t>-1520625511</t>
  </si>
  <si>
    <t>4849E0502</t>
  </si>
  <si>
    <t>BOHEMIA 450/225 (s nohou)  634/1634 (Články:19)</t>
  </si>
  <si>
    <t>-1204344192</t>
  </si>
  <si>
    <t>4849E0503</t>
  </si>
  <si>
    <t>BOHEMIA 450/225 (s nohou)  634/1548 (Články:18)</t>
  </si>
  <si>
    <t>-397662795</t>
  </si>
  <si>
    <t>4849E0601</t>
  </si>
  <si>
    <t>BOHEMIA 450/225 (s nohou)  634/1462 (Články:17)</t>
  </si>
  <si>
    <t>-2078443059</t>
  </si>
  <si>
    <t>4849E0602</t>
  </si>
  <si>
    <t>BOHEMIA 450/225 (s nohou)  634/860 (Články:10)</t>
  </si>
  <si>
    <t>376467473</t>
  </si>
  <si>
    <t>4849E0603</t>
  </si>
  <si>
    <t>BOHEMIA 450/225 (s nohou)  634/1204 (Články:14)</t>
  </si>
  <si>
    <t>1156342318</t>
  </si>
  <si>
    <t>4849E0604</t>
  </si>
  <si>
    <t>BOHEMIA 450/225 (s nohou)  634/774 (Články:9)</t>
  </si>
  <si>
    <t>-1819482487</t>
  </si>
  <si>
    <t>4849E0605</t>
  </si>
  <si>
    <t>BOHEMIA 450/225 (s nohou)  634/1032 (Články:12)</t>
  </si>
  <si>
    <t>-9817075</t>
  </si>
  <si>
    <t>4849E0606</t>
  </si>
  <si>
    <t>BOHEMIA 450/225 (s nohou)  634/946 (Články:11)</t>
  </si>
  <si>
    <t>-1165172504</t>
  </si>
  <si>
    <t>4849E0607</t>
  </si>
  <si>
    <t>BOHEMIA 800/220 (s nohou)  800/1634 (Články:19)</t>
  </si>
  <si>
    <t>1680472637</t>
  </si>
  <si>
    <t>735128110</t>
  </si>
  <si>
    <t>Vykur. telesá ocel. článkové, tlakové skúšky telies vodou</t>
  </si>
  <si>
    <t>1126311941</t>
  </si>
  <si>
    <t>735153300</t>
  </si>
  <si>
    <t>Prípl. za odvzdušňovací ventil telies VSŽ</t>
  </si>
  <si>
    <t>-1451419983</t>
  </si>
  <si>
    <t>422123060</t>
  </si>
  <si>
    <t>Ventil odvzdušňovací 4320 k radiátorom DN 10</t>
  </si>
  <si>
    <t>1381981418</t>
  </si>
  <si>
    <t>553464420</t>
  </si>
  <si>
    <t>Stojan pre Viadrus Bohemia</t>
  </si>
  <si>
    <t>949731159</t>
  </si>
  <si>
    <t>553468530</t>
  </si>
  <si>
    <t>Držiak ref.KORAD</t>
  </si>
  <si>
    <t>1158095443</t>
  </si>
  <si>
    <t>735158110</t>
  </si>
  <si>
    <t>Vykur. telesá panel. 1 radové, tlak. skúšky telies vodou</t>
  </si>
  <si>
    <t>-1090834192</t>
  </si>
  <si>
    <t>735158120</t>
  </si>
  <si>
    <t>Vykur. telesá panel. 2 radové, tlak. skúšky telies vodou</t>
  </si>
  <si>
    <t>-615044326</t>
  </si>
  <si>
    <t>735158130</t>
  </si>
  <si>
    <t>Vykur. telesá pan.  3 radové, tlak. skúšky telies vodou</t>
  </si>
  <si>
    <t>894329244</t>
  </si>
  <si>
    <t>735159619</t>
  </si>
  <si>
    <t>Montáž vyhr. telies oc.doskové jednoduché bez odvzd. KORAD-11K Hdo600/Ldo2000mm</t>
  </si>
  <si>
    <t>1020742298</t>
  </si>
  <si>
    <t>735159639</t>
  </si>
  <si>
    <t>Montáž vyhr. telies oc.doskové dvojité bez odvzd. KORAD-21K Hdo600/Ldo2000mm</t>
  </si>
  <si>
    <t>2003081063</t>
  </si>
  <si>
    <t>735159645</t>
  </si>
  <si>
    <t>Montáž vyhr. telies oc.doskové dvojité bez odvzd. KORAD-22K Hdo600/Ldo2000mm</t>
  </si>
  <si>
    <t>-719168921</t>
  </si>
  <si>
    <t>735159651</t>
  </si>
  <si>
    <t>Montáž vyhr. telies oc.doskové trojité bez odvzd. KORAD-33K Hdo600/Ldo2000mm</t>
  </si>
  <si>
    <t>-1049816791</t>
  </si>
  <si>
    <t>484520508</t>
  </si>
  <si>
    <t>Teleso vyh.doskové jed. typ 11K s jed.konverk.a krytmi H600 L400 ref. Korad P90</t>
  </si>
  <si>
    <t>-1420287373</t>
  </si>
  <si>
    <t>484520509</t>
  </si>
  <si>
    <t>Teleso vyh.doskové jed. typ 11K s jed.konverk.a krytmi H600 L500 ref. Korad P90</t>
  </si>
  <si>
    <t>-1261220960</t>
  </si>
  <si>
    <t>484520511</t>
  </si>
  <si>
    <t>Teleso vyh.doskové jed. typ 11K s jed.konverk.a krytmi H600 L600 ref. Korad P90</t>
  </si>
  <si>
    <t>1930888218</t>
  </si>
  <si>
    <t>484520521</t>
  </si>
  <si>
    <t>Teleso vyh.doskové jed. typ 11K s jed.konverk.a krytmi H600 L700 ref. Korad P90</t>
  </si>
  <si>
    <t>1186393893</t>
  </si>
  <si>
    <t>484520531</t>
  </si>
  <si>
    <t>Teleso vyh.doskové jed. typ 11K s jed.konverk.a krytmi H600 L800 ref. Korad P90</t>
  </si>
  <si>
    <t>-142117064</t>
  </si>
  <si>
    <t>484520541</t>
  </si>
  <si>
    <t>Teleso vyh.doskové jed. typ 11K s jed.konverk.a krytmi H600 L900 ref. Korad P90</t>
  </si>
  <si>
    <t>1658276698</t>
  </si>
  <si>
    <t>484521031</t>
  </si>
  <si>
    <t>Teleso vyh.doskové dvojité s 1xkonverkt. typ 21K s krytmi H600 L700 ref. Korad P90</t>
  </si>
  <si>
    <t>-1462825548</t>
  </si>
  <si>
    <t>484521269</t>
  </si>
  <si>
    <t>Teleso vyh.doskové dvojité s 2xkonverkt. typ 22K s krytmi H600 L500 ref. Korad P90</t>
  </si>
  <si>
    <t>119001580</t>
  </si>
  <si>
    <t>484521271</t>
  </si>
  <si>
    <t>Teleso vyh.doskové dvojité s 2xkonverkt. typ 22K s krytmi H600 L600 ref. Korad P90</t>
  </si>
  <si>
    <t>-1623196798</t>
  </si>
  <si>
    <t>484521301</t>
  </si>
  <si>
    <t>Teleso vyh.doskové dvojité s 2xkonverkt. typ 22K s krytmi H600 L900 ref. Korad P90</t>
  </si>
  <si>
    <t>-449532642</t>
  </si>
  <si>
    <t>484521311</t>
  </si>
  <si>
    <t>Teleso vyh.doskové dvojité s 2xkonverkt. typ 22K s krytmi H600 L1000 ref. Korad P90</t>
  </si>
  <si>
    <t>544642380</t>
  </si>
  <si>
    <t>484521321</t>
  </si>
  <si>
    <t>Teleso vyh.doskové dvojité s 2xkonverkt. typ 22K s krytmi H600 L1100 ref. Korad P90</t>
  </si>
  <si>
    <t>-578636992</t>
  </si>
  <si>
    <t>484521331</t>
  </si>
  <si>
    <t>Teleso vyh.doskové dvojité s 2xkonverkt. typ 22K s krytmi H600 L1200 ref. Korad P90</t>
  </si>
  <si>
    <t>-776746849</t>
  </si>
  <si>
    <t>484521351</t>
  </si>
  <si>
    <t>Teleso vyh.doskové dvojité s 2xkonverkt. typ 22K s krytmi H600 L1400 ref. Korad P90</t>
  </si>
  <si>
    <t>231679835</t>
  </si>
  <si>
    <t>484521391</t>
  </si>
  <si>
    <t>Teleso vyh.doskové dvojité s 2xkonverkt. typ 22K s krytmi H600 L1800 ref. Korad P90</t>
  </si>
  <si>
    <t>1727724669</t>
  </si>
  <si>
    <t>484521550</t>
  </si>
  <si>
    <t>Teleso vyh.doskové trojité s 3xkonverkt. typ 33K s krytmi H600 L900 ref. Korad P90</t>
  </si>
  <si>
    <t>-248037782</t>
  </si>
  <si>
    <t>484521570</t>
  </si>
  <si>
    <t>Teleso vyh.doskové trojité s 3xkonverkt. typ 33K s krytmi H600 L1100 ref. Korad P90</t>
  </si>
  <si>
    <t>2006252825</t>
  </si>
  <si>
    <t>735999904</t>
  </si>
  <si>
    <t>Vykurovacie telesá, HZS T4</t>
  </si>
  <si>
    <t>-2146245423</t>
  </si>
  <si>
    <t>998735102</t>
  </si>
  <si>
    <t>Presun hmôt pre vykur. telesá UK v objektoch  výšky do 12 m</t>
  </si>
  <si>
    <t>-1804212276</t>
  </si>
  <si>
    <t>Nátery</t>
  </si>
  <si>
    <t>783425350</t>
  </si>
  <si>
    <t>Nátery synt. potrubia do DN 100mm dvojnás. 1x email +zákl.</t>
  </si>
  <si>
    <t>-526161267</t>
  </si>
  <si>
    <t>III.etapa</t>
  </si>
  <si>
    <t>Dom Hudby - Obnova objektu NKP III.etapa</t>
  </si>
  <si>
    <t>{68756068-477d-4081-865f-c5032645722f}</t>
  </si>
  <si>
    <t>03.1</t>
  </si>
  <si>
    <t>D 1.1 Architektúra - D1.1.1 Búracie práce, D1.1.2 Nový stav, D1.1.3 Sanácia zvlhnutia, d1.2 Statika</t>
  </si>
  <si>
    <t>{e56ef3f1-521f-45d7-ae1d-b950e5320743}</t>
  </si>
  <si>
    <t>03.2</t>
  </si>
  <si>
    <t>{4299c3e1-cd3a-4502-a028-9df5b8578f92}</t>
  </si>
  <si>
    <t>03.3</t>
  </si>
  <si>
    <t>{f085597f-b195-4e56-afd3-3266effab8c2}</t>
  </si>
  <si>
    <t>03.4</t>
  </si>
  <si>
    <t>D1.5 Elektroinštalácie - umelé osvetlenie - slaboprúd</t>
  </si>
  <si>
    <t>{3614cfdd-5cab-486a-bf8f-51f3910270ed}</t>
  </si>
  <si>
    <t>03.5</t>
  </si>
  <si>
    <t>D1.6 EPS</t>
  </si>
  <si>
    <t>{e1b94ef7-f2b2-495b-96b3-82e71aebbbf1}</t>
  </si>
  <si>
    <t>03.6</t>
  </si>
  <si>
    <t>D1.7 Vzduchotechnika</t>
  </si>
  <si>
    <t>{58f3b857-6079-457c-b6af-2152859cf52a}</t>
  </si>
  <si>
    <t>III.etapa - Dom Hudby - Obnova objektu NKP III.etapa</t>
  </si>
  <si>
    <t>03.1 - D 1.1 Architektúra - D1.1.1 Búracie práce, D1.1.2 Nový stav, D1.1.3 Sanácia zvlhnutia, d1.2 Statika</t>
  </si>
  <si>
    <t xml:space="preserve">GIB Hlavné mesto SR Bratislava </t>
  </si>
  <si>
    <t xml:space="preserve">Ing. arch. Matúš Ivanič </t>
  </si>
  <si>
    <t xml:space="preserve">    5 - Komunikácie</t>
  </si>
  <si>
    <t xml:space="preserve">    714 - Akustické a protiotrasové opatrenie</t>
  </si>
  <si>
    <t xml:space="preserve">    722 - Zdravotechnika - vnútorný vodovod</t>
  </si>
  <si>
    <t xml:space="preserve">    771 - Podlahy z dlaždíc</t>
  </si>
  <si>
    <t xml:space="preserve">    772 - Podlahy z prírod.a konglomer.kameňa</t>
  </si>
  <si>
    <t xml:space="preserve">    773 - Podlahy z liateho teraca</t>
  </si>
  <si>
    <t xml:space="preserve">    781 - Dokončovacie práce a obklady</t>
  </si>
  <si>
    <t xml:space="preserve">    784 - Dokončovacie práce - maľby</t>
  </si>
  <si>
    <t xml:space="preserve">    787 - Zasklievanie</t>
  </si>
  <si>
    <t xml:space="preserve">    PS 01 - Montáže dopr.zariad.sklad.zar.a váh</t>
  </si>
  <si>
    <t>289971212</t>
  </si>
  <si>
    <t>Zhotovenie vrstvy z geotextílie na upravenom povrchu sklon do 1 : 5 , šírky nad 3 do 6 m</t>
  </si>
  <si>
    <t>6936656027</t>
  </si>
  <si>
    <t>Geotextília tkaná z polypropylénu ref. PK-TEX PP 60, š.5.2m x dĺ.100m,</t>
  </si>
  <si>
    <t>Komunikácie</t>
  </si>
  <si>
    <t>564201111</t>
  </si>
  <si>
    <t>Podklad alebo podsyp z jemnej drte s rozprestretím, vlhčením a zhutnením, po zhutnení hr. 30 mm</t>
  </si>
  <si>
    <t>564861111</t>
  </si>
  <si>
    <t>Podklad zo štrkodrviny s rozprestretím a zhutnením, po zhutnení hr. 200 mm</t>
  </si>
  <si>
    <t>567122114</t>
  </si>
  <si>
    <t>M+D Cemenotová spevnená zmes  s rozprestretím a zhutnením, po zhutnení hr. 150 mm</t>
  </si>
  <si>
    <t>596911212</t>
  </si>
  <si>
    <t>Kladenie dlažby  hr. 8 cm pre peších nad 20 m2 so zriadením lôžka z kameniva hr. 3 cm</t>
  </si>
  <si>
    <t>5922902010</t>
  </si>
  <si>
    <t>Betónová dlažba ref. SEMMELROCK Senso Grande 600/800/80mm</t>
  </si>
  <si>
    <t>611421321</t>
  </si>
  <si>
    <t>Oprava vnútorných vápenných omietok stropov železobetónových rovných tvárnicových a klenieb, opravovaná plocha nad 10 do 30 % hladkých,  vrátane potrebného príslušenstva a profilov</t>
  </si>
  <si>
    <t>61142237294</t>
  </si>
  <si>
    <t>M+D Omietková dekorácia stropu M2,3 - zachovať, reštaurovať, očistiť od pôvo.vrstiev, nátorov a omietok do pôv. profilu, vypraviť poškodené miesta, fixovať uvoľnené časti, obnova pôv. farebnosti, vrátane novej povrch. úpravy - podrobný popis viď. PD</t>
  </si>
  <si>
    <t>61142237295</t>
  </si>
  <si>
    <t>M+D Omietková dekorácia stropu M4 - zachovať, reštaurovať, očistiť od pôvo.vrstiev, nátorov a omietok do pôv. profilu, vypraviť poškodené miesta, fixovať uvoľnené časti, obnova pôv. farebnosti, vrátane novej povrch. úpravy - podrobný popis viď. PD</t>
  </si>
  <si>
    <t>61142237296</t>
  </si>
  <si>
    <t>M+D Omietková dekorácia stropu M5 - zachovať, reštaurovať, očistiť od pôvo.vrstiev, nátorov a omietok do pôv. profilu, vypraviť poškodené miesta, fixovať uvoľnené časti, obnova pôv. farebnosti, vrátane novej povrch. úpravy - podrobný popis viď. PD</t>
  </si>
  <si>
    <t>61142237297</t>
  </si>
  <si>
    <t>M+D Omietková dekorácia stropu M6 - zachovať, reštaurovať, očistiť od pôvo.vrstiev, nátorov a omietok do pôv. profilu, vypraviť poškodené miesta, fixovať uvoľnené časti, obnova pôv. farebnosti, vrátane novej povrch. úpravy - podrobný popis viď. PD</t>
  </si>
  <si>
    <t>61142237298</t>
  </si>
  <si>
    <t>M+D Omietková dekorácia stropu M8,9 - zachovať, reštaurovať, očistiť od pôvo.vrstiev, nátorov a omietok do pôv. profilu, vypraviť poškodené miesta, fixovať uvoľnené časti, obnova pôv. farebnosti, vrátane novej povrch. úpravy - podrobný popis viď. PD</t>
  </si>
  <si>
    <t>61142237299</t>
  </si>
  <si>
    <t>M+D Omietková dekorácia stropu M10 - zachovať, reštaurovať, očistiť od pôvo.vrstiev, nátorov a omietok do pôv. profilu, vypraviť poškodené miesta, fixovať uvoľnené časti, obnova pôv. farebnosti, vrátane novej povrch. úpravy - podrobný popis viď. PD</t>
  </si>
  <si>
    <t>61142237300</t>
  </si>
  <si>
    <t>M+D Omietková dekorácia stropu M11 - zachovať, reštaurovať, očistiť od pôvo.vrstiev, nátorov a omietok do pôv. profilu, vypraviť poškodené miesta, fixovať uvoľnené časti, obnova pôv. farebnosti, vrátane novej povrch. úpravy - podrobný popis viď. PD</t>
  </si>
  <si>
    <t>611462412r</t>
  </si>
  <si>
    <t>Hydroizolačná omietka stropov ( ref. Mineral Dicht sperr dp) , hr. 12 mm, vrátane potrebného príslušenstva omietkového systému</t>
  </si>
  <si>
    <t>611462413r</t>
  </si>
  <si>
    <t>Príplatok za každý ďalší 1cm omietky - Hydroizolačná omietka stropov ( ref. Mineral Dicht sperr dp), vrátane potrebného príslušenstva omietkového systému</t>
  </si>
  <si>
    <t>611462417r</t>
  </si>
  <si>
    <t>Vnútorná sanačná omietka stropov ref. WTA Tubag QuickMix TKP-wta v hr.22mm, spotreba 1kg/m2/1mm s konečným zahladením</t>
  </si>
  <si>
    <t>611462417r1</t>
  </si>
  <si>
    <t>Vyrovnávajúca jadrová omietka stropov do dutín a spár s terassom ref. Tubag QuickMix TZV-p hrúbka podľa potreby!!!! - uvažujeme predbežne hr.10mm, vrátane zaškrabania klincami</t>
  </si>
  <si>
    <t>612421221</t>
  </si>
  <si>
    <t>Oprava vnútorných vápenných omietok stien, opravovaná plocha nad 5 do 10 %,hladká, vrátane potrebného príslušenstva a profilov</t>
  </si>
  <si>
    <t>612421321</t>
  </si>
  <si>
    <t>Oprava vnútorných vápenných omietok stien, v množstve opravenej plochy nad 10 do 30 % hladkých, vrátane potrebného príslušenstva a profilov</t>
  </si>
  <si>
    <t>612421421</t>
  </si>
  <si>
    <t>Oprava vnútorných vápenných omietok stien, v množstve opravenej plochy nad 30 do 50 % hladkých, vrátane potrebného príslušenstva a profilov</t>
  </si>
  <si>
    <t>6124224460</t>
  </si>
  <si>
    <t>M+D Omietková dekorácia stien M7 - zachovať, reštaurovať, očistiť od pôvo.vrstiev, nátorov a omietok do pôv. profilu, vypraviť poškodené miesta, fixovať uvoľnené časti, obnova pôv. farebnosti, vrátane novej povrch. úpravy - podrobný popis viď. PD</t>
  </si>
  <si>
    <t>6124224468</t>
  </si>
  <si>
    <t>M+D Omietková dekorácia stien M11 - zachovať, reštaurovať, očistiť od pôvo.vrstiev, nátorov a omietok do pôv. profilu, vypraviť poškodené miesta, fixovať uvoľnené časti, obnova pôv. farebnosti, vrátane novej povrch. úpravy - podrobný popis viď. PD</t>
  </si>
  <si>
    <t>6124561510x</t>
  </si>
  <si>
    <t>Vyspravenie pod obklad</t>
  </si>
  <si>
    <t>6124624122</t>
  </si>
  <si>
    <t>Vyrovnávajúca jadrová omietka do dutín a spár s terassom ref. Tubag QuickMix TZP hrúbka podľa potreby!!!! - uvažujeme predbežne hr.10mm, vrátane zaškrabania klincami</t>
  </si>
  <si>
    <t>612462414r</t>
  </si>
  <si>
    <t>M+D Systémový prednástrek + 2xnástrek/náter minerálni, antikondenzačný ref. Aditizol Basic min. hr. 2x0,5mm ako minerálna tepelnoizolačná podpora povrchovej úpravy</t>
  </si>
  <si>
    <t>612462416r</t>
  </si>
  <si>
    <t>Systémový prednástrek pod minerálny náter (nástrek)</t>
  </si>
  <si>
    <t>612462416r1</t>
  </si>
  <si>
    <t>Minerálny náter (nástrek) vysoko paropiepustný</t>
  </si>
  <si>
    <t>612465110</t>
  </si>
  <si>
    <t>Príprava vnútorného podkladu stien, cementový Prednástrek (ref. Baumit Vorspritzer 2 mm), strojné nanášanie</t>
  </si>
  <si>
    <t>612465114</t>
  </si>
  <si>
    <t>Príprava vnútorného podkladu stien ref. BAUMIT, Regulátor nasiakavosti (Baumit SaugAusgleich)</t>
  </si>
  <si>
    <t>612465131</t>
  </si>
  <si>
    <t>Vnútorná omietka stien , vápennocementová, strojné nanášanie, MPI 25, vrátane všetkých potrebných omietkových profilov, presieťkovania a príslušenstva</t>
  </si>
  <si>
    <t>62246325895r</t>
  </si>
  <si>
    <t>Repasácia existujúceho kamenného sokla fasády, zbavenie existujúceho náteru a nečistôt, umelecko-remeselná obnova, vrátanej jeho odbornej demontáže, uskladnenia</t>
  </si>
  <si>
    <t>917431112</t>
  </si>
  <si>
    <t>Osadenie chodník. obrubníka kamenného stojatého do lôžka z betónu prostého C 16/20 bez bočnej opory</t>
  </si>
  <si>
    <t>5838030300</t>
  </si>
  <si>
    <t>Obrubník žulový 150/150</t>
  </si>
  <si>
    <t>918101112</t>
  </si>
  <si>
    <t>Lôžko pod obrubníky, krajníky alebo obruby z dlažob. kociek z betónu prostého tr. C 16/20</t>
  </si>
  <si>
    <t>935151114x</t>
  </si>
  <si>
    <t>M+D Odvodňovací líniový žľab ref. ACO Brickslot</t>
  </si>
  <si>
    <t>941955001</t>
  </si>
  <si>
    <t>Lešenie ľahké pracovné pomocné, s výškou lešeňovej podlahy do 1,20 m</t>
  </si>
  <si>
    <t>941955002</t>
  </si>
  <si>
    <t>Lešenie ľahké pracovné pomocné s výškou lešeňovej podlahy nad 1,20 do 1,90 m</t>
  </si>
  <si>
    <t>941955003</t>
  </si>
  <si>
    <t>Lešenie ľahké pracovné pomocné s výškou lešeňovej podlahy nad 1,90 do 2,50 m</t>
  </si>
  <si>
    <t>941955004</t>
  </si>
  <si>
    <t>Lešenie ľahké pracovné pomocné s výškou lešeňovej podlahy nad 2,50 do 3,5 m</t>
  </si>
  <si>
    <t>941955101</t>
  </si>
  <si>
    <t>Lešenie ľahké pracovné v schodisku plochy do 6 m2, s výškou lešeňovej podlahy do 1,50 m</t>
  </si>
  <si>
    <t>941955102</t>
  </si>
  <si>
    <t>Lešenie ľahké pracovné v schodisku plochy do 6 m2, s výškou lešeňovej podlahy nad 1,50 do 3,5 m</t>
  </si>
  <si>
    <t>941955202</t>
  </si>
  <si>
    <t>Lešenie ľahké pracovné vo svetlíku alebo šachte plochy do 6 m2, s výškou podlahy nad 1,50 do 3,50 m</t>
  </si>
  <si>
    <t>952901103</t>
  </si>
  <si>
    <t>M+D Protipožiarne utesnenie prestupov</t>
  </si>
  <si>
    <t>Vyčistenie budov pri výške podlaží do 4m</t>
  </si>
  <si>
    <t>713111124</t>
  </si>
  <si>
    <t>Montáž tepelnej izolácie stropov rovných minerálnou vlnou , spodkom pristrelením</t>
  </si>
  <si>
    <t>6314401130</t>
  </si>
  <si>
    <t>Minerálna vlna hr. 150mm</t>
  </si>
  <si>
    <t>6314401210</t>
  </si>
  <si>
    <t>Minerálna vlna hr. 300 mm</t>
  </si>
  <si>
    <t>713120009r</t>
  </si>
  <si>
    <t>M+D Hliníková parozábrana hr.1mm - v skladbe stropu</t>
  </si>
  <si>
    <t>713161510</t>
  </si>
  <si>
    <t>Montáž tepelnej izolácie striech šikmých kladená voľne medzi a pod krokvy hr. nad 10 cm</t>
  </si>
  <si>
    <t>6313670075</t>
  </si>
  <si>
    <t>Tepelná izolácia šikmej strechy hr.100mm ref. Isover Unirol Profi</t>
  </si>
  <si>
    <t>6313670078</t>
  </si>
  <si>
    <t>Tepelná izolácia šikmej strechy hr.140mm ref. Isover Unirol Profi</t>
  </si>
  <si>
    <t>6313670080</t>
  </si>
  <si>
    <t>Tepelná izolácia šikmej strechy hr.150mm ref. Isover Unirol Profi</t>
  </si>
  <si>
    <t>713161600</t>
  </si>
  <si>
    <t>Montáž tepelnej izolácie striech šikmých nad krokvy z minerálnej vlny hr. do 10 cm</t>
  </si>
  <si>
    <t>6319125510</t>
  </si>
  <si>
    <t>Tepelná izolácia - PUREN M panel hr.80mm</t>
  </si>
  <si>
    <t>71359116r</t>
  </si>
  <si>
    <t>M+D Parozábrana pre šikmé strechy</t>
  </si>
  <si>
    <t>714</t>
  </si>
  <si>
    <t>Akustické a protiotrasové opatrenie</t>
  </si>
  <si>
    <t>71442223312</t>
  </si>
  <si>
    <t>M+D Akustický panelový obklad A01 hr.16mm-MDF s dýhou, s vertik.drážkami š.4mm z predu, kruhové otvory v zadu (perforácia 6,25%),vrát.podkl.drev.roštu, TI z min.vlny hr.50mm,ochrannej drev.lišty a drev.sokla v100mm, lem.ník VZT a radiat.-pop. vid PD!</t>
  </si>
  <si>
    <t>71442223313</t>
  </si>
  <si>
    <t>M+D Plný drevený obklad A01a - MDF s dýhou, bez vertik.drážiek., bez perforácia 6,25%, vrát. podkl.dreveného roštu, TI z min.vlny hr.50mm, montáž s náklonom 7°- popis viď PD!</t>
  </si>
  <si>
    <t>71442223314</t>
  </si>
  <si>
    <t>M+D Drevené hranoly do stien konc. sály  v horizontálnej polohe A02 rozmer 50x200mm dlžky 2100mm- povrch dýha, vrátane kotvenia cez bočnú hranu hranola - popis viď PD!</t>
  </si>
  <si>
    <t>71442223315</t>
  </si>
  <si>
    <t>M+D Drevené hranoly do stien konc. sály  v horizontálnej polohe A02 rozmer 50x175mm dlžky 2100mm- povrch dýha, vrátane kotvenia cez bočnú hranu hranola - popis viď PD!</t>
  </si>
  <si>
    <t>71442223316</t>
  </si>
  <si>
    <t>M+D Drevené hranoly do stien konc. sály  v horizontálnej polohe A02 rozmer 50x150mm dlžky 2100mm- povrch dýha, vrátane kotvenia cez bočnú hranu hranola - popis viď PD!</t>
  </si>
  <si>
    <t>71442223317</t>
  </si>
  <si>
    <t>M+D Plošné prvky pre reflexiu zvuku z pódia do hľadiska A03 - platne 1200x1300mm z číreho polykarbonátu alternatíva PMMA hr.20mm tvarované do vlny, vrátne kotvenia (4ks/1 platnu) antikor. lanko s rektifikačnými prvkami dl. 1900mm - bližší popis viď PD!</t>
  </si>
  <si>
    <t>71442223318</t>
  </si>
  <si>
    <t>M+D Akustický obklad A04 - SDK platne 1200x2000mm ohýbané v dvoch vrstvách (2x12,5mm), podorysne tvar Gaussovej krivky prevýšenie v strede 150mm, vrátane podkl. roštu, presádrovania, prebrúsenia a bieleho matného náteru - bližší popis viď PD!</t>
  </si>
  <si>
    <t>71442223319</t>
  </si>
  <si>
    <t>M+D Akustický obklad A04 - SDK platne 1525x2000mm otýbané v dvoch vrstvách (2x12,5mm), podorysne tvar Gaussovej krivky prevýšenie v strede 150mm, vrátane podkl. roštu, presádrovania, prebrúsenia a bieleho matného náteru - bližší popis viď PD!</t>
  </si>
  <si>
    <t>71442223320</t>
  </si>
  <si>
    <t>M+D Akustický obklad A04 - SDK platne 705x2000mm ohýbané v dvoch vrstvách (2x12,5mm), podorysne tvar Gaussovej krivky prevýšenie v strede 150mm, vrátane podkl. roštu, presádrovania, prebrúsenia a bieleho matného náteru - bližší popis viď PD!</t>
  </si>
  <si>
    <t>71442223321</t>
  </si>
  <si>
    <t>M+D Drevený nízkotónový absorbér/rezonátor A05 1200x600x150mm so štrbinou, časť vyplnená TI s min. vlnou, vrátane kotvenia na bočné steny a zadnú stenu bez podkladného roštu ref. Rezonátor Box od Obifon - popis viď PD!</t>
  </si>
  <si>
    <t>71459118r</t>
  </si>
  <si>
    <t>M+D Akustický obklad A06 na báze minerálnej vlny hr.100mm s povrchovou tkaninovou úpravou, obklad vo formáte 600x1200mm, kotvení priamo na stenu na zráz bez výrazných špár ref. výrobok Obiform Modurar hr. 100mm - popis viď PD!</t>
  </si>
  <si>
    <t>998714203</t>
  </si>
  <si>
    <t>Presun hmôt pre izolácie akustické a protiotrasové opatrenia v objektoch výšky (hĺbky) nad 12 do 24m</t>
  </si>
  <si>
    <t>Zdravotechnika - vnútorný vodovod</t>
  </si>
  <si>
    <t>72225111</t>
  </si>
  <si>
    <t>M+D Ručný hasiaci prístroj práškový 6kg, vrátane príslušenstva</t>
  </si>
  <si>
    <t>7222511100</t>
  </si>
  <si>
    <t>M+D Grafické značenie smeru úniku</t>
  </si>
  <si>
    <t>998722203</t>
  </si>
  <si>
    <t>Presun hmôt pre vnútorný vodovod v objektoch výšky nad 12 do 24 m</t>
  </si>
  <si>
    <t>762421231</t>
  </si>
  <si>
    <t>Montáž obloženia stropov alebo strešných podhľadov doskami tvrdými cementotrieskovými na zraz</t>
  </si>
  <si>
    <t>5959074200</t>
  </si>
  <si>
    <t>Cementotriesková doska, hr. 22 mm</t>
  </si>
  <si>
    <t>762810014</t>
  </si>
  <si>
    <t>Záklop stropov z dosiek ref. OSB skrutkovaných na trámy na zraz hr. dosky 18 mm</t>
  </si>
  <si>
    <t>762810134</t>
  </si>
  <si>
    <t>Záklop stropov z dosiek cementotrieskových ref.CETRIS jednovrstvových hr. dosky 18 mm</t>
  </si>
  <si>
    <t>762810135</t>
  </si>
  <si>
    <t>Záklop stropov z dosiek cementotrieskových ref.CETRIS jednovrstvových hr. dosky 20 mm</t>
  </si>
  <si>
    <t>76281013601</t>
  </si>
  <si>
    <t>M+D Podlaha z dosiek ref. OSB dosiek hr.18mm na rektifikačných terčoch</t>
  </si>
  <si>
    <t>76281013602</t>
  </si>
  <si>
    <t>M+D Podlaha z cementotrieskových dosiek ref. Cetris dosiek na drevených hranolčekoch v300mm</t>
  </si>
  <si>
    <t>763115102k</t>
  </si>
  <si>
    <t>Priečka SDK hr. 25 mm jednoducho opláštená doskami RBI 12.5 mm s tep. Izoláciou</t>
  </si>
  <si>
    <t>763115111cd</t>
  </si>
  <si>
    <t>Priečka SDK hr. 75 mm jednoducho opláštená doskami Cetris hr. 12mm s tep. Izoláciou</t>
  </si>
  <si>
    <t>763115113c3</t>
  </si>
  <si>
    <t>Priečka SDK hr.238 mm jednoducho opláštená doskami RB 12.5 mm s tep. Izoláciou</t>
  </si>
  <si>
    <t>763115113f1</t>
  </si>
  <si>
    <t>Priečka SDK hr.200 mm jednoducho opláštená doskami RB 12.5 mm s tep. Izoláciou</t>
  </si>
  <si>
    <t>763115113f2</t>
  </si>
  <si>
    <t>Priečka SDK  hr. 210 mm jednoducho opláštená doskami RB 12.5 mm s tep. Izoláciou</t>
  </si>
  <si>
    <t>763115113f3</t>
  </si>
  <si>
    <t>Priečka SDK hr. 215 mm jednoducho opláštená doskami RB 12.5 mm s tep. Izoláciou</t>
  </si>
  <si>
    <t>763115113x</t>
  </si>
  <si>
    <t>Priečka SDK hr. 150 mm jednoducho opláštená doskami RB 12.5 mm s tep. Izoláciou</t>
  </si>
  <si>
    <t>763115213</t>
  </si>
  <si>
    <t>Priečka SDK protipožiarna hr. 150 mm jednoducho opláštená doskami RF 12.5 mm s tep. izoláciou - PO30min</t>
  </si>
  <si>
    <t>763115312x</t>
  </si>
  <si>
    <t>Priečka SDK  hr. 115 mm jednoducho opláštená doskami RBI 12.5 mm s tep. izoláciou,jednostranne impregnovaná</t>
  </si>
  <si>
    <t>763115312x1</t>
  </si>
  <si>
    <t>Priečka SDK hr. 110 mm jednoducho opláštená doskami RBI 12.5 mm s tep. izoláciou,jednostranne impregnovaná</t>
  </si>
  <si>
    <t>763115313c</t>
  </si>
  <si>
    <t>Priečka SDK  priemernej hr. 320mm jednoducho opláštená doskami RBI 12.5 mm s tep. izoláciou, obojstranne impregnovaná</t>
  </si>
  <si>
    <t>763115313c2</t>
  </si>
  <si>
    <t>Priečka SDK  priemernej  hr. 500 mm jednoducho opláštená doskami RBI 12.5 mm s tep. izoláciou, jednostranne impregnovaná</t>
  </si>
  <si>
    <t>763115313x1</t>
  </si>
  <si>
    <t>Priečka SDK hr. 150 mm jednoducho opláštená doskami RBI 12.5 mm s tep. izoláciou, jednostranne impregnovaná</t>
  </si>
  <si>
    <t>763115313x2</t>
  </si>
  <si>
    <t>Priečka SDK  hr. 150 mm jednoducho opláštená doskami RBI 12.5 mm s tep. izoláciou,obojstranne impregnovaná</t>
  </si>
  <si>
    <t>763115412</t>
  </si>
  <si>
    <t>Priečka SDK  hr. 100 mm dvojito opláštená doskami RFI 12.5 mm s tep. izoláciou, PO 60 min, jednostranne impregnovaná</t>
  </si>
  <si>
    <t>763115413</t>
  </si>
  <si>
    <t>Priečka SDK hr. 150 mm dvojito opláštená doskami RFI 12.5 mm s tep. izoláciou,PO 60 min,obojstranne impregnovaná</t>
  </si>
  <si>
    <t>763115514x1</t>
  </si>
  <si>
    <t>Priečka SDK zvukovoizolačná hr. 150 mm s akustickou nepriezvučnosťou 57dB s tep. izoláciou - jednostranne impregnovaná</t>
  </si>
  <si>
    <t>763115514x2</t>
  </si>
  <si>
    <t>Priečka SDK zvukovoizolačná hr. 150 mm s akustickou nepriezvučnosťou 57dB s tep. izoláciou - PO 60min, jednostranne impregnovaná</t>
  </si>
  <si>
    <t>763115514x3</t>
  </si>
  <si>
    <t>Priečka SDK zvukovoizolačná hr. 150 mm s akustickou nepriezvučnosťou 57dB s tep. izoláciou - PO 30min, jednostranne impregnovaná</t>
  </si>
  <si>
    <t>763115514x5</t>
  </si>
  <si>
    <t>Priečka SDK zvukovoizolačná hr. 150 mm s akustickou nepriezvučnosťou 57dB s tep. izoláciou - PO 30min</t>
  </si>
  <si>
    <t>763120010</t>
  </si>
  <si>
    <t>Sadrokartónová inštalačná predstena pre sanitárne zariadenia, jednoduché opláštenie, doska RBI 12,5 mm,impregnovaná</t>
  </si>
  <si>
    <t>763124111</t>
  </si>
  <si>
    <t>Predsadená SDK stena v učebni bicích nástrojov ref. KNAUF W626, jednoduchá profil CW 75 dosky 2x Silentboard hr. 2x12,5 mm, TI minerálna vlna hr. 60mm</t>
  </si>
  <si>
    <t>763126620</t>
  </si>
  <si>
    <t>Predsadená SDK stena hr. 75 mm, dvojito opláštená doskou RB 12.5 mm s tep. izoláciou, spriahnutá na oceľ. konštrukcií</t>
  </si>
  <si>
    <t>763126621</t>
  </si>
  <si>
    <t>Predsadená SDK stena protipožiarnahr. 75 mm, jednoducho opláštená doskou RF 12.5 mm s tep. izoláciou, spriahnutá na oceľ. konštrukcií R-CD - PO 30min vrátane tepelnej izolácie hr.100mm</t>
  </si>
  <si>
    <t>763135010s14</t>
  </si>
  <si>
    <t>SDK kapotáž do žilesky - opláštenie aj nad podhľadom s požiarnou odolnosťou 45 min</t>
  </si>
  <si>
    <t>7631382100</t>
  </si>
  <si>
    <t>Podhľad SDK hr. dosky 12.5 mm závesný, jednoúrovňová oceľová podkonštrukcia CD</t>
  </si>
  <si>
    <t>7631382102</t>
  </si>
  <si>
    <t>Podhľad SDK hr. dosky 12.5 mm závesný, jednoúrovňová oceľová podkonštrukcia CD - impregnovaný</t>
  </si>
  <si>
    <t>763135010s3</t>
  </si>
  <si>
    <t>Podhľad SDK hr. dosky 12.5 mm závesný, jednoúrovňová oceľová podkonštrukcia CD - akustický</t>
  </si>
  <si>
    <t>763135010s5</t>
  </si>
  <si>
    <t>Podhľad SDK hr. dosky 12.5 mm závesný, dvojúrovňová oceľová podkonštrukcia CD - protipoziarny PO 45 min</t>
  </si>
  <si>
    <t>763135010s6</t>
  </si>
  <si>
    <t>Podhľad SDK hr. dosky 12.5 mm závesný, dvojúrovňová oceľová podkonštrukcia CD - protipoziarny PO 45 min - impregnovany</t>
  </si>
  <si>
    <t>763135010s7</t>
  </si>
  <si>
    <t>Podhľad SDK hr. dosky 12.5 mm závesný, jednoúrovňová oceľová podkonštrukcia CD -protipoziarny PO 30 min</t>
  </si>
  <si>
    <t>763135010s8</t>
  </si>
  <si>
    <t>Podhľad SDK hr. dosky 12.5 mm závesný, jednoúrovňová oceľová podkonštrukcia CD-protipoziarny PO 30 min - impregnovany</t>
  </si>
  <si>
    <t>763135010s9</t>
  </si>
  <si>
    <t>Podhľad z cementotrieskových dosiek ref. Cetris, plný hladký</t>
  </si>
  <si>
    <t>763147111</t>
  </si>
  <si>
    <t>Obklad steny sadrokartónom, hr.konštrukcie 25 mm,doska RB 12,5 mm</t>
  </si>
  <si>
    <t>7666621101</t>
  </si>
  <si>
    <t>M+D Remeselná obnova drevených dvoj. dverí D01b 1,58x2,75m vrát. zárubne - zachovať vrát. všetkých pôvod. kovaní prípadne náhrada dob. anológiami, zistiť pôv. povrch. úpravu, poškodené časti pretmeliť, konzervovať, kľučka-dobová analógia - popis viď PD!</t>
  </si>
  <si>
    <t>7666621102</t>
  </si>
  <si>
    <t>M+D Remeselná obnova drevených dvoj. dverí D02b 1,6x2,775m vrát. zárubne - zachovať vrát. všetkých pôvod. kovaní prípadne náhrada dob. anológiami, zistiť pôv. povrch. úpravu, poškodené časti pretmeliť, konzervovať, tapacírung odstrániť - popis viď PD!</t>
  </si>
  <si>
    <t>7666621103</t>
  </si>
  <si>
    <t>M+D Remeselná obnova drevených jednok. dverí D03b 0,79x2,08m vrát. zárubne - zachovať vrát. všetkých pôvod. kovaní prípadne náhrada dob. anológiami, zistiť pôv. povrch. úpravu, poškodené časti pretmeliť, konzervovať - popis viď PD!</t>
  </si>
  <si>
    <t>7666621104</t>
  </si>
  <si>
    <t>M+D Remeselná obnova drevených dvoj. dverí D04b 1,28x2,6m vrát. zárubne - zachovať vrát. všetkých pôvod. kovaní prípadne náhrada dob. anológiami, zistiť pôv. povrch. úpravu, poškod. časti pretmeliť, konzervovať, zask.časť vymeniť za drevo - popis viď PD!</t>
  </si>
  <si>
    <t>7666621105</t>
  </si>
  <si>
    <t>M+D Remeselná obnova drevených dvoj. dverí D05b 1,26x2,78m vrát. zárubne a nadstavca - zachovať vrát. všetkých pôvod. kovaní prípadne náhrada dob. anológiami, zistiť pôv. povrch. úpravu, poškod. časti pretmeliť, konzervovať - popis viď PD!</t>
  </si>
  <si>
    <t>7666621106</t>
  </si>
  <si>
    <t>M+D Remeselná obnova drevených dvoj. dverí D06b 1,39x2,79m vrát. zárubne - zachovať vrát. všetkých pôvod. kovaní prípadne náhrada dob. anológiami, zistiť pôv. povrch. úpravu, poškod. časti pretmeliť, konzervovať, obnova nadstavca - popis viď PD!</t>
  </si>
  <si>
    <t>7666621107</t>
  </si>
  <si>
    <t>M+D Remeselná obnova drev. dvoj. dverí D07b 2,205x3,775m vrát. zárubne a nadsvet - zachovať vrát. všetkých pôvod. kovaní prípadne náhrada dob. anológiami, zistiť pôv. povrch. úpravu, poškod. časti pretmeliť, konzervovať, obnova nadstavca - popis viď PD!</t>
  </si>
  <si>
    <t>7666621108</t>
  </si>
  <si>
    <t>M+D Remeselná obnova drevených jednok. dverí D08b 0,57x2,1m vrát. zárubne - zachovať vrát. všetkých pôvod. kovaní prípadne náhrada dob. anológiami, zistiť pôv. povrch. úpravu, poškodené časti pretmeliť, konzervovať - popis viď PD!</t>
  </si>
  <si>
    <t>7666621109</t>
  </si>
  <si>
    <t>M+D Remeselná obnova drevených jednok. dverí D09b 0,9x2,45m vrát. zárubne a nadsvetlíka - zachovať vrát. všetkých pôvod. kovaní prípadne náhrada dob. anológiami, zistiť pôv. povrch. úpravu, poškodené časti pretmeliť, konzervovať - popis viď PD!</t>
  </si>
  <si>
    <t>7666621110</t>
  </si>
  <si>
    <t>M+D Remeselná obnova transferov. drev. dvojk. dverí D01c 1,37x2,77m vrát.zárubne - zachovať vrát. všetkých pôvod. kovaní prípadne náhrada dob. anológiami, zistiť pôv. povrch. úpravu, poškodené časti pretmeliť, konzervovať, obnova nadstavca - popis viď PD!</t>
  </si>
  <si>
    <t>7666621200</t>
  </si>
  <si>
    <t>M+D Intriér. jednok. plné drevené dvere vrát. zárubne D01a 0,8x2,1m - krídlo masív, kazetové s poldrážkou, zárubeň obložková drevená, povrch.úprav.matná biela farba, kovanie matné antikoro, zám.vložkový, tesnenie celoob.zvukoizolač Rw 37dB- popis viď PD!</t>
  </si>
  <si>
    <t>7666621200b</t>
  </si>
  <si>
    <t>M+D Inter. jednok. plné drevené dvere vr. zárubne D01a 0,8x2,1m - krídlo masív, kazetové s poldráž., zár. obložková drevená, povrch.úprav.matná biela farba, kovanie matné antikoro, zám.vložkový, tes.celoob.zvukoizolač, s prahom -popis viď PD!</t>
  </si>
  <si>
    <t>7666621200p</t>
  </si>
  <si>
    <t>M+D Inter. jednok. plné drevené dvere vr. zárubne D01a 0,8x2,1m - krídlo masív, kazetové s poldráž., zár. obložková drevená, povrch.úprav.matná biela farba, kovanie matné antikoro, zám.vložkový, tes.celoob.zvukoizolač, s prahom PO EI-C30/C2-popis viď PD!</t>
  </si>
  <si>
    <t>7666621201</t>
  </si>
  <si>
    <t>M+D Inter. jednok. plné drevené dvere vr. zárubne D02a 0,8x2,1m odvodené D02b - krídlo masív, kazetové, zár. obložková drevená, povrch.úprav. ako D02b, kovanie replika D02b, zám.vložkový, s prahom PO EI-C30/C2-popis viď PD!</t>
  </si>
  <si>
    <t>7666621202</t>
  </si>
  <si>
    <t>M+D Inter. jednok. plné drevené dvere vr. zárubne D03a 0,79x2,08m odvodené D03b - krídlo masív, kazetové, zárubeň protipožiarna zafréz. do pôvodnej, povrch.úprav. ako D03b, kovanie replika D03b, zám.vložkový, s prahom PO EW-C30/C2 -popis viď PD!</t>
  </si>
  <si>
    <t>7666621203</t>
  </si>
  <si>
    <t>M+D Inter. dvojk.plné drvené dvere vr. zárubne D04a 1,28x2,59m replika D04b - krídlo masív, kazetové, zárubeň protipožiarna zafréz. do pôvodnej, povrch.úprav. ako D04b, kovanie replika D04b, zám.vložkový, s prahom PO EW-C30/C2,koord.zatvar. -popis viď PD!</t>
  </si>
  <si>
    <t>7666621204</t>
  </si>
  <si>
    <t>M+D Inter. dvojk. plné drvené dvere vr. zárubne D05a 1,36x2,6m replika D02b - krídlo masív, kazetové, zárubeň drvená obložk., povrch.úprav. ako D02b, kovanie replika D02b, zám.vložkový, s prahom PO EI-C30/C2, koord.zatvar.-popis viď PD!</t>
  </si>
  <si>
    <t>7666621205</t>
  </si>
  <si>
    <t>M+D Interiérové jednok. plné drevené dvere vrat. zárubne D06a 0,7x2,1m - krídlo masív, kazetové s poldrážkou, zárubeň drvená obložk., povrch.úprav. matná biela, kovanie matné antikoro, zám.vložkový - popis viď PD!</t>
  </si>
  <si>
    <t>7666621206</t>
  </si>
  <si>
    <t>M+D Interiérové jednok. plné drevené dvere vrat. zárubne D07a 0,6x2,1m - krídlo masív, kazetové s poldrážkou, zárubeň drvená obložk., povrch.úprav. matná biela, kovanie matné antikoro, zám.vložkový - popis viď PD!</t>
  </si>
  <si>
    <t>7666621208</t>
  </si>
  <si>
    <t>M+D Inter. dvojk. plné drevené dvere vr. zárubne D09a 1,625x2,9m replika D01c - krídlo masív, kazetové, zárubeň protipožiarna replika D01c, povrch.úprav. ako D01c, kovanie replika D01c, zám.vložkový, s prahom PO, EI-C30/C2, koord.zatvar.-popis viď PD!</t>
  </si>
  <si>
    <t>7666621209</t>
  </si>
  <si>
    <t>M+D Inter. jednok. plné drevené dvere vr. zárubne D10a 0,74x1,7m odvodené D02b - krídlo masív, kazetové, zárubeň protipožiarna drevená, povrch.úprav. ako D02b, kovanie replika D02b, zám.vložkový, s prahom PO EI-C30/C2 - popis viď PD!</t>
  </si>
  <si>
    <t>7666621211</t>
  </si>
  <si>
    <t>M+D Inter. jednok. plné drevené dvere vr. zárubne D12a 1x2,6m odvodené D02b - krídlo masív, kazetové, zárubeň protipožiarna zafréz. do pôvodnej, povrch.úprav. ako D02b, kovanie replika D02b, zám.vložkový, s prahom PO EI-C30/C2 - popis viď PD!</t>
  </si>
  <si>
    <t>7666621212</t>
  </si>
  <si>
    <t>M+D Interiérové jednok. plné drevené dvere vrat. zárubne D13a 0,8x1,97m - krídlo masív, kazetové s poldrážkou, zárubeň drvená obložk., povrch.úprav. matná biela, kovanie matné antikoro, zám.vložkový, s prahom - popis viď PD!</t>
  </si>
  <si>
    <t>7666621213</t>
  </si>
  <si>
    <t>M+D Interiérové dvojk. plné drevené dvere vrat. zárubne D14a 1,2x2,65m - krídlo masív, kazetové s poldrážkou, zárubeň drvená obložk., povrch.úprav. matná biela, kovanie matné antikoro, zám.vložkový, s prahom PO EI-C30/C2, Rw37dB, koor. zat - popis viď PD!</t>
  </si>
  <si>
    <t>7666621214</t>
  </si>
  <si>
    <t>M+D Interiérové jednok. plné drevené dvere vrat. zárubne D15a 1x1,97m - krídlo masív, kazetové s poldrážkou, zárubeň drvená obložk., povrch.úprav. matná biela, kovanie matné antikoro, zám.vložkový EW-C30/C2- popis viď PD!</t>
  </si>
  <si>
    <t>7666621215</t>
  </si>
  <si>
    <t>M+D Interiérové jednok. plné, hladké drevené dvere vrat. zárubne D16a 0,8x1,97m - zárubeň drvená obložk., povrch.úprav. matná biela, kovanie matné antikoro, zám.vložkový, s prahom s PO, EW-C30/A- popis viď PD!</t>
  </si>
  <si>
    <t>7666621216</t>
  </si>
  <si>
    <t>M+D Interiérové jednok. plné, hladké drevené dvere vrat. zárubne D17a 0,9x1,97m - zárubeň drvená obložk., povrch.úprav. matná biela, kovanie matné antikoro, zám.vložkový,s prahom s PO, tesnenie celoobv. zvukoizolačné EW-C30/A- popis viď PD!</t>
  </si>
  <si>
    <t>7666621217</t>
  </si>
  <si>
    <t>M+D Interiérové jednok. plné, hladké drevené dvere vrat. zárubne D18a 0,65x1,97m - zárubeň drvená obložk., povrch.úprav. matná biela, kovanie matné antikoro, zám.vložkový, prah s PO, EW-C30/A- popis viď PD!</t>
  </si>
  <si>
    <t>7666621218</t>
  </si>
  <si>
    <t>M+D Interiérové dvojk. presklenné, kazetové drevené masívne dvere vrat. zárubne D19a 1,3x2,1m - zárubeň drvená kotvená do bočných stien, povrch.úprav. matná biela, kovanie matné antikoro- popis viď PD!</t>
  </si>
  <si>
    <t>7666650300</t>
  </si>
  <si>
    <t>M+D Remeselná obnova dreveného obloženia S01b (mč.2.05) výšky 0,8m - zachovať, ident. pôvodnú povrch. úpravu, konzervovať hist. vrstvy, poškod. časti pretmeliť, obnoviť pôv. profiláciu - popis viď PD!</t>
  </si>
  <si>
    <t>7666650301</t>
  </si>
  <si>
    <t>M+D Remeselná obnova dreveného obloženia S02b (mč.2.03) výšky 0,86m - zachovať, ident. pôvodnú povrch. úpravu, konzervovať hist. vrstvy, poškod. časti pretmeliť, obnoviť pôv. profiláciu - popis viď PD!</t>
  </si>
  <si>
    <t>7666650302</t>
  </si>
  <si>
    <t>M+D Remeselná obnova drevené rámovanie stien S02c (mč.2.03) šírky 50mm - zachovať, ident. pôvodnú povrch. úpravu, konzervovať hist. vrstvy, poškod. časti pretmeliť, obnoviť pôv. profiláciu - popis viď PD!</t>
  </si>
  <si>
    <t>7666650303</t>
  </si>
  <si>
    <t>M+D Remeselná obnova dreveného obloženia S03b (mč.2.04) výšky 0,98m - zachovať, ident. pôvodnú povrch. úpravu, konzervovať hist. vrstvy, poškod. časti pretmeliť, obnoviť pôv. profiláciu - popis viď PD!</t>
  </si>
  <si>
    <t>7666650304</t>
  </si>
  <si>
    <t>M+D Remeselná obnova ozdobný trámový strop S04b (mč.2.18) - zachovať, ident. pôvodnú povrch. úpravu, konzervovať hist. vrstvy, poškod. časti pretmeliť, obnoviť pôv. profiláciu - popis viď PD!</t>
  </si>
  <si>
    <t>7666650305</t>
  </si>
  <si>
    <t>M+D Drevená konštrukcia niky radiátorov S05 (mč.3.16) 2x1,1x0,23m - konštrukcia z masívu hr.25mm v dizajne akustického obkladu, zádné čelo v veľkoform. dosky hr.10mm vo farb. konštrukcie, vrát. kotvenia do múra z boku   - popis viď PD!</t>
  </si>
  <si>
    <t>7674212000x</t>
  </si>
  <si>
    <t>M+D Hliníkové interiérové jednokrídlové okno pevné W13a 1,01x2,25m - AL profili skryté v ostení, zasklenie čírym bezpečnostným dvojsklom s pieskovanou fóliou, bez kovania, vrát. vnút. parapetu 2x dubový masív - popis viď PD!</t>
  </si>
  <si>
    <t>76765891101</t>
  </si>
  <si>
    <t>M+D Repasácia oceľové dvere dvojkrídlové rozmer: 2,6x3,905m (zachovať, reštaurovať) - očistiť od hrdze, doplniť chýbajúce časti, konzervovať, rekonštruovať primárnu povrchovú úpravu, kľučku riešiť ako dobovú anológiu, - bližší popis viď PD! Z02b</t>
  </si>
  <si>
    <t>76765891102</t>
  </si>
  <si>
    <t>M+D Repasácia okenná mreža existujúca rozmer: 1,4x2,2m (zachovať, umelecko-remeselne obnoviť) - očistiť od hrdze, doplniť chýbajúce časti, konzervovať, povrch. úprava kováčska čierna  - bližší popis viď PD! Z01b</t>
  </si>
  <si>
    <t>76765891103</t>
  </si>
  <si>
    <t>M+D Repasácia, zábradlia schodiska (10,5+6,3m2)- očistiť od hrdze, doplniť chýbajúce časti, konzervovať, rekonštruovať primárnu povrch. úpravu, zachovať a obnoviť drevené časti, drevené madlo vymeniť zjednotiť s ostatnými - bližší popis viď PD! Z03b</t>
  </si>
  <si>
    <t>76765891104</t>
  </si>
  <si>
    <t>M+D Repasácia, zábradlia schodiska - očistiť od hrdze, doplniť chýbajúce časti, konzervovať, rekonštruovať primárnu povrch. úpravu, zachovať a obnoviť drevené časti, drevené madlo vymeniť zjednotiť s ostatnými - bližší popis viď PD! Z04b</t>
  </si>
  <si>
    <t>76765891105</t>
  </si>
  <si>
    <t>M+D Repasácia, oceľové dvere 0,94x2,03m - očistiť od hrdze, doplniť chýbajúce časti, konzervovať, rekonštruovať primárnu povrch. úpravu, - bližší popis viď PD! Z05b</t>
  </si>
  <si>
    <t>76765891106</t>
  </si>
  <si>
    <t>M+D Repasácia, zábradlie balkóna 0,98x2,98m - očistiť od hrdze, doplniť chýbajúce časti, konzervovať, rekonštruovať primárnu povrch. úpravu, - bližší popis viď PD! Z06b</t>
  </si>
  <si>
    <t>76765891107</t>
  </si>
  <si>
    <t>M+D Repasácia, zábradlie balkóna 0,83x(5x1,75)m - očistiť od hrdze, doplniť chýbajúce časti, konzervovať, rekonštruovať primárnu povrch. úpravu, - bližší popis viď PD! Z07b</t>
  </si>
  <si>
    <t>76765891108</t>
  </si>
  <si>
    <t>M+D Repasácia, zábradlie balkóna 0,7x(2,915+2x1,37)m - očistiť od hrdze, doplniť chýbajúce časti, konzervovať, rekonštruovať primárnu povrch. úpravu, - bližší popis viď PD! Z08b</t>
  </si>
  <si>
    <t>76765891109</t>
  </si>
  <si>
    <t>M+D Repasácia, okenná mreža 0,75x0,45m - očistiť od hrdze, doplniť chýbajúce časti, konzervovať, rekonštruovať primárnu povrch. úpravu, - bližší popis viď PD! Z09b</t>
  </si>
  <si>
    <t>76765891110</t>
  </si>
  <si>
    <t>M+D Repasácia, oceľové dvere v CO kryte 0,9x2m - očistiť od hrdze, doplniť chýbajúce časti, konzervovať, povrchová úprava RAL 9005 - bližší popis viď PD! Z10b</t>
  </si>
  <si>
    <t>76765891200</t>
  </si>
  <si>
    <t>M+D Nová mreža podľa vzoru Z01b 1,1x2,2m - okenná mreža z kovanej ocele tvar zachovať podľa už existujúcich, povrch. úprava podľa repasovaných, pozinkovať proti korózii - bližší popis viď PD! Z01a1</t>
  </si>
  <si>
    <t>76765891200a</t>
  </si>
  <si>
    <t>M+D Nová mreža podľa vzoru Z01b 2,3x2,2m - okenná mreža z kovanej ocele tvar zachovať podľa už existujúcich, povrch. úprava podľa repasovaných, pozinkovať proti korózii - bližší popis viď PD! Z01a2</t>
  </si>
  <si>
    <t>76765891200b</t>
  </si>
  <si>
    <t>M+D Nová mreža podľa vzoru Z01b 1,4x2,2m - okenná mreža z kovanej ocele tvar zachovať podľa už existujúcich, povrch. úprava podľa repasovaných, pozinkovať proti korózii - bližší popis viď PD! Z01a3</t>
  </si>
  <si>
    <t>76765891200c</t>
  </si>
  <si>
    <t>M+D Nová mreža podľa vzoru Z01b 1,125x2,1m - okenná mreža z kovanej ocele tvar zachovať podľa už existujúcich, povrch. úprava podľa repasovaných, pozinkovať proti korózii - bližší popis viď PD! Z01a4</t>
  </si>
  <si>
    <t>76765891200d</t>
  </si>
  <si>
    <t>M+D Nová mreža podľa vzoru Z01b 1,625x2,1m - okenná mreža z kovanej ocele tvar zachovať podľa už existujúcich, povrch. úprava podľa repasovaných, pozinkovať proti korózii - bližší popis viď PD! Z01a5</t>
  </si>
  <si>
    <t>76765891200e</t>
  </si>
  <si>
    <t>M+D Nová mreža podľa vzoru Z01b 1,795x0,4m - okenná mreža z kovanej ocele tvar zachovať podľa už existujúcich, povrch. úprava podľa repasovaných, pozinkovať proti korózii - bližší popis viď PD! Z01a6</t>
  </si>
  <si>
    <t>76765891200f</t>
  </si>
  <si>
    <t>M+D Nová mreža podľa vzoru Z01b 1,025x0,37m - okenná mreža z kovanej ocele tvar zachovať podľa už existujúcich, povrch. úprava podľa repasovaných, pozinkovať proti korózii - bližší popis viď PD! Z01a7</t>
  </si>
  <si>
    <t>76765891200g</t>
  </si>
  <si>
    <t>M+D Nová mreža podľa vzoru Z01b 1,015x0,44m - okenná mreža z kovanej ocele tvar zachovať podľa už existujúcich, povrch. úprava podľa repasovaných, pozinkovať proti korózii - bližší popis viď PD! Z01a8</t>
  </si>
  <si>
    <t>76765891201</t>
  </si>
  <si>
    <t>M+D Nová mreža podľa vzoru Z09b 0,75x0,45m - okenná mreža z kovanej ocele tvar zachovať podľa už existujúcich, povrch. úprava podľa repasovaných, pozinkovať proti korózii - bližší popis viď PD! Z02a</t>
  </si>
  <si>
    <t>76765891202</t>
  </si>
  <si>
    <t>M+D Nové zábradlie schodiska v.1,33m - ocelové, povrch úprava 1x syntetická základná, 2x systetický vrchný email, farba kováčska čierna, madlo drevené s 2x náterom, vrátane chemického kotvenia - bližší popis viď PD! Z03a</t>
  </si>
  <si>
    <t>76765891203</t>
  </si>
  <si>
    <t>M+D Nové zábradlie rampy a schodiska v0,96m - madlo a stlpik z uzavretého jaklového profilu 50/20/2mm, kotvenie zhora do žb dosky pásovinou, povrchová úprava pozinkovanie + kováčska čierna  - bližší popis viď PD! Z04a</t>
  </si>
  <si>
    <t>76765891205</t>
  </si>
  <si>
    <t>M+D Nové madlo - oceľové, 1xzákladný syntetický náter + 2x email syntetický vrchný, farba čierna, vrátane LED pásika pod madlom, drevené s 2x náterom na drevo - bližší popis viď PD! Z06a</t>
  </si>
  <si>
    <t>76765891206</t>
  </si>
  <si>
    <t>M+D Sanitárne oddelovacie steny (1,195+1,76+0,76)x2,02m- dekoratívne lamitáty (termostatické živice) hr11mm, krycia vrstva akryl-polyuretánová vrstva, kotvenie do stiena AL profilmi, vrátane dverí, kovania farba šedá - bližší popis viď PD! Z07a1</t>
  </si>
  <si>
    <t>76765891206a</t>
  </si>
  <si>
    <t>M+D Sanitárne oddelovacie steny (1,41+1,435+0,95)x2,02m- dekoratívne lamitáty (termostatické živice) hr11mm, krycia vrstva akryl-polyuretánová vrstva, kotvenie do stiena AL profilmi, vrátane dverí, kovania farba šedá - bližší popis viď PD! Z07a2</t>
  </si>
  <si>
    <t>76765891206b</t>
  </si>
  <si>
    <t>M+D Sanitárne oddelovacie steny 1,59x2,02m- dekoratívne lamitáty (termostatické živice) hr11mm, krycia vrstva akryl-polyuretánová vrstva, kotvenie do stiena AL profilmi, vrátane dverí, kovania farba šedá - bližší popis viď PD! Z07a3</t>
  </si>
  <si>
    <t>76765891206c</t>
  </si>
  <si>
    <t>M+D Sanitárne oddelovacie steny (0,965+1,64)x2,02m- dekoratívne lamitáty (termostatické živice) hr11mm, krycia vrstva akryl-polyuretánová vrstva, kotvenie do stiena AL profilmi, vrátane dverí, kovania farba šedá - bližší popis viď PD! Z07a4</t>
  </si>
  <si>
    <t>374</t>
  </si>
  <si>
    <t>76765891206d</t>
  </si>
  <si>
    <t>M+D Sanitárne oddelovacie steny (1,985+1,455)x2,02m- dekoratívne lamitáty (termostatické živice) hr11mm, krycia vrstva akryl-polyuretánová vrstva, kotvenie do stiena AL profilmi, vrátane dverí, kovania farba šedá - bližší popis viď PD! Z07a5</t>
  </si>
  <si>
    <t>376</t>
  </si>
  <si>
    <t>76765891207</t>
  </si>
  <si>
    <t>M+D Zábradlie na novom schodisku v.1,225 presklenné - madlo drvené s 2x náterom, výplň lepené sklo hr.10mm, bodovo kotvené do žb schodiska z boku, Fixný bodový úchyt - oválny priemru 22mm, vrátane kotvenia  - bližší popis viď PD! Z08a</t>
  </si>
  <si>
    <t>378</t>
  </si>
  <si>
    <t>380</t>
  </si>
  <si>
    <t>771</t>
  </si>
  <si>
    <t>Podlahy z dlaždíc</t>
  </si>
  <si>
    <t>771415004</t>
  </si>
  <si>
    <t>Montáž soklíkov z obkladačiek do tmelu v. 50mm</t>
  </si>
  <si>
    <t>382</t>
  </si>
  <si>
    <t>77141500411</t>
  </si>
  <si>
    <t>Montáž soklíkov z obkladačiek do mrazuvzdorného lepidla  v. 50mm</t>
  </si>
  <si>
    <t>384</t>
  </si>
  <si>
    <t>771415010</t>
  </si>
  <si>
    <t>Montáž soklíkov z obkladačiek do tmelu v. 100 mm</t>
  </si>
  <si>
    <t>386</t>
  </si>
  <si>
    <t>771541115</t>
  </si>
  <si>
    <t>Montáž podláh z dlaždíc gres kladených do tmelu</t>
  </si>
  <si>
    <t>388</t>
  </si>
  <si>
    <t>5978651460</t>
  </si>
  <si>
    <t>Gresová dlažba - podľa výberu arch/investora</t>
  </si>
  <si>
    <t>390</t>
  </si>
  <si>
    <t>771575109</t>
  </si>
  <si>
    <t>Montáž podláh z dlaždíc keramických do tmelu</t>
  </si>
  <si>
    <t>392</t>
  </si>
  <si>
    <t>5978650320</t>
  </si>
  <si>
    <t>Keramická dlažba - podľa výberu arch/investora</t>
  </si>
  <si>
    <t>394</t>
  </si>
  <si>
    <t>77157510900</t>
  </si>
  <si>
    <t>Montáž podláh z dlaždíc keramických do mrazuvzdorného lepidla</t>
  </si>
  <si>
    <t>396</t>
  </si>
  <si>
    <t>597865032001</t>
  </si>
  <si>
    <t>Keramická dlažba mrazuvzdorná - podľa výberu arch/investora</t>
  </si>
  <si>
    <t>398</t>
  </si>
  <si>
    <t>998771203</t>
  </si>
  <si>
    <t>Presun hmôt pre podlahy z dlaždíc v objektoch výšky nad 12 do 24 m</t>
  </si>
  <si>
    <t>400</t>
  </si>
  <si>
    <t>772</t>
  </si>
  <si>
    <t>Podlahy z prírod.a konglomer.kameňa</t>
  </si>
  <si>
    <t>772211301r</t>
  </si>
  <si>
    <t>Umelecko remeselná obnova kamenného schodiska v podjazde, konzervovať historické vrstvy,očistiť povrch, ostrnániť nevhodné tmely a vyprávky, vytmeliť deštrukcie, identifikovať povrch. úpravu - popis viď. PD! K01b</t>
  </si>
  <si>
    <t>402</t>
  </si>
  <si>
    <t>7722113011r</t>
  </si>
  <si>
    <t>Umelecko remeselná obnova kamenného schodiska, konzervovať historické vrstvy,očistiť povrch, ostrnániť nevhodné tmely a vyprávky, vytmeliť deštrukcie, identifikovať povrch. úpravu - popis viď. PD! K02b</t>
  </si>
  <si>
    <t>404</t>
  </si>
  <si>
    <t>7722113012r</t>
  </si>
  <si>
    <t>Umelecko remeselná obnova kamenná obruba na podeste schodiska na 2np, konzervovať historické vrstvy,očistiť povrch, ostrnániť nevhodné tmely a vyprávky, vytmeliť deštrukcie, identifikovať povrch. úpravu - popis viď. PD! K02b</t>
  </si>
  <si>
    <t>406</t>
  </si>
  <si>
    <t>7722113013r</t>
  </si>
  <si>
    <t>Remeselná obnova kamenného schodiska, zachovať,odstrániť nevhodné tmely a vyprávky, vytmeliť deštrukcie - popis viď. PD! K03b</t>
  </si>
  <si>
    <t>408</t>
  </si>
  <si>
    <t>772211302</t>
  </si>
  <si>
    <t>Montáž obkladu schodiskových stupňov doskami z pravideľných tvarov hr. 30 mm</t>
  </si>
  <si>
    <t>410</t>
  </si>
  <si>
    <t>772211304</t>
  </si>
  <si>
    <t>Montáž obkladu schodiskových stupňov doskami z pravideľných tvarov hr. 60 - 70 mm</t>
  </si>
  <si>
    <t>412</t>
  </si>
  <si>
    <t>5838514101</t>
  </si>
  <si>
    <t>Žulový obklad stupňou s protišmikovou úpravou - podľa výberu arch/investora hr.60mm</t>
  </si>
  <si>
    <t>414</t>
  </si>
  <si>
    <t>772501140</t>
  </si>
  <si>
    <t>Kladenie dlažby z kameňa z pravouhlých dosiek alebo dlaždíc hr. do 30 mm</t>
  </si>
  <si>
    <t>416</t>
  </si>
  <si>
    <t>5838514100</t>
  </si>
  <si>
    <t>Kamenná dlažba - podľa výberu arch/investora hr.25mm</t>
  </si>
  <si>
    <t>418</t>
  </si>
  <si>
    <t>5838514102</t>
  </si>
  <si>
    <t>Žulový obklad čela schodiska a rampy - podľa výberu arch/investora hr.20mm</t>
  </si>
  <si>
    <t>420</t>
  </si>
  <si>
    <t>772501160</t>
  </si>
  <si>
    <t>Kladenie dlažby z kameňa z pravouhlých dosiek alebo dlaždíc hr. 60 - 70 mm</t>
  </si>
  <si>
    <t>422</t>
  </si>
  <si>
    <t>772501170</t>
  </si>
  <si>
    <t>Kladenie dlažby z kameňa z pravouhlých dosiek alebo dlaždíc hr. 80 - 90 mm</t>
  </si>
  <si>
    <t>424</t>
  </si>
  <si>
    <t>583840253000</t>
  </si>
  <si>
    <t>Dlažba pravidelného tvaru - žula 600x800mm hr. 80 mm</t>
  </si>
  <si>
    <t>426</t>
  </si>
  <si>
    <t>583840253001</t>
  </si>
  <si>
    <t>Dlažba pravidelného tvaru - žula  hr. 60 mm</t>
  </si>
  <si>
    <t>428</t>
  </si>
  <si>
    <t>998772203</t>
  </si>
  <si>
    <t>Presun hmôt pre kamennú dlažbu v objektoch výšky nad 12 do 60 m</t>
  </si>
  <si>
    <t>430</t>
  </si>
  <si>
    <t>773</t>
  </si>
  <si>
    <t>Podlahy z liateho teraca</t>
  </si>
  <si>
    <t>773511460</t>
  </si>
  <si>
    <t>M+D podlahy z liateho terrazza v celkovej hrúbke 22mm, vrátane soklovej úpravy</t>
  </si>
  <si>
    <t>432</t>
  </si>
  <si>
    <t>998773203</t>
  </si>
  <si>
    <t>Presun hmôt pre podlahy terazzové v objektoch výšky nad 12 do 24 m</t>
  </si>
  <si>
    <t>434</t>
  </si>
  <si>
    <t>775530070</t>
  </si>
  <si>
    <t>Montáž podlahy z laminátových a drevených parkiet, šírka do 190 mm, lepením, vrátane olištovania</t>
  </si>
  <si>
    <t>436</t>
  </si>
  <si>
    <t>6119804500</t>
  </si>
  <si>
    <t>Veľkoplošné parkety drevené - podľa výberu arch/investora</t>
  </si>
  <si>
    <t>438</t>
  </si>
  <si>
    <t>61198045501</t>
  </si>
  <si>
    <t>Veľkoplošné parkety - podľa výberu arch/investora</t>
  </si>
  <si>
    <t>440</t>
  </si>
  <si>
    <t>998775203</t>
  </si>
  <si>
    <t>Presun hmôt pre podlahy vlysové a parketové v objektoch výšky nad 12 do 24 m</t>
  </si>
  <si>
    <t>442</t>
  </si>
  <si>
    <t>776470010</t>
  </si>
  <si>
    <t>Lepenie a rezanie podlahových soklov z koberca</t>
  </si>
  <si>
    <t>444</t>
  </si>
  <si>
    <t>776572310</t>
  </si>
  <si>
    <t>Lepenie textilných podláh - kobercov z pásov</t>
  </si>
  <si>
    <t>446</t>
  </si>
  <si>
    <t>6970005200</t>
  </si>
  <si>
    <t>Koberec - podľa výberu arch/investora</t>
  </si>
  <si>
    <t>448</t>
  </si>
  <si>
    <t>998776203</t>
  </si>
  <si>
    <t>Presun hmôt pre podlahy povlakové v objektoch výšky nad 12 do 24 m</t>
  </si>
  <si>
    <t>450</t>
  </si>
  <si>
    <t>781</t>
  </si>
  <si>
    <t>Dokončovacie práce a obklady</t>
  </si>
  <si>
    <t>781445013</t>
  </si>
  <si>
    <t>Montáž obkladov vnútor. stien z obkladačiek kladených do tmelu</t>
  </si>
  <si>
    <t>452</t>
  </si>
  <si>
    <t>5978152000</t>
  </si>
  <si>
    <t>Obkladačky keramické - podľa výberu investora</t>
  </si>
  <si>
    <t>454</t>
  </si>
  <si>
    <t>998781203</t>
  </si>
  <si>
    <t>Presun hmôt pre obklady keramické v objektoch výšky nad 12 do 24 m</t>
  </si>
  <si>
    <t>456</t>
  </si>
  <si>
    <t>783225609</t>
  </si>
  <si>
    <t>M+D Protiprašný náter betónových stien</t>
  </si>
  <si>
    <t>458</t>
  </si>
  <si>
    <t>784</t>
  </si>
  <si>
    <t>Dokončovacie práce - maľby</t>
  </si>
  <si>
    <t>784100010x</t>
  </si>
  <si>
    <t>Maľby oteruvzdorné dekoračné  dvojnásobné strojne nanášané, základné na jemnozrnný podklad výšky do 3,80 m</t>
  </si>
  <si>
    <t>460</t>
  </si>
  <si>
    <t>784100010X1</t>
  </si>
  <si>
    <t>Maľby oteruvzdorné  strojne nanášané dvojnásobné základné na podklad jemnozrnný</t>
  </si>
  <si>
    <t>462</t>
  </si>
  <si>
    <t>784410100</t>
  </si>
  <si>
    <t>Penetrovanie jednonásobné jemnozrnných podkladov</t>
  </si>
  <si>
    <t>464</t>
  </si>
  <si>
    <t>784418011</t>
  </si>
  <si>
    <t>Zakrývanie otvorov, podláh a zariadení fóliou v miestnostiach alebo na schodisku</t>
  </si>
  <si>
    <t>466</t>
  </si>
  <si>
    <t>784452271</t>
  </si>
  <si>
    <t>Maľby z maliarskych zmesí Primalex, Farmal, ručne nanášané dvojnásobné základné na podklad jemnozrnný výšky do 3,80 m</t>
  </si>
  <si>
    <t>468</t>
  </si>
  <si>
    <t>787</t>
  </si>
  <si>
    <t>Zasklievanie</t>
  </si>
  <si>
    <t>787892311</t>
  </si>
  <si>
    <t>M+D Podlaha z bepečnostného protipožiarneho skla hr.40mm, požiarna odolnosť 45min, vrátane podložky pod sklo hr.25mm</t>
  </si>
  <si>
    <t>470</t>
  </si>
  <si>
    <t>998787203</t>
  </si>
  <si>
    <t>Presun hmôt pre zasklievanie v objektoch výšky nad 12 do 24 mm</t>
  </si>
  <si>
    <t>472</t>
  </si>
  <si>
    <t>PS 01</t>
  </si>
  <si>
    <t>Montáže dopr.zariad.sklad.zar.a váh</t>
  </si>
  <si>
    <t>M+D Výťah pre 9 osôb, s rýchlosťou 1.0m/s, nosnosť 675kg pre šachtu rozmerov 1600x1750mm,  vrátane teleskopiských dverí pre 3 stanice, ovládacími prvkami a potrebného príslušenstva</t>
  </si>
  <si>
    <t>kpl</t>
  </si>
  <si>
    <t>474</t>
  </si>
  <si>
    <t>476</t>
  </si>
  <si>
    <t>478</t>
  </si>
  <si>
    <t>03.2 - D1.3 Zdravotechnika</t>
  </si>
  <si>
    <r>
      <t xml:space="preserve">    1 - ZEMNE PRÁCE</t>
    </r>
    <r>
      <rPr>
        <sz val="10"/>
        <color rgb="FFFF0000"/>
        <rFont val="Arial CE"/>
        <charset val="238"/>
      </rPr>
      <t xml:space="preserve"> (NEROBÍ SA V DANEJ ETAPE)</t>
    </r>
  </si>
  <si>
    <r>
      <t xml:space="preserve">    4 - VODOROVNÉ KONŠTRUKCIE</t>
    </r>
    <r>
      <rPr>
        <sz val="10"/>
        <color rgb="FFFF0000"/>
        <rFont val="Arial CE"/>
        <charset val="238"/>
      </rPr>
      <t xml:space="preserve"> (NEROBÍ SA V DANEJ ETAPE)</t>
    </r>
  </si>
  <si>
    <r>
      <t xml:space="preserve">    5 - KOMUNIKÁCIE</t>
    </r>
    <r>
      <rPr>
        <sz val="10"/>
        <color rgb="FFFF0000"/>
        <rFont val="Arial CE"/>
        <charset val="238"/>
      </rPr>
      <t xml:space="preserve"> (NEROBÍ SA V DANEJ ETAPE)</t>
    </r>
  </si>
  <si>
    <r>
      <t xml:space="preserve">    8 - RÚROVÉ VEDENIA</t>
    </r>
    <r>
      <rPr>
        <sz val="10"/>
        <color rgb="FFFF0000"/>
        <rFont val="Arial CE"/>
        <charset val="238"/>
      </rPr>
      <t xml:space="preserve"> (NEROBÍ SA V DANEJ ETAPE)</t>
    </r>
  </si>
  <si>
    <r>
      <t xml:space="preserve">    9 - OSTATNÉ KONŠTRUKCIE A PRÁCE</t>
    </r>
    <r>
      <rPr>
        <sz val="10"/>
        <color rgb="FFFF0000"/>
        <rFont val="Arial CE"/>
        <charset val="238"/>
      </rPr>
      <t xml:space="preserve"> (NEROBÍ SA V DANEJ ETAPE)</t>
    </r>
  </si>
  <si>
    <r>
      <t xml:space="preserve">    721 - Vnútorná kanalizácia</t>
    </r>
    <r>
      <rPr>
        <sz val="10"/>
        <color rgb="FFFF0000"/>
        <rFont val="Arial CE"/>
        <charset val="238"/>
      </rPr>
      <t xml:space="preserve"> (NEROBÍ SA V DANEJ ETAPE)</t>
    </r>
  </si>
  <si>
    <t xml:space="preserve">    723 - Vnútorný plynovod</t>
  </si>
  <si>
    <r>
      <t xml:space="preserve">    272 - Vedenia rúrové vonkajšie - plynovody</t>
    </r>
    <r>
      <rPr>
        <sz val="10"/>
        <color rgb="FFFF0000"/>
        <rFont val="Arial CE"/>
        <charset val="238"/>
      </rPr>
      <t xml:space="preserve"> (NEROBÍ SA V DANEJ ETAPE)</t>
    </r>
  </si>
  <si>
    <r>
      <t xml:space="preserve">    999 - MCE ostatné</t>
    </r>
    <r>
      <rPr>
        <sz val="10"/>
        <color rgb="FFFF0000"/>
        <rFont val="Arial CE"/>
        <charset val="238"/>
      </rPr>
      <t xml:space="preserve"> (NEROBÍ SA V DANEJ ETAPE)</t>
    </r>
  </si>
  <si>
    <t>03.3 - D1.4 Vykurovanie</t>
  </si>
  <si>
    <t>BRatislava, Panenská 11</t>
  </si>
  <si>
    <t xml:space="preserve">Ing.arch. Matúš Ivanič </t>
  </si>
  <si>
    <r>
      <t xml:space="preserve">    722 - Vnútorný vodovod</t>
    </r>
    <r>
      <rPr>
        <sz val="10"/>
        <color rgb="FFFF0000"/>
        <rFont val="Arial CE"/>
        <charset val="238"/>
      </rPr>
      <t xml:space="preserve"> (NEROBÍ SA V DANEJ ETAPE)</t>
    </r>
  </si>
  <si>
    <t xml:space="preserve">    732 - Strojovne</t>
  </si>
  <si>
    <r>
      <t xml:space="preserve">    733 - Rozvod potrubia</t>
    </r>
    <r>
      <rPr>
        <sz val="10"/>
        <color rgb="FFFF0000"/>
        <rFont val="Arial CE"/>
        <charset val="238"/>
      </rPr>
      <t xml:space="preserve"> (NEROBÍ SA V DANEJ ETAPE)</t>
    </r>
  </si>
  <si>
    <t xml:space="preserve">    734 - Armatúry</t>
  </si>
  <si>
    <t xml:space="preserve">    735 - Vykurovacie telesá</t>
  </si>
  <si>
    <t xml:space="preserve">    783 - Nátery</t>
  </si>
  <si>
    <t>03.4 - D1.5 Elektroinštalácie - umelé osvetlenie - slaboprúd</t>
  </si>
  <si>
    <t>D1 - Rozvádzač silové</t>
  </si>
  <si>
    <t>D2 - Dátové rozvádzače RACK, WIFI ACCESS POINT</t>
  </si>
  <si>
    <t>D3 - Káble elektroinštalácia</t>
  </si>
  <si>
    <t>D4 - Elektroinštalačný materiál</t>
  </si>
  <si>
    <t>D5 - Svietidlá</t>
  </si>
  <si>
    <t>D6 - Svietidlá exteriér</t>
  </si>
  <si>
    <t>D7 - HSZ, Ostatné</t>
  </si>
  <si>
    <t>D1</t>
  </si>
  <si>
    <t>Rozvádzač silové</t>
  </si>
  <si>
    <t>EL033</t>
  </si>
  <si>
    <t>Rozvádzač  RH (podľa výkresu E1.5-06), osadenie, napojenie a montáž vrátane vodorovnej a zvislej dopravy, drobného spojovacieho materálu, odvozu a likvidácie odpadu a všetkých prác súvisiacich s realizovaním danej položky.</t>
  </si>
  <si>
    <t>EL033D</t>
  </si>
  <si>
    <t>Rozvádzač  RH (podľa výkresu E1.5-06)</t>
  </si>
  <si>
    <t>EL034</t>
  </si>
  <si>
    <t>Rozvádzač  RP1 (podľa výkresu E1.5-07), osadenie, napojenie a montáž vrátane vodorovnej a zvislej dopravy, drobného spojovacieho materálu, odvozu a likvidácie odpadu a všetkých prác súvisiacich s realizovaním danej položky.</t>
  </si>
  <si>
    <t>EL034D</t>
  </si>
  <si>
    <t>Rozvádzač  RP1 (podľa výkresu E1.5-07)</t>
  </si>
  <si>
    <t>EL035</t>
  </si>
  <si>
    <t>Rozvádzač  RP2 (podľa výkresu E1.5-08), osadenie, napojenie a montáž vrátane vodorovnej a zvislej dopravy, drobného spojovacieho materálu, odvozu a likvidácie odpadu a všetkých prác súvisiacich s realizovaním danej položky.</t>
  </si>
  <si>
    <t>EL035D</t>
  </si>
  <si>
    <t>Rozvádzač  RP2 (podľa výkresu E1.5-08)</t>
  </si>
  <si>
    <t>EL036</t>
  </si>
  <si>
    <t>Rozvádzač  RP3 (podľa výkresu E1.5-09), osadenie, napojenie a montáž vrátane vodorovnej a zvislej dopravy, drobného spojovacieho materálu, odvozu a likvidácie odpadu a všetkých prác súvisiacich s realizovaním danej položky.</t>
  </si>
  <si>
    <t>EL036D</t>
  </si>
  <si>
    <t>Rozvádzač  RP3 (podľa výkresu E1.5-09)</t>
  </si>
  <si>
    <t>EL037</t>
  </si>
  <si>
    <t>Rozvádzač  RP4 (podľa výkresu E1.5-10), osadenie, napojenie a montáž vrátane vodorovnej a zvislej dopravy, drobného spojovacieho materálu, odvozu a likvidácie odpadu a všetkých prác súvisiacich s realizovaním danej položky.</t>
  </si>
  <si>
    <t>EL037D</t>
  </si>
  <si>
    <t>Rozvádzač  RP4 (podľa výkresu E1.5-10)</t>
  </si>
  <si>
    <t>EL038</t>
  </si>
  <si>
    <t>Rozvádzač  RP5 (podľa výkresu E1.5-11), osadenie, napojenie a montáž vrátane vodorovnej a zvislej dopravy, drobného spojovacieho materálu, odvozu a likvidácie odpadu a všetkých prác súvisiacich s realizovaním danej položky.</t>
  </si>
  <si>
    <t>EL038D</t>
  </si>
  <si>
    <t>Rozvádzač  RP5 (podľa výkresu E1.5-11)</t>
  </si>
  <si>
    <t>EL039</t>
  </si>
  <si>
    <t>Rozvádzač  RP6 (podľa výkresu E1.5-12), osadenie, napojenie a montáž vrátane vodorovnej a zvislej dopravy, drobného spojovacieho materálu, odvozu a likvidácie odpadu a všetkých prác súvisiacich s realizovaním danej položky.</t>
  </si>
  <si>
    <t>EL039D</t>
  </si>
  <si>
    <t>Rozvádzač  RP6 (podľa výkresu E1.5-12)</t>
  </si>
  <si>
    <t>EL040</t>
  </si>
  <si>
    <t>Rozvádzač  RP7 (podľa výkresu E1.5-13), osadenie, napojenie a montáž vrátane vodorovnej a zvislej dopravy, drobného spojovacieho materálu, odvozu a likvidácie odpadu a všetkých prác súvisiacich s realizovaním danej položky.</t>
  </si>
  <si>
    <t>EL040D</t>
  </si>
  <si>
    <t>Rozvádzač  RP7 (podľa výkresu E1.5-13)</t>
  </si>
  <si>
    <t>EL041</t>
  </si>
  <si>
    <t>Rozvádzač  RP8 (podľa výkresu E1.5-14) osadenie, napojenie a montáž vrátane vodorovnej a zvislej dopravy, drobného spojovacieho materálu, odvozu a likvidácie odpadu a všetkých prác súvisiacich s realizovaním danej položky.</t>
  </si>
  <si>
    <t>EL041D</t>
  </si>
  <si>
    <t>Rozvádzač  RP8 (podľa výkresu E1.5-14)</t>
  </si>
  <si>
    <t>EL042</t>
  </si>
  <si>
    <t>Rozvádzač  RP9 (podľa výkresu E1.5-15), osadenie, napojenie a montáž vrátane vodorovnej a zvislej dopravy, drobného spojovacieho materálu, odvozu a likvidácie odpadu a všetkých prác súvisiacich s realizovaním danej položky.</t>
  </si>
  <si>
    <t>EL042D</t>
  </si>
  <si>
    <t>Rozvádzač  RP9 (podľa výkresu E1.5-15)</t>
  </si>
  <si>
    <t>EL043</t>
  </si>
  <si>
    <t>Rozvádzač  RPP (podľa výkresu E1.5-16), osadenie, napojenie a montáž vrátane vodorovnej a zvislej dopravy, drobného spojovacieho materálu, odvozu a likvidácie odpadu a všetkých prác súvisiacich s realizovaním danej položky.</t>
  </si>
  <si>
    <t>EL043D</t>
  </si>
  <si>
    <t>Rozvádzač  RPP (podľa výkresu E1.5-16)</t>
  </si>
  <si>
    <t>EL044</t>
  </si>
  <si>
    <t>Rozvádzač  RVO (podľa výkresu E1.5-16), RVO- rozvádzač osvetlenia umiestnený  do steny IP55/44 zabezpečuje istenie úsekov, ochranu voči prepätiu káblových vývodov silového a komunikačného vedenia DALI z periferných zariadení. Zabezpečuje prenos a zosilnen</t>
  </si>
  <si>
    <t>EL044D</t>
  </si>
  <si>
    <t>D2</t>
  </si>
  <si>
    <t>Dátové rozvádzače RACK, WIFI ACCESS POINT</t>
  </si>
  <si>
    <t>EL045D</t>
  </si>
  <si>
    <t>Dátový rozvádzač RACK 19" rozvádzač nástenný dvojdielny 9U/500mm, šedý RAL7035</t>
  </si>
  <si>
    <t>EL046</t>
  </si>
  <si>
    <t>Montáž - Dátový rozvádzač RACK 19" rozvádzač nástenný dvojdielny 42U/600x600mm, šedý RAL7035</t>
  </si>
  <si>
    <t>EL046D</t>
  </si>
  <si>
    <t>Dátový rozvádzač RACK 19" rozvádzač nástenný dvojdielny 42U/600x600mm, šedý RAL7035</t>
  </si>
  <si>
    <t>EL047D</t>
  </si>
  <si>
    <t>Vyväzovací panel</t>
  </si>
  <si>
    <t>EL048D</t>
  </si>
  <si>
    <t>Osadený patch panel s 24 portmi RJ-45 na budovanie rozľahlých sietí s tienenými (STP) káblami. Panel je vhodný na umiestnenie do racku, kde zaberie priestor s veľkosťou 1U, má čierne vyhotovenie a podporuje kategoriu 6A.</t>
  </si>
  <si>
    <t>EL049D</t>
  </si>
  <si>
    <t>(Ref. Cisco SRW2048-K9-EU) je switch, 50 portov štandardu 10/100/1000 Mb/s, dvojicu veľmi flexibilných SFP portov</t>
  </si>
  <si>
    <t>EL050D</t>
  </si>
  <si>
    <t>(Ref. Cisco Cisco SG300-52P-K9-EU) je switch, 48 portov štandardu 10/100/1000 Mb/s, štvoricu veľmi flexibilných SFP portov</t>
  </si>
  <si>
    <t>EL051D</t>
  </si>
  <si>
    <t>patch kable 1m</t>
  </si>
  <si>
    <t>EL052D</t>
  </si>
  <si>
    <t>(Ref. Ubiquiti UniFi UAP-AC-LR), Anténa s integrovaným WiFi 802.11 a/b/g/n/ac, až 450Mbps + 867Mbps, Dual-Band 2.4GHz + 5GHz, 3x3 MIMO, funkcia AP/Hotspot, 1x GLAN, PoE</t>
  </si>
  <si>
    <t>EL053D</t>
  </si>
  <si>
    <t>inštalačný materiál</t>
  </si>
  <si>
    <t>EL054</t>
  </si>
  <si>
    <t>Montáž, osadenie, oživenie</t>
  </si>
  <si>
    <t>EL055</t>
  </si>
  <si>
    <t>Vyhotovenie meracích protokolov pre 120ks dátových zásuviek</t>
  </si>
  <si>
    <t>D3</t>
  </si>
  <si>
    <t>Káble elektroinštalácia</t>
  </si>
  <si>
    <t>EL056</t>
  </si>
  <si>
    <t>Montáž - Kábel 1-CHKE-V 3x1,5 B2ca - s1,d1,a1</t>
  </si>
  <si>
    <t>EL056D</t>
  </si>
  <si>
    <t>Kábel 1-CHKE-V 3x1,5 B2ca - s1,d1,a1</t>
  </si>
  <si>
    <t>EL057</t>
  </si>
  <si>
    <t>Montáž - Kábel N2XH-J 1x16 zž B2ca - s1,d1,a1</t>
  </si>
  <si>
    <t>EL057D</t>
  </si>
  <si>
    <t>Kábel N2XH-J 1x16 zž B2ca - s1,d1,a1</t>
  </si>
  <si>
    <t>EL058</t>
  </si>
  <si>
    <t>Montáž - Kábel N2XH-J 1x25 zž B2ca - s1,d1,a1</t>
  </si>
  <si>
    <t>EL058D</t>
  </si>
  <si>
    <t>Kábel N2XH-J 1x25 zž B2ca - s1,d1,a1</t>
  </si>
  <si>
    <t>EL059</t>
  </si>
  <si>
    <t>Montáž - Kábel N2XH-J 3x1,5 B2ca - s1,d1,a1</t>
  </si>
  <si>
    <t>EL059D</t>
  </si>
  <si>
    <t>Kábel N2XH-J 3x1,5 B2ca - s1,d1,a1</t>
  </si>
  <si>
    <t>EL060</t>
  </si>
  <si>
    <t>Montáž - Kábel N2XH-J 3x2,5 B2ca - s1,d1,a1</t>
  </si>
  <si>
    <t>EL060D</t>
  </si>
  <si>
    <t>Kábel N2XH-J 3x2,5 B2ca - s1,d1,a1</t>
  </si>
  <si>
    <t>EL061</t>
  </si>
  <si>
    <t>Montáž - Kábel N2XH-J 5x1,5 B2ca - s1,d1,a1</t>
  </si>
  <si>
    <t>EL061D</t>
  </si>
  <si>
    <t>Kábel N2XH-J 5x1,5 B2ca - s1,d1,a1</t>
  </si>
  <si>
    <t>EL062</t>
  </si>
  <si>
    <t>Montáž - Kábel N2XH-J 5x2,5 B2ca - s1,d1,a1</t>
  </si>
  <si>
    <t>EL062D</t>
  </si>
  <si>
    <t>Kábel N2XH-J 5x2,5 B2ca - s1,d1,a1</t>
  </si>
  <si>
    <t>EL063</t>
  </si>
  <si>
    <t>Montáž - Kábel N2XH-J 5x4 B2ca - s1,d1,a1</t>
  </si>
  <si>
    <t>EL063D</t>
  </si>
  <si>
    <t>Kábel N2XH-J 5x4 B2ca - s1,d1,a1</t>
  </si>
  <si>
    <t>EL064</t>
  </si>
  <si>
    <t>Montáž - Kábel N2XH-J 5x6 B2ca - s1,d1,a1</t>
  </si>
  <si>
    <t>EL064D</t>
  </si>
  <si>
    <t>Kábel N2XH-J 5x6 B2ca - s1,d1,a1</t>
  </si>
  <si>
    <t>EL065</t>
  </si>
  <si>
    <t>Montáž - Kábel N2XH-J 5x16 B2ca - s1,d1,a1</t>
  </si>
  <si>
    <t>EL065D</t>
  </si>
  <si>
    <t>Kábel N2XH-J 5x16 B2ca - s1,d1,a1</t>
  </si>
  <si>
    <t>EL066</t>
  </si>
  <si>
    <t>Montáž - Kábel N2XH-J 5x25 B2ca - s1,d1,a1</t>
  </si>
  <si>
    <t>EL066D</t>
  </si>
  <si>
    <t>Kábel N2XH-J 5x25 B2ca - s1,d1,a1</t>
  </si>
  <si>
    <t>EL067</t>
  </si>
  <si>
    <t>Montáž - Kábel NHXH-J 3x1,5 E30 B2ca(s1a,d1,a1)</t>
  </si>
  <si>
    <t>EL067D</t>
  </si>
  <si>
    <t>Kábel NHXH-J 3x1,5 E30 B2ca(s1a,d1,a1)</t>
  </si>
  <si>
    <t>EL068</t>
  </si>
  <si>
    <t>Montáž - Kábel NHXH-O 2x1,5  B2ca(s1a,d1,a1)</t>
  </si>
  <si>
    <t>EL068D</t>
  </si>
  <si>
    <t>Kábel NHXH-O 2x1,5  B2ca(s1a,d1,a1)</t>
  </si>
  <si>
    <t>EL069</t>
  </si>
  <si>
    <t>Montáž - Kábel H05RR-F 3x1,5</t>
  </si>
  <si>
    <t>EL069D</t>
  </si>
  <si>
    <t>Kábel H05RR-F 3x1,5</t>
  </si>
  <si>
    <t>EL070</t>
  </si>
  <si>
    <t>Montáž - STP4x2xAWG23,Cat 6A,550 MHz, LSOH,Euroclass B2ca - s1,d1,a1</t>
  </si>
  <si>
    <t>EL070D</t>
  </si>
  <si>
    <t>STP4x2xAWG23,Cat 6A,550 MHz, LSOH,Euroclass B2ca - s1,d1,a1</t>
  </si>
  <si>
    <t>EL071</t>
  </si>
  <si>
    <t>Montáž - chránička n16mm FXP TURBO16 - bezhalogénové</t>
  </si>
  <si>
    <t>EL071D</t>
  </si>
  <si>
    <t>chránička n16mm FXP TURBO16 - bezhalogénové</t>
  </si>
  <si>
    <t>EL072</t>
  </si>
  <si>
    <t>Montáž - chránička n20mm FXP TURBO 20 - bezhalogénové</t>
  </si>
  <si>
    <t>EL072D</t>
  </si>
  <si>
    <t>chránička n20mm FXP TURBO 20 - bezhalogénové</t>
  </si>
  <si>
    <t>EL073</t>
  </si>
  <si>
    <t>Montáž - chránička n25mm FXP TURBO 25 - bezhalogénové</t>
  </si>
  <si>
    <t>EL073D</t>
  </si>
  <si>
    <t>chránička n25mm FXP TURBO 25 - bezhalogénové</t>
  </si>
  <si>
    <t>EL074</t>
  </si>
  <si>
    <t>Montáž - chránička n32mm FXP TURBO 32 - bezhalogénové</t>
  </si>
  <si>
    <t>EL074D</t>
  </si>
  <si>
    <t>chránička n32mm FXP TURBO 32 - bezhalogénové</t>
  </si>
  <si>
    <t>EL075</t>
  </si>
  <si>
    <t>Montáž - chránička n50mm FXP TURBO 50 - bezhalogénové</t>
  </si>
  <si>
    <t>EL075D</t>
  </si>
  <si>
    <t>chránička n50mm FXP TURBO 50 - bezhalogénové</t>
  </si>
  <si>
    <t>EL076</t>
  </si>
  <si>
    <t>Montáž - chránička n80mm UV stabilná, odolná proti vonkajším vplyvom (vedenie na streche)</t>
  </si>
  <si>
    <t>EL076D</t>
  </si>
  <si>
    <t>chránička n80mm UV stabilná, odolná proti vonkajším vplyvom (vedenie na streche)</t>
  </si>
  <si>
    <t>EL077</t>
  </si>
  <si>
    <t>Montáž - príchytka pre chráničku n16mm</t>
  </si>
  <si>
    <t>EL077D</t>
  </si>
  <si>
    <t>príchytka pre chráničku n16mm</t>
  </si>
  <si>
    <t>EL078</t>
  </si>
  <si>
    <t>Montáž - príchytka pre chráničku n20mm</t>
  </si>
  <si>
    <t>EL078D</t>
  </si>
  <si>
    <t>príchytka pre chráničku n20mm</t>
  </si>
  <si>
    <t>EL079</t>
  </si>
  <si>
    <t>Montáž - príchytka pre chráničku n25mm</t>
  </si>
  <si>
    <t>EL079D</t>
  </si>
  <si>
    <t>príchytka pre chráničku n25mm</t>
  </si>
  <si>
    <t>EL080</t>
  </si>
  <si>
    <t>Montáž - príchytka pre chráničku n32mm</t>
  </si>
  <si>
    <t>EL080D</t>
  </si>
  <si>
    <t>príchytka pre chráničku n32mm</t>
  </si>
  <si>
    <t>EL081</t>
  </si>
  <si>
    <t>Montáž - príchytka pre chráničku n50mm</t>
  </si>
  <si>
    <t>EL081D</t>
  </si>
  <si>
    <t>príchytka pre chráničku n50mm</t>
  </si>
  <si>
    <t>EL082</t>
  </si>
  <si>
    <t>Ukončenie vodičov v rozvádzačoch, krabiciach do 2,5mm</t>
  </si>
  <si>
    <t>EL083</t>
  </si>
  <si>
    <t>Ukončenie vodičov v rozvádzačoch do 16mm</t>
  </si>
  <si>
    <t>EL084</t>
  </si>
  <si>
    <t>Ukončenie vodičov v rozvádzačoch do 35mm</t>
  </si>
  <si>
    <t>EL085</t>
  </si>
  <si>
    <t>Montáž - Káblový úchyt pre 16 káblov, motýľový tvar, oceľová</t>
  </si>
  <si>
    <t>EL085D</t>
  </si>
  <si>
    <t>Káblový úchyt pre 16 káblov, motýľový tvar, oceľová</t>
  </si>
  <si>
    <t>EL086</t>
  </si>
  <si>
    <t>Montáž - Rebrík (Ref. DUP/DUOP200H60/3 N)</t>
  </si>
  <si>
    <t>EL086D</t>
  </si>
  <si>
    <t>Rebrík (Ref. DUP/DUOP200H60/3 N)</t>
  </si>
  <si>
    <t>EL087</t>
  </si>
  <si>
    <t>Montáž - Bernard svorka ZSA16</t>
  </si>
  <si>
    <t>EL087D</t>
  </si>
  <si>
    <t>Bernard svorka ZSA16</t>
  </si>
  <si>
    <t>EL088</t>
  </si>
  <si>
    <t>Montáž - Medenný pásik pre (Ref. Bernard svorka ZSA 16)</t>
  </si>
  <si>
    <t>EL088D</t>
  </si>
  <si>
    <t>Medenný pásik pre (Ref. Bernard svorka ZSA 16)</t>
  </si>
  <si>
    <t>EL089</t>
  </si>
  <si>
    <t>Montáž - (Ref. Bernard svorka ZS4)</t>
  </si>
  <si>
    <t>EL089D</t>
  </si>
  <si>
    <t>(Ref. Bernard svorka ZS4)</t>
  </si>
  <si>
    <t>EL090</t>
  </si>
  <si>
    <t>Montáž - Hmoždinka 5458 natĺkacia k sťah. páskam 8mm čierna (100ks)</t>
  </si>
  <si>
    <t>bal</t>
  </si>
  <si>
    <t>EL090D</t>
  </si>
  <si>
    <t>Hmoždinka 5458 natĺkacia k sťah. páskam 8mm čierna (100ks)</t>
  </si>
  <si>
    <t>EL091D</t>
  </si>
  <si>
    <t>Páska izol. 0,13x15x10m biela (Ref. ELECTRA)</t>
  </si>
  <si>
    <t>EL092D</t>
  </si>
  <si>
    <t>Páska izol. 0,13x15x10m  ierna (Ref. ELECTRA)</t>
  </si>
  <si>
    <t>EL093D</t>
  </si>
  <si>
    <t>(Ref. OBO 1470175) páska montážna 5055 (17mm x 1mm x 10m)</t>
  </si>
  <si>
    <t>EL094D</t>
  </si>
  <si>
    <t>F-Clip pre upevnenie káblov v drážke širokej do 60mm</t>
  </si>
  <si>
    <t>EL095</t>
  </si>
  <si>
    <t>Montáž - Príchytka káblov natĺkacia do otvoru O6mm, pre kábel 2x O4÷12mm, šedá</t>
  </si>
  <si>
    <t>EL095D</t>
  </si>
  <si>
    <t>Príchytka káblov natĺkacia do otvoru O6mm, pre kábel 2x O4÷12mm, šedá</t>
  </si>
  <si>
    <t>EL096</t>
  </si>
  <si>
    <t>Montáž - Príchytka káblov natĺkacia do otvoru O6mm, pre rúru 2x O20÷25mm, šedá</t>
  </si>
  <si>
    <t>EL096D</t>
  </si>
  <si>
    <t>Príchytka káblov natĺkacia do otvoru O6mm, pre rúru 2x O20÷25mm, šedá</t>
  </si>
  <si>
    <t>EL097D</t>
  </si>
  <si>
    <t>Páska viazacia 280x3,5 (100ks)</t>
  </si>
  <si>
    <t>EL098D</t>
  </si>
  <si>
    <t>Páska viazacia 140x3,5 (100ks)</t>
  </si>
  <si>
    <t>EL099</t>
  </si>
  <si>
    <t>Rezanie drážky v betóne do 29mm (zaomietanie drážky je predmetom stavebnej časti)</t>
  </si>
  <si>
    <t>EL100</t>
  </si>
  <si>
    <t>Vysekávanie krabičky pre prístroje do tehly</t>
  </si>
  <si>
    <t>D4</t>
  </si>
  <si>
    <t>Elektroinštalačný materiál</t>
  </si>
  <si>
    <t>EL101</t>
  </si>
  <si>
    <t>Montáž - Zásuvka jednonásobná, pod omietku, 16A/230V</t>
  </si>
  <si>
    <t>EL101D</t>
  </si>
  <si>
    <t>Zásuvka jednonásobná, pod omietku, 16A/230V</t>
  </si>
  <si>
    <t>EL102</t>
  </si>
  <si>
    <t>Montáž - Zásuvka 3fázová, 16A/400V, IP44</t>
  </si>
  <si>
    <t>EL102D</t>
  </si>
  <si>
    <t>Zásuvka 3fázová, 16A/400V, IP44</t>
  </si>
  <si>
    <t>EL103</t>
  </si>
  <si>
    <t>Montáž - Zásuvka  16A/230V, IP44</t>
  </si>
  <si>
    <t>EL103D</t>
  </si>
  <si>
    <t>Zásuvka  16A/230V, IP44</t>
  </si>
  <si>
    <t>EL104</t>
  </si>
  <si>
    <t>Montáž - Zásuvka  16A/230V, IP65</t>
  </si>
  <si>
    <t>EL104D</t>
  </si>
  <si>
    <t>Zásuvka  16A/230V, IP65</t>
  </si>
  <si>
    <t>EL105</t>
  </si>
  <si>
    <t>Montáž - Spínač jednopol. 10A/230, rad.1</t>
  </si>
  <si>
    <t>EL105D</t>
  </si>
  <si>
    <t>Spínač jednopol. 10A/230, rad.1</t>
  </si>
  <si>
    <t>EL106</t>
  </si>
  <si>
    <t>Montáž - Spínač jednopol. 10A/230, rad.5</t>
  </si>
  <si>
    <t>EL106D</t>
  </si>
  <si>
    <t>Spínač jednopol. 10A/230, rad.5</t>
  </si>
  <si>
    <t>EL107</t>
  </si>
  <si>
    <t>Montáž - Spínač jednopol. 10A/230, rad.6</t>
  </si>
  <si>
    <t>EL107D</t>
  </si>
  <si>
    <t>Spínač jednopol. 10A/230, rad.6</t>
  </si>
  <si>
    <t>EL108</t>
  </si>
  <si>
    <t>Montáž - Spínač jednopol. 10A/230, rad.7</t>
  </si>
  <si>
    <t>EL108D</t>
  </si>
  <si>
    <t>Spínač jednopol. 10A/230, rad.7</t>
  </si>
  <si>
    <t>EL109</t>
  </si>
  <si>
    <t>Montáž - Spínač pohybový stropný zapustený 360°</t>
  </si>
  <si>
    <t>EL109D</t>
  </si>
  <si>
    <t>Spínač pohybový stropný zapustený 360°</t>
  </si>
  <si>
    <t>EL110</t>
  </si>
  <si>
    <t>Montáž - Spínač pohybový 180°</t>
  </si>
  <si>
    <t>EL110D</t>
  </si>
  <si>
    <t>Spínač pohybový 180°</t>
  </si>
  <si>
    <t>EL111</t>
  </si>
  <si>
    <t>Montáž - Prístroj spínača žalúziového</t>
  </si>
  <si>
    <t>EL111D</t>
  </si>
  <si>
    <t>Prístroj spínača žalúziového</t>
  </si>
  <si>
    <t>EL112</t>
  </si>
  <si>
    <t>Montáž - Stiemač</t>
  </si>
  <si>
    <t>EL112D</t>
  </si>
  <si>
    <t>Stiemač</t>
  </si>
  <si>
    <t>EL113</t>
  </si>
  <si>
    <t>Montáž - Kryt spínača 1, 2, 6, 7, 1/0</t>
  </si>
  <si>
    <t>EL113D</t>
  </si>
  <si>
    <t>Kryt spínača 1, 2, 6, 7, 1/0</t>
  </si>
  <si>
    <t>EL114</t>
  </si>
  <si>
    <t>Montáž - Kryt spínača delený 5, 6+6, 1/0+1/0</t>
  </si>
  <si>
    <t>EL114D</t>
  </si>
  <si>
    <t>Kryt spínača delený 5, 6+6, 1/0+1/0</t>
  </si>
  <si>
    <t>EL115</t>
  </si>
  <si>
    <t>Montáž - Kryt spínača žalúziového</t>
  </si>
  <si>
    <t>EL115D</t>
  </si>
  <si>
    <t>Kryt spínača žalúziového</t>
  </si>
  <si>
    <t>EL116</t>
  </si>
  <si>
    <t>Montáž - Kryt stmievača</t>
  </si>
  <si>
    <t>EL116D</t>
  </si>
  <si>
    <t>Kryt stmievača</t>
  </si>
  <si>
    <t>EL117</t>
  </si>
  <si>
    <t>Montáž - (Ref. CENTRAL STOP)</t>
  </si>
  <si>
    <t>EL117D</t>
  </si>
  <si>
    <t>(Ref. CENTRAL STOP)</t>
  </si>
  <si>
    <t>EL118</t>
  </si>
  <si>
    <t>Montáž - (Ref. TOTAL STOP)</t>
  </si>
  <si>
    <t>EL118D</t>
  </si>
  <si>
    <t>(Ref. TOTAL STOP)</t>
  </si>
  <si>
    <t>EL119</t>
  </si>
  <si>
    <t>Montáž - Kryt komunikačnej zásuvky, dvojnásobná</t>
  </si>
  <si>
    <t>EL119D</t>
  </si>
  <si>
    <t>Kryt komunikačnej zásuvky, dvojnásobná</t>
  </si>
  <si>
    <t>EL120</t>
  </si>
  <si>
    <t>Montáž - Uchytávací strmeň komunikačnej zásuvky</t>
  </si>
  <si>
    <t>EL120D</t>
  </si>
  <si>
    <t>Uchytávací strmeň komunikačnej zásuvky</t>
  </si>
  <si>
    <t>EL121</t>
  </si>
  <si>
    <t>Montáž - Komunikačná zásuvka (Ref. keystone) PC 2xRJ45</t>
  </si>
  <si>
    <t>EL121D</t>
  </si>
  <si>
    <t>Komunikačná zásuvka (Ref. keystone) PC 2xRJ45</t>
  </si>
  <si>
    <t>EL122</t>
  </si>
  <si>
    <t>Montáž - Komunikačná zásuvka (Ref. keystone) PC 1xRJ45</t>
  </si>
  <si>
    <t>EL122D</t>
  </si>
  <si>
    <t>Komunikačná zásuvka (Ref. keystone) PC 1xRJ45</t>
  </si>
  <si>
    <t>EL123</t>
  </si>
  <si>
    <t>Montáž - 1 rámik</t>
  </si>
  <si>
    <t>EL123D</t>
  </si>
  <si>
    <t>1 rámik</t>
  </si>
  <si>
    <t>EL124</t>
  </si>
  <si>
    <t>Montáž - 2 rámik</t>
  </si>
  <si>
    <t>EL124D</t>
  </si>
  <si>
    <t>2 rámik</t>
  </si>
  <si>
    <t>EL125</t>
  </si>
  <si>
    <t>Montáž - 3 rámik</t>
  </si>
  <si>
    <t>EL125D</t>
  </si>
  <si>
    <t>3 rámik</t>
  </si>
  <si>
    <t>EL126</t>
  </si>
  <si>
    <t>Montáž - 4 rámik</t>
  </si>
  <si>
    <t>EL126D</t>
  </si>
  <si>
    <t>4 rámik</t>
  </si>
  <si>
    <t>EL127</t>
  </si>
  <si>
    <t>Montáž - Kryt zaslepovací</t>
  </si>
  <si>
    <t>EL127D</t>
  </si>
  <si>
    <t>Kryt zaslepovací</t>
  </si>
  <si>
    <t>EL128</t>
  </si>
  <si>
    <t>Montáž - Prístrojová krabica KPR68</t>
  </si>
  <si>
    <t>EL128D</t>
  </si>
  <si>
    <t>Prístrojová krabica KPR68</t>
  </si>
  <si>
    <t>EL129</t>
  </si>
  <si>
    <t>Montáž - Odbočovacia krabica, prázdna, s viečkom</t>
  </si>
  <si>
    <t>EL129D</t>
  </si>
  <si>
    <t>Odbočovacia krabica, prázdna, s viečkom</t>
  </si>
  <si>
    <t>EL130</t>
  </si>
  <si>
    <t>Montáž - Sádra</t>
  </si>
  <si>
    <t>EL130D</t>
  </si>
  <si>
    <t>Sádra</t>
  </si>
  <si>
    <t>EL131</t>
  </si>
  <si>
    <t>Montáž - Protipožiarna upchávka (Ref. HILTI) (6 prestupov)</t>
  </si>
  <si>
    <t>EL131D</t>
  </si>
  <si>
    <t>Protipožiarna upchávka (Ref. HILTI) (6 prestupov)</t>
  </si>
  <si>
    <t>EL132</t>
  </si>
  <si>
    <t>Montáž - Nivelizovateľná podlahová krabica 6xmodul 45 pre silnoprúdové a dátové zásuvky. Krabice je možné nivelizovať na výšku podlahy. Vhodné pre dvojité a dúté podlahy a všetky druhy podlahových systémov zaliatych mazaninou v úrovni podlahy.</t>
  </si>
  <si>
    <t>EL132D</t>
  </si>
  <si>
    <t>Nivelizovateľná podlahová krabica 6xmodul 45 pre silnoprúdové a dátové zásuvky.</t>
  </si>
  <si>
    <t>EL133</t>
  </si>
  <si>
    <t>Montáž - Nivelizovateľná podlahová krabica 12xmodul 45 pre silnoprúdové a dátové zásuvky. Krabice je možné nivelizovať na výšku podlahy. Vhodné pre dvojité a dúté podlahy a všetky druhy podlahových systémov zaliatych mazaninou v úrovni podlahy</t>
  </si>
  <si>
    <t>EL133D</t>
  </si>
  <si>
    <t>Nivelizovateľná podlahová krabica 12xmodul 45 pre silnoprúdové a dátové zásuvky.</t>
  </si>
  <si>
    <t>EL134</t>
  </si>
  <si>
    <t>Montáž - Zásuvka 230V 1-násobná, 2P+T, 2 moduly</t>
  </si>
  <si>
    <t>EL134D</t>
  </si>
  <si>
    <t>Zásuvka 230V 1-násobná, 2P+T, 2 moduly</t>
  </si>
  <si>
    <t>EL135</t>
  </si>
  <si>
    <t>Montáž - Zásuvka RJ45, STP, 1 modul, (Ref. Mosaic) – zásuvky RJ45 Cat.6A</t>
  </si>
  <si>
    <t>EL135D</t>
  </si>
  <si>
    <t>Zásuvka RJ45, STP, 1 modul, (Ref. Mosaic) – zásuvky RJ45 Cat.6A</t>
  </si>
  <si>
    <t>D5</t>
  </si>
  <si>
    <t>Svietidlá</t>
  </si>
  <si>
    <t>EL136</t>
  </si>
  <si>
    <t>Montáž - Prachotesné svietidlo  (Ref. OPAL) 20W 2350lm 4000K 80Ra</t>
  </si>
  <si>
    <t>EL136D</t>
  </si>
  <si>
    <t>Prachotesné svietidlo  (Ref. OPAL) 20W 2350lm 4000K 80Ra</t>
  </si>
  <si>
    <t>EL137</t>
  </si>
  <si>
    <t>Montáž - Prachotesné svietidlo  34W 4200lm 4000K 80Ra</t>
  </si>
  <si>
    <t>EL137D</t>
  </si>
  <si>
    <t>Prachotesné svietidlo  34W 4200lm 4000K 80Ra</t>
  </si>
  <si>
    <t>EL138</t>
  </si>
  <si>
    <t>Montáž - Prachotesné svietidlo  (Ref. OPAL) 30W 3400lm 4000K 80Ra</t>
  </si>
  <si>
    <t>EL138D</t>
  </si>
  <si>
    <t>Prachotesné svietidlo  (Ref. OPAL) 30W 3400lm 4000K 80Ra</t>
  </si>
  <si>
    <t>EL139</t>
  </si>
  <si>
    <t>Montáž - Prachotesné svietidlo (Ref. OPAL) 24W 3050lm 4000K 80Ra</t>
  </si>
  <si>
    <t>EL139D</t>
  </si>
  <si>
    <t>Prachotesné svietidlo (Ref. OPAL) 24W 3050lm 4000K 80Ra</t>
  </si>
  <si>
    <t>EL140</t>
  </si>
  <si>
    <t>Montáž - Downlight LED V3 2000lm 840 90Degree Reflector</t>
  </si>
  <si>
    <t>EL140D</t>
  </si>
  <si>
    <t>Downlight LED V3 2000lm 840 90Degree Reflector</t>
  </si>
  <si>
    <t>EL141</t>
  </si>
  <si>
    <t>Montáž - Svietidlo kancelárske LED4400-840 L12 LDO ASH1 SRE</t>
  </si>
  <si>
    <t>EL141D</t>
  </si>
  <si>
    <t>Svietidlo kancelárske LED4400-840 L12 LDO ASH1 SRE</t>
  </si>
  <si>
    <t>EL142</t>
  </si>
  <si>
    <t>Montáž -downlight IP44 WR LED20S/- NO</t>
  </si>
  <si>
    <t>EL142D</t>
  </si>
  <si>
    <t>downlight IP44 WR LED20S/- NO</t>
  </si>
  <si>
    <t>EL143</t>
  </si>
  <si>
    <t>Montáž - downlight IP44 WR LED11S/- NO</t>
  </si>
  <si>
    <t>EL143D</t>
  </si>
  <si>
    <t>downlight IP44 WR LED11S/- NO</t>
  </si>
  <si>
    <t>EL144</t>
  </si>
  <si>
    <t>Montáž - Svietidlo závestne SDI SOP 3510+3280lm 47+42W 840 L2535mm FO IP40 white</t>
  </si>
  <si>
    <t>EL144D</t>
  </si>
  <si>
    <t>Svietidlo závestne SOP 3510+3280lm 47+42W 840 L2535mm FO IP40 white</t>
  </si>
  <si>
    <t>EL145</t>
  </si>
  <si>
    <t>Montáž - Svietidlo závestne SOP 2730+2460lm 36+31W 840 L1975mm FO IP40 white</t>
  </si>
  <si>
    <t>EL145D</t>
  </si>
  <si>
    <t>Svietidlo závestne SOP 2730+2460lm 36+31W 840 L1975mm FO IP40 white</t>
  </si>
  <si>
    <t>EL146</t>
  </si>
  <si>
    <t>Montáž - Downlight RV SOP 2320lm 33W 840 L1148mm FO IP44 white</t>
  </si>
  <si>
    <t>EL146D</t>
  </si>
  <si>
    <t>Downlight RV SOP 2320lm 33W 840 L1148mm FO IP44 white</t>
  </si>
  <si>
    <t>EL147</t>
  </si>
  <si>
    <t>Montáž - Svietidlo závestne LED5600-840 L15 LDO ASH1 SRE,</t>
  </si>
  <si>
    <t>EL147D</t>
  </si>
  <si>
    <t>Svietidlo závestne LED5600-840 L15 LDO ASH1 SRE,</t>
  </si>
  <si>
    <t>EL148</t>
  </si>
  <si>
    <t>Montáž - LED pas 8m, 3000K, 350lm/m,80 Ra</t>
  </si>
  <si>
    <t>EL148D</t>
  </si>
  <si>
    <t>LED pas 8m, 3000K, 350lm/m,80 Ra</t>
  </si>
  <si>
    <t>EL149</t>
  </si>
  <si>
    <t>Montáž - LED pas 8,5m, 3000K, 350lm/m, 80Ra</t>
  </si>
  <si>
    <t>EL149D</t>
  </si>
  <si>
    <t>LED pas 8,5m, 3000K, 350lm/m, 80Ra</t>
  </si>
  <si>
    <t>EL150</t>
  </si>
  <si>
    <t>Montáž - Prisadené svietidlo nástenné asymetricky svietiace v zmysle špecifikácie požiadaviek na svietidlo</t>
  </si>
  <si>
    <t>EL150D</t>
  </si>
  <si>
    <t>Prisadené svietidlo nástenné asymetricky svietiace v zmysle špecifikácie požiadaviek na svietidlo</t>
  </si>
  <si>
    <t>EL151</t>
  </si>
  <si>
    <t>Montáž - Prisadené svietidlo nástenné 4000K v zmysle špecifikácie požiadaviek na svietidlo</t>
  </si>
  <si>
    <t>EL151D</t>
  </si>
  <si>
    <t>Prisadené svietidlo nástenné 4000K v zmysle špecifikácie požiadaviek na svietidlo</t>
  </si>
  <si>
    <t>EL152</t>
  </si>
  <si>
    <t>Montáž - Svietidlo prisadene stropne v zmysle špecifikácie požiadaviek na svietidlo</t>
  </si>
  <si>
    <t>EL152D</t>
  </si>
  <si>
    <t>Svietidlo prisadene stropne v zmysle špecifikácie požiadaviek na svietidlo</t>
  </si>
  <si>
    <t>EL153</t>
  </si>
  <si>
    <t>Montáž - Prisadené svietidlo nástenné symetricky svietiace</t>
  </si>
  <si>
    <t>EL153D</t>
  </si>
  <si>
    <t>Prisadené svietidlo nástenné symetricky svietiace</t>
  </si>
  <si>
    <t>EL154</t>
  </si>
  <si>
    <t>Montáž - (Ref. Drylight S18) v zmysle špecifikácie požiadaviek na svietidlo</t>
  </si>
  <si>
    <t>EL154D</t>
  </si>
  <si>
    <t>(Ref. Drylight S18) v zmysle špecifikácie požiadaviek na svietidlo</t>
  </si>
  <si>
    <t>EL155</t>
  </si>
  <si>
    <t>Montáž - Luster Neobarokový malý v zmysle špecifikácie požiadaviek na svietidlo</t>
  </si>
  <si>
    <t>EL155D</t>
  </si>
  <si>
    <t>Luster Neobarokový malý v zmysle špecifikácie požiadaviek na svietidlo</t>
  </si>
  <si>
    <t>EL156</t>
  </si>
  <si>
    <t>Montáž - Luster Neobarokový v zmysle špecifikácie požiadaviek na svietidlo</t>
  </si>
  <si>
    <t>EL156D</t>
  </si>
  <si>
    <t>Luster Neobarokový v zmysle špecifikácie požiadaviek na svietidlo</t>
  </si>
  <si>
    <t>EL157</t>
  </si>
  <si>
    <t>Montáž - Downlight zápustný  (Ref. DECO 4100lm 35W 830 FO 40° white) (nastavený na 2000lm)</t>
  </si>
  <si>
    <t>EL157D</t>
  </si>
  <si>
    <t>Downlight zápustný  (Ref. DECO 4100lm 35W 830 FO 40° white) (nastavený na 2000lm)</t>
  </si>
  <si>
    <t>EL158</t>
  </si>
  <si>
    <t>Montáž - Svietidlo tubus vyklápatelný  LED 18W 2400 lm 3000K 54°</t>
  </si>
  <si>
    <t>EL158D</t>
  </si>
  <si>
    <t>Svietidlo tubus vyklápatelný  LED 18W 2400 lm 3000K 54°</t>
  </si>
  <si>
    <t>EL159</t>
  </si>
  <si>
    <t>Montáž - Svietidlo prisadené 3120lm 40W 840 L2255mm FO IP44 white</t>
  </si>
  <si>
    <t>EL159D</t>
  </si>
  <si>
    <t>Svietidlo prisadené 3120lm 40W 840 L2255mm FO IP44 white</t>
  </si>
  <si>
    <t>EL160</t>
  </si>
  <si>
    <t>Montáž - Svietidlo prisadené 2730lm 35W 840 L1975mm FO IP44 white</t>
  </si>
  <si>
    <t>EL160D</t>
  </si>
  <si>
    <t>Svietidlo prisadené 2730lm 35W 840 L1975mm FO IP44 white</t>
  </si>
  <si>
    <t>EL161</t>
  </si>
  <si>
    <t>Montáž - Núdzové svietidlo nástenné 3,5W 19lm, 3h</t>
  </si>
  <si>
    <t>EL161D</t>
  </si>
  <si>
    <t>Núdzové svietidlo nástenné 3,5W 19lm, 3h</t>
  </si>
  <si>
    <t>EL162</t>
  </si>
  <si>
    <t>Montáž - Optika 54 stupnov ku svietidlu</t>
  </si>
  <si>
    <t>EL162D</t>
  </si>
  <si>
    <t>Optika 54 stupnov ku svietidlu</t>
  </si>
  <si>
    <t>EL163</t>
  </si>
  <si>
    <t>Montáž - Protioslnovací krúžok</t>
  </si>
  <si>
    <t>480</t>
  </si>
  <si>
    <t>EL163D</t>
  </si>
  <si>
    <t>Protioslnovací krúžok</t>
  </si>
  <si>
    <t>482</t>
  </si>
  <si>
    <t>EL164</t>
  </si>
  <si>
    <t>Montáž - Trakčná lišta pre svietidlo 2m</t>
  </si>
  <si>
    <t>484</t>
  </si>
  <si>
    <t>EL164D</t>
  </si>
  <si>
    <t>Trakčná lišta pre svietidlo 2m</t>
  </si>
  <si>
    <t>486</t>
  </si>
  <si>
    <t>EL165</t>
  </si>
  <si>
    <t>Montáž - Napájač</t>
  </si>
  <si>
    <t>488</t>
  </si>
  <si>
    <t>EL165D</t>
  </si>
  <si>
    <t>Napájač</t>
  </si>
  <si>
    <t>490</t>
  </si>
  <si>
    <t>EL166</t>
  </si>
  <si>
    <t>Montáž - Mechanická spojka</t>
  </si>
  <si>
    <t>492</t>
  </si>
  <si>
    <t>EL166D</t>
  </si>
  <si>
    <t>Mechanická spojka</t>
  </si>
  <si>
    <t>494</t>
  </si>
  <si>
    <t>EL167</t>
  </si>
  <si>
    <t>Recyklačný poplatok za svietidlo</t>
  </si>
  <si>
    <t>496</t>
  </si>
  <si>
    <t>D6</t>
  </si>
  <si>
    <t>Svietidlá exteriér</t>
  </si>
  <si>
    <t>EL168</t>
  </si>
  <si>
    <t>Montáž - Svietidlo  LXTA podľa špecifikácie minimálnych technických parametrov</t>
  </si>
  <si>
    <t>498</t>
  </si>
  <si>
    <t>EL168D</t>
  </si>
  <si>
    <t>Svietidlo  LXTA podľa špecifikácie minimálnych technických parametrov</t>
  </si>
  <si>
    <t>500</t>
  </si>
  <si>
    <t>EL169</t>
  </si>
  <si>
    <t>Montáž - Montážny box  LXTA</t>
  </si>
  <si>
    <t>502</t>
  </si>
  <si>
    <t>EL169D</t>
  </si>
  <si>
    <t>Montážny box  LXTA</t>
  </si>
  <si>
    <t>504</t>
  </si>
  <si>
    <t>EL170</t>
  </si>
  <si>
    <t>Montáž - Gelová spojka pre svietidlo LXTA</t>
  </si>
  <si>
    <t>506</t>
  </si>
  <si>
    <t>EL170D</t>
  </si>
  <si>
    <t>Gelová spojka pre svietidlo  LXTA</t>
  </si>
  <si>
    <t>508</t>
  </si>
  <si>
    <t>EL171</t>
  </si>
  <si>
    <t>Montáž - Svietidlo  LXTB podľa špecifikácie minimálnych technických parametrov umiestnené na balkóne</t>
  </si>
  <si>
    <t>510</t>
  </si>
  <si>
    <t>EL171D</t>
  </si>
  <si>
    <t>Svietidlo  LXTB podľa špecifikácie minimálnych technických parametrov umiestnené na balkóne</t>
  </si>
  <si>
    <t>EL172D</t>
  </si>
  <si>
    <t>Svietidlo  LXTC- 2m podľa špecifikácie minimálnych technických parametrov</t>
  </si>
  <si>
    <t>514</t>
  </si>
  <si>
    <t>EL173D</t>
  </si>
  <si>
    <t>Montážny profil   LXTC</t>
  </si>
  <si>
    <t>516</t>
  </si>
  <si>
    <t>EL174D</t>
  </si>
  <si>
    <t>Konektor  LXTC</t>
  </si>
  <si>
    <t>518</t>
  </si>
  <si>
    <t>EL175D</t>
  </si>
  <si>
    <t>Montážny klip  LXTC</t>
  </si>
  <si>
    <t>520</t>
  </si>
  <si>
    <t>EL176</t>
  </si>
  <si>
    <t>Montáž - Prívodný kábel   LXTC OLFLEX XLS -R-T 2x2,5</t>
  </si>
  <si>
    <t>522</t>
  </si>
  <si>
    <t>EL176D</t>
  </si>
  <si>
    <t>Prívodný kábel   LXTC OLFLEX XLS -R-T 2x2,5</t>
  </si>
  <si>
    <t>524</t>
  </si>
  <si>
    <t>EL177</t>
  </si>
  <si>
    <t>Montáž - Prívodný kábel  LXTC OLFLEX XLS -R-T 2x4</t>
  </si>
  <si>
    <t>526</t>
  </si>
  <si>
    <t>EL177D</t>
  </si>
  <si>
    <t>Prívodný kábel  LXTC OLFLEX XLS -R-T 2x4</t>
  </si>
  <si>
    <t>528</t>
  </si>
  <si>
    <t>EL178</t>
  </si>
  <si>
    <t>Montáž - Gélová spojka mikro</t>
  </si>
  <si>
    <t>530</t>
  </si>
  <si>
    <t>EL178D</t>
  </si>
  <si>
    <t>Gélová spojka mikro</t>
  </si>
  <si>
    <t>532</t>
  </si>
  <si>
    <t>EL179</t>
  </si>
  <si>
    <t>Montáž - Úchyt strešný natáčatelný</t>
  </si>
  <si>
    <t>534</t>
  </si>
  <si>
    <t>EL179D</t>
  </si>
  <si>
    <t>Úchyt strešný natáčatelný</t>
  </si>
  <si>
    <t>536</t>
  </si>
  <si>
    <t>EL180D</t>
  </si>
  <si>
    <t>Svietidlo D- 2m podľa špecifikácie minimálnych technických parametrov</t>
  </si>
  <si>
    <t>538</t>
  </si>
  <si>
    <t>EL181D</t>
  </si>
  <si>
    <t>Montážny profil   LXTD</t>
  </si>
  <si>
    <t>540</t>
  </si>
  <si>
    <t>EL182D</t>
  </si>
  <si>
    <t>Konektor LXTD</t>
  </si>
  <si>
    <t>542</t>
  </si>
  <si>
    <t>EL183D</t>
  </si>
  <si>
    <t>Montážny klip LXTD</t>
  </si>
  <si>
    <t>544</t>
  </si>
  <si>
    <t>EL184</t>
  </si>
  <si>
    <t>Montáž - Prívodný kábel   LXTD   OLFLEX XLS -R-T 2x2,5</t>
  </si>
  <si>
    <t>546</t>
  </si>
  <si>
    <t>EL184D</t>
  </si>
  <si>
    <t>Prívodný kábel    LXTD   OLFLEX XLS -R-T 2x2,5</t>
  </si>
  <si>
    <t>548</t>
  </si>
  <si>
    <t>EL185</t>
  </si>
  <si>
    <t>Montáž - Prívodný kábel LXTD   OLFLEX XLS -R-T 2x4</t>
  </si>
  <si>
    <t>550</t>
  </si>
  <si>
    <t>EL185D</t>
  </si>
  <si>
    <t>Prívodný kábel LXTD   OLFLEX XLS -R-T 2x4</t>
  </si>
  <si>
    <t>552</t>
  </si>
  <si>
    <t>EL186</t>
  </si>
  <si>
    <t>554</t>
  </si>
  <si>
    <t>EL186D</t>
  </si>
  <si>
    <t>556</t>
  </si>
  <si>
    <t>EL187</t>
  </si>
  <si>
    <t>Montáž - Úchyt strešný</t>
  </si>
  <si>
    <t>558</t>
  </si>
  <si>
    <t>EL187D</t>
  </si>
  <si>
    <t>Úchyt strešný</t>
  </si>
  <si>
    <t>560</t>
  </si>
  <si>
    <t>EL188</t>
  </si>
  <si>
    <t>Montáž - Svietidlo LXTE podľa špecifikácie minimálnych technických parametrov umiestnené na stenu vo vnútornom nádvorí</t>
  </si>
  <si>
    <t>562</t>
  </si>
  <si>
    <t>EL188D</t>
  </si>
  <si>
    <t>Svietidlo LXTE podľa špecifikácie minimálnych technických parametrov umiestnené na stenu vo vnútornom nádvorí</t>
  </si>
  <si>
    <t>564</t>
  </si>
  <si>
    <t>EL189</t>
  </si>
  <si>
    <t>Montáž - Zemné svietidlo asymetrické</t>
  </si>
  <si>
    <t>566</t>
  </si>
  <si>
    <t>EL189D</t>
  </si>
  <si>
    <t>Zemné svietidlo asymetrické</t>
  </si>
  <si>
    <t>568</t>
  </si>
  <si>
    <t>EL190D</t>
  </si>
  <si>
    <t>Prenájom plošiny</t>
  </si>
  <si>
    <t>570</t>
  </si>
  <si>
    <t>EL191D</t>
  </si>
  <si>
    <t>Elektromontážne práce vo výškach</t>
  </si>
  <si>
    <t>572</t>
  </si>
  <si>
    <t>EL192D</t>
  </si>
  <si>
    <t>Oživenie systému riadenia osvetlenia vrátane programovania</t>
  </si>
  <si>
    <t>574</t>
  </si>
  <si>
    <t>EL193D</t>
  </si>
  <si>
    <t>Kontrolné merania a správa z merania osvetlenia</t>
  </si>
  <si>
    <t>576</t>
  </si>
  <si>
    <t>EL194D</t>
  </si>
  <si>
    <t>Projekt skutočného vyhotovenia</t>
  </si>
  <si>
    <t>578</t>
  </si>
  <si>
    <t>EL195</t>
  </si>
  <si>
    <t>580</t>
  </si>
  <si>
    <t>D7</t>
  </si>
  <si>
    <t>HSZ, Ostatné</t>
  </si>
  <si>
    <t>EL001</t>
  </si>
  <si>
    <t>Preverenie existujúcej elektroinštalácie, odskúšanie</t>
  </si>
  <si>
    <t>582</t>
  </si>
  <si>
    <t>EL002</t>
  </si>
  <si>
    <t>Demontáž existujúcej elektroinštalácie a ošetrenie exist. káblových vývodov</t>
  </si>
  <si>
    <t>584</t>
  </si>
  <si>
    <t>EL003</t>
  </si>
  <si>
    <t>Montážne lešenie do výšky 4m</t>
  </si>
  <si>
    <t>deň</t>
  </si>
  <si>
    <t>586</t>
  </si>
  <si>
    <t>EL004</t>
  </si>
  <si>
    <t>Prevrtávanie nosníkov</t>
  </si>
  <si>
    <t>588</t>
  </si>
  <si>
    <t>EL196</t>
  </si>
  <si>
    <t>Pomocné práce</t>
  </si>
  <si>
    <t>590</t>
  </si>
  <si>
    <t>EL197</t>
  </si>
  <si>
    <t>Murárska výpomoc</t>
  </si>
  <si>
    <t>592</t>
  </si>
  <si>
    <t>EL198</t>
  </si>
  <si>
    <t>Revízia a vypracovanie revíznej správy</t>
  </si>
  <si>
    <t>594</t>
  </si>
  <si>
    <t>EL199</t>
  </si>
  <si>
    <t>Podruž. mat / sádra,klince,štítky, pásky, natlkacie skrut.,.... /</t>
  </si>
  <si>
    <t>596</t>
  </si>
  <si>
    <t>EL200</t>
  </si>
  <si>
    <t>Podiel pridružných výkonov</t>
  </si>
  <si>
    <t>598</t>
  </si>
  <si>
    <t>EL201</t>
  </si>
  <si>
    <t>Spracovanie projektovej dokumentácie skutkového vyhotovenia</t>
  </si>
  <si>
    <t>600</t>
  </si>
  <si>
    <t>EL202</t>
  </si>
  <si>
    <t>Foto-Videodokumentácia elektroinštalačných rozvodov pred omietaním</t>
  </si>
  <si>
    <t>602</t>
  </si>
  <si>
    <t>EL203</t>
  </si>
  <si>
    <t>Projektový manažment</t>
  </si>
  <si>
    <t>hod.</t>
  </si>
  <si>
    <t>604</t>
  </si>
  <si>
    <t>EL204</t>
  </si>
  <si>
    <t>Inžinierská činnosť</t>
  </si>
  <si>
    <t>606</t>
  </si>
  <si>
    <t>03.5 - D1.6 EPS</t>
  </si>
  <si>
    <t>D3 - ROZVODNÉ VEDENIE SLABOPRÚD</t>
  </si>
  <si>
    <t>D5 - ELEKTRICKÁ POŽIARNA SIGNALIZÁCIA  - rozšírenie existujúceho systému</t>
  </si>
  <si>
    <t>D6 - Ostatné montážne práce</t>
  </si>
  <si>
    <t>ROZVODNÉ VEDENIE SLABOPRÚD</t>
  </si>
  <si>
    <t>RVS0001</t>
  </si>
  <si>
    <t>Kábel pre ovládacie vedenie (Ref. SSKFH-V180 2x2x0,8 Lg P60-R B2ca-s1,d1,a1)</t>
  </si>
  <si>
    <t>JE-RVS0001</t>
  </si>
  <si>
    <t>RVS0002</t>
  </si>
  <si>
    <t>Kábel pre kruhové vedenie (Ref. SSKFH-V180 1x2x0,8 Lg P60-R B2ca-s1,d1,a1)</t>
  </si>
  <si>
    <t>JE-RVS0002</t>
  </si>
  <si>
    <t>RVS0003</t>
  </si>
  <si>
    <t>Kábel pre ovládacie vedenie-sirény, majáky, napájanie (Ref. NHXH-V 2x1.5 FE180E90)</t>
  </si>
  <si>
    <t>SLBRVS0003</t>
  </si>
  <si>
    <t>RVS0004</t>
  </si>
  <si>
    <t>(Ref. 3498 42 5 / FNA 6 x 30 M6/5) Protipožiarna hmoždinka (Ref. FNA 6 x 30 M6/5) pre príchytku (Ref. KSA 14-25mm)</t>
  </si>
  <si>
    <t>SLRVS0004</t>
  </si>
  <si>
    <t>Držiak kábla (PS30-90) UDF 7 a Protipožiarna hmoždinka FNA 6 x 30 M6/5 pre príchytku</t>
  </si>
  <si>
    <t>RVS0005</t>
  </si>
  <si>
    <t>Protipožiarne príchytky požiarne Hilti - Jednoduchá trub. príchytka X-FB 7 a nastrelovací kliniec X-S 20 B3 MX (Ref. HILTI) nastrelovacie 7</t>
  </si>
  <si>
    <t>PrRVS0005</t>
  </si>
  <si>
    <t>RVS0006</t>
  </si>
  <si>
    <t>SRVS0006</t>
  </si>
  <si>
    <t>Držiak kábla dvojitý (Ref. PS30-90 UEF7)</t>
  </si>
  <si>
    <t>RVS0007</t>
  </si>
  <si>
    <t>Drobný inštalačný materiál ( sadra, cementová malta, viazacia páska, skrutky, hmoždinky....)</t>
  </si>
  <si>
    <t>SRVS0007</t>
  </si>
  <si>
    <t>ELEKTRICKÁ POŽIARNA SIGNALIZÁCIA  - rozšírenie existujúceho systému</t>
  </si>
  <si>
    <t>EPS001</t>
  </si>
  <si>
    <t>Ústredňa EPS (Ref. B6 Integral CXF skriňa s výrezom, 2 kruhy tlačiarňou, 2 kruhy</t>
  </si>
  <si>
    <t>DEPS001</t>
  </si>
  <si>
    <t>Ústredňa EPS (Ref. B6-X2-CP, B5 Integral CXA skriňa)</t>
  </si>
  <si>
    <t>EPS002</t>
  </si>
  <si>
    <t>Centrálny ovládací panel (Ref.  B6 Operačný panel MAP interný) s popisným štítkom</t>
  </si>
  <si>
    <t>DEPS002</t>
  </si>
  <si>
    <t>Centrálny ovládací panel (Ref. B6 Operačný panel MAP interný) s popisným štítkom</t>
  </si>
  <si>
    <t>EPS003</t>
  </si>
  <si>
    <t>Akumulátor 12V 17Ah</t>
  </si>
  <si>
    <t>DEPS003</t>
  </si>
  <si>
    <t>EPS004</t>
  </si>
  <si>
    <t>(Ref. B6-LXI rozširujúci modul 2 kruhy, 1x100Base-TX</t>
  </si>
  <si>
    <t>DEPS004</t>
  </si>
  <si>
    <t>EPS005</t>
  </si>
  <si>
    <t>Multisenzorový detektor  (Ref. MTD 533X)</t>
  </si>
  <si>
    <t>DEPS005</t>
  </si>
  <si>
    <t>Multisenzorový detektor (Ref. MTD 533X)</t>
  </si>
  <si>
    <t>EPS006</t>
  </si>
  <si>
    <t>Detector base (Ref. USB 501-6)</t>
  </si>
  <si>
    <t>DEPS006</t>
  </si>
  <si>
    <t>EPS007</t>
  </si>
  <si>
    <t>Paralelné LED svetlo (Ref. BX-UPI) z hlásiča medzistrope</t>
  </si>
  <si>
    <t>DEPS007</t>
  </si>
  <si>
    <t>EPS008</t>
  </si>
  <si>
    <t>Modul (Ref. BX-OI3)</t>
  </si>
  <si>
    <t>DEPS008</t>
  </si>
  <si>
    <t>EPS009</t>
  </si>
  <si>
    <t>Vstupno-výstupný modul (Ref. BX-IOM)</t>
  </si>
  <si>
    <t>DEPS009</t>
  </si>
  <si>
    <t>EPS0010</t>
  </si>
  <si>
    <t>Vstupný modul (Ref. BX-IM4)</t>
  </si>
  <si>
    <t>DEPS010</t>
  </si>
  <si>
    <t>EPS011</t>
  </si>
  <si>
    <t>reléový modul (Ref. BX-REL4)</t>
  </si>
  <si>
    <t>DEPS011</t>
  </si>
  <si>
    <t>EPS012</t>
  </si>
  <si>
    <t>Skriňa pre I/O modul</t>
  </si>
  <si>
    <t>DEPS012</t>
  </si>
  <si>
    <t>EPS013</t>
  </si>
  <si>
    <t>Výstupný modul 1 Rele output (Ref. BX-O1)</t>
  </si>
  <si>
    <t>DEPS013</t>
  </si>
  <si>
    <t>EPS014</t>
  </si>
  <si>
    <t>Manuálny tlačidlový hlásič (Ref. MCP535X), červený</t>
  </si>
  <si>
    <t>DEPS014</t>
  </si>
  <si>
    <t>EPS015</t>
  </si>
  <si>
    <t>Štítok so symbolom pre (Ref. MCP535)    a s nálepkou nad tlačidlo</t>
  </si>
  <si>
    <t>DEPS015</t>
  </si>
  <si>
    <t>EPS016</t>
  </si>
  <si>
    <t>Siréna s majákom 24V DC</t>
  </si>
  <si>
    <t>DEPS016</t>
  </si>
  <si>
    <t>Siréna s majákom 24V DC adresovateľný</t>
  </si>
  <si>
    <t>DEPS017</t>
  </si>
  <si>
    <t>Opticko dymový hlásič do Ex prostredia vrátane oddelovacej bariéry</t>
  </si>
  <si>
    <t>EPS018</t>
  </si>
  <si>
    <t>GSM komunikátor</t>
  </si>
  <si>
    <t>DEPS018</t>
  </si>
  <si>
    <t>EPS019</t>
  </si>
  <si>
    <t>Zdroj 24V/5A v zmysle EN 54-4 a vrátane 2x aku 12V 17Ah</t>
  </si>
  <si>
    <t>DEPS019</t>
  </si>
  <si>
    <t>EPS020</t>
  </si>
  <si>
    <t>Pomocný materiál 0,5 % z materiálu</t>
  </si>
  <si>
    <t>DEPS020</t>
  </si>
  <si>
    <t>Ostatné montážne práce</t>
  </si>
  <si>
    <t>EPS021</t>
  </si>
  <si>
    <t>Oboznámenie sa s PD a s prevádzkou</t>
  </si>
  <si>
    <t>EPS022</t>
  </si>
  <si>
    <t>Vyznačenie trasy vedenia, šírky drážok alebo úchytných bodov, vyznačenie prechodu a krabíc</t>
  </si>
  <si>
    <t>EPS023</t>
  </si>
  <si>
    <t>Vytvorenie káblovej formy na konci kábla vrátane vyrovnania, odstránenia izolácie a označenie kábla.</t>
  </si>
  <si>
    <t>EPS024</t>
  </si>
  <si>
    <t>Prezvonenie káblov a meranie úseku slučky</t>
  </si>
  <si>
    <t>EPS025</t>
  </si>
  <si>
    <t>Zhotovenie profilových otvorov v murive do 40x40mm</t>
  </si>
  <si>
    <t>EPS026</t>
  </si>
  <si>
    <t>Zhotovenie profilových otvorov v železobetóne do pr. 25mm</t>
  </si>
  <si>
    <t>EPS027</t>
  </si>
  <si>
    <t>Vysekanie dráźky v stene</t>
  </si>
  <si>
    <t>EPS028</t>
  </si>
  <si>
    <t>Uvedenie hlásiča do trvalej prevádzky, preskúšanie jeho funkcie a označenie</t>
  </si>
  <si>
    <t>EPS029</t>
  </si>
  <si>
    <t>Protipožiarne utesnenie káblov a prechodov cez steny</t>
  </si>
  <si>
    <t>EPS030</t>
  </si>
  <si>
    <t>Program konfiguračný, naprogramovanie systému</t>
  </si>
  <si>
    <t>EPS031</t>
  </si>
  <si>
    <t>Naprogramovanie ústredne, montáž</t>
  </si>
  <si>
    <t>EPS032</t>
  </si>
  <si>
    <t>Uvedenie ústredne a sytému do trvalej prevádzky</t>
  </si>
  <si>
    <t>EPS033</t>
  </si>
  <si>
    <t>Pripojenie do systému požiarno technické zariadenia- VZD , svetlík</t>
  </si>
  <si>
    <t>EPS034</t>
  </si>
  <si>
    <t>Náklady na pracovnú plošinu a prácu vo výśkach</t>
  </si>
  <si>
    <t>EPS035</t>
  </si>
  <si>
    <t>Projektová dielenská dokumentácia a skutočného prevedenia</t>
  </si>
  <si>
    <t>EPS036</t>
  </si>
  <si>
    <t>Správa o východiskovej revízii, certifikáty, návod na obsluhu, zaškolenie</t>
  </si>
  <si>
    <t>EPS037</t>
  </si>
  <si>
    <t>Transportná réžia a réžijné náklady</t>
  </si>
  <si>
    <t>EPS038</t>
  </si>
  <si>
    <t>Prevádzkové náklady</t>
  </si>
  <si>
    <t>03.6 - D1.7 Vzduchotechnika</t>
  </si>
  <si>
    <t>D1 - Vetranie soc.miestností   ( 1.NP )</t>
  </si>
  <si>
    <t>D2 - Vetranie soc.miestností   ( 2.NP )</t>
  </si>
  <si>
    <t>D3 - Vetranie soc.miestností   ( 3.NP )</t>
  </si>
  <si>
    <t>D4 - Vetranie koncertnej sály  ( 3.NP )</t>
  </si>
  <si>
    <t>D5 - Vetranie archívu ( 1.PP )</t>
  </si>
  <si>
    <t>D6 - Tepelné izolácie</t>
  </si>
  <si>
    <t>D7 - Ostatné</t>
  </si>
  <si>
    <t>Vetranie soc.miestností   ( 1.NP )</t>
  </si>
  <si>
    <t>VZT01</t>
  </si>
  <si>
    <t>Potrubný ventilátor (Ref. K150M EC) (m.č.1.26) ;  V = 250 m3/h, ?pc = 150 Pa, N = 60 W,  I =0,23A; 230V / 50Hz</t>
  </si>
  <si>
    <t>VZT02</t>
  </si>
  <si>
    <t>Potrubný ventilátor (Ref. K125XL EC) (m.č.1.27; 1.28); V = 100 m3/h, ?pc = 150 Pa, N = 60 W,  I =0,23A; 230V / 50Hz</t>
  </si>
  <si>
    <t>VZT03</t>
  </si>
  <si>
    <t>Ohybná hadica  2-vrstvová    fí =100</t>
  </si>
  <si>
    <t>VZT04</t>
  </si>
  <si>
    <t>Tanierový ventil s rámikom  - odvod  fí =100</t>
  </si>
  <si>
    <t>VZT05</t>
  </si>
  <si>
    <t>Kruhové potrubie SPIRO  do priemeru  fí =100  vr. tvaroviek</t>
  </si>
  <si>
    <t>VZT06</t>
  </si>
  <si>
    <t>Nástenný radiálny ventilátor  (m.č.1.19; 1.20) ;  V = 60 m3/h, ?pc = 100 Pa,  N = 30 W,  I =0,13A; 230V / 50Hz</t>
  </si>
  <si>
    <t>VZT07</t>
  </si>
  <si>
    <t>Kruhové potrubie  SPIRO  do priemeru  fí  100  vr. tvaroviek</t>
  </si>
  <si>
    <t>VZT08</t>
  </si>
  <si>
    <t>VZT09</t>
  </si>
  <si>
    <t>VZT10</t>
  </si>
  <si>
    <t>VZT11</t>
  </si>
  <si>
    <t>Tanierový ventil s rámikom  - odvod  fí =200</t>
  </si>
  <si>
    <t>VZT12</t>
  </si>
  <si>
    <t>Kruhové potrubie  SPIRO  do priemeru  fí =100  vr. tvaroviek</t>
  </si>
  <si>
    <t>VZT13</t>
  </si>
  <si>
    <t>Kruhové potrubie  SPIRO  do priemeru  fí =125  vr. tvaroviek</t>
  </si>
  <si>
    <t>VZT14</t>
  </si>
  <si>
    <t>Kruhové potrubie  SPIRO  do priemeru  fí =150  vr. tvaroviek</t>
  </si>
  <si>
    <t>VZT15</t>
  </si>
  <si>
    <t>Kruhové potrubie SPIRO  do priemeru  fí =200  vr. tvaroviek</t>
  </si>
  <si>
    <t>VZT16</t>
  </si>
  <si>
    <t>Žaluzie  (Ref. PŽ ZN) rozmerov 500x200</t>
  </si>
  <si>
    <t>Vetranie soc.miestností   ( 2.NP )</t>
  </si>
  <si>
    <t>VZT17</t>
  </si>
  <si>
    <t>Potrubný ventilátor (Ref. K150M EC) (m.č.2.08) ;  V = 250 m3/h, ?pc = 150 Pa, N = 60 W,  I =0,23A; 230V / 50Hz</t>
  </si>
  <si>
    <t>VZT18</t>
  </si>
  <si>
    <t>VZT19</t>
  </si>
  <si>
    <t>Potrubný ventilátor (Ref. K125XL EC) (m.č.2.09) ; V = 100 m3/h, ?pc = 150 Pa, N = 60 W,  I =0,23A; 230V / 50Hz</t>
  </si>
  <si>
    <t>VZT20</t>
  </si>
  <si>
    <t>VZT21</t>
  </si>
  <si>
    <t>VZT22</t>
  </si>
  <si>
    <t>Kruhové potrubie SPIRO  do priemeru  fí =150  vr. tvaroviek</t>
  </si>
  <si>
    <t>VZT23</t>
  </si>
  <si>
    <t>VZT24</t>
  </si>
  <si>
    <t>Potrubný ventilátor (Ref. K100M EC) (m.č.2.24) ;  V = 60 m3/h, ?pc = 100 Pa,  N = 30 W,  I =0,13A; 230V / 50Hz</t>
  </si>
  <si>
    <t>VZT25</t>
  </si>
  <si>
    <t>VZT26</t>
  </si>
  <si>
    <t>Kruhová mriežka    fí =100</t>
  </si>
  <si>
    <t>VZT27</t>
  </si>
  <si>
    <t>VZT28</t>
  </si>
  <si>
    <t>Nástenný ventilátor (Ref. K100M EC) (m.č.2.32, 2.33) ;  V = 60 m3/h, ?pc = 100 Pa,  N = 30 W,  I =0,13A; 230V / 50Hz</t>
  </si>
  <si>
    <t>VZT29</t>
  </si>
  <si>
    <t>Kruhové potrubie SPIRO do priemeru  fí =100  vr. tvaroviek</t>
  </si>
  <si>
    <t>VZT30</t>
  </si>
  <si>
    <t>Kruhová strieška    fí =100</t>
  </si>
  <si>
    <t>Vetranie soc.miestností   ( 3.NP )</t>
  </si>
  <si>
    <t>VZT31</t>
  </si>
  <si>
    <t>Potrubný ventilátor (Ref. K150M EC) (m.č.3.13) ;  V = 250 m3/h, ?pc = 150 Pa, N = 60 W,  I =0,23A; 230V / 50Hz</t>
  </si>
  <si>
    <t>VZT32</t>
  </si>
  <si>
    <t>VZT33</t>
  </si>
  <si>
    <t>Kruhová strieška    fí =160</t>
  </si>
  <si>
    <t>VZT34</t>
  </si>
  <si>
    <t>VZT35</t>
  </si>
  <si>
    <t>VZT36</t>
  </si>
  <si>
    <t>Potrubný ventilátor (Ref. K150M EC) (m.č.3.20) ;  V = 250 m3/h, ?pc = 150 Pa, N = 60 W,  I =0,23A; 230V / 50Hz</t>
  </si>
  <si>
    <t>VZT37</t>
  </si>
  <si>
    <t>VZT38</t>
  </si>
  <si>
    <t>Kruhová strieška    fí =200</t>
  </si>
  <si>
    <t>VZT39</t>
  </si>
  <si>
    <t>VZT40</t>
  </si>
  <si>
    <t>Kruhové potrubie SPIRO do priemeru  fí =150  vr. tvaroviek</t>
  </si>
  <si>
    <t>VZT41</t>
  </si>
  <si>
    <t>Kruhové potrubie SPIRO do priemeru  fí =200  vr. tvaroviek</t>
  </si>
  <si>
    <t>VZT42</t>
  </si>
  <si>
    <t>Ventilátor stropný (Ref. CMF 241) (m.č.3.06; 3.08; 3.21) ;  V = 100 m3/h, ?pc = 40 Pa,  N = 30 W,  I =0,13A; 230V / 50Hz</t>
  </si>
  <si>
    <t>VZT43</t>
  </si>
  <si>
    <t>VZT44</t>
  </si>
  <si>
    <t>Vetranie koncertnej sály  ( 3.NP )</t>
  </si>
  <si>
    <t>VZT45</t>
  </si>
  <si>
    <t>Vetracia jednotka (Ref. TOPVEX) vnútorné prevedenie,</t>
  </si>
  <si>
    <t>VZT46</t>
  </si>
  <si>
    <t>Chladiaci systém  (Ref. VRF)  chlad. výkon  45 000W 1 zostava</t>
  </si>
  <si>
    <t>VZT47</t>
  </si>
  <si>
    <t>2-rúrkový systém  izol. Cu-rúrky chlad. okruh  s rozdelovačmi; el. komunik. kábel s centrálnym - skupinovým ovládačom;  plastová lišta; f 10; f 16; f 20; f 28; f 32; pružné izolátory  4ks</t>
  </si>
  <si>
    <t>VZT48</t>
  </si>
  <si>
    <t>Tlmič hluku potrubný  (Ref. THP20) - 600 x 500/1500</t>
  </si>
  <si>
    <t>VZT49</t>
  </si>
  <si>
    <t>Tlmič hluku potrubný  (Ref. THP20) - 900 x 315/1500</t>
  </si>
  <si>
    <t>VZT50</t>
  </si>
  <si>
    <t>Tlmiaca hadica  (Ref. Connectduct) 200-1000</t>
  </si>
  <si>
    <t>VZT51</t>
  </si>
  <si>
    <t>Tlmiaca hadica  (Ref. Connectduct) 250-1000</t>
  </si>
  <si>
    <t>VZT52</t>
  </si>
  <si>
    <t>Tlmiaca hadica  (Ref. Connectduct) 315-1000</t>
  </si>
  <si>
    <t>VZT53</t>
  </si>
  <si>
    <t>Výustka (Ref. IMOS NOVA-E)  600x300-R1-UR</t>
  </si>
  <si>
    <t>VZT54</t>
  </si>
  <si>
    <t>Výustka (Ref. IMOS NOVA-E)  600x100-R1-UR</t>
  </si>
  <si>
    <t>VZT55</t>
  </si>
  <si>
    <t>Požiarna klapka  (Ref. PKIR 315 - ZV)   EI90S</t>
  </si>
  <si>
    <t>VZT56</t>
  </si>
  <si>
    <t>Požiarna klapka  (Ref. PKIS) - 600x315 EI90S - ZV  +  príruba  2ks</t>
  </si>
  <si>
    <t>VZT57</t>
  </si>
  <si>
    <t>Kruhové potrubie  SPIRO  do priemeru  fí =315  vr. tvaroviek</t>
  </si>
  <si>
    <t>VZT58</t>
  </si>
  <si>
    <t>Štvorharnné potrubie Sk I  pozink.plech  do obvodu 2000 - 100% tvar</t>
  </si>
  <si>
    <t>VZT59</t>
  </si>
  <si>
    <t>Štvorharnné potrubie Sk I  pozink.plechdo obvodu 2500 - 100% tvarovky</t>
  </si>
  <si>
    <t>Vetranie archívu ( 1.PP )</t>
  </si>
  <si>
    <t>VZT60</t>
  </si>
  <si>
    <t>Potrubný ventilátor (Ref. K 160 EC sileo);  V = 300m3/h, pc = 150 Pa, N = 86 W,  I =0,70A; 230V / 50Hz</t>
  </si>
  <si>
    <t>VZT61</t>
  </si>
  <si>
    <t>Rýchlospona FK 160</t>
  </si>
  <si>
    <t>VZT62</t>
  </si>
  <si>
    <t>Spätná klapka  RSK 160</t>
  </si>
  <si>
    <t>VZT63</t>
  </si>
  <si>
    <t>Eletrický ohrievač  (Ref. CBMF 160/2,1)  vstavaná regulácia výkonu, sledovanie prietoku vzduchu, vertik./ horizont. montáž, max. výstupná  teplota 40°C, (Ref. IP43 - TG-K330 súčasť dodávky)</t>
  </si>
  <si>
    <t>VZT64</t>
  </si>
  <si>
    <t>Filtračná kazeta FFR 160  pre vreckové filtre (Ref. BFR) s triedou filtrácie G3/F5/F7</t>
  </si>
  <si>
    <t>VZT65</t>
  </si>
  <si>
    <t>náhradný vreckový filter  (Ref. BFR 100-160 G3), trieda filtrácie G3</t>
  </si>
  <si>
    <t>VZT66</t>
  </si>
  <si>
    <t>Potrubný ventilátor (Ref. K 125 EC sileo);  V = 300m3/h, ?pc = 200 Pa, N = 83 W,  I =0,680A; 230V / 50Hz</t>
  </si>
  <si>
    <t>VZT67</t>
  </si>
  <si>
    <t>Rýchlospona FK 125</t>
  </si>
  <si>
    <t>VZT68</t>
  </si>
  <si>
    <t>spätná klapka  RSK 125</t>
  </si>
  <si>
    <t>VZT69</t>
  </si>
  <si>
    <t>Riadiaca jednotka (Ref.EC-Vent CB  pre regul. EC-ventilátorov), zab.trafo 230V/24V, 3x vstup (digital/0-10V alebo PT1000), 3x výstup (digital alebo 0-10V),vstup otáčky motora pre alarm, výstup motor PWM, 24V nap. klapiek a snímačov, regul. ohrievač/chlad.</t>
  </si>
  <si>
    <t>VZT70</t>
  </si>
  <si>
    <t>Jednotka s displejom (Ref. EC-Vent RU pre reguláciu EC-ventilátorov) zabudovaný snímač vlhkosti a teploty, 1x vstup digital/0-10V alebo PT1000, 1x vstup digital alebo 0-10V</t>
  </si>
  <si>
    <t>VZT71</t>
  </si>
  <si>
    <t>Snímač tlaku  (Ref. DTV 200)   (20-300Pa), -20 - +85°C, IP54</t>
  </si>
  <si>
    <t>VZT72</t>
  </si>
  <si>
    <t>Výustka (Ref. IMOS NOVA-C  625x75-R1-H-ZN)</t>
  </si>
  <si>
    <t>VZT73</t>
  </si>
  <si>
    <t>Výustka (Ref. IMOS NOVA-C  425x75-R1-H-ZN)</t>
  </si>
  <si>
    <t>VZT74</t>
  </si>
  <si>
    <t>Kruhová mriežka  IGC  fí 250</t>
  </si>
  <si>
    <t>VZT75</t>
  </si>
  <si>
    <t>Kruhové potrubie  SPIRO do priemeru  fí 160  vr. tvaroviek</t>
  </si>
  <si>
    <t>VZT76</t>
  </si>
  <si>
    <t>Spojovací a tesniaci material  (skrutky, matice, podložky, tesniaci tmel)</t>
  </si>
  <si>
    <t>VZT77</t>
  </si>
  <si>
    <t>Montážny a závesný material  (typové objimky, uholníky, závitové tyče)</t>
  </si>
  <si>
    <t>Tepelné izolácie</t>
  </si>
  <si>
    <t>TI001</t>
  </si>
  <si>
    <t>Tepelná izolácia z minerálnej vlny s parozábranou  hr. 40mm  na prívodné a odvodné potrubie (koncertná  sála)</t>
  </si>
  <si>
    <t>TI002</t>
  </si>
  <si>
    <t>Tepelná izolácia (Ref. KNAUF) s parozábranou  hr. 16mm  odvodné potrubie cez strechu  (soc. miestnosti)</t>
  </si>
  <si>
    <t>TI003</t>
  </si>
  <si>
    <t>Požiarna izolácia  s odolnosťou EI40</t>
  </si>
  <si>
    <t>MONT001</t>
  </si>
  <si>
    <t>Montáž zariadení</t>
  </si>
  <si>
    <t>MONT002</t>
  </si>
  <si>
    <t>Doprava (3,6%)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</si>
</sst>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color rgb="FFFF0000"/>
      <name val="Arial CE"/>
      <charset val="238"/>
    </font>
    <font>
      <sz val="9"/>
      <color rgb="FFFF0000"/>
      <name val="Arial CE"/>
    </font>
    <font>
      <sz val="8"/>
      <color rgb="FFFF0000"/>
      <name val="Arial CE"/>
    </font>
    <font>
      <i/>
      <sz val="9"/>
      <color rgb="FFFF0000"/>
      <name val="Arial CE"/>
    </font>
    <font>
      <b/>
      <sz val="11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464646"/>
      <name val="Arial CE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67" fontId="19" fillId="5" borderId="22" xfId="0" applyNumberFormat="1" applyFont="1" applyFill="1" applyBorder="1" applyAlignment="1" applyProtection="1">
      <alignment vertical="center"/>
      <protection locked="0"/>
    </xf>
    <xf numFmtId="4" fontId="19" fillId="5" borderId="22" xfId="0" applyNumberFormat="1" applyFont="1" applyFill="1" applyBorder="1" applyAlignment="1" applyProtection="1">
      <alignment vertical="center"/>
      <protection locked="0"/>
    </xf>
    <xf numFmtId="0" fontId="8" fillId="5" borderId="0" xfId="0" applyFont="1" applyFill="1" applyAlignment="1"/>
    <xf numFmtId="4" fontId="32" fillId="5" borderId="22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/>
    <xf numFmtId="0" fontId="7" fillId="6" borderId="20" xfId="0" applyFont="1" applyFill="1" applyBorder="1" applyAlignment="1">
      <alignment horizontal="left" vertical="center"/>
    </xf>
    <xf numFmtId="0" fontId="7" fillId="6" borderId="20" xfId="0" applyFont="1" applyFill="1" applyBorder="1" applyAlignment="1">
      <alignment vertical="center"/>
    </xf>
    <xf numFmtId="4" fontId="7" fillId="6" borderId="20" xfId="0" applyNumberFormat="1" applyFont="1" applyFill="1" applyBorder="1" applyAlignment="1">
      <alignment vertical="center"/>
    </xf>
    <xf numFmtId="0" fontId="6" fillId="6" borderId="20" xfId="0" applyFont="1" applyFill="1" applyBorder="1" applyAlignment="1">
      <alignment horizontal="left" vertical="center"/>
    </xf>
    <xf numFmtId="0" fontId="6" fillId="6" borderId="20" xfId="0" applyFont="1" applyFill="1" applyBorder="1" applyAlignment="1">
      <alignment vertical="center"/>
    </xf>
    <xf numFmtId="4" fontId="6" fillId="6" borderId="20" xfId="0" applyNumberFormat="1" applyFont="1" applyFill="1" applyBorder="1" applyAlignment="1">
      <alignment vertical="center"/>
    </xf>
    <xf numFmtId="167" fontId="36" fillId="0" borderId="22" xfId="0" applyNumberFormat="1" applyFont="1" applyBorder="1" applyAlignment="1" applyProtection="1">
      <alignment vertical="center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167" fontId="38" fillId="0" borderId="22" xfId="0" applyNumberFormat="1" applyFont="1" applyFill="1" applyBorder="1" applyAlignment="1" applyProtection="1">
      <alignment vertical="center"/>
      <protection locked="0"/>
    </xf>
    <xf numFmtId="167" fontId="36" fillId="0" borderId="22" xfId="0" applyNumberFormat="1" applyFont="1" applyFill="1" applyBorder="1" applyAlignment="1" applyProtection="1">
      <alignment vertical="center"/>
      <protection locked="0"/>
    </xf>
    <xf numFmtId="0" fontId="37" fillId="0" borderId="0" xfId="0" applyFont="1" applyFill="1" applyAlignment="1"/>
    <xf numFmtId="0" fontId="37" fillId="0" borderId="0" xfId="0" applyFont="1" applyAlignment="1"/>
    <xf numFmtId="0" fontId="39" fillId="0" borderId="0" xfId="0" applyFont="1"/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46" fillId="0" borderId="0" xfId="0" applyFont="1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0" borderId="11" xfId="0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0" fillId="0" borderId="55" xfId="0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4" borderId="8" xfId="0" applyFill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vertical="center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0" fontId="8" fillId="0" borderId="0" xfId="0" applyFont="1"/>
    <xf numFmtId="0" fontId="8" fillId="0" borderId="3" xfId="0" applyFont="1" applyBorder="1"/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166" fontId="20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8" fillId="5" borderId="0" xfId="0" applyFont="1" applyFill="1"/>
    <xf numFmtId="0" fontId="32" fillId="0" borderId="0" xfId="0" applyFont="1" applyAlignment="1">
      <alignment horizontal="center" vertical="center"/>
    </xf>
    <xf numFmtId="0" fontId="43" fillId="8" borderId="40" xfId="0" applyFont="1" applyFill="1" applyBorder="1" applyAlignment="1" applyProtection="1">
      <alignment horizontal="center" vertical="center"/>
      <protection locked="0"/>
    </xf>
    <xf numFmtId="0" fontId="0" fillId="8" borderId="38" xfId="0" applyFill="1" applyBorder="1" applyAlignment="1" applyProtection="1">
      <alignment vertical="center"/>
      <protection locked="0"/>
    </xf>
    <xf numFmtId="0" fontId="0" fillId="8" borderId="41" xfId="0" applyFill="1" applyBorder="1" applyAlignment="1" applyProtection="1">
      <alignment vertical="center"/>
      <protection locked="0"/>
    </xf>
    <xf numFmtId="0" fontId="43" fillId="8" borderId="35" xfId="0" applyFont="1" applyFill="1" applyBorder="1" applyAlignment="1" applyProtection="1">
      <alignment horizontal="center" vertical="center"/>
      <protection locked="0"/>
    </xf>
    <xf numFmtId="0" fontId="0" fillId="8" borderId="33" xfId="0" applyFill="1" applyBorder="1" applyAlignment="1" applyProtection="1">
      <alignment vertical="center"/>
      <protection locked="0"/>
    </xf>
    <xf numFmtId="0" fontId="0" fillId="8" borderId="36" xfId="0" applyFill="1" applyBorder="1" applyAlignment="1" applyProtection="1">
      <alignment vertical="center"/>
      <protection locked="0"/>
    </xf>
    <xf numFmtId="0" fontId="43" fillId="8" borderId="45" xfId="0" applyFont="1" applyFill="1" applyBorder="1" applyAlignment="1" applyProtection="1">
      <alignment horizontal="center" vertical="center"/>
      <protection locked="0"/>
    </xf>
    <xf numFmtId="0" fontId="0" fillId="8" borderId="46" xfId="0" applyFill="1" applyBorder="1" applyAlignment="1" applyProtection="1">
      <alignment vertical="center"/>
      <protection locked="0"/>
    </xf>
    <xf numFmtId="0" fontId="0" fillId="8" borderId="47" xfId="0" applyFill="1" applyBorder="1" applyAlignment="1" applyProtection="1">
      <alignment vertical="center"/>
      <protection locked="0"/>
    </xf>
    <xf numFmtId="0" fontId="48" fillId="8" borderId="0" xfId="0" applyFont="1" applyFill="1" applyAlignment="1" applyProtection="1">
      <alignment horizontal="center" vertical="center" wrapText="1"/>
      <protection locked="0"/>
    </xf>
    <xf numFmtId="0" fontId="0" fillId="8" borderId="51" xfId="0" applyFill="1" applyBorder="1" applyAlignment="1" applyProtection="1">
      <alignment horizontal="left"/>
      <protection locked="0"/>
    </xf>
    <xf numFmtId="0" fontId="0" fillId="8" borderId="52" xfId="0" applyFill="1" applyBorder="1" applyAlignment="1" applyProtection="1">
      <alignment horizontal="left"/>
      <protection locked="0"/>
    </xf>
    <xf numFmtId="0" fontId="0" fillId="8" borderId="53" xfId="0" applyFill="1" applyBorder="1" applyAlignment="1" applyProtection="1">
      <alignment horizontal="left"/>
      <protection locked="0"/>
    </xf>
    <xf numFmtId="0" fontId="0" fillId="8" borderId="54" xfId="0" applyFill="1" applyBorder="1" applyAlignment="1" applyProtection="1">
      <alignment horizontal="left"/>
      <protection locked="0"/>
    </xf>
    <xf numFmtId="0" fontId="0" fillId="8" borderId="27" xfId="0" applyFill="1" applyBorder="1" applyAlignment="1" applyProtection="1">
      <alignment horizontal="left"/>
      <protection locked="0"/>
    </xf>
    <xf numFmtId="0" fontId="0" fillId="8" borderId="30" xfId="0" applyFill="1" applyBorder="1" applyAlignment="1" applyProtection="1">
      <alignment horizontal="left"/>
      <protection locked="0"/>
    </xf>
    <xf numFmtId="0" fontId="0" fillId="8" borderId="27" xfId="0" applyFill="1" applyBorder="1" applyAlignment="1" applyProtection="1">
      <alignment horizontal="center" wrapText="1"/>
      <protection locked="0"/>
    </xf>
    <xf numFmtId="0" fontId="0" fillId="8" borderId="28" xfId="0" applyFill="1" applyBorder="1" applyAlignment="1" applyProtection="1">
      <alignment horizontal="center" wrapText="1"/>
      <protection locked="0"/>
    </xf>
    <xf numFmtId="0" fontId="0" fillId="8" borderId="30" xfId="0" applyFill="1" applyBorder="1" applyAlignment="1" applyProtection="1">
      <alignment horizontal="center" wrapText="1"/>
      <protection locked="0"/>
    </xf>
    <xf numFmtId="0" fontId="0" fillId="8" borderId="31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21" fillId="4" borderId="0" xfId="0" applyNumberFormat="1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5" xfId="0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1" fillId="7" borderId="23" xfId="0" applyFont="1" applyFill="1" applyBorder="1" applyAlignment="1" applyProtection="1">
      <alignment horizontal="center" vertical="center" wrapText="1"/>
    </xf>
    <xf numFmtId="0" fontId="41" fillId="7" borderId="24" xfId="0" applyFont="1" applyFill="1" applyBorder="1" applyAlignment="1" applyProtection="1">
      <alignment horizontal="center" vertical="center" wrapText="1"/>
    </xf>
    <xf numFmtId="0" fontId="41" fillId="7" borderId="25" xfId="0" applyFont="1" applyFill="1" applyBorder="1" applyAlignment="1" applyProtection="1">
      <alignment horizontal="center" vertical="center" wrapText="1"/>
    </xf>
    <xf numFmtId="0" fontId="42" fillId="0" borderId="23" xfId="0" applyFont="1" applyBorder="1" applyAlignment="1" applyProtection="1">
      <alignment horizontal="center" vertical="center" wrapText="1"/>
    </xf>
    <xf numFmtId="0" fontId="42" fillId="0" borderId="24" xfId="0" applyFont="1" applyBorder="1" applyAlignment="1" applyProtection="1">
      <alignment horizontal="center" vertical="center" wrapText="1"/>
    </xf>
    <xf numFmtId="0" fontId="42" fillId="0" borderId="25" xfId="0" applyFont="1" applyBorder="1" applyAlignment="1" applyProtection="1">
      <alignment horizontal="center" vertical="center" wrapText="1"/>
    </xf>
    <xf numFmtId="0" fontId="41" fillId="7" borderId="26" xfId="0" applyFont="1" applyFill="1" applyBorder="1" applyAlignment="1" applyProtection="1">
      <alignment horizontal="center" vertical="center"/>
    </xf>
    <xf numFmtId="0" fontId="41" fillId="7" borderId="27" xfId="0" applyFont="1" applyFill="1" applyBorder="1" applyAlignment="1" applyProtection="1">
      <alignment horizontal="center" vertical="center"/>
    </xf>
    <xf numFmtId="0" fontId="41" fillId="7" borderId="28" xfId="0" applyFont="1" applyFill="1" applyBorder="1" applyAlignment="1" applyProtection="1">
      <alignment horizontal="center" vertical="center"/>
    </xf>
    <xf numFmtId="0" fontId="41" fillId="7" borderId="29" xfId="0" applyFont="1" applyFill="1" applyBorder="1" applyAlignment="1" applyProtection="1">
      <alignment horizontal="center" vertical="center"/>
    </xf>
    <xf numFmtId="0" fontId="41" fillId="7" borderId="30" xfId="0" applyFont="1" applyFill="1" applyBorder="1" applyAlignment="1" applyProtection="1">
      <alignment horizontal="center" vertical="center"/>
    </xf>
    <xf numFmtId="0" fontId="41" fillId="7" borderId="31" xfId="0" applyFont="1" applyFill="1" applyBorder="1" applyAlignment="1" applyProtection="1">
      <alignment horizontal="center" vertical="center"/>
    </xf>
    <xf numFmtId="0" fontId="40" fillId="0" borderId="32" xfId="0" applyFont="1" applyBorder="1" applyAlignment="1" applyProtection="1">
      <alignment horizontal="left" vertical="center"/>
    </xf>
    <xf numFmtId="0" fontId="40" fillId="0" borderId="33" xfId="0" applyFont="1" applyBorder="1" applyAlignment="1" applyProtection="1">
      <alignment horizontal="left" vertical="center"/>
    </xf>
    <xf numFmtId="0" fontId="0" fillId="0" borderId="34" xfId="0" applyBorder="1" applyAlignment="1" applyProtection="1">
      <alignment vertical="center"/>
    </xf>
    <xf numFmtId="0" fontId="40" fillId="0" borderId="37" xfId="0" applyFont="1" applyBorder="1" applyAlignment="1" applyProtection="1">
      <alignment horizontal="left" vertical="center"/>
    </xf>
    <xf numFmtId="0" fontId="40" fillId="0" borderId="38" xfId="0" applyFont="1" applyBorder="1" applyAlignment="1" applyProtection="1">
      <alignment horizontal="left" vertical="center"/>
    </xf>
    <xf numFmtId="0" fontId="0" fillId="0" borderId="39" xfId="0" applyBorder="1" applyAlignment="1" applyProtection="1">
      <alignment vertical="center"/>
    </xf>
    <xf numFmtId="0" fontId="40" fillId="0" borderId="42" xfId="0" applyFont="1" applyBorder="1" applyAlignment="1" applyProtection="1">
      <alignment horizontal="left" vertical="center"/>
    </xf>
    <xf numFmtId="0" fontId="40" fillId="0" borderId="43" xfId="0" applyFont="1" applyBorder="1" applyAlignment="1" applyProtection="1">
      <alignment horizontal="left" vertical="center"/>
    </xf>
    <xf numFmtId="0" fontId="0" fillId="0" borderId="44" xfId="0" applyBorder="1" applyAlignment="1" applyProtection="1">
      <alignment vertical="center"/>
    </xf>
    <xf numFmtId="0" fontId="43" fillId="0" borderId="0" xfId="0" applyFont="1" applyAlignment="1" applyProtection="1">
      <alignment horizontal="center" vertical="center"/>
    </xf>
    <xf numFmtId="0" fontId="43" fillId="9" borderId="0" xfId="0" applyFont="1" applyFill="1" applyAlignment="1" applyProtection="1">
      <alignment horizontal="center" vertical="center"/>
    </xf>
    <xf numFmtId="0" fontId="44" fillId="0" borderId="0" xfId="0" applyFont="1" applyAlignment="1" applyProtection="1">
      <alignment horizontal="center"/>
    </xf>
    <xf numFmtId="0" fontId="41" fillId="7" borderId="48" xfId="0" applyFont="1" applyFill="1" applyBorder="1" applyAlignment="1" applyProtection="1">
      <alignment horizontal="center" vertical="center"/>
    </xf>
    <xf numFmtId="0" fontId="41" fillId="7" borderId="49" xfId="0" applyFont="1" applyFill="1" applyBorder="1" applyAlignment="1" applyProtection="1">
      <alignment horizontal="center" vertical="center"/>
    </xf>
    <xf numFmtId="0" fontId="41" fillId="7" borderId="50" xfId="0" applyFont="1" applyFill="1" applyBorder="1" applyAlignment="1" applyProtection="1">
      <alignment horizontal="center" vertical="center"/>
    </xf>
    <xf numFmtId="0" fontId="45" fillId="0" borderId="26" xfId="0" applyFont="1" applyBorder="1" applyAlignment="1" applyProtection="1">
      <alignment horizontal="center" vertical="center" wrapText="1"/>
    </xf>
    <xf numFmtId="0" fontId="45" fillId="0" borderId="27" xfId="0" applyFont="1" applyBorder="1" applyAlignment="1" applyProtection="1">
      <alignment horizontal="center" vertical="center" wrapText="1"/>
    </xf>
    <xf numFmtId="0" fontId="45" fillId="0" borderId="27" xfId="0" applyFont="1" applyBorder="1" applyAlignment="1" applyProtection="1">
      <alignment horizontal="center" vertical="center" wrapText="1"/>
    </xf>
    <xf numFmtId="0" fontId="45" fillId="0" borderId="28" xfId="0" applyFont="1" applyBorder="1" applyAlignment="1" applyProtection="1">
      <alignment horizontal="center" vertical="center" wrapText="1"/>
    </xf>
    <xf numFmtId="2" fontId="46" fillId="7" borderId="29" xfId="0" applyNumberFormat="1" applyFont="1" applyFill="1" applyBorder="1" applyAlignment="1" applyProtection="1">
      <alignment horizontal="center" vertical="center" wrapText="1"/>
    </xf>
    <xf numFmtId="0" fontId="46" fillId="7" borderId="30" xfId="0" applyFont="1" applyFill="1" applyBorder="1" applyAlignment="1" applyProtection="1">
      <alignment horizontal="left" vertical="center" wrapText="1"/>
    </xf>
    <xf numFmtId="4" fontId="45" fillId="5" borderId="30" xfId="0" applyNumberFormat="1" applyFont="1" applyFill="1" applyBorder="1" applyAlignment="1" applyProtection="1">
      <alignment horizontal="center" vertical="center" wrapText="1"/>
    </xf>
    <xf numFmtId="4" fontId="45" fillId="5" borderId="31" xfId="0" applyNumberFormat="1" applyFont="1" applyFill="1" applyBorder="1" applyAlignment="1" applyProtection="1">
      <alignment horizontal="center" vertical="center" wrapText="1"/>
    </xf>
    <xf numFmtId="0" fontId="41" fillId="7" borderId="23" xfId="0" applyFont="1" applyFill="1" applyBorder="1" applyAlignment="1" applyProtection="1">
      <alignment horizontal="left" vertical="center"/>
    </xf>
    <xf numFmtId="0" fontId="41" fillId="7" borderId="24" xfId="0" applyFont="1" applyFill="1" applyBorder="1" applyAlignment="1" applyProtection="1">
      <alignment horizontal="left" vertical="center"/>
    </xf>
    <xf numFmtId="0" fontId="41" fillId="7" borderId="25" xfId="0" applyFont="1" applyFill="1" applyBorder="1" applyAlignment="1" applyProtection="1">
      <alignment horizontal="left" vertical="center"/>
    </xf>
    <xf numFmtId="4" fontId="47" fillId="7" borderId="23" xfId="0" applyNumberFormat="1" applyFont="1" applyFill="1" applyBorder="1" applyAlignment="1" applyProtection="1">
      <alignment horizontal="center" vertical="center" wrapText="1"/>
    </xf>
    <xf numFmtId="4" fontId="47" fillId="7" borderId="24" xfId="0" applyNumberFormat="1" applyFont="1" applyFill="1" applyBorder="1" applyAlignment="1" applyProtection="1">
      <alignment horizontal="center" vertical="center" wrapText="1"/>
    </xf>
    <xf numFmtId="4" fontId="47" fillId="7" borderId="2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46" fillId="0" borderId="0" xfId="0" applyFont="1" applyProtection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438150</xdr:colOff>
      <xdr:row>22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B60058C-EFD5-46FB-B454-544E20B6D4EF}"/>
            </a:ext>
          </a:extLst>
        </xdr:cNvPr>
        <xdr:cNvSpPr txBox="1"/>
      </xdr:nvSpPr>
      <xdr:spPr>
        <a:xfrm>
          <a:off x="10572750" y="590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zdenka_turzikova_bratislava_sk/Documents/Dokumenty/GIB/Akcie%20aktu&#225;lne/Panensk&#225;%2011%20ZU&#352;/2021/Za&#269;atie%20VO%20-%20pr&#225;ce/Podklady%20pre%20OVO/N&#225;vrh%20s&#250;&#357;a&#382;n&#253;ch%20podkladov%20Ing.%20Bothov&#225;/ZADANIE%20II.etapa%20-%20Dom%20Hudby%20-%20Obnova%20objektu%20NKP.xlsx?A7F2AA36" TargetMode="External"/><Relationship Id="rId1" Type="http://schemas.openxmlformats.org/officeDocument/2006/relationships/externalLinkPath" Target="file:///\\A7F2AA36\ZADANIE%20II.etapa%20-%20Dom%20Hudby%20-%20Obnova%20objektu%20NK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2.1 - D 1.1 Architektúra..."/>
      <sheetName val="02.2 - D1.3 Zdravotechnika"/>
      <sheetName val="02.3 - D1.4 Vykurovanie"/>
    </sheetNames>
    <sheetDataSet>
      <sheetData sheetId="0">
        <row r="6">
          <cell r="K6" t="str">
            <v>Dom Hudby - Obnova objektu NKP aktualizácia+etapizácia</v>
          </cell>
        </row>
        <row r="8">
          <cell r="AN8" t="str">
            <v>30. 7. 2021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8">
          <cell r="P138">
            <v>0</v>
          </cell>
        </row>
      </sheetData>
      <sheetData sheetId="2"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8">
          <cell r="P138">
            <v>0</v>
          </cell>
        </row>
      </sheetData>
      <sheetData sheetId="3">
        <row r="37">
          <cell r="F37">
            <v>0</v>
          </cell>
          <cell r="J37">
            <v>0</v>
          </cell>
        </row>
        <row r="38">
          <cell r="F38">
            <v>0</v>
          </cell>
          <cell r="J38">
            <v>0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5">
          <cell r="P1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4ED5-2034-4D4D-9E1D-B3C94997DC7F}">
  <dimension ref="A1:N40"/>
  <sheetViews>
    <sheetView tabSelected="1" zoomScale="85" zoomScaleNormal="85" workbookViewId="0">
      <selection activeCell="A24" sqref="A24:H24"/>
    </sheetView>
  </sheetViews>
  <sheetFormatPr defaultColWidth="10.1640625" defaultRowHeight="11.25"/>
  <cols>
    <col min="1" max="1" width="8.6640625" style="208" customWidth="1"/>
    <col min="2" max="2" width="13" style="208" bestFit="1" customWidth="1"/>
    <col min="3" max="3" width="18.6640625" style="208" customWidth="1"/>
    <col min="4" max="5" width="10.33203125" style="208" customWidth="1"/>
    <col min="6" max="6" width="20.33203125" style="208" customWidth="1"/>
    <col min="7" max="7" width="14.6640625" style="208" customWidth="1"/>
    <col min="8" max="8" width="20.33203125" style="208" customWidth="1"/>
    <col min="9" max="16384" width="10.1640625" style="208"/>
  </cols>
  <sheetData>
    <row r="1" spans="1:14" ht="12" thickBo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19.5" thickBot="1">
      <c r="A2" s="323" t="s">
        <v>1970</v>
      </c>
      <c r="B2" s="324"/>
      <c r="C2" s="324"/>
      <c r="D2" s="324"/>
      <c r="E2" s="324"/>
      <c r="F2" s="324"/>
      <c r="G2" s="324"/>
      <c r="H2" s="325"/>
      <c r="I2" s="95"/>
      <c r="J2" s="95"/>
      <c r="K2" s="95"/>
      <c r="L2" s="95"/>
      <c r="M2" s="95"/>
      <c r="N2" s="95"/>
    </row>
    <row r="3" spans="1:14" ht="19.5" thickBot="1">
      <c r="A3" s="326" t="s">
        <v>1971</v>
      </c>
      <c r="B3" s="327"/>
      <c r="C3" s="327"/>
      <c r="D3" s="327"/>
      <c r="E3" s="327"/>
      <c r="F3" s="327"/>
      <c r="G3" s="327"/>
      <c r="H3" s="328"/>
      <c r="I3" s="95"/>
      <c r="J3" s="95"/>
      <c r="K3" s="95"/>
      <c r="L3" s="95"/>
      <c r="M3" s="95"/>
      <c r="N3" s="95"/>
    </row>
    <row r="4" spans="1:14">
      <c r="A4" s="329" t="s">
        <v>1972</v>
      </c>
      <c r="B4" s="330"/>
      <c r="C4" s="330"/>
      <c r="D4" s="330"/>
      <c r="E4" s="330"/>
      <c r="F4" s="330"/>
      <c r="G4" s="330"/>
      <c r="H4" s="331"/>
      <c r="I4" s="95"/>
      <c r="J4" s="95"/>
      <c r="K4" s="95"/>
      <c r="L4" s="95"/>
      <c r="M4" s="95"/>
      <c r="N4" s="95"/>
    </row>
    <row r="5" spans="1:14" ht="12" thickBot="1">
      <c r="A5" s="332"/>
      <c r="B5" s="333"/>
      <c r="C5" s="333"/>
      <c r="D5" s="333"/>
      <c r="E5" s="333"/>
      <c r="F5" s="333"/>
      <c r="G5" s="333"/>
      <c r="H5" s="334"/>
      <c r="I5" s="95"/>
      <c r="J5" s="95"/>
      <c r="K5" s="95"/>
      <c r="L5" s="95"/>
      <c r="M5" s="95"/>
      <c r="N5" s="95"/>
    </row>
    <row r="6" spans="1:14" ht="15.75">
      <c r="A6" s="335" t="s">
        <v>1973</v>
      </c>
      <c r="B6" s="336"/>
      <c r="C6" s="337"/>
      <c r="D6" s="255"/>
      <c r="E6" s="256"/>
      <c r="F6" s="256"/>
      <c r="G6" s="256"/>
      <c r="H6" s="257"/>
      <c r="I6" s="95"/>
      <c r="J6" s="95"/>
      <c r="K6" s="95"/>
      <c r="L6" s="95"/>
      <c r="M6" s="95"/>
      <c r="N6" s="95"/>
    </row>
    <row r="7" spans="1:14" ht="15.75">
      <c r="A7" s="338" t="s">
        <v>1974</v>
      </c>
      <c r="B7" s="339"/>
      <c r="C7" s="340"/>
      <c r="D7" s="252"/>
      <c r="E7" s="253"/>
      <c r="F7" s="253"/>
      <c r="G7" s="253"/>
      <c r="H7" s="254"/>
      <c r="I7" s="95"/>
      <c r="J7" s="95"/>
      <c r="K7" s="95"/>
      <c r="L7" s="95"/>
      <c r="M7" s="95"/>
      <c r="N7" s="95"/>
    </row>
    <row r="8" spans="1:14" ht="15.75">
      <c r="A8" s="338" t="s">
        <v>1975</v>
      </c>
      <c r="B8" s="339"/>
      <c r="C8" s="340"/>
      <c r="D8" s="252"/>
      <c r="E8" s="253"/>
      <c r="F8" s="253"/>
      <c r="G8" s="253"/>
      <c r="H8" s="254"/>
      <c r="I8" s="95"/>
      <c r="J8" s="95"/>
      <c r="K8" s="95"/>
      <c r="L8" s="95"/>
      <c r="M8" s="95"/>
      <c r="N8" s="95"/>
    </row>
    <row r="9" spans="1:14" ht="15.75">
      <c r="A9" s="338" t="s">
        <v>22</v>
      </c>
      <c r="B9" s="339"/>
      <c r="C9" s="340"/>
      <c r="D9" s="252"/>
      <c r="E9" s="253"/>
      <c r="F9" s="253"/>
      <c r="G9" s="253"/>
      <c r="H9" s="254"/>
      <c r="I9" s="95"/>
      <c r="J9" s="95"/>
      <c r="K9" s="95"/>
      <c r="L9" s="95"/>
      <c r="M9" s="95"/>
      <c r="N9" s="95"/>
    </row>
    <row r="10" spans="1:14" ht="15.75">
      <c r="A10" s="338" t="s">
        <v>24</v>
      </c>
      <c r="B10" s="339"/>
      <c r="C10" s="340"/>
      <c r="D10" s="252"/>
      <c r="E10" s="253"/>
      <c r="F10" s="253"/>
      <c r="G10" s="253"/>
      <c r="H10" s="254"/>
      <c r="I10" s="95"/>
      <c r="J10" s="95"/>
      <c r="K10" s="95"/>
      <c r="L10" s="95"/>
      <c r="M10" s="95"/>
      <c r="N10" s="95"/>
    </row>
    <row r="11" spans="1:14" ht="15.75">
      <c r="A11" s="338" t="s">
        <v>1976</v>
      </c>
      <c r="B11" s="339"/>
      <c r="C11" s="340"/>
      <c r="D11" s="252"/>
      <c r="E11" s="253"/>
      <c r="F11" s="253"/>
      <c r="G11" s="253"/>
      <c r="H11" s="254"/>
      <c r="I11" s="95"/>
      <c r="J11" s="95"/>
      <c r="K11" s="95"/>
      <c r="L11" s="95"/>
      <c r="M11" s="95"/>
      <c r="N11" s="95"/>
    </row>
    <row r="12" spans="1:14" ht="16.5" thickBot="1">
      <c r="A12" s="341" t="s">
        <v>1977</v>
      </c>
      <c r="B12" s="342"/>
      <c r="C12" s="343"/>
      <c r="D12" s="258"/>
      <c r="E12" s="259"/>
      <c r="F12" s="259"/>
      <c r="G12" s="259"/>
      <c r="H12" s="260"/>
      <c r="I12" s="95"/>
      <c r="J12" s="95"/>
      <c r="K12" s="95"/>
      <c r="L12" s="95"/>
      <c r="M12" s="95"/>
      <c r="N12" s="95"/>
    </row>
    <row r="13" spans="1:14" ht="15.75">
      <c r="A13" s="344"/>
      <c r="B13" s="344"/>
      <c r="C13" s="345"/>
      <c r="D13" s="345"/>
      <c r="E13" s="345"/>
      <c r="F13" s="95"/>
      <c r="G13" s="95"/>
      <c r="H13" s="95"/>
      <c r="I13" s="95"/>
      <c r="J13" s="95"/>
      <c r="K13" s="95"/>
      <c r="L13" s="95"/>
      <c r="M13" s="95"/>
      <c r="N13" s="95"/>
    </row>
    <row r="14" spans="1:14" ht="18.75">
      <c r="A14" s="346" t="s">
        <v>1978</v>
      </c>
      <c r="B14" s="346"/>
      <c r="C14" s="346"/>
      <c r="D14" s="346"/>
      <c r="E14" s="346"/>
      <c r="F14" s="346"/>
      <c r="G14" s="346"/>
      <c r="H14" s="346"/>
      <c r="I14" s="95"/>
      <c r="J14" s="95"/>
      <c r="K14" s="95"/>
      <c r="L14" s="95"/>
      <c r="M14" s="95"/>
      <c r="N14" s="95"/>
    </row>
    <row r="15" spans="1:14" ht="12" thickBot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1:14" ht="19.5" thickBot="1">
      <c r="A16" s="347" t="s">
        <v>1979</v>
      </c>
      <c r="B16" s="348"/>
      <c r="C16" s="348"/>
      <c r="D16" s="348"/>
      <c r="E16" s="348"/>
      <c r="F16" s="348"/>
      <c r="G16" s="348"/>
      <c r="H16" s="349"/>
      <c r="I16" s="95"/>
      <c r="J16" s="95"/>
      <c r="K16" s="95"/>
      <c r="L16" s="95"/>
      <c r="M16" s="95"/>
      <c r="N16" s="95"/>
    </row>
    <row r="17" spans="1:14" s="209" customFormat="1" ht="31.5">
      <c r="A17" s="350" t="s">
        <v>1980</v>
      </c>
      <c r="B17" s="351" t="s">
        <v>1981</v>
      </c>
      <c r="C17" s="351"/>
      <c r="D17" s="351"/>
      <c r="E17" s="351"/>
      <c r="F17" s="352" t="s">
        <v>1982</v>
      </c>
      <c r="G17" s="352" t="s">
        <v>1983</v>
      </c>
      <c r="H17" s="353" t="s">
        <v>1984</v>
      </c>
      <c r="I17" s="366"/>
      <c r="J17" s="366"/>
      <c r="K17" s="366"/>
      <c r="L17" s="366"/>
      <c r="M17" s="366"/>
      <c r="N17" s="366"/>
    </row>
    <row r="18" spans="1:14" s="209" customFormat="1" ht="16.5" thickBot="1">
      <c r="A18" s="354" t="s">
        <v>1985</v>
      </c>
      <c r="B18" s="355" t="s">
        <v>1986</v>
      </c>
      <c r="C18" s="355"/>
      <c r="D18" s="355"/>
      <c r="E18" s="355"/>
      <c r="F18" s="356">
        <f>'Rekapitulácia stavby - I.etapa'!AG94</f>
        <v>0</v>
      </c>
      <c r="G18" s="356">
        <f>F18*0.2</f>
        <v>0</v>
      </c>
      <c r="H18" s="357">
        <f>SUM(F18:G18)</f>
        <v>0</v>
      </c>
      <c r="I18" s="366"/>
      <c r="J18" s="366"/>
      <c r="K18" s="366"/>
      <c r="L18" s="366"/>
      <c r="M18" s="366"/>
      <c r="N18" s="366"/>
    </row>
    <row r="19" spans="1:14" s="209" customFormat="1" ht="16.5" thickBot="1">
      <c r="A19" s="354" t="s">
        <v>1985</v>
      </c>
      <c r="B19" s="355" t="s">
        <v>1987</v>
      </c>
      <c r="C19" s="355"/>
      <c r="D19" s="355"/>
      <c r="E19" s="355"/>
      <c r="F19" s="356">
        <f>'Rekapitulácia stavby - II.etapa'!AG102</f>
        <v>0</v>
      </c>
      <c r="G19" s="356">
        <f>F19*0.2</f>
        <v>0</v>
      </c>
      <c r="H19" s="357">
        <f>SUM(F19:G19)</f>
        <v>0</v>
      </c>
      <c r="I19" s="366"/>
      <c r="J19" s="366"/>
      <c r="K19" s="366"/>
      <c r="L19" s="366"/>
      <c r="M19" s="366"/>
      <c r="N19" s="366"/>
    </row>
    <row r="20" spans="1:14" s="209" customFormat="1" ht="16.5" thickBot="1">
      <c r="A20" s="354" t="s">
        <v>1985</v>
      </c>
      <c r="B20" s="355" t="s">
        <v>1988</v>
      </c>
      <c r="C20" s="355"/>
      <c r="D20" s="355"/>
      <c r="E20" s="355"/>
      <c r="F20" s="356">
        <f>'Rekap. stavby - III.etapa'!AG105</f>
        <v>0</v>
      </c>
      <c r="G20" s="356">
        <f>F20*0.2</f>
        <v>0</v>
      </c>
      <c r="H20" s="357">
        <f>SUM(F20:G20)</f>
        <v>0</v>
      </c>
      <c r="I20" s="366"/>
      <c r="J20" s="366"/>
      <c r="K20" s="366"/>
      <c r="L20" s="366"/>
      <c r="M20" s="366"/>
      <c r="N20" s="366"/>
    </row>
    <row r="21" spans="1:14" ht="19.5" thickBot="1">
      <c r="A21" s="358" t="s">
        <v>1989</v>
      </c>
      <c r="B21" s="359"/>
      <c r="C21" s="359"/>
      <c r="D21" s="359"/>
      <c r="E21" s="360"/>
      <c r="F21" s="361">
        <f>SUM(H18:H20)</f>
        <v>0</v>
      </c>
      <c r="G21" s="362"/>
      <c r="H21" s="363"/>
      <c r="I21" s="95"/>
      <c r="J21" s="95"/>
      <c r="K21" s="95"/>
      <c r="L21" s="95"/>
      <c r="M21" s="95"/>
      <c r="N21" s="95"/>
    </row>
    <row r="22" spans="1:14">
      <c r="A22" s="95"/>
      <c r="B22" s="364"/>
      <c r="C22" s="364"/>
      <c r="D22" s="364"/>
      <c r="E22" s="364"/>
      <c r="F22" s="95"/>
      <c r="G22" s="95"/>
      <c r="H22" s="95"/>
      <c r="I22" s="95"/>
      <c r="J22" s="95"/>
      <c r="K22" s="95"/>
      <c r="L22" s="95"/>
      <c r="M22" s="95"/>
      <c r="N22" s="95"/>
    </row>
    <row r="23" spans="1:14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14" ht="15.75">
      <c r="A24" s="261" t="s">
        <v>1990</v>
      </c>
      <c r="B24" s="261"/>
      <c r="C24" s="261"/>
      <c r="D24" s="261"/>
      <c r="E24" s="261"/>
      <c r="F24" s="261"/>
      <c r="G24" s="261"/>
      <c r="H24" s="261"/>
      <c r="I24" s="95"/>
      <c r="J24" s="95"/>
      <c r="K24" s="95"/>
      <c r="L24" s="95"/>
      <c r="M24" s="95"/>
      <c r="N24" s="95"/>
    </row>
    <row r="25" spans="1:14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</row>
    <row r="26" spans="1:14">
      <c r="A26" s="365" t="s">
        <v>1991</v>
      </c>
      <c r="B26" s="365"/>
      <c r="C26" s="365"/>
      <c r="D26" s="365"/>
      <c r="E26" s="365"/>
      <c r="F26" s="365"/>
      <c r="G26" s="365"/>
      <c r="H26" s="365"/>
      <c r="I26" s="95"/>
      <c r="J26" s="95"/>
      <c r="K26" s="95"/>
      <c r="L26" s="95"/>
      <c r="M26" s="95"/>
      <c r="N26" s="95"/>
    </row>
    <row r="27" spans="1:14">
      <c r="A27" s="365"/>
      <c r="B27" s="365"/>
      <c r="C27" s="365"/>
      <c r="D27" s="365"/>
      <c r="E27" s="365"/>
      <c r="F27" s="365"/>
      <c r="G27" s="365"/>
      <c r="H27" s="365"/>
      <c r="I27" s="95"/>
      <c r="J27" s="95"/>
      <c r="K27" s="95"/>
      <c r="L27" s="95"/>
      <c r="M27" s="95"/>
      <c r="N27" s="95"/>
    </row>
    <row r="28" spans="1:14" ht="12" thickBo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4">
      <c r="A29" s="262" t="s">
        <v>1992</v>
      </c>
      <c r="B29" s="263"/>
      <c r="C29" s="266" t="s">
        <v>44</v>
      </c>
      <c r="D29" s="266"/>
      <c r="E29" s="266"/>
      <c r="F29" s="268" t="s">
        <v>1993</v>
      </c>
      <c r="G29" s="268"/>
      <c r="H29" s="269"/>
      <c r="I29" s="95"/>
      <c r="J29" s="95"/>
      <c r="K29" s="95"/>
      <c r="L29" s="95"/>
      <c r="M29" s="95"/>
      <c r="N29" s="95"/>
    </row>
    <row r="30" spans="1:14" ht="12" thickBot="1">
      <c r="A30" s="264"/>
      <c r="B30" s="265"/>
      <c r="C30" s="267"/>
      <c r="D30" s="267"/>
      <c r="E30" s="267"/>
      <c r="F30" s="270"/>
      <c r="G30" s="270"/>
      <c r="H30" s="271"/>
      <c r="I30" s="95"/>
      <c r="J30" s="95"/>
      <c r="K30" s="95"/>
      <c r="L30" s="95"/>
      <c r="M30" s="95"/>
      <c r="N30" s="95"/>
    </row>
    <row r="31" spans="1:14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4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</row>
    <row r="34" spans="1:14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</row>
    <row r="35" spans="1:14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1:14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</row>
    <row r="37" spans="1:14">
      <c r="B37" s="210"/>
    </row>
    <row r="38" spans="1:14">
      <c r="B38" s="210"/>
    </row>
    <row r="39" spans="1:14">
      <c r="B39" s="210"/>
    </row>
    <row r="40" spans="1:14">
      <c r="B40" s="210"/>
    </row>
  </sheetData>
  <sheetProtection sheet="1" selectLockedCells="1"/>
  <protectedRanges>
    <protectedRange sqref="A24:H24 A29:H30 D6:H12 F18:H20" name="Rozsah1"/>
  </protectedRanges>
  <mergeCells count="30">
    <mergeCell ref="A24:H24"/>
    <mergeCell ref="A26:H27"/>
    <mergeCell ref="A29:B30"/>
    <mergeCell ref="C29:E30"/>
    <mergeCell ref="F29:H30"/>
    <mergeCell ref="F21:H21"/>
    <mergeCell ref="A11:C11"/>
    <mergeCell ref="D11:H11"/>
    <mergeCell ref="A12:C12"/>
    <mergeCell ref="D12:H12"/>
    <mergeCell ref="A14:H14"/>
    <mergeCell ref="A16:H16"/>
    <mergeCell ref="B17:E17"/>
    <mergeCell ref="B18:E18"/>
    <mergeCell ref="B19:E19"/>
    <mergeCell ref="B20:E20"/>
    <mergeCell ref="A21:E21"/>
    <mergeCell ref="A8:C8"/>
    <mergeCell ref="D8:H8"/>
    <mergeCell ref="A9:C9"/>
    <mergeCell ref="D9:H9"/>
    <mergeCell ref="A10:C10"/>
    <mergeCell ref="D10:H10"/>
    <mergeCell ref="A7:C7"/>
    <mergeCell ref="D7:H7"/>
    <mergeCell ref="A2:H2"/>
    <mergeCell ref="A3:H3"/>
    <mergeCell ref="A4:H5"/>
    <mergeCell ref="A6:C6"/>
    <mergeCell ref="D6:H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CA8F-1680-42C9-817D-B77A6280664A}">
  <sheetPr>
    <tabColor theme="8" tint="0.59999389629810485"/>
    <pageSetUpPr fitToPage="1"/>
  </sheetPr>
  <dimension ref="A1:CM106"/>
  <sheetViews>
    <sheetView showGridLines="0" topLeftCell="B76" workbookViewId="0">
      <selection activeCell="BF104" sqref="BF104"/>
    </sheetView>
  </sheetViews>
  <sheetFormatPr defaultRowHeight="11.25"/>
  <cols>
    <col min="1" max="1" width="8.33203125" style="203" customWidth="1"/>
    <col min="2" max="2" width="1.6640625" style="203" customWidth="1"/>
    <col min="3" max="3" width="4.1640625" style="203" customWidth="1"/>
    <col min="4" max="33" width="2.6640625" style="203" customWidth="1"/>
    <col min="34" max="34" width="3.33203125" style="203" customWidth="1"/>
    <col min="35" max="35" width="31.6640625" style="203" customWidth="1"/>
    <col min="36" max="37" width="2.5" style="203" customWidth="1"/>
    <col min="38" max="38" width="8.33203125" style="203" customWidth="1"/>
    <col min="39" max="39" width="3.33203125" style="203" customWidth="1"/>
    <col min="40" max="40" width="13.33203125" style="203" customWidth="1"/>
    <col min="41" max="41" width="7.5" style="203" customWidth="1"/>
    <col min="42" max="42" width="4.1640625" style="203" customWidth="1"/>
    <col min="43" max="43" width="15.6640625" style="203" hidden="1" customWidth="1"/>
    <col min="44" max="44" width="13.6640625" style="203" customWidth="1"/>
    <col min="45" max="47" width="25.83203125" style="203" hidden="1" customWidth="1"/>
    <col min="48" max="49" width="21.6640625" style="203" hidden="1" customWidth="1"/>
    <col min="50" max="51" width="25" style="203" hidden="1" customWidth="1"/>
    <col min="52" max="52" width="21.6640625" style="203" hidden="1" customWidth="1"/>
    <col min="53" max="53" width="19.1640625" style="203" hidden="1" customWidth="1"/>
    <col min="54" max="54" width="25" style="203" hidden="1" customWidth="1"/>
    <col min="55" max="55" width="21.6640625" style="203" hidden="1" customWidth="1"/>
    <col min="56" max="56" width="19.1640625" style="203" hidden="1" customWidth="1"/>
    <col min="57" max="57" width="66.5" style="203" customWidth="1"/>
    <col min="58" max="16384" width="9.33203125" style="203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1994</v>
      </c>
    </row>
    <row r="2" spans="1:74" ht="36.950000000000003" customHeight="1">
      <c r="AR2" s="305" t="s">
        <v>5</v>
      </c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211" t="s">
        <v>6</v>
      </c>
      <c r="BT2" s="211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211" t="s">
        <v>6</v>
      </c>
      <c r="BT3" s="211" t="s">
        <v>7</v>
      </c>
    </row>
    <row r="4" spans="1:74" ht="24.95" customHeight="1">
      <c r="B4" s="17"/>
      <c r="D4" s="18" t="s">
        <v>8</v>
      </c>
      <c r="AR4" s="17"/>
      <c r="AS4" s="19" t="s">
        <v>9</v>
      </c>
      <c r="BS4" s="211" t="s">
        <v>10</v>
      </c>
    </row>
    <row r="5" spans="1:74" ht="12" customHeight="1">
      <c r="B5" s="17"/>
      <c r="D5" s="20" t="s">
        <v>11</v>
      </c>
      <c r="K5" s="298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R5" s="17"/>
      <c r="BS5" s="211" t="s">
        <v>6</v>
      </c>
    </row>
    <row r="6" spans="1:74" ht="36.950000000000003" customHeight="1">
      <c r="B6" s="17"/>
      <c r="D6" s="22" t="s">
        <v>13</v>
      </c>
      <c r="K6" s="300" t="s">
        <v>14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R6" s="17"/>
      <c r="BS6" s="211" t="s">
        <v>6</v>
      </c>
    </row>
    <row r="7" spans="1:74" ht="12" customHeight="1">
      <c r="B7" s="17"/>
      <c r="D7" s="207" t="s">
        <v>15</v>
      </c>
      <c r="K7" s="202" t="s">
        <v>1</v>
      </c>
      <c r="AK7" s="207" t="s">
        <v>16</v>
      </c>
      <c r="AN7" s="202" t="s">
        <v>1</v>
      </c>
      <c r="AR7" s="17"/>
      <c r="BS7" s="211" t="s">
        <v>6</v>
      </c>
    </row>
    <row r="8" spans="1:74" ht="12" customHeight="1">
      <c r="B8" s="17"/>
      <c r="D8" s="207" t="s">
        <v>17</v>
      </c>
      <c r="K8" s="202" t="s">
        <v>18</v>
      </c>
      <c r="AK8" s="207" t="s">
        <v>19</v>
      </c>
      <c r="AN8" s="202" t="s">
        <v>1995</v>
      </c>
      <c r="AR8" s="17"/>
      <c r="BS8" s="211" t="s">
        <v>6</v>
      </c>
    </row>
    <row r="9" spans="1:74" ht="14.45" customHeight="1">
      <c r="B9" s="17"/>
      <c r="AR9" s="17"/>
      <c r="BS9" s="211" t="s">
        <v>6</v>
      </c>
    </row>
    <row r="10" spans="1:74" ht="12" customHeight="1">
      <c r="B10" s="17"/>
      <c r="D10" s="207" t="s">
        <v>21</v>
      </c>
      <c r="AK10" s="207" t="s">
        <v>22</v>
      </c>
      <c r="AN10" s="202" t="s">
        <v>1</v>
      </c>
      <c r="AR10" s="17"/>
      <c r="BS10" s="211" t="s">
        <v>6</v>
      </c>
    </row>
    <row r="11" spans="1:74" ht="18.399999999999999" customHeight="1">
      <c r="B11" s="17"/>
      <c r="E11" s="202" t="s">
        <v>23</v>
      </c>
      <c r="AK11" s="207" t="s">
        <v>24</v>
      </c>
      <c r="AN11" s="202" t="s">
        <v>1</v>
      </c>
      <c r="AR11" s="17"/>
      <c r="BS11" s="211" t="s">
        <v>6</v>
      </c>
    </row>
    <row r="12" spans="1:74" ht="6.95" customHeight="1">
      <c r="B12" s="17"/>
      <c r="AR12" s="17"/>
      <c r="BS12" s="211" t="s">
        <v>6</v>
      </c>
    </row>
    <row r="13" spans="1:74" ht="12" customHeight="1">
      <c r="B13" s="17"/>
      <c r="D13" s="207" t="s">
        <v>25</v>
      </c>
      <c r="AK13" s="207" t="s">
        <v>22</v>
      </c>
      <c r="AN13" s="202" t="s">
        <v>1</v>
      </c>
      <c r="AR13" s="17"/>
      <c r="BS13" s="211" t="s">
        <v>6</v>
      </c>
    </row>
    <row r="14" spans="1:74" ht="12.75">
      <c r="B14" s="17"/>
      <c r="E14" s="202" t="s">
        <v>26</v>
      </c>
      <c r="AK14" s="207" t="s">
        <v>24</v>
      </c>
      <c r="AN14" s="202" t="s">
        <v>1</v>
      </c>
      <c r="AR14" s="17"/>
      <c r="BS14" s="211" t="s">
        <v>6</v>
      </c>
    </row>
    <row r="15" spans="1:74" ht="6.95" customHeight="1">
      <c r="B15" s="17"/>
      <c r="AR15" s="17"/>
      <c r="BS15" s="211" t="s">
        <v>3</v>
      </c>
    </row>
    <row r="16" spans="1:74" ht="12" customHeight="1">
      <c r="B16" s="17"/>
      <c r="D16" s="207" t="s">
        <v>27</v>
      </c>
      <c r="AK16" s="207" t="s">
        <v>22</v>
      </c>
      <c r="AN16" s="202" t="s">
        <v>1</v>
      </c>
      <c r="AR16" s="17"/>
      <c r="BS16" s="211" t="s">
        <v>3</v>
      </c>
    </row>
    <row r="17" spans="2:71" ht="18.399999999999999" customHeight="1">
      <c r="B17" s="17"/>
      <c r="E17" s="202" t="s">
        <v>28</v>
      </c>
      <c r="AK17" s="207" t="s">
        <v>24</v>
      </c>
      <c r="AN17" s="202" t="s">
        <v>1</v>
      </c>
      <c r="AR17" s="17"/>
      <c r="BS17" s="211" t="s">
        <v>29</v>
      </c>
    </row>
    <row r="18" spans="2:71" ht="6.95" customHeight="1">
      <c r="B18" s="17"/>
      <c r="AR18" s="17"/>
      <c r="BS18" s="211" t="s">
        <v>6</v>
      </c>
    </row>
    <row r="19" spans="2:71" ht="12" customHeight="1">
      <c r="B19" s="17"/>
      <c r="D19" s="207" t="s">
        <v>30</v>
      </c>
      <c r="AK19" s="207" t="s">
        <v>22</v>
      </c>
      <c r="AN19" s="202" t="s">
        <v>1</v>
      </c>
      <c r="AR19" s="17"/>
      <c r="BS19" s="211" t="s">
        <v>6</v>
      </c>
    </row>
    <row r="20" spans="2:71" ht="18.399999999999999" customHeight="1">
      <c r="B20" s="17"/>
      <c r="E20" s="202" t="s">
        <v>31</v>
      </c>
      <c r="AK20" s="207" t="s">
        <v>24</v>
      </c>
      <c r="AN20" s="202" t="s">
        <v>1</v>
      </c>
      <c r="AR20" s="17"/>
      <c r="BS20" s="211" t="s">
        <v>29</v>
      </c>
    </row>
    <row r="21" spans="2:71" ht="6.95" customHeight="1">
      <c r="B21" s="17"/>
      <c r="AR21" s="17"/>
    </row>
    <row r="22" spans="2:71" ht="12" customHeight="1">
      <c r="B22" s="17"/>
      <c r="D22" s="207" t="s">
        <v>32</v>
      </c>
      <c r="J22" s="194" t="s">
        <v>2884</v>
      </c>
      <c r="AR22" s="17"/>
    </row>
    <row r="23" spans="2:71" ht="16.5" customHeight="1">
      <c r="B23" s="17"/>
      <c r="E23" s="301" t="s">
        <v>1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ht="14.45" customHeight="1">
      <c r="B26" s="17"/>
      <c r="D26" s="212" t="s">
        <v>71</v>
      </c>
      <c r="AK26" s="321">
        <f>ROUND(AG94,2)</f>
        <v>0</v>
      </c>
      <c r="AL26" s="299"/>
      <c r="AM26" s="299"/>
      <c r="AN26" s="299"/>
      <c r="AO26" s="299"/>
      <c r="AR26" s="17"/>
    </row>
    <row r="27" spans="2:71" ht="14.45" customHeight="1">
      <c r="B27" s="17"/>
      <c r="D27" s="212" t="s">
        <v>1997</v>
      </c>
      <c r="AK27" s="321">
        <f>ROUND(AG103, 2)</f>
        <v>0</v>
      </c>
      <c r="AL27" s="321"/>
      <c r="AM27" s="321"/>
      <c r="AN27" s="321"/>
      <c r="AO27" s="321"/>
      <c r="AR27" s="17"/>
    </row>
    <row r="28" spans="2:71" s="2" customFormat="1" ht="6.95" customHeight="1">
      <c r="B28" s="39"/>
      <c r="AR28" s="39"/>
    </row>
    <row r="29" spans="2:71" s="2" customFormat="1" ht="25.9" customHeight="1">
      <c r="B29" s="39"/>
      <c r="D29" s="28" t="s">
        <v>33</v>
      </c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302">
        <f>ROUND(AK26 + AK27, 2)</f>
        <v>0</v>
      </c>
      <c r="AL29" s="320"/>
      <c r="AM29" s="320"/>
      <c r="AN29" s="320"/>
      <c r="AO29" s="320"/>
      <c r="AR29" s="39"/>
    </row>
    <row r="30" spans="2:71" s="2" customFormat="1" ht="6.95" customHeight="1">
      <c r="B30" s="39"/>
      <c r="AR30" s="39"/>
    </row>
    <row r="31" spans="2:71" s="2" customFormat="1" ht="12.75">
      <c r="B31" s="39"/>
      <c r="L31" s="304" t="s">
        <v>34</v>
      </c>
      <c r="M31" s="304"/>
      <c r="N31" s="304"/>
      <c r="O31" s="304"/>
      <c r="P31" s="304"/>
      <c r="W31" s="304" t="s">
        <v>35</v>
      </c>
      <c r="X31" s="304"/>
      <c r="Y31" s="304"/>
      <c r="Z31" s="304"/>
      <c r="AA31" s="304"/>
      <c r="AB31" s="304"/>
      <c r="AC31" s="304"/>
      <c r="AD31" s="304"/>
      <c r="AE31" s="304"/>
      <c r="AK31" s="304" t="s">
        <v>36</v>
      </c>
      <c r="AL31" s="304"/>
      <c r="AM31" s="304"/>
      <c r="AN31" s="304"/>
      <c r="AO31" s="304"/>
      <c r="AR31" s="39"/>
    </row>
    <row r="32" spans="2:71" s="201" customFormat="1" ht="14.45" customHeight="1">
      <c r="B32" s="31"/>
      <c r="D32" s="207" t="s">
        <v>37</v>
      </c>
      <c r="F32" s="32" t="s">
        <v>38</v>
      </c>
      <c r="L32" s="306">
        <v>0.2</v>
      </c>
      <c r="M32" s="307"/>
      <c r="N32" s="307"/>
      <c r="O32" s="307"/>
      <c r="P32" s="307"/>
      <c r="Q32" s="206"/>
      <c r="R32" s="206"/>
      <c r="S32" s="206"/>
      <c r="T32" s="206"/>
      <c r="U32" s="206"/>
      <c r="V32" s="206"/>
      <c r="W32" s="308">
        <f>ROUND(AZ94 + SUM(CD103), 2)</f>
        <v>0</v>
      </c>
      <c r="X32" s="307"/>
      <c r="Y32" s="307"/>
      <c r="Z32" s="307"/>
      <c r="AA32" s="307"/>
      <c r="AB32" s="307"/>
      <c r="AC32" s="307"/>
      <c r="AD32" s="307"/>
      <c r="AE32" s="307"/>
      <c r="AF32" s="206"/>
      <c r="AG32" s="206"/>
      <c r="AH32" s="206"/>
      <c r="AI32" s="206"/>
      <c r="AJ32" s="206"/>
      <c r="AK32" s="308">
        <f>ROUND(AV94 + SUM(BY103), 2)</f>
        <v>0</v>
      </c>
      <c r="AL32" s="307"/>
      <c r="AM32" s="307"/>
      <c r="AN32" s="307"/>
      <c r="AO32" s="307"/>
      <c r="AP32" s="206"/>
      <c r="AQ32" s="206"/>
      <c r="AR32" s="34"/>
      <c r="AS32" s="206"/>
      <c r="AT32" s="206"/>
      <c r="AU32" s="206"/>
      <c r="AV32" s="206"/>
      <c r="AW32" s="206"/>
      <c r="AX32" s="206"/>
      <c r="AY32" s="206"/>
      <c r="AZ32" s="206"/>
    </row>
    <row r="33" spans="2:52" s="201" customFormat="1" ht="14.45" customHeight="1">
      <c r="B33" s="31"/>
      <c r="F33" s="32" t="s">
        <v>39</v>
      </c>
      <c r="L33" s="297">
        <v>0.2</v>
      </c>
      <c r="M33" s="296"/>
      <c r="N33" s="296"/>
      <c r="O33" s="296"/>
      <c r="P33" s="296"/>
      <c r="W33" s="295">
        <f>ROUND(BA94 + SUM(CE103), 2)</f>
        <v>0</v>
      </c>
      <c r="X33" s="296"/>
      <c r="Y33" s="296"/>
      <c r="Z33" s="296"/>
      <c r="AA33" s="296"/>
      <c r="AB33" s="296"/>
      <c r="AC33" s="296"/>
      <c r="AD33" s="296"/>
      <c r="AE33" s="296"/>
      <c r="AK33" s="295">
        <f>ROUND(AW94 + SUM(BZ103), 2)</f>
        <v>0</v>
      </c>
      <c r="AL33" s="296"/>
      <c r="AM33" s="296"/>
      <c r="AN33" s="296"/>
      <c r="AO33" s="296"/>
      <c r="AR33" s="31"/>
    </row>
    <row r="34" spans="2:52" s="201" customFormat="1" ht="14.45" hidden="1" customHeight="1">
      <c r="B34" s="31"/>
      <c r="F34" s="207" t="s">
        <v>40</v>
      </c>
      <c r="L34" s="297">
        <v>0.2</v>
      </c>
      <c r="M34" s="296"/>
      <c r="N34" s="296"/>
      <c r="O34" s="296"/>
      <c r="P34" s="296"/>
      <c r="W34" s="295">
        <f>ROUND(BB94 + SUM(CF103), 2)</f>
        <v>0</v>
      </c>
      <c r="X34" s="296"/>
      <c r="Y34" s="296"/>
      <c r="Z34" s="296"/>
      <c r="AA34" s="296"/>
      <c r="AB34" s="296"/>
      <c r="AC34" s="296"/>
      <c r="AD34" s="296"/>
      <c r="AE34" s="296"/>
      <c r="AK34" s="295">
        <v>0</v>
      </c>
      <c r="AL34" s="296"/>
      <c r="AM34" s="296"/>
      <c r="AN34" s="296"/>
      <c r="AO34" s="296"/>
      <c r="AR34" s="31"/>
    </row>
    <row r="35" spans="2:52" s="201" customFormat="1" ht="14.45" hidden="1" customHeight="1">
      <c r="B35" s="31"/>
      <c r="F35" s="207" t="s">
        <v>41</v>
      </c>
      <c r="L35" s="297">
        <v>0.2</v>
      </c>
      <c r="M35" s="296"/>
      <c r="N35" s="296"/>
      <c r="O35" s="296"/>
      <c r="P35" s="296"/>
      <c r="W35" s="295">
        <f>ROUND(BC94 + SUM(CG103), 2)</f>
        <v>0</v>
      </c>
      <c r="X35" s="296"/>
      <c r="Y35" s="296"/>
      <c r="Z35" s="296"/>
      <c r="AA35" s="296"/>
      <c r="AB35" s="296"/>
      <c r="AC35" s="296"/>
      <c r="AD35" s="296"/>
      <c r="AE35" s="296"/>
      <c r="AK35" s="295">
        <v>0</v>
      </c>
      <c r="AL35" s="296"/>
      <c r="AM35" s="296"/>
      <c r="AN35" s="296"/>
      <c r="AO35" s="296"/>
      <c r="AR35" s="31"/>
    </row>
    <row r="36" spans="2:52" s="201" customFormat="1" ht="14.45" hidden="1" customHeight="1">
      <c r="B36" s="31"/>
      <c r="F36" s="32" t="s">
        <v>42</v>
      </c>
      <c r="L36" s="306">
        <v>0</v>
      </c>
      <c r="M36" s="307"/>
      <c r="N36" s="307"/>
      <c r="O36" s="307"/>
      <c r="P36" s="307"/>
      <c r="Q36" s="206"/>
      <c r="R36" s="206"/>
      <c r="S36" s="206"/>
      <c r="T36" s="206"/>
      <c r="U36" s="206"/>
      <c r="V36" s="206"/>
      <c r="W36" s="308">
        <f>ROUND(BD94 + SUM(CH103), 2)</f>
        <v>0</v>
      </c>
      <c r="X36" s="307"/>
      <c r="Y36" s="307"/>
      <c r="Z36" s="307"/>
      <c r="AA36" s="307"/>
      <c r="AB36" s="307"/>
      <c r="AC36" s="307"/>
      <c r="AD36" s="307"/>
      <c r="AE36" s="307"/>
      <c r="AF36" s="206"/>
      <c r="AG36" s="206"/>
      <c r="AH36" s="206"/>
      <c r="AI36" s="206"/>
      <c r="AJ36" s="206"/>
      <c r="AK36" s="308">
        <v>0</v>
      </c>
      <c r="AL36" s="307"/>
      <c r="AM36" s="307"/>
      <c r="AN36" s="307"/>
      <c r="AO36" s="307"/>
      <c r="AP36" s="206"/>
      <c r="AQ36" s="206"/>
      <c r="AR36" s="34"/>
      <c r="AS36" s="206"/>
      <c r="AT36" s="206"/>
      <c r="AU36" s="206"/>
      <c r="AV36" s="206"/>
      <c r="AW36" s="206"/>
      <c r="AX36" s="206"/>
      <c r="AY36" s="206"/>
      <c r="AZ36" s="206"/>
    </row>
    <row r="37" spans="2:52" s="2" customFormat="1" ht="6.95" customHeight="1">
      <c r="B37" s="39"/>
      <c r="AR37" s="39"/>
    </row>
    <row r="38" spans="2:52" s="2" customFormat="1" ht="25.9" customHeight="1">
      <c r="B38" s="39"/>
      <c r="C38" s="214"/>
      <c r="D38" s="36" t="s">
        <v>43</v>
      </c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38" t="s">
        <v>44</v>
      </c>
      <c r="U38" s="215"/>
      <c r="V38" s="215"/>
      <c r="W38" s="215"/>
      <c r="X38" s="312" t="s">
        <v>45</v>
      </c>
      <c r="Y38" s="318"/>
      <c r="Z38" s="318"/>
      <c r="AA38" s="318"/>
      <c r="AB38" s="318"/>
      <c r="AC38" s="215"/>
      <c r="AD38" s="215"/>
      <c r="AE38" s="215"/>
      <c r="AF38" s="215"/>
      <c r="AG38" s="215"/>
      <c r="AH38" s="215"/>
      <c r="AI38" s="215"/>
      <c r="AJ38" s="215"/>
      <c r="AK38" s="309">
        <f>SUM(AK29:AK36)</f>
        <v>0</v>
      </c>
      <c r="AL38" s="318"/>
      <c r="AM38" s="318"/>
      <c r="AN38" s="318"/>
      <c r="AO38" s="319"/>
      <c r="AP38" s="214"/>
      <c r="AQ38" s="214"/>
      <c r="AR38" s="39"/>
    </row>
    <row r="39" spans="2:52" s="2" customFormat="1" ht="6.95" customHeight="1">
      <c r="B39" s="39"/>
      <c r="AR39" s="39"/>
    </row>
    <row r="40" spans="2:52" s="2" customFormat="1" ht="14.45" customHeight="1">
      <c r="B40" s="39"/>
      <c r="AR40" s="39"/>
    </row>
    <row r="41" spans="2:52" ht="14.45" customHeight="1">
      <c r="B41" s="17"/>
      <c r="AR41" s="17"/>
    </row>
    <row r="42" spans="2:52" ht="14.45" customHeight="1">
      <c r="B42" s="17"/>
      <c r="AR42" s="17"/>
    </row>
    <row r="43" spans="2:52" ht="14.45" customHeight="1">
      <c r="B43" s="17"/>
      <c r="AR43" s="17"/>
    </row>
    <row r="44" spans="2:52" ht="14.45" customHeight="1">
      <c r="B44" s="17"/>
      <c r="AR44" s="17"/>
    </row>
    <row r="45" spans="2:52" ht="14.45" customHeight="1">
      <c r="B45" s="17"/>
      <c r="AR45" s="17"/>
    </row>
    <row r="46" spans="2:52" ht="14.45" customHeight="1">
      <c r="B46" s="17"/>
      <c r="AR46" s="17"/>
    </row>
    <row r="47" spans="2:52" ht="14.45" customHeight="1">
      <c r="B47" s="17"/>
      <c r="AR47" s="17"/>
    </row>
    <row r="48" spans="2:52" ht="14.45" customHeight="1">
      <c r="B48" s="17"/>
      <c r="AR48" s="17"/>
    </row>
    <row r="49" spans="2:44" s="2" customFormat="1" ht="14.45" customHeight="1">
      <c r="B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2" customFormat="1" ht="12.75">
      <c r="B60" s="39"/>
      <c r="D60" s="42" t="s">
        <v>48</v>
      </c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42" t="s">
        <v>49</v>
      </c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42" t="s">
        <v>48</v>
      </c>
      <c r="AI60" s="213"/>
      <c r="AJ60" s="213"/>
      <c r="AK60" s="213"/>
      <c r="AL60" s="213"/>
      <c r="AM60" s="42" t="s">
        <v>49</v>
      </c>
      <c r="AN60" s="213"/>
      <c r="AO60" s="213"/>
      <c r="AR60" s="3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2" customFormat="1" ht="12.75">
      <c r="B64" s="39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2" customFormat="1" ht="12.75">
      <c r="B75" s="39"/>
      <c r="D75" s="42" t="s">
        <v>48</v>
      </c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42" t="s">
        <v>49</v>
      </c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42" t="s">
        <v>48</v>
      </c>
      <c r="AI75" s="213"/>
      <c r="AJ75" s="213"/>
      <c r="AK75" s="213"/>
      <c r="AL75" s="213"/>
      <c r="AM75" s="42" t="s">
        <v>49</v>
      </c>
      <c r="AN75" s="213"/>
      <c r="AO75" s="213"/>
      <c r="AR75" s="39"/>
    </row>
    <row r="76" spans="2:44" s="2" customFormat="1">
      <c r="B76" s="39"/>
      <c r="AR76" s="39"/>
    </row>
    <row r="77" spans="2:44" s="2" customFormat="1" ht="6.95" customHeight="1"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39"/>
    </row>
    <row r="81" spans="1:91" s="2" customFormat="1" ht="6.95" customHeight="1"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39"/>
    </row>
    <row r="82" spans="1:91" s="2" customFormat="1" ht="24.95" customHeight="1">
      <c r="B82" s="39"/>
      <c r="C82" s="18" t="s">
        <v>52</v>
      </c>
      <c r="AR82" s="39"/>
    </row>
    <row r="83" spans="1:91" s="2" customFormat="1" ht="6.95" customHeight="1">
      <c r="B83" s="39"/>
      <c r="AR83" s="39"/>
    </row>
    <row r="84" spans="1:91" s="197" customFormat="1" ht="12" customHeight="1">
      <c r="B84" s="48"/>
      <c r="C84" s="207" t="s">
        <v>11</v>
      </c>
      <c r="AR84" s="48"/>
    </row>
    <row r="85" spans="1:91" s="195" customFormat="1" ht="36.950000000000003" customHeight="1">
      <c r="B85" s="49"/>
      <c r="C85" s="50" t="s">
        <v>13</v>
      </c>
      <c r="L85" s="272" t="str">
        <f>K6</f>
        <v>Dom Hudby - Obnova objektu NKP aktualizácia+etapizácia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R85" s="49"/>
    </row>
    <row r="86" spans="1:91" s="2" customFormat="1" ht="6.95" customHeight="1">
      <c r="B86" s="39"/>
      <c r="AR86" s="39"/>
    </row>
    <row r="87" spans="1:91" s="2" customFormat="1" ht="12" customHeight="1">
      <c r="B87" s="39"/>
      <c r="C87" s="207" t="s">
        <v>17</v>
      </c>
      <c r="L87" s="51" t="str">
        <f>IF(K8="","",K8)</f>
        <v>Bratislava, Panenská 11</v>
      </c>
      <c r="AI87" s="207" t="s">
        <v>19</v>
      </c>
      <c r="AM87" s="274" t="str">
        <f>IF(AN8= "","",AN8)</f>
        <v>30. 7. 2021</v>
      </c>
      <c r="AN87" s="274"/>
      <c r="AR87" s="39"/>
    </row>
    <row r="88" spans="1:91" s="2" customFormat="1" ht="6.95" customHeight="1">
      <c r="B88" s="39"/>
      <c r="AR88" s="39"/>
    </row>
    <row r="89" spans="1:91" s="2" customFormat="1" ht="15.2" customHeight="1">
      <c r="B89" s="39"/>
      <c r="C89" s="207" t="s">
        <v>21</v>
      </c>
      <c r="L89" s="197" t="str">
        <f>IF(E11= "","",E11)</f>
        <v>GIB Hlavné mesto SR Bratislva</v>
      </c>
      <c r="AI89" s="207" t="s">
        <v>27</v>
      </c>
      <c r="AM89" s="275" t="str">
        <f>IF(E17="","",E17)</f>
        <v>Ing. arch. Matúš Ivanič</v>
      </c>
      <c r="AN89" s="276"/>
      <c r="AO89" s="276"/>
      <c r="AP89" s="276"/>
      <c r="AR89" s="39"/>
      <c r="AS89" s="277" t="s">
        <v>53</v>
      </c>
      <c r="AT89" s="27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2" customFormat="1" ht="15.2" customHeight="1">
      <c r="B90" s="39"/>
      <c r="C90" s="207" t="s">
        <v>25</v>
      </c>
      <c r="L90" s="197" t="str">
        <f>IF(E14="","",E14)</f>
        <v xml:space="preserve"> </v>
      </c>
      <c r="AI90" s="207" t="s">
        <v>30</v>
      </c>
      <c r="AM90" s="275" t="str">
        <f>IF(E20="","",E20)</f>
        <v>Rosoft, s.r.o.</v>
      </c>
      <c r="AN90" s="276"/>
      <c r="AO90" s="276"/>
      <c r="AP90" s="276"/>
      <c r="AR90" s="39"/>
      <c r="AS90" s="279"/>
      <c r="AT90" s="317"/>
      <c r="BD90" s="220"/>
    </row>
    <row r="91" spans="1:91" s="2" customFormat="1" ht="10.9" customHeight="1">
      <c r="B91" s="39"/>
      <c r="AR91" s="39"/>
      <c r="AS91" s="279"/>
      <c r="AT91" s="317"/>
      <c r="BD91" s="220"/>
    </row>
    <row r="92" spans="1:91" s="2" customFormat="1" ht="29.25" customHeight="1">
      <c r="B92" s="39"/>
      <c r="C92" s="281" t="s">
        <v>54</v>
      </c>
      <c r="D92" s="282"/>
      <c r="E92" s="282"/>
      <c r="F92" s="282"/>
      <c r="G92" s="282"/>
      <c r="H92" s="221"/>
      <c r="I92" s="283" t="s">
        <v>55</v>
      </c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5" t="s">
        <v>56</v>
      </c>
      <c r="AH92" s="282"/>
      <c r="AI92" s="282"/>
      <c r="AJ92" s="282"/>
      <c r="AK92" s="282"/>
      <c r="AL92" s="282"/>
      <c r="AM92" s="282"/>
      <c r="AN92" s="283" t="s">
        <v>57</v>
      </c>
      <c r="AO92" s="282"/>
      <c r="AP92" s="284"/>
      <c r="AQ92" s="58" t="s">
        <v>58</v>
      </c>
      <c r="AR92" s="39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</row>
    <row r="93" spans="1:91" s="2" customFormat="1" ht="10.9" customHeight="1">
      <c r="B93" s="39"/>
      <c r="AR93" s="39"/>
      <c r="AS93" s="22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6" customFormat="1" ht="32.450000000000003" customHeight="1">
      <c r="B94" s="65"/>
      <c r="C94" s="66" t="s">
        <v>1998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93">
        <f>ROUND(AG95,2)</f>
        <v>0</v>
      </c>
      <c r="AH94" s="293"/>
      <c r="AI94" s="293"/>
      <c r="AJ94" s="293"/>
      <c r="AK94" s="293"/>
      <c r="AL94" s="293"/>
      <c r="AM94" s="293"/>
      <c r="AN94" s="294">
        <f t="shared" ref="AN94:AN101" si="0">SUM(AG94,AT94)</f>
        <v>0</v>
      </c>
      <c r="AO94" s="294"/>
      <c r="AP94" s="294"/>
      <c r="AQ94" s="69" t="s">
        <v>1</v>
      </c>
      <c r="AR94" s="65"/>
      <c r="AS94" s="70">
        <f>ROUND(AS95,2)</f>
        <v>0</v>
      </c>
      <c r="AT94" s="223">
        <f t="shared" ref="AT94:AT101" si="1">ROUND(SUM(AV94:AW94),2)</f>
        <v>0</v>
      </c>
      <c r="AU94" s="224">
        <f>ROUND(AU95,5)</f>
        <v>0</v>
      </c>
      <c r="AV94" s="223">
        <f>ROUND(AZ94*L32,2)</f>
        <v>0</v>
      </c>
      <c r="AW94" s="223">
        <f>ROUND(BA94*L33,2)</f>
        <v>0</v>
      </c>
      <c r="AX94" s="223">
        <f>ROUND(BB94*L32,2)</f>
        <v>0</v>
      </c>
      <c r="AY94" s="223">
        <f>ROUND(BC94*L33,2)</f>
        <v>0</v>
      </c>
      <c r="AZ94" s="223">
        <f>ROUND(AZ95,2)</f>
        <v>0</v>
      </c>
      <c r="BA94" s="223">
        <f>ROUND(BA95,2)</f>
        <v>0</v>
      </c>
      <c r="BB94" s="223">
        <f>ROUND(BB95,2)</f>
        <v>0</v>
      </c>
      <c r="BC94" s="223">
        <f>ROUND(BC95,2)</f>
        <v>0</v>
      </c>
      <c r="BD94" s="73">
        <f>ROUND(BD95,2)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1994</v>
      </c>
      <c r="BX94" s="74" t="s">
        <v>76</v>
      </c>
      <c r="CL94" s="74" t="s">
        <v>1</v>
      </c>
    </row>
    <row r="95" spans="1:91" s="7" customFormat="1" ht="24.75" customHeight="1">
      <c r="B95" s="76"/>
      <c r="C95" s="77"/>
      <c r="D95" s="288" t="s">
        <v>2884</v>
      </c>
      <c r="E95" s="288"/>
      <c r="F95" s="288"/>
      <c r="G95" s="288"/>
      <c r="H95" s="288"/>
      <c r="I95" s="198"/>
      <c r="J95" s="288" t="s">
        <v>2885</v>
      </c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9">
        <f>ROUND(SUM(AG96:AG101),2)</f>
        <v>0</v>
      </c>
      <c r="AH95" s="287"/>
      <c r="AI95" s="287"/>
      <c r="AJ95" s="287"/>
      <c r="AK95" s="287"/>
      <c r="AL95" s="287"/>
      <c r="AM95" s="287"/>
      <c r="AN95" s="286">
        <f t="shared" si="0"/>
        <v>0</v>
      </c>
      <c r="AO95" s="287"/>
      <c r="AP95" s="287"/>
      <c r="AQ95" s="79" t="s">
        <v>79</v>
      </c>
      <c r="AR95" s="76"/>
      <c r="AS95" s="80">
        <f>ROUND(SUM(AS96:AS101),2)</f>
        <v>0</v>
      </c>
      <c r="AT95" s="225">
        <f t="shared" si="1"/>
        <v>0</v>
      </c>
      <c r="AU95" s="226">
        <f>ROUND(SUM(AU96:AU101),5)</f>
        <v>0</v>
      </c>
      <c r="AV95" s="225">
        <f>ROUND(AZ95*L32,2)</f>
        <v>0</v>
      </c>
      <c r="AW95" s="225">
        <f>ROUND(BA95*L33,2)</f>
        <v>0</v>
      </c>
      <c r="AX95" s="225">
        <f>ROUND(BB95*L32,2)</f>
        <v>0</v>
      </c>
      <c r="AY95" s="225">
        <f>ROUND(BC95*L33,2)</f>
        <v>0</v>
      </c>
      <c r="AZ95" s="225">
        <f>ROUND(SUM(AZ96:AZ101),2)</f>
        <v>0</v>
      </c>
      <c r="BA95" s="225">
        <f>ROUND(SUM(BA96:BA101),2)</f>
        <v>0</v>
      </c>
      <c r="BB95" s="225">
        <f>ROUND(SUM(BB96:BB101),2)</f>
        <v>0</v>
      </c>
      <c r="BC95" s="225">
        <f>ROUND(SUM(BC96:BC101),2)</f>
        <v>0</v>
      </c>
      <c r="BD95" s="83">
        <f>ROUND(SUM(BD96:BD101),2)</f>
        <v>0</v>
      </c>
      <c r="BS95" s="84" t="s">
        <v>72</v>
      </c>
      <c r="BT95" s="84" t="s">
        <v>80</v>
      </c>
      <c r="BU95" s="84" t="s">
        <v>74</v>
      </c>
      <c r="BV95" s="84" t="s">
        <v>75</v>
      </c>
      <c r="BW95" s="84" t="s">
        <v>2886</v>
      </c>
      <c r="BX95" s="84" t="s">
        <v>1994</v>
      </c>
      <c r="CL95" s="84" t="s">
        <v>1</v>
      </c>
      <c r="CM95" s="84" t="s">
        <v>73</v>
      </c>
    </row>
    <row r="96" spans="1:91" s="197" customFormat="1" ht="35.25" customHeight="1">
      <c r="A96" s="85" t="s">
        <v>82</v>
      </c>
      <c r="B96" s="48"/>
      <c r="C96" s="199"/>
      <c r="D96" s="199"/>
      <c r="E96" s="290" t="s">
        <v>2887</v>
      </c>
      <c r="F96" s="290"/>
      <c r="G96" s="290"/>
      <c r="H96" s="290"/>
      <c r="I96" s="290"/>
      <c r="J96" s="199"/>
      <c r="K96" s="290" t="s">
        <v>2888</v>
      </c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1">
        <f>'03.1 - D 1.1 Arch. - III.etapa'!J34</f>
        <v>0</v>
      </c>
      <c r="AH96" s="292"/>
      <c r="AI96" s="292"/>
      <c r="AJ96" s="292"/>
      <c r="AK96" s="292"/>
      <c r="AL96" s="292"/>
      <c r="AM96" s="292"/>
      <c r="AN96" s="291">
        <f t="shared" si="0"/>
        <v>0</v>
      </c>
      <c r="AO96" s="292"/>
      <c r="AP96" s="292"/>
      <c r="AQ96" s="86" t="s">
        <v>85</v>
      </c>
      <c r="AR96" s="48"/>
      <c r="AS96" s="87">
        <v>0</v>
      </c>
      <c r="AT96" s="105">
        <f t="shared" si="1"/>
        <v>0</v>
      </c>
      <c r="AU96" s="227">
        <f>'03.1 - D 1.1 Arch. - III.etapa'!P149</f>
        <v>0</v>
      </c>
      <c r="AV96" s="105">
        <f>'03.1 - D 1.1 Arch. - III.etapa'!J37</f>
        <v>0</v>
      </c>
      <c r="AW96" s="105">
        <f>'03.1 - D 1.1 Arch. - III.etapa'!J38</f>
        <v>0</v>
      </c>
      <c r="AX96" s="105">
        <f>'03.1 - D 1.1 Arch. - III.etapa'!J39</f>
        <v>0</v>
      </c>
      <c r="AY96" s="105">
        <f>'03.1 - D 1.1 Arch. - III.etapa'!J40</f>
        <v>0</v>
      </c>
      <c r="AZ96" s="105">
        <f>'03.1 - D 1.1 Arch. - III.etapa'!F37</f>
        <v>0</v>
      </c>
      <c r="BA96" s="105">
        <f>'03.1 - D 1.1 Arch. - III.etapa'!F38</f>
        <v>0</v>
      </c>
      <c r="BB96" s="105">
        <f>'03.1 - D 1.1 Arch. - III.etapa'!F39</f>
        <v>0</v>
      </c>
      <c r="BC96" s="105">
        <f>'03.1 - D 1.1 Arch. - III.etapa'!F40</f>
        <v>0</v>
      </c>
      <c r="BD96" s="90">
        <f>'03.1 - D 1.1 Arch. - III.etapa'!F41</f>
        <v>0</v>
      </c>
      <c r="BT96" s="202" t="s">
        <v>86</v>
      </c>
      <c r="BV96" s="202" t="s">
        <v>75</v>
      </c>
      <c r="BW96" s="202" t="s">
        <v>2889</v>
      </c>
      <c r="BX96" s="202" t="s">
        <v>2886</v>
      </c>
      <c r="CL96" s="202" t="s">
        <v>1</v>
      </c>
    </row>
    <row r="97" spans="1:90" s="197" customFormat="1" ht="16.5" customHeight="1">
      <c r="A97" s="85" t="s">
        <v>82</v>
      </c>
      <c r="B97" s="48"/>
      <c r="C97" s="199"/>
      <c r="D97" s="199"/>
      <c r="E97" s="290" t="s">
        <v>2890</v>
      </c>
      <c r="F97" s="290"/>
      <c r="G97" s="290"/>
      <c r="H97" s="290"/>
      <c r="I97" s="290"/>
      <c r="J97" s="199"/>
      <c r="K97" s="290" t="s">
        <v>89</v>
      </c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1">
        <f>'03.2 - D1.3 Zdrav. - III.etapa'!J34</f>
        <v>0</v>
      </c>
      <c r="AH97" s="292"/>
      <c r="AI97" s="292"/>
      <c r="AJ97" s="292"/>
      <c r="AK97" s="292"/>
      <c r="AL97" s="292"/>
      <c r="AM97" s="292"/>
      <c r="AN97" s="291">
        <f t="shared" si="0"/>
        <v>0</v>
      </c>
      <c r="AO97" s="292"/>
      <c r="AP97" s="292"/>
      <c r="AQ97" s="86" t="s">
        <v>85</v>
      </c>
      <c r="AR97" s="48"/>
      <c r="AS97" s="87">
        <v>0</v>
      </c>
      <c r="AT97" s="105">
        <f t="shared" si="1"/>
        <v>0</v>
      </c>
      <c r="AU97" s="227">
        <f>'03.2 - D1.3 Zdrav. - III.etapa'!P138</f>
        <v>0</v>
      </c>
      <c r="AV97" s="105">
        <f>'03.2 - D1.3 Zdrav. - III.etapa'!J37</f>
        <v>0</v>
      </c>
      <c r="AW97" s="105">
        <f>'03.2 - D1.3 Zdrav. - III.etapa'!J38</f>
        <v>0</v>
      </c>
      <c r="AX97" s="105">
        <f>'03.2 - D1.3 Zdrav. - III.etapa'!J39</f>
        <v>0</v>
      </c>
      <c r="AY97" s="105">
        <f>'03.2 - D1.3 Zdrav. - III.etapa'!J40</f>
        <v>0</v>
      </c>
      <c r="AZ97" s="105">
        <f>'03.2 - D1.3 Zdrav. - III.etapa'!F37</f>
        <v>0</v>
      </c>
      <c r="BA97" s="105">
        <f>'03.2 - D1.3 Zdrav. - III.etapa'!F38</f>
        <v>0</v>
      </c>
      <c r="BB97" s="105">
        <f>'03.2 - D1.3 Zdrav. - III.etapa'!F39</f>
        <v>0</v>
      </c>
      <c r="BC97" s="105">
        <f>'03.2 - D1.3 Zdrav. - III.etapa'!F40</f>
        <v>0</v>
      </c>
      <c r="BD97" s="90">
        <f>'03.2 - D1.3 Zdrav. - III.etapa'!F41</f>
        <v>0</v>
      </c>
      <c r="BT97" s="202" t="s">
        <v>86</v>
      </c>
      <c r="BV97" s="202" t="s">
        <v>75</v>
      </c>
      <c r="BW97" s="202" t="s">
        <v>2891</v>
      </c>
      <c r="BX97" s="202" t="s">
        <v>2886</v>
      </c>
      <c r="CL97" s="202" t="s">
        <v>1</v>
      </c>
    </row>
    <row r="98" spans="1:90" s="197" customFormat="1" ht="16.5" customHeight="1">
      <c r="A98" s="85" t="s">
        <v>82</v>
      </c>
      <c r="B98" s="48"/>
      <c r="C98" s="199"/>
      <c r="D98" s="199"/>
      <c r="E98" s="290" t="s">
        <v>2892</v>
      </c>
      <c r="F98" s="290"/>
      <c r="G98" s="290"/>
      <c r="H98" s="290"/>
      <c r="I98" s="290"/>
      <c r="J98" s="199"/>
      <c r="K98" s="290" t="s">
        <v>2007</v>
      </c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1">
        <f>'03.3 - D1.4 Vyk. - III.etapa'!J34</f>
        <v>0</v>
      </c>
      <c r="AH98" s="292"/>
      <c r="AI98" s="292"/>
      <c r="AJ98" s="292"/>
      <c r="AK98" s="292"/>
      <c r="AL98" s="292"/>
      <c r="AM98" s="292"/>
      <c r="AN98" s="291">
        <f t="shared" si="0"/>
        <v>0</v>
      </c>
      <c r="AO98" s="292"/>
      <c r="AP98" s="292"/>
      <c r="AQ98" s="86" t="s">
        <v>85</v>
      </c>
      <c r="AR98" s="48"/>
      <c r="AS98" s="87">
        <v>0</v>
      </c>
      <c r="AT98" s="105">
        <f t="shared" si="1"/>
        <v>0</v>
      </c>
      <c r="AU98" s="227">
        <f>'03.3 - D1.4 Vyk. - III.etapa'!P135</f>
        <v>0</v>
      </c>
      <c r="AV98" s="105">
        <f>'03.3 - D1.4 Vyk. - III.etapa'!J37</f>
        <v>0</v>
      </c>
      <c r="AW98" s="105">
        <f>'03.3 - D1.4 Vyk. - III.etapa'!J38</f>
        <v>0</v>
      </c>
      <c r="AX98" s="105">
        <f>'03.3 - D1.4 Vyk. - III.etapa'!J39</f>
        <v>0</v>
      </c>
      <c r="AY98" s="105">
        <f>'03.3 - D1.4 Vyk. - III.etapa'!J40</f>
        <v>0</v>
      </c>
      <c r="AZ98" s="105">
        <f>'03.3 - D1.4 Vyk. - III.etapa'!F37</f>
        <v>0</v>
      </c>
      <c r="BA98" s="105">
        <f>'03.3 - D1.4 Vyk. - III.etapa'!F38</f>
        <v>0</v>
      </c>
      <c r="BB98" s="105">
        <f>'03.3 - D1.4 Vyk. - III.etapa'!F39</f>
        <v>0</v>
      </c>
      <c r="BC98" s="105">
        <f>'03.3 - D1.4 Vyk. - III.etapa'!F40</f>
        <v>0</v>
      </c>
      <c r="BD98" s="90">
        <f>'03.3 - D1.4 Vyk. - III.etapa'!F41</f>
        <v>0</v>
      </c>
      <c r="BT98" s="202" t="s">
        <v>86</v>
      </c>
      <c r="BV98" s="202" t="s">
        <v>75</v>
      </c>
      <c r="BW98" s="202" t="s">
        <v>2893</v>
      </c>
      <c r="BX98" s="202" t="s">
        <v>2886</v>
      </c>
      <c r="CL98" s="202" t="s">
        <v>1</v>
      </c>
    </row>
    <row r="99" spans="1:90" s="197" customFormat="1" ht="23.25" customHeight="1">
      <c r="A99" s="85" t="s">
        <v>82</v>
      </c>
      <c r="B99" s="48"/>
      <c r="C99" s="199"/>
      <c r="D99" s="199"/>
      <c r="E99" s="290" t="s">
        <v>2894</v>
      </c>
      <c r="F99" s="290"/>
      <c r="G99" s="290"/>
      <c r="H99" s="290"/>
      <c r="I99" s="290"/>
      <c r="J99" s="199"/>
      <c r="K99" s="290" t="s">
        <v>2895</v>
      </c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1">
        <f>'03.4 - D1.5 Elektro.- III.etapa'!J34</f>
        <v>0</v>
      </c>
      <c r="AH99" s="292"/>
      <c r="AI99" s="292"/>
      <c r="AJ99" s="292"/>
      <c r="AK99" s="292"/>
      <c r="AL99" s="292"/>
      <c r="AM99" s="292"/>
      <c r="AN99" s="291">
        <f t="shared" si="0"/>
        <v>0</v>
      </c>
      <c r="AO99" s="292"/>
      <c r="AP99" s="292"/>
      <c r="AQ99" s="86" t="s">
        <v>85</v>
      </c>
      <c r="AR99" s="48"/>
      <c r="AS99" s="87">
        <v>0</v>
      </c>
      <c r="AT99" s="105">
        <f t="shared" si="1"/>
        <v>0</v>
      </c>
      <c r="AU99" s="227">
        <f>'03.4 - D1.5 Elektro.- III.etapa'!P131</f>
        <v>0</v>
      </c>
      <c r="AV99" s="105">
        <f>'03.4 - D1.5 Elektro.- III.etapa'!J37</f>
        <v>0</v>
      </c>
      <c r="AW99" s="105">
        <f>'03.4 - D1.5 Elektro.- III.etapa'!J38</f>
        <v>0</v>
      </c>
      <c r="AX99" s="105">
        <f>'03.4 - D1.5 Elektro.- III.etapa'!J39</f>
        <v>0</v>
      </c>
      <c r="AY99" s="105">
        <f>'03.4 - D1.5 Elektro.- III.etapa'!J40</f>
        <v>0</v>
      </c>
      <c r="AZ99" s="105">
        <f>'03.4 - D1.5 Elektro.- III.etapa'!F37</f>
        <v>0</v>
      </c>
      <c r="BA99" s="105">
        <f>'03.4 - D1.5 Elektro.- III.etapa'!F38</f>
        <v>0</v>
      </c>
      <c r="BB99" s="105">
        <f>'03.4 - D1.5 Elektro.- III.etapa'!F39</f>
        <v>0</v>
      </c>
      <c r="BC99" s="105">
        <f>'03.4 - D1.5 Elektro.- III.etapa'!F40</f>
        <v>0</v>
      </c>
      <c r="BD99" s="90">
        <f>'03.4 - D1.5 Elektro.- III.etapa'!F41</f>
        <v>0</v>
      </c>
      <c r="BT99" s="202" t="s">
        <v>86</v>
      </c>
      <c r="BV99" s="202" t="s">
        <v>75</v>
      </c>
      <c r="BW99" s="202" t="s">
        <v>2896</v>
      </c>
      <c r="BX99" s="202" t="s">
        <v>2886</v>
      </c>
      <c r="CL99" s="202" t="s">
        <v>1</v>
      </c>
    </row>
    <row r="100" spans="1:90" s="197" customFormat="1" ht="16.5" customHeight="1">
      <c r="A100" s="85" t="s">
        <v>82</v>
      </c>
      <c r="B100" s="48"/>
      <c r="C100" s="199"/>
      <c r="D100" s="199"/>
      <c r="E100" s="290" t="s">
        <v>2897</v>
      </c>
      <c r="F100" s="290"/>
      <c r="G100" s="290"/>
      <c r="H100" s="290"/>
      <c r="I100" s="290"/>
      <c r="J100" s="199"/>
      <c r="K100" s="290" t="s">
        <v>2898</v>
      </c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0"/>
      <c r="Y100" s="290"/>
      <c r="Z100" s="290"/>
      <c r="AA100" s="290"/>
      <c r="AB100" s="290"/>
      <c r="AC100" s="290"/>
      <c r="AD100" s="290"/>
      <c r="AE100" s="290"/>
      <c r="AF100" s="290"/>
      <c r="AG100" s="291">
        <f>'03.5 - D1.6 EPS - III.etapa'!J34</f>
        <v>0</v>
      </c>
      <c r="AH100" s="292"/>
      <c r="AI100" s="292"/>
      <c r="AJ100" s="292"/>
      <c r="AK100" s="292"/>
      <c r="AL100" s="292"/>
      <c r="AM100" s="292"/>
      <c r="AN100" s="291">
        <f t="shared" si="0"/>
        <v>0</v>
      </c>
      <c r="AO100" s="292"/>
      <c r="AP100" s="292"/>
      <c r="AQ100" s="86" t="s">
        <v>85</v>
      </c>
      <c r="AR100" s="48"/>
      <c r="AS100" s="87">
        <v>0</v>
      </c>
      <c r="AT100" s="105">
        <f t="shared" si="1"/>
        <v>0</v>
      </c>
      <c r="AU100" s="227">
        <f>'03.5 - D1.6 EPS - III.etapa'!P127</f>
        <v>0</v>
      </c>
      <c r="AV100" s="105">
        <f>'03.5 - D1.6 EPS - III.etapa'!J37</f>
        <v>0</v>
      </c>
      <c r="AW100" s="105">
        <f>'03.5 - D1.6 EPS - III.etapa'!J38</f>
        <v>0</v>
      </c>
      <c r="AX100" s="105">
        <f>'03.5 - D1.6 EPS - III.etapa'!J39</f>
        <v>0</v>
      </c>
      <c r="AY100" s="105">
        <f>'03.5 - D1.6 EPS - III.etapa'!J40</f>
        <v>0</v>
      </c>
      <c r="AZ100" s="105">
        <f>'03.5 - D1.6 EPS - III.etapa'!F37</f>
        <v>0</v>
      </c>
      <c r="BA100" s="105">
        <f>'03.5 - D1.6 EPS - III.etapa'!F38</f>
        <v>0</v>
      </c>
      <c r="BB100" s="105">
        <f>'03.5 - D1.6 EPS - III.etapa'!F39</f>
        <v>0</v>
      </c>
      <c r="BC100" s="105">
        <f>'03.5 - D1.6 EPS - III.etapa'!F40</f>
        <v>0</v>
      </c>
      <c r="BD100" s="90">
        <f>'03.5 - D1.6 EPS - III.etapa'!F41</f>
        <v>0</v>
      </c>
      <c r="BT100" s="202" t="s">
        <v>86</v>
      </c>
      <c r="BV100" s="202" t="s">
        <v>75</v>
      </c>
      <c r="BW100" s="202" t="s">
        <v>2899</v>
      </c>
      <c r="BX100" s="202" t="s">
        <v>2886</v>
      </c>
      <c r="CL100" s="202" t="s">
        <v>1</v>
      </c>
    </row>
    <row r="101" spans="1:90" s="197" customFormat="1" ht="16.5" customHeight="1">
      <c r="A101" s="85" t="s">
        <v>82</v>
      </c>
      <c r="B101" s="48"/>
      <c r="C101" s="199"/>
      <c r="D101" s="199"/>
      <c r="E101" s="290" t="s">
        <v>2900</v>
      </c>
      <c r="F101" s="290"/>
      <c r="G101" s="290"/>
      <c r="H101" s="290"/>
      <c r="I101" s="290"/>
      <c r="J101" s="199"/>
      <c r="K101" s="290" t="s">
        <v>2901</v>
      </c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0"/>
      <c r="Y101" s="290"/>
      <c r="Z101" s="290"/>
      <c r="AA101" s="290"/>
      <c r="AB101" s="290"/>
      <c r="AC101" s="290"/>
      <c r="AD101" s="290"/>
      <c r="AE101" s="290"/>
      <c r="AF101" s="290"/>
      <c r="AG101" s="291">
        <f>'03.6 - D1.7 VZT - III.etapa'!J34</f>
        <v>0</v>
      </c>
      <c r="AH101" s="292"/>
      <c r="AI101" s="292"/>
      <c r="AJ101" s="292"/>
      <c r="AK101" s="292"/>
      <c r="AL101" s="292"/>
      <c r="AM101" s="292"/>
      <c r="AN101" s="291">
        <f t="shared" si="0"/>
        <v>0</v>
      </c>
      <c r="AO101" s="292"/>
      <c r="AP101" s="292"/>
      <c r="AQ101" s="86" t="s">
        <v>85</v>
      </c>
      <c r="AR101" s="48"/>
      <c r="AS101" s="91">
        <v>0</v>
      </c>
      <c r="AT101" s="92">
        <f t="shared" si="1"/>
        <v>0</v>
      </c>
      <c r="AU101" s="93">
        <f>'03.6 - D1.7 VZT - III.etapa'!P131</f>
        <v>0</v>
      </c>
      <c r="AV101" s="92">
        <f>'03.6 - D1.7 VZT - III.etapa'!J37</f>
        <v>0</v>
      </c>
      <c r="AW101" s="92">
        <f>'03.6 - D1.7 VZT - III.etapa'!J38</f>
        <v>0</v>
      </c>
      <c r="AX101" s="92">
        <f>'03.6 - D1.7 VZT - III.etapa'!J39</f>
        <v>0</v>
      </c>
      <c r="AY101" s="92">
        <f>'03.6 - D1.7 VZT - III.etapa'!J40</f>
        <v>0</v>
      </c>
      <c r="AZ101" s="92">
        <f>'03.6 - D1.7 VZT - III.etapa'!F37</f>
        <v>0</v>
      </c>
      <c r="BA101" s="92">
        <f>'03.6 - D1.7 VZT - III.etapa'!F38</f>
        <v>0</v>
      </c>
      <c r="BB101" s="92">
        <f>'03.6 - D1.7 VZT - III.etapa'!F39</f>
        <v>0</v>
      </c>
      <c r="BC101" s="92">
        <f>'03.6 - D1.7 VZT - III.etapa'!F40</f>
        <v>0</v>
      </c>
      <c r="BD101" s="94">
        <f>'03.6 - D1.7 VZT - III.etapa'!F41</f>
        <v>0</v>
      </c>
      <c r="BT101" s="202" t="s">
        <v>86</v>
      </c>
      <c r="BV101" s="202" t="s">
        <v>75</v>
      </c>
      <c r="BW101" s="202" t="s">
        <v>2902</v>
      </c>
      <c r="BX101" s="202" t="s">
        <v>2886</v>
      </c>
      <c r="CL101" s="202" t="s">
        <v>1</v>
      </c>
    </row>
    <row r="102" spans="1:90">
      <c r="B102" s="17"/>
      <c r="AR102" s="17"/>
    </row>
    <row r="103" spans="1:90" s="2" customFormat="1" ht="30" customHeight="1">
      <c r="B103" s="39"/>
      <c r="C103" s="66" t="s">
        <v>2009</v>
      </c>
      <c r="AG103" s="294">
        <v>0</v>
      </c>
      <c r="AH103" s="294"/>
      <c r="AI103" s="294"/>
      <c r="AJ103" s="294"/>
      <c r="AK103" s="294"/>
      <c r="AL103" s="294"/>
      <c r="AM103" s="294"/>
      <c r="AN103" s="294">
        <v>0</v>
      </c>
      <c r="AO103" s="294"/>
      <c r="AP103" s="294"/>
      <c r="AQ103" s="228"/>
      <c r="AR103" s="39"/>
      <c r="AS103" s="59" t="s">
        <v>2010</v>
      </c>
      <c r="AT103" s="60" t="s">
        <v>2011</v>
      </c>
      <c r="AU103" s="60" t="s">
        <v>37</v>
      </c>
      <c r="AV103" s="61" t="s">
        <v>60</v>
      </c>
    </row>
    <row r="104" spans="1:90" s="2" customFormat="1" ht="10.9" customHeight="1">
      <c r="B104" s="39"/>
      <c r="AR104" s="39"/>
    </row>
    <row r="105" spans="1:90" s="2" customFormat="1" ht="30" customHeight="1">
      <c r="B105" s="39"/>
      <c r="C105" s="229" t="s">
        <v>2012</v>
      </c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316">
        <f>ROUND(AG94 + AG103, 2)</f>
        <v>0</v>
      </c>
      <c r="AH105" s="316"/>
      <c r="AI105" s="316"/>
      <c r="AJ105" s="316"/>
      <c r="AK105" s="316"/>
      <c r="AL105" s="316"/>
      <c r="AM105" s="316"/>
      <c r="AN105" s="316">
        <f>ROUND(AN94 + AN103, 2)</f>
        <v>0</v>
      </c>
      <c r="AO105" s="316"/>
      <c r="AP105" s="316"/>
      <c r="AQ105" s="230"/>
      <c r="AR105" s="39"/>
    </row>
    <row r="106" spans="1:90" s="2" customFormat="1" ht="6.95" customHeight="1">
      <c r="B106" s="216"/>
      <c r="C106" s="217"/>
      <c r="D106" s="217"/>
      <c r="E106" s="217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39"/>
    </row>
  </sheetData>
  <mergeCells count="70">
    <mergeCell ref="AK27:AO27"/>
    <mergeCell ref="AR2:BE2"/>
    <mergeCell ref="K5:AO5"/>
    <mergeCell ref="K6:AO6"/>
    <mergeCell ref="E23:AN23"/>
    <mergeCell ref="AK26:AO26"/>
    <mergeCell ref="AK29:AO29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L34:P34"/>
    <mergeCell ref="W34:AE34"/>
    <mergeCell ref="AK34:AO34"/>
    <mergeCell ref="AS89:AT91"/>
    <mergeCell ref="AM90:AP90"/>
    <mergeCell ref="L35:P35"/>
    <mergeCell ref="W35:AE35"/>
    <mergeCell ref="AK35:AO35"/>
    <mergeCell ref="L36:P36"/>
    <mergeCell ref="W36:AE36"/>
    <mergeCell ref="AK36:AO36"/>
    <mergeCell ref="X38:AB38"/>
    <mergeCell ref="AK38:AO38"/>
    <mergeCell ref="L85:AO85"/>
    <mergeCell ref="AM87:AN87"/>
    <mergeCell ref="AM89:AP89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E96:I96"/>
    <mergeCell ref="K96:AF96"/>
    <mergeCell ref="AG96:AM96"/>
    <mergeCell ref="AN96:AP96"/>
    <mergeCell ref="E97:I97"/>
    <mergeCell ref="K97:AF97"/>
    <mergeCell ref="AG97:AM97"/>
    <mergeCell ref="AN97:AP97"/>
    <mergeCell ref="E98:I98"/>
    <mergeCell ref="K98:AF98"/>
    <mergeCell ref="AG98:AM98"/>
    <mergeCell ref="AN98:AP98"/>
    <mergeCell ref="E99:I99"/>
    <mergeCell ref="K99:AF99"/>
    <mergeCell ref="AG99:AM99"/>
    <mergeCell ref="AN99:AP99"/>
    <mergeCell ref="E100:I100"/>
    <mergeCell ref="K100:AF100"/>
    <mergeCell ref="AG100:AM100"/>
    <mergeCell ref="AN100:AP100"/>
    <mergeCell ref="AG105:AM105"/>
    <mergeCell ref="AN105:AP105"/>
    <mergeCell ref="E101:I101"/>
    <mergeCell ref="K101:AF101"/>
    <mergeCell ref="AG101:AM101"/>
    <mergeCell ref="AN101:AP101"/>
    <mergeCell ref="AG103:AM103"/>
    <mergeCell ref="AN103:AP103"/>
  </mergeCells>
  <hyperlinks>
    <hyperlink ref="A96" location="'03.1 - D 1.1 Architektúra...'!C2" display="/" xr:uid="{3CCA7B3B-AAB7-4E47-BC52-D664350A8B0B}"/>
    <hyperlink ref="A97" location="'03.2 - D1.3 Zdravotechnika'!C2" display="/" xr:uid="{45E1E610-BE61-42F3-823C-7D6D8B3D3A60}"/>
    <hyperlink ref="A98" location="'03.3 - D1.4 Vykurovanie'!C2" display="/" xr:uid="{CB6D7395-EF10-4458-8CB8-3F497F513CAF}"/>
    <hyperlink ref="A99" location="'03.4 - D1.5 Elektroinštal...'!C2" display="/" xr:uid="{54AF7DD7-B308-489C-BD74-25757569BE12}"/>
    <hyperlink ref="A100" location="'03.5 - D1.6 EPS'!C2" display="/" xr:uid="{1B111D83-1E34-4112-83BD-B901096EF3A4}"/>
    <hyperlink ref="A101" location="'03.6 - D1.7 Vzduchotechnika'!C2" display="/" xr:uid="{F8A7836E-6BC4-4E2F-8177-3A4452183970}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C540-D865-49B3-BE75-D0BBDF160987}">
  <sheetPr>
    <tabColor theme="8" tint="0.59999389629810485"/>
    <pageSetUpPr fitToPage="1"/>
  </sheetPr>
  <dimension ref="B2:BM414"/>
  <sheetViews>
    <sheetView showGridLines="0" workbookViewId="0">
      <selection activeCell="AI16" sqref="AI16"/>
    </sheetView>
  </sheetViews>
  <sheetFormatPr defaultRowHeight="11.25"/>
  <cols>
    <col min="1" max="1" width="8.33203125" style="203" customWidth="1"/>
    <col min="2" max="2" width="1.1640625" style="203" customWidth="1"/>
    <col min="3" max="3" width="4.1640625" style="203" customWidth="1"/>
    <col min="4" max="4" width="4.33203125" style="203" customWidth="1"/>
    <col min="5" max="5" width="17.1640625" style="203" customWidth="1"/>
    <col min="6" max="6" width="50.83203125" style="203" customWidth="1"/>
    <col min="7" max="7" width="7.5" style="203" customWidth="1"/>
    <col min="8" max="8" width="14" style="203" customWidth="1"/>
    <col min="9" max="9" width="15.83203125" style="203" customWidth="1"/>
    <col min="10" max="10" width="22.33203125" style="203" customWidth="1"/>
    <col min="11" max="11" width="22.33203125" style="203" hidden="1" customWidth="1"/>
    <col min="12" max="12" width="9.33203125" style="203" customWidth="1"/>
    <col min="13" max="13" width="10.83203125" style="203" hidden="1" customWidth="1"/>
    <col min="14" max="14" width="9.33203125" style="203"/>
    <col min="15" max="20" width="14.1640625" style="203" hidden="1" customWidth="1"/>
    <col min="21" max="21" width="16.33203125" style="203" hidden="1" customWidth="1"/>
    <col min="22" max="22" width="12.33203125" style="203" customWidth="1"/>
    <col min="23" max="23" width="16.33203125" style="203" customWidth="1"/>
    <col min="24" max="24" width="12.33203125" style="203" customWidth="1"/>
    <col min="25" max="25" width="15" style="203" customWidth="1"/>
    <col min="26" max="26" width="11" style="203" customWidth="1"/>
    <col min="27" max="27" width="15" style="203" customWidth="1"/>
    <col min="28" max="28" width="16.33203125" style="203" customWidth="1"/>
    <col min="29" max="29" width="11" style="203" customWidth="1"/>
    <col min="30" max="30" width="15" style="203" customWidth="1"/>
    <col min="31" max="31" width="16.33203125" style="203" customWidth="1"/>
    <col min="32" max="16384" width="9.33203125" style="203"/>
  </cols>
  <sheetData>
    <row r="2" spans="2:46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211" t="s">
        <v>2889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211" t="s">
        <v>73</v>
      </c>
    </row>
    <row r="4" spans="2:46" ht="24.95" customHeight="1">
      <c r="B4" s="17"/>
      <c r="D4" s="18" t="s">
        <v>94</v>
      </c>
      <c r="L4" s="17"/>
      <c r="M4" s="96" t="s">
        <v>9</v>
      </c>
      <c r="AT4" s="211" t="s">
        <v>3</v>
      </c>
    </row>
    <row r="5" spans="2:46" ht="6.95" customHeight="1">
      <c r="B5" s="17"/>
      <c r="L5" s="17"/>
    </row>
    <row r="6" spans="2:46" ht="12" customHeight="1">
      <c r="B6" s="17"/>
      <c r="D6" s="207" t="s">
        <v>13</v>
      </c>
      <c r="L6" s="17"/>
    </row>
    <row r="7" spans="2:46" ht="16.5" customHeight="1">
      <c r="B7" s="17"/>
      <c r="E7" s="314" t="str">
        <f>'Rekap. stavby - III.etapa'!K6</f>
        <v>Dom Hudby - Obnova objektu NKP aktualizácia+etapizácia</v>
      </c>
      <c r="F7" s="315"/>
      <c r="G7" s="315"/>
      <c r="H7" s="315"/>
      <c r="L7" s="17"/>
    </row>
    <row r="8" spans="2:46" ht="12" customHeight="1">
      <c r="B8" s="17"/>
      <c r="D8" s="207" t="s">
        <v>95</v>
      </c>
      <c r="L8" s="17"/>
    </row>
    <row r="9" spans="2:46" s="2" customFormat="1" ht="16.5" customHeight="1">
      <c r="B9" s="39"/>
      <c r="E9" s="314" t="s">
        <v>2903</v>
      </c>
      <c r="F9" s="322"/>
      <c r="G9" s="322"/>
      <c r="H9" s="322"/>
      <c r="L9" s="39"/>
    </row>
    <row r="10" spans="2:46" s="2" customFormat="1" ht="12" customHeight="1">
      <c r="B10" s="39"/>
      <c r="D10" s="207" t="s">
        <v>97</v>
      </c>
      <c r="L10" s="39"/>
    </row>
    <row r="11" spans="2:46" s="2" customFormat="1" ht="30" customHeight="1">
      <c r="B11" s="39"/>
      <c r="E11" s="272" t="s">
        <v>2904</v>
      </c>
      <c r="F11" s="322"/>
      <c r="G11" s="322"/>
      <c r="H11" s="322"/>
      <c r="L11" s="39"/>
    </row>
    <row r="12" spans="2:46" s="2" customFormat="1">
      <c r="B12" s="39"/>
      <c r="L12" s="39"/>
    </row>
    <row r="13" spans="2:46" s="2" customFormat="1" ht="12" customHeight="1">
      <c r="B13" s="39"/>
      <c r="D13" s="207" t="s">
        <v>15</v>
      </c>
      <c r="F13" s="202" t="s">
        <v>1</v>
      </c>
      <c r="I13" s="207" t="s">
        <v>16</v>
      </c>
      <c r="J13" s="202" t="s">
        <v>1</v>
      </c>
      <c r="L13" s="39"/>
    </row>
    <row r="14" spans="2:46" s="2" customFormat="1" ht="12" customHeight="1">
      <c r="B14" s="39"/>
      <c r="D14" s="207" t="s">
        <v>17</v>
      </c>
      <c r="F14" s="202" t="s">
        <v>18</v>
      </c>
      <c r="I14" s="207" t="s">
        <v>19</v>
      </c>
      <c r="J14" s="196" t="str">
        <f>'Rekap. stavby - III.etapa'!AN8</f>
        <v>30. 7. 2021</v>
      </c>
      <c r="L14" s="39"/>
    </row>
    <row r="15" spans="2:46" s="2" customFormat="1" ht="10.9" customHeight="1">
      <c r="B15" s="39"/>
      <c r="L15" s="39"/>
    </row>
    <row r="16" spans="2:46" s="2" customFormat="1" ht="12" customHeight="1">
      <c r="B16" s="39"/>
      <c r="D16" s="207" t="s">
        <v>21</v>
      </c>
      <c r="I16" s="207" t="s">
        <v>22</v>
      </c>
      <c r="J16" s="202" t="s">
        <v>1</v>
      </c>
      <c r="L16" s="39"/>
    </row>
    <row r="17" spans="2:12" s="2" customFormat="1" ht="18" customHeight="1">
      <c r="B17" s="39"/>
      <c r="E17" s="202" t="s">
        <v>2905</v>
      </c>
      <c r="I17" s="207" t="s">
        <v>24</v>
      </c>
      <c r="J17" s="202" t="s">
        <v>1</v>
      </c>
      <c r="L17" s="39"/>
    </row>
    <row r="18" spans="2:12" s="2" customFormat="1" ht="6.95" customHeight="1">
      <c r="B18" s="39"/>
      <c r="L18" s="39"/>
    </row>
    <row r="19" spans="2:12" s="2" customFormat="1" ht="12" customHeight="1">
      <c r="B19" s="39"/>
      <c r="D19" s="207" t="s">
        <v>25</v>
      </c>
      <c r="I19" s="207" t="s">
        <v>22</v>
      </c>
      <c r="J19" s="202" t="str">
        <f>'Rekap. stavby - III.etapa'!AN13</f>
        <v/>
      </c>
      <c r="L19" s="39"/>
    </row>
    <row r="20" spans="2:12" s="2" customFormat="1" ht="18" customHeight="1">
      <c r="B20" s="39"/>
      <c r="E20" s="298" t="str">
        <f>'Rekap. stavby - III.etapa'!E14</f>
        <v xml:space="preserve"> </v>
      </c>
      <c r="F20" s="298"/>
      <c r="G20" s="298"/>
      <c r="H20" s="298"/>
      <c r="I20" s="207" t="s">
        <v>24</v>
      </c>
      <c r="J20" s="202" t="str">
        <f>'Rekap. stavby - III.etapa'!AN14</f>
        <v/>
      </c>
      <c r="L20" s="39"/>
    </row>
    <row r="21" spans="2:12" s="2" customFormat="1" ht="6.95" customHeight="1">
      <c r="B21" s="39"/>
      <c r="L21" s="39"/>
    </row>
    <row r="22" spans="2:12" s="2" customFormat="1" ht="12" customHeight="1">
      <c r="B22" s="39"/>
      <c r="D22" s="207" t="s">
        <v>27</v>
      </c>
      <c r="I22" s="207" t="s">
        <v>22</v>
      </c>
      <c r="J22" s="202" t="s">
        <v>1</v>
      </c>
      <c r="L22" s="39"/>
    </row>
    <row r="23" spans="2:12" s="2" customFormat="1" ht="18" customHeight="1">
      <c r="B23" s="39"/>
      <c r="E23" s="202" t="s">
        <v>2906</v>
      </c>
      <c r="I23" s="207" t="s">
        <v>24</v>
      </c>
      <c r="J23" s="202" t="s">
        <v>1</v>
      </c>
      <c r="L23" s="39"/>
    </row>
    <row r="24" spans="2:12" s="2" customFormat="1" ht="6.95" customHeight="1">
      <c r="B24" s="39"/>
      <c r="L24" s="39"/>
    </row>
    <row r="25" spans="2:12" s="2" customFormat="1" ht="12" customHeight="1">
      <c r="B25" s="39"/>
      <c r="D25" s="207" t="s">
        <v>30</v>
      </c>
      <c r="I25" s="207" t="s">
        <v>22</v>
      </c>
      <c r="J25" s="202" t="s">
        <v>1</v>
      </c>
      <c r="L25" s="39"/>
    </row>
    <row r="26" spans="2:12" s="2" customFormat="1" ht="18" customHeight="1">
      <c r="B26" s="39"/>
      <c r="E26" s="202" t="s">
        <v>31</v>
      </c>
      <c r="I26" s="207" t="s">
        <v>24</v>
      </c>
      <c r="J26" s="202" t="s">
        <v>1</v>
      </c>
      <c r="L26" s="39"/>
    </row>
    <row r="27" spans="2:12" s="2" customFormat="1" ht="6.95" customHeight="1">
      <c r="B27" s="39"/>
      <c r="L27" s="39"/>
    </row>
    <row r="28" spans="2:12" s="2" customFormat="1" ht="12" customHeight="1">
      <c r="B28" s="39"/>
      <c r="D28" s="207" t="s">
        <v>32</v>
      </c>
      <c r="L28" s="39"/>
    </row>
    <row r="29" spans="2:12" s="8" customFormat="1" ht="16.5" customHeight="1">
      <c r="B29" s="99"/>
      <c r="E29" s="301" t="s">
        <v>1</v>
      </c>
      <c r="F29" s="301"/>
      <c r="G29" s="301"/>
      <c r="H29" s="301"/>
      <c r="L29" s="99"/>
    </row>
    <row r="30" spans="2:12" s="2" customFormat="1" ht="6.95" customHeight="1">
      <c r="B30" s="39"/>
      <c r="L30" s="39"/>
    </row>
    <row r="31" spans="2:12" s="2" customFormat="1" ht="6.95" customHeight="1">
      <c r="B31" s="39"/>
      <c r="D31" s="53"/>
      <c r="E31" s="53"/>
      <c r="F31" s="53"/>
      <c r="G31" s="53"/>
      <c r="H31" s="53"/>
      <c r="I31" s="53"/>
      <c r="J31" s="53"/>
      <c r="K31" s="53"/>
      <c r="L31" s="39"/>
    </row>
    <row r="32" spans="2:12" s="2" customFormat="1" ht="14.45" customHeight="1">
      <c r="B32" s="39"/>
      <c r="D32" s="202" t="s">
        <v>102</v>
      </c>
      <c r="J32" s="231">
        <f>J98</f>
        <v>0</v>
      </c>
      <c r="L32" s="39"/>
    </row>
    <row r="33" spans="2:12" s="2" customFormat="1" ht="14.45" customHeight="1">
      <c r="B33" s="39"/>
      <c r="D33" s="212" t="s">
        <v>2015</v>
      </c>
      <c r="J33" s="231">
        <f>J126</f>
        <v>0</v>
      </c>
      <c r="L33" s="39"/>
    </row>
    <row r="34" spans="2:12" s="2" customFormat="1" ht="25.35" customHeight="1">
      <c r="B34" s="39"/>
      <c r="D34" s="100" t="s">
        <v>33</v>
      </c>
      <c r="J34" s="200">
        <f>ROUND(J32 + J33, 2)</f>
        <v>0</v>
      </c>
      <c r="L34" s="39"/>
    </row>
    <row r="35" spans="2:12" s="2" customFormat="1" ht="6.95" customHeight="1">
      <c r="B35" s="39"/>
      <c r="D35" s="53"/>
      <c r="E35" s="53"/>
      <c r="F35" s="53"/>
      <c r="G35" s="53"/>
      <c r="H35" s="53"/>
      <c r="I35" s="53"/>
      <c r="J35" s="53"/>
      <c r="K35" s="53"/>
      <c r="L35" s="39"/>
    </row>
    <row r="36" spans="2:12" s="2" customFormat="1" ht="14.45" customHeight="1">
      <c r="B36" s="39"/>
      <c r="F36" s="205" t="s">
        <v>35</v>
      </c>
      <c r="I36" s="205" t="s">
        <v>34</v>
      </c>
      <c r="J36" s="205" t="s">
        <v>36</v>
      </c>
      <c r="L36" s="39"/>
    </row>
    <row r="37" spans="2:12" s="2" customFormat="1" ht="14.45" customHeight="1">
      <c r="B37" s="39"/>
      <c r="D37" s="101" t="s">
        <v>37</v>
      </c>
      <c r="E37" s="32" t="s">
        <v>38</v>
      </c>
      <c r="F37" s="102">
        <f>ROUND((SUM(BE126:BE127) + SUM(BE149:BE413)),  2)</f>
        <v>0</v>
      </c>
      <c r="G37" s="103"/>
      <c r="H37" s="103"/>
      <c r="I37" s="104">
        <v>0.2</v>
      </c>
      <c r="J37" s="102">
        <f>ROUND(((SUM(BE126:BE127) + SUM(BE149:BE413))*I37),  2)</f>
        <v>0</v>
      </c>
      <c r="L37" s="39"/>
    </row>
    <row r="38" spans="2:12" s="2" customFormat="1" ht="14.45" customHeight="1">
      <c r="B38" s="39"/>
      <c r="E38" s="32" t="s">
        <v>39</v>
      </c>
      <c r="F38" s="105">
        <f>ROUND((SUM(BF126:BF127) + SUM(BF149:BF413)),  2)</f>
        <v>0</v>
      </c>
      <c r="I38" s="106">
        <v>0.2</v>
      </c>
      <c r="J38" s="105">
        <f>ROUND(((SUM(BF126:BF127) + SUM(BF149:BF413))*I38),  2)</f>
        <v>0</v>
      </c>
      <c r="L38" s="39"/>
    </row>
    <row r="39" spans="2:12" s="2" customFormat="1" ht="14.45" hidden="1" customHeight="1">
      <c r="B39" s="39"/>
      <c r="E39" s="207" t="s">
        <v>40</v>
      </c>
      <c r="F39" s="105">
        <f>ROUND((SUM(BG126:BG127) + SUM(BG149:BG413)),  2)</f>
        <v>0</v>
      </c>
      <c r="I39" s="106">
        <v>0.2</v>
      </c>
      <c r="J39" s="105">
        <f>0</f>
        <v>0</v>
      </c>
      <c r="L39" s="39"/>
    </row>
    <row r="40" spans="2:12" s="2" customFormat="1" ht="14.45" hidden="1" customHeight="1">
      <c r="B40" s="39"/>
      <c r="E40" s="207" t="s">
        <v>41</v>
      </c>
      <c r="F40" s="105">
        <f>ROUND((SUM(BH126:BH127) + SUM(BH149:BH413)),  2)</f>
        <v>0</v>
      </c>
      <c r="I40" s="106">
        <v>0.2</v>
      </c>
      <c r="J40" s="105">
        <f>0</f>
        <v>0</v>
      </c>
      <c r="L40" s="39"/>
    </row>
    <row r="41" spans="2:12" s="2" customFormat="1" ht="14.45" hidden="1" customHeight="1">
      <c r="B41" s="39"/>
      <c r="E41" s="32" t="s">
        <v>42</v>
      </c>
      <c r="F41" s="102">
        <f>ROUND((SUM(BI126:BI127) + SUM(BI149:BI413)),  2)</f>
        <v>0</v>
      </c>
      <c r="G41" s="103"/>
      <c r="H41" s="103"/>
      <c r="I41" s="104">
        <v>0</v>
      </c>
      <c r="J41" s="102">
        <f>0</f>
        <v>0</v>
      </c>
      <c r="L41" s="39"/>
    </row>
    <row r="42" spans="2:12" s="2" customFormat="1" ht="6.95" customHeight="1">
      <c r="B42" s="39"/>
      <c r="L42" s="39"/>
    </row>
    <row r="43" spans="2:12" s="2" customFormat="1" ht="25.35" customHeight="1">
      <c r="B43" s="39"/>
      <c r="C43" s="230"/>
      <c r="D43" s="108" t="s">
        <v>43</v>
      </c>
      <c r="E43" s="221"/>
      <c r="F43" s="221"/>
      <c r="G43" s="109" t="s">
        <v>44</v>
      </c>
      <c r="H43" s="110" t="s">
        <v>45</v>
      </c>
      <c r="I43" s="221"/>
      <c r="J43" s="111">
        <f>SUM(J34:J41)</f>
        <v>0</v>
      </c>
      <c r="K43" s="232"/>
      <c r="L43" s="39"/>
    </row>
    <row r="44" spans="2:12" s="2" customFormat="1" ht="14.45" customHeight="1">
      <c r="B44" s="39"/>
      <c r="L44" s="39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2" customFormat="1" ht="12.75">
      <c r="B61" s="39"/>
      <c r="D61" s="42" t="s">
        <v>48</v>
      </c>
      <c r="E61" s="213"/>
      <c r="F61" s="113" t="s">
        <v>49</v>
      </c>
      <c r="G61" s="42" t="s">
        <v>48</v>
      </c>
      <c r="H61" s="213"/>
      <c r="I61" s="213"/>
      <c r="J61" s="114" t="s">
        <v>49</v>
      </c>
      <c r="K61" s="213"/>
      <c r="L61" s="3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2" customFormat="1" ht="12.75">
      <c r="B65" s="39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2" customFormat="1" ht="12.75">
      <c r="B76" s="39"/>
      <c r="D76" s="42" t="s">
        <v>48</v>
      </c>
      <c r="E76" s="213"/>
      <c r="F76" s="113" t="s">
        <v>49</v>
      </c>
      <c r="G76" s="42" t="s">
        <v>48</v>
      </c>
      <c r="H76" s="213"/>
      <c r="I76" s="213"/>
      <c r="J76" s="114" t="s">
        <v>49</v>
      </c>
      <c r="K76" s="213"/>
      <c r="L76" s="39"/>
    </row>
    <row r="77" spans="2:12" s="2" customFormat="1" ht="14.45" customHeight="1"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39"/>
    </row>
    <row r="81" spans="2:12" s="2" customFormat="1" ht="6.95" customHeight="1"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39"/>
    </row>
    <row r="82" spans="2:12" s="2" customFormat="1" ht="24.95" customHeight="1">
      <c r="B82" s="39"/>
      <c r="C82" s="18" t="s">
        <v>99</v>
      </c>
      <c r="L82" s="39"/>
    </row>
    <row r="83" spans="2:12" s="2" customFormat="1" ht="6.95" customHeight="1">
      <c r="B83" s="39"/>
      <c r="L83" s="39"/>
    </row>
    <row r="84" spans="2:12" s="2" customFormat="1" ht="12" customHeight="1">
      <c r="B84" s="39"/>
      <c r="C84" s="207" t="s">
        <v>13</v>
      </c>
      <c r="L84" s="39"/>
    </row>
    <row r="85" spans="2:12" s="2" customFormat="1" ht="16.5" customHeight="1">
      <c r="B85" s="39"/>
      <c r="E85" s="314" t="str">
        <f>E7</f>
        <v>Dom Hudby - Obnova objektu NKP aktualizácia+etapizácia</v>
      </c>
      <c r="F85" s="315"/>
      <c r="G85" s="315"/>
      <c r="H85" s="315"/>
      <c r="L85" s="39"/>
    </row>
    <row r="86" spans="2:12" ht="12" customHeight="1">
      <c r="B86" s="17"/>
      <c r="C86" s="207" t="s">
        <v>95</v>
      </c>
      <c r="L86" s="17"/>
    </row>
    <row r="87" spans="2:12" s="2" customFormat="1" ht="16.5" customHeight="1">
      <c r="B87" s="39"/>
      <c r="E87" s="314" t="s">
        <v>2903</v>
      </c>
      <c r="F87" s="322"/>
      <c r="G87" s="322"/>
      <c r="H87" s="322"/>
      <c r="L87" s="39"/>
    </row>
    <row r="88" spans="2:12" s="2" customFormat="1" ht="12" customHeight="1">
      <c r="B88" s="39"/>
      <c r="C88" s="207" t="s">
        <v>97</v>
      </c>
      <c r="L88" s="39"/>
    </row>
    <row r="89" spans="2:12" s="2" customFormat="1" ht="30" customHeight="1">
      <c r="B89" s="39"/>
      <c r="E89" s="272" t="str">
        <f>E11</f>
        <v>03.1 - D 1.1 Architektúra - D1.1.1 Búracie práce, D1.1.2 Nový stav, D1.1.3 Sanácia zvlhnutia, d1.2 Statika</v>
      </c>
      <c r="F89" s="322"/>
      <c r="G89" s="322"/>
      <c r="H89" s="322"/>
      <c r="L89" s="39"/>
    </row>
    <row r="90" spans="2:12" s="2" customFormat="1" ht="6.95" customHeight="1">
      <c r="B90" s="39"/>
      <c r="L90" s="39"/>
    </row>
    <row r="91" spans="2:12" s="2" customFormat="1" ht="12" customHeight="1">
      <c r="B91" s="39"/>
      <c r="C91" s="207" t="s">
        <v>17</v>
      </c>
      <c r="F91" s="202" t="str">
        <f>F14</f>
        <v>Bratislava, Panenská 11</v>
      </c>
      <c r="I91" s="207" t="s">
        <v>19</v>
      </c>
      <c r="J91" s="196" t="str">
        <f>IF(J14="","",J14)</f>
        <v>30. 7. 2021</v>
      </c>
      <c r="L91" s="39"/>
    </row>
    <row r="92" spans="2:12" s="2" customFormat="1" ht="6.95" customHeight="1">
      <c r="B92" s="39"/>
      <c r="L92" s="39"/>
    </row>
    <row r="93" spans="2:12" s="2" customFormat="1" ht="25.7" customHeight="1">
      <c r="B93" s="39"/>
      <c r="C93" s="207" t="s">
        <v>21</v>
      </c>
      <c r="F93" s="202" t="str">
        <f>E17</f>
        <v xml:space="preserve">GIB Hlavné mesto SR Bratislava </v>
      </c>
      <c r="I93" s="207" t="s">
        <v>27</v>
      </c>
      <c r="J93" s="204" t="str">
        <f>E23</f>
        <v xml:space="preserve">Ing. arch. Matúš Ivanič </v>
      </c>
      <c r="L93" s="39"/>
    </row>
    <row r="94" spans="2:12" s="2" customFormat="1" ht="15.2" customHeight="1">
      <c r="B94" s="39"/>
      <c r="C94" s="207" t="s">
        <v>25</v>
      </c>
      <c r="F94" s="202" t="str">
        <f>IF(E20="","",E20)</f>
        <v xml:space="preserve"> </v>
      </c>
      <c r="I94" s="207" t="s">
        <v>30</v>
      </c>
      <c r="J94" s="204" t="str">
        <f>E26</f>
        <v>Rosoft, s.r.o.</v>
      </c>
      <c r="L94" s="39"/>
    </row>
    <row r="95" spans="2:12" s="2" customFormat="1" ht="10.35" customHeight="1">
      <c r="B95" s="39"/>
      <c r="L95" s="39"/>
    </row>
    <row r="96" spans="2:12" s="2" customFormat="1" ht="29.25" customHeight="1">
      <c r="B96" s="39"/>
      <c r="C96" s="115" t="s">
        <v>100</v>
      </c>
      <c r="D96" s="230"/>
      <c r="E96" s="230"/>
      <c r="F96" s="230"/>
      <c r="G96" s="230"/>
      <c r="H96" s="230"/>
      <c r="I96" s="230"/>
      <c r="J96" s="116" t="s">
        <v>101</v>
      </c>
      <c r="K96" s="230"/>
      <c r="L96" s="39"/>
    </row>
    <row r="97" spans="2:47" s="2" customFormat="1" ht="10.35" customHeight="1">
      <c r="B97" s="39"/>
      <c r="L97" s="39"/>
    </row>
    <row r="98" spans="2:47" s="2" customFormat="1" ht="22.9" customHeight="1">
      <c r="B98" s="39"/>
      <c r="C98" s="117" t="s">
        <v>2016</v>
      </c>
      <c r="J98" s="200">
        <f>J149</f>
        <v>0</v>
      </c>
      <c r="L98" s="39"/>
      <c r="AU98" s="211" t="s">
        <v>103</v>
      </c>
    </row>
    <row r="99" spans="2:47" s="9" customFormat="1" ht="24.95" customHeight="1">
      <c r="B99" s="118"/>
      <c r="D99" s="119" t="s">
        <v>104</v>
      </c>
      <c r="E99" s="120"/>
      <c r="F99" s="120"/>
      <c r="G99" s="120"/>
      <c r="H99" s="120"/>
      <c r="I99" s="120"/>
      <c r="J99" s="121">
        <f>J150</f>
        <v>0</v>
      </c>
      <c r="L99" s="118"/>
    </row>
    <row r="100" spans="2:47" s="199" customFormat="1" ht="19.899999999999999" customHeight="1">
      <c r="B100" s="122"/>
      <c r="D100" s="123" t="s">
        <v>106</v>
      </c>
      <c r="E100" s="124"/>
      <c r="F100" s="124"/>
      <c r="G100" s="124"/>
      <c r="H100" s="124"/>
      <c r="I100" s="124"/>
      <c r="J100" s="125">
        <f>J151</f>
        <v>0</v>
      </c>
      <c r="L100" s="122"/>
    </row>
    <row r="101" spans="2:47" s="199" customFormat="1" ht="19.899999999999999" customHeight="1">
      <c r="B101" s="122"/>
      <c r="D101" s="123" t="s">
        <v>2907</v>
      </c>
      <c r="E101" s="124"/>
      <c r="F101" s="124"/>
      <c r="G101" s="124"/>
      <c r="H101" s="124"/>
      <c r="I101" s="124"/>
      <c r="J101" s="125">
        <f>J154</f>
        <v>0</v>
      </c>
      <c r="L101" s="122"/>
    </row>
    <row r="102" spans="2:47" s="199" customFormat="1" ht="19.899999999999999" customHeight="1">
      <c r="B102" s="122"/>
      <c r="D102" s="123" t="s">
        <v>2017</v>
      </c>
      <c r="E102" s="124"/>
      <c r="F102" s="124"/>
      <c r="G102" s="124"/>
      <c r="H102" s="124"/>
      <c r="I102" s="124"/>
      <c r="J102" s="125">
        <f>J160</f>
        <v>0</v>
      </c>
      <c r="L102" s="122"/>
    </row>
    <row r="103" spans="2:47" s="199" customFormat="1" ht="19.899999999999999" customHeight="1">
      <c r="B103" s="122"/>
      <c r="D103" s="123" t="s">
        <v>109</v>
      </c>
      <c r="E103" s="124"/>
      <c r="F103" s="124"/>
      <c r="G103" s="124"/>
      <c r="H103" s="124"/>
      <c r="I103" s="124"/>
      <c r="J103" s="125">
        <f>J194</f>
        <v>0</v>
      </c>
      <c r="L103" s="122"/>
    </row>
    <row r="104" spans="2:47" s="199" customFormat="1" ht="19.899999999999999" customHeight="1">
      <c r="B104" s="122"/>
      <c r="D104" s="123" t="s">
        <v>110</v>
      </c>
      <c r="E104" s="124"/>
      <c r="F104" s="124"/>
      <c r="G104" s="124"/>
      <c r="H104" s="124"/>
      <c r="I104" s="124"/>
      <c r="J104" s="125">
        <f>J208</f>
        <v>0</v>
      </c>
      <c r="L104" s="122"/>
    </row>
    <row r="105" spans="2:47" s="9" customFormat="1" ht="24.95" customHeight="1">
      <c r="B105" s="118"/>
      <c r="D105" s="119" t="s">
        <v>111</v>
      </c>
      <c r="E105" s="120"/>
      <c r="F105" s="120"/>
      <c r="G105" s="120"/>
      <c r="H105" s="120"/>
      <c r="I105" s="120"/>
      <c r="J105" s="121">
        <f>J210</f>
        <v>0</v>
      </c>
      <c r="L105" s="118"/>
    </row>
    <row r="106" spans="2:47" s="199" customFormat="1" ht="19.899999999999999" customHeight="1">
      <c r="B106" s="122"/>
      <c r="D106" s="123" t="s">
        <v>2018</v>
      </c>
      <c r="E106" s="124"/>
      <c r="F106" s="124"/>
      <c r="G106" s="124"/>
      <c r="H106" s="124"/>
      <c r="I106" s="124"/>
      <c r="J106" s="125">
        <f>J211</f>
        <v>0</v>
      </c>
      <c r="L106" s="122"/>
    </row>
    <row r="107" spans="2:47" s="199" customFormat="1" ht="19.899999999999999" customHeight="1">
      <c r="B107" s="122"/>
      <c r="D107" s="123" t="s">
        <v>2908</v>
      </c>
      <c r="E107" s="124"/>
      <c r="F107" s="124"/>
      <c r="G107" s="124"/>
      <c r="H107" s="124"/>
      <c r="I107" s="124"/>
      <c r="J107" s="125">
        <f>J224</f>
        <v>0</v>
      </c>
      <c r="L107" s="122"/>
    </row>
    <row r="108" spans="2:47" s="199" customFormat="1" ht="19.899999999999999" customHeight="1">
      <c r="B108" s="122"/>
      <c r="D108" s="123" t="s">
        <v>2909</v>
      </c>
      <c r="E108" s="124"/>
      <c r="F108" s="124"/>
      <c r="G108" s="124"/>
      <c r="H108" s="124"/>
      <c r="I108" s="124"/>
      <c r="J108" s="125">
        <f>J237</f>
        <v>0</v>
      </c>
      <c r="L108" s="122"/>
    </row>
    <row r="109" spans="2:47" s="199" customFormat="1" ht="19.899999999999999" customHeight="1">
      <c r="B109" s="122"/>
      <c r="D109" s="123" t="s">
        <v>114</v>
      </c>
      <c r="E109" s="124"/>
      <c r="F109" s="124"/>
      <c r="G109" s="124"/>
      <c r="H109" s="124"/>
      <c r="I109" s="124"/>
      <c r="J109" s="125">
        <f>J241</f>
        <v>0</v>
      </c>
      <c r="L109" s="122"/>
    </row>
    <row r="110" spans="2:47" s="199" customFormat="1" ht="19.899999999999999" customHeight="1">
      <c r="B110" s="122"/>
      <c r="D110" s="123" t="s">
        <v>115</v>
      </c>
      <c r="E110" s="124"/>
      <c r="F110" s="124"/>
      <c r="G110" s="124"/>
      <c r="H110" s="124"/>
      <c r="I110" s="124"/>
      <c r="J110" s="125">
        <f>J250</f>
        <v>0</v>
      </c>
      <c r="L110" s="122"/>
    </row>
    <row r="111" spans="2:47" s="199" customFormat="1" ht="19.899999999999999" customHeight="1">
      <c r="B111" s="122"/>
      <c r="D111" s="123" t="s">
        <v>117</v>
      </c>
      <c r="E111" s="124"/>
      <c r="F111" s="124"/>
      <c r="G111" s="124"/>
      <c r="H111" s="124"/>
      <c r="I111" s="124"/>
      <c r="J111" s="125">
        <f>J286</f>
        <v>0</v>
      </c>
      <c r="L111" s="122"/>
    </row>
    <row r="112" spans="2:47" s="199" customFormat="1" ht="19.899999999999999" customHeight="1">
      <c r="B112" s="122"/>
      <c r="D112" s="123" t="s">
        <v>118</v>
      </c>
      <c r="E112" s="124"/>
      <c r="F112" s="124"/>
      <c r="G112" s="124"/>
      <c r="H112" s="124"/>
      <c r="I112" s="124"/>
      <c r="J112" s="125">
        <f>J323</f>
        <v>0</v>
      </c>
      <c r="L112" s="122"/>
    </row>
    <row r="113" spans="2:14" s="199" customFormat="1" ht="19.899999999999999" customHeight="1">
      <c r="B113" s="122"/>
      <c r="D113" s="123" t="s">
        <v>2910</v>
      </c>
      <c r="E113" s="124"/>
      <c r="F113" s="124"/>
      <c r="G113" s="124"/>
      <c r="H113" s="124"/>
      <c r="I113" s="124"/>
      <c r="J113" s="125">
        <f>J354</f>
        <v>0</v>
      </c>
      <c r="L113" s="122"/>
    </row>
    <row r="114" spans="2:14" s="199" customFormat="1" ht="19.899999999999999" customHeight="1">
      <c r="B114" s="122"/>
      <c r="D114" s="123" t="s">
        <v>2911</v>
      </c>
      <c r="E114" s="124"/>
      <c r="F114" s="124"/>
      <c r="G114" s="124"/>
      <c r="H114" s="124"/>
      <c r="I114" s="124"/>
      <c r="J114" s="125">
        <f>J365</f>
        <v>0</v>
      </c>
      <c r="L114" s="122"/>
    </row>
    <row r="115" spans="2:14" s="199" customFormat="1" ht="19.899999999999999" customHeight="1">
      <c r="B115" s="122"/>
      <c r="D115" s="123" t="s">
        <v>2912</v>
      </c>
      <c r="E115" s="124"/>
      <c r="F115" s="124"/>
      <c r="G115" s="124"/>
      <c r="H115" s="124"/>
      <c r="I115" s="124"/>
      <c r="J115" s="125">
        <f>J381</f>
        <v>0</v>
      </c>
      <c r="L115" s="122"/>
    </row>
    <row r="116" spans="2:14" s="199" customFormat="1" ht="19.899999999999999" customHeight="1">
      <c r="B116" s="122"/>
      <c r="D116" s="123" t="s">
        <v>119</v>
      </c>
      <c r="E116" s="124"/>
      <c r="F116" s="124"/>
      <c r="G116" s="124"/>
      <c r="H116" s="124"/>
      <c r="I116" s="124"/>
      <c r="J116" s="125">
        <f>J384</f>
        <v>0</v>
      </c>
      <c r="L116" s="122"/>
    </row>
    <row r="117" spans="2:14" s="199" customFormat="1" ht="19.899999999999999" customHeight="1">
      <c r="B117" s="122"/>
      <c r="D117" s="123" t="s">
        <v>120</v>
      </c>
      <c r="E117" s="124"/>
      <c r="F117" s="124"/>
      <c r="G117" s="124"/>
      <c r="H117" s="124"/>
      <c r="I117" s="124"/>
      <c r="J117" s="125">
        <f>J389</f>
        <v>0</v>
      </c>
      <c r="L117" s="122"/>
    </row>
    <row r="118" spans="2:14" s="199" customFormat="1" ht="19.899999999999999" customHeight="1">
      <c r="B118" s="122"/>
      <c r="D118" s="123" t="s">
        <v>2913</v>
      </c>
      <c r="E118" s="124"/>
      <c r="F118" s="124"/>
      <c r="G118" s="124"/>
      <c r="H118" s="124"/>
      <c r="I118" s="124"/>
      <c r="J118" s="125">
        <f>J394</f>
        <v>0</v>
      </c>
      <c r="L118" s="122"/>
    </row>
    <row r="119" spans="2:14" s="199" customFormat="1" ht="19.899999999999999" customHeight="1">
      <c r="B119" s="122"/>
      <c r="D119" s="123" t="s">
        <v>122</v>
      </c>
      <c r="E119" s="124"/>
      <c r="F119" s="124"/>
      <c r="G119" s="124"/>
      <c r="H119" s="124"/>
      <c r="I119" s="124"/>
      <c r="J119" s="125">
        <f>J398</f>
        <v>0</v>
      </c>
      <c r="L119" s="122"/>
    </row>
    <row r="120" spans="2:14" s="199" customFormat="1" ht="19.899999999999999" customHeight="1">
      <c r="B120" s="122"/>
      <c r="D120" s="123" t="s">
        <v>2914</v>
      </c>
      <c r="E120" s="124"/>
      <c r="F120" s="124"/>
      <c r="G120" s="124"/>
      <c r="H120" s="124"/>
      <c r="I120" s="124"/>
      <c r="J120" s="125">
        <f>J400</f>
        <v>0</v>
      </c>
      <c r="L120" s="122"/>
    </row>
    <row r="121" spans="2:14" s="199" customFormat="1" ht="19.899999999999999" customHeight="1">
      <c r="B121" s="122"/>
      <c r="D121" s="123" t="s">
        <v>2915</v>
      </c>
      <c r="E121" s="124"/>
      <c r="F121" s="124"/>
      <c r="G121" s="124"/>
      <c r="H121" s="124"/>
      <c r="I121" s="124"/>
      <c r="J121" s="125">
        <f>J406</f>
        <v>0</v>
      </c>
      <c r="L121" s="122"/>
    </row>
    <row r="122" spans="2:14" s="199" customFormat="1" ht="19.899999999999999" customHeight="1">
      <c r="B122" s="122"/>
      <c r="D122" s="123" t="s">
        <v>2916</v>
      </c>
      <c r="E122" s="124"/>
      <c r="F122" s="124"/>
      <c r="G122" s="124"/>
      <c r="H122" s="124"/>
      <c r="I122" s="124"/>
      <c r="J122" s="125">
        <f>J409</f>
        <v>0</v>
      </c>
      <c r="L122" s="122"/>
    </row>
    <row r="123" spans="2:14" s="9" customFormat="1" ht="24.95" customHeight="1">
      <c r="B123" s="118"/>
      <c r="D123" s="119" t="s">
        <v>123</v>
      </c>
      <c r="E123" s="120"/>
      <c r="F123" s="120"/>
      <c r="G123" s="120"/>
      <c r="H123" s="120"/>
      <c r="I123" s="120"/>
      <c r="J123" s="121">
        <f>J411</f>
        <v>0</v>
      </c>
      <c r="L123" s="118"/>
    </row>
    <row r="124" spans="2:14" s="2" customFormat="1" ht="21.75" customHeight="1">
      <c r="B124" s="39"/>
      <c r="L124" s="39"/>
    </row>
    <row r="125" spans="2:14" s="2" customFormat="1" ht="6.95" customHeight="1">
      <c r="B125" s="39"/>
      <c r="L125" s="39"/>
    </row>
    <row r="126" spans="2:14" s="2" customFormat="1" ht="29.25" customHeight="1">
      <c r="B126" s="39"/>
      <c r="C126" s="117" t="s">
        <v>2019</v>
      </c>
      <c r="J126" s="233">
        <v>0</v>
      </c>
      <c r="L126" s="39"/>
      <c r="N126" s="234" t="s">
        <v>37</v>
      </c>
    </row>
    <row r="127" spans="2:14" s="2" customFormat="1" ht="18" customHeight="1">
      <c r="B127" s="39"/>
      <c r="L127" s="39"/>
    </row>
    <row r="128" spans="2:14" s="2" customFormat="1" ht="29.25" customHeight="1">
      <c r="B128" s="39"/>
      <c r="C128" s="229" t="s">
        <v>2012</v>
      </c>
      <c r="D128" s="230"/>
      <c r="E128" s="230"/>
      <c r="F128" s="230"/>
      <c r="G128" s="230"/>
      <c r="H128" s="230"/>
      <c r="I128" s="230"/>
      <c r="J128" s="235">
        <f>ROUND(J98+J126,2)</f>
        <v>0</v>
      </c>
      <c r="K128" s="230"/>
      <c r="L128" s="39"/>
    </row>
    <row r="129" spans="2:12" s="2" customFormat="1" ht="6.95" customHeight="1">
      <c r="B129" s="216"/>
      <c r="C129" s="217"/>
      <c r="D129" s="217"/>
      <c r="E129" s="217"/>
      <c r="F129" s="217"/>
      <c r="G129" s="217"/>
      <c r="H129" s="217"/>
      <c r="I129" s="217"/>
      <c r="J129" s="217"/>
      <c r="K129" s="217"/>
      <c r="L129" s="39"/>
    </row>
    <row r="133" spans="2:12" s="2" customFormat="1" ht="6.95" customHeight="1">
      <c r="B133" s="218"/>
      <c r="C133" s="219"/>
      <c r="D133" s="219"/>
      <c r="E133" s="219"/>
      <c r="F133" s="219"/>
      <c r="G133" s="219"/>
      <c r="H133" s="219"/>
      <c r="I133" s="219"/>
      <c r="J133" s="219"/>
      <c r="K133" s="219"/>
      <c r="L133" s="39"/>
    </row>
    <row r="134" spans="2:12" s="2" customFormat="1" ht="24.95" customHeight="1">
      <c r="B134" s="39"/>
      <c r="C134" s="18" t="s">
        <v>124</v>
      </c>
      <c r="L134" s="39"/>
    </row>
    <row r="135" spans="2:12" s="2" customFormat="1" ht="6.95" customHeight="1">
      <c r="B135" s="39"/>
      <c r="L135" s="39"/>
    </row>
    <row r="136" spans="2:12" s="2" customFormat="1" ht="12" customHeight="1">
      <c r="B136" s="39"/>
      <c r="C136" s="207" t="s">
        <v>13</v>
      </c>
      <c r="L136" s="39"/>
    </row>
    <row r="137" spans="2:12" s="2" customFormat="1" ht="16.5" customHeight="1">
      <c r="B137" s="39"/>
      <c r="E137" s="314" t="str">
        <f>E7</f>
        <v>Dom Hudby - Obnova objektu NKP aktualizácia+etapizácia</v>
      </c>
      <c r="F137" s="315"/>
      <c r="G137" s="315"/>
      <c r="H137" s="315"/>
      <c r="L137" s="39"/>
    </row>
    <row r="138" spans="2:12" ht="12" customHeight="1">
      <c r="B138" s="17"/>
      <c r="C138" s="207" t="s">
        <v>95</v>
      </c>
      <c r="L138" s="17"/>
    </row>
    <row r="139" spans="2:12" s="2" customFormat="1" ht="16.5" customHeight="1">
      <c r="B139" s="39"/>
      <c r="E139" s="314" t="s">
        <v>2903</v>
      </c>
      <c r="F139" s="322"/>
      <c r="G139" s="322"/>
      <c r="H139" s="322"/>
      <c r="L139" s="39"/>
    </row>
    <row r="140" spans="2:12" s="2" customFormat="1" ht="12" customHeight="1">
      <c r="B140" s="39"/>
      <c r="C140" s="207" t="s">
        <v>97</v>
      </c>
      <c r="L140" s="39"/>
    </row>
    <row r="141" spans="2:12" s="2" customFormat="1" ht="30" customHeight="1">
      <c r="B141" s="39"/>
      <c r="E141" s="272" t="str">
        <f>E11</f>
        <v>03.1 - D 1.1 Architektúra - D1.1.1 Búracie práce, D1.1.2 Nový stav, D1.1.3 Sanácia zvlhnutia, d1.2 Statika</v>
      </c>
      <c r="F141" s="322"/>
      <c r="G141" s="322"/>
      <c r="H141" s="322"/>
      <c r="L141" s="39"/>
    </row>
    <row r="142" spans="2:12" s="2" customFormat="1" ht="6.95" customHeight="1">
      <c r="B142" s="39"/>
      <c r="L142" s="39"/>
    </row>
    <row r="143" spans="2:12" s="2" customFormat="1" ht="12" customHeight="1">
      <c r="B143" s="39"/>
      <c r="C143" s="207" t="s">
        <v>17</v>
      </c>
      <c r="F143" s="202" t="str">
        <f>F14</f>
        <v>Bratislava, Panenská 11</v>
      </c>
      <c r="I143" s="207" t="s">
        <v>19</v>
      </c>
      <c r="J143" s="196" t="str">
        <f>IF(J14="","",J14)</f>
        <v>30. 7. 2021</v>
      </c>
      <c r="L143" s="39"/>
    </row>
    <row r="144" spans="2:12" s="2" customFormat="1" ht="6.95" customHeight="1">
      <c r="B144" s="39"/>
      <c r="L144" s="39"/>
    </row>
    <row r="145" spans="2:65" s="2" customFormat="1" ht="25.7" customHeight="1">
      <c r="B145" s="39"/>
      <c r="C145" s="207" t="s">
        <v>21</v>
      </c>
      <c r="F145" s="202" t="str">
        <f>E17</f>
        <v xml:space="preserve">GIB Hlavné mesto SR Bratislava </v>
      </c>
      <c r="I145" s="207" t="s">
        <v>27</v>
      </c>
      <c r="J145" s="204" t="str">
        <f>E23</f>
        <v xml:space="preserve">Ing. arch. Matúš Ivanič </v>
      </c>
      <c r="L145" s="39"/>
    </row>
    <row r="146" spans="2:65" s="2" customFormat="1" ht="15.2" customHeight="1">
      <c r="B146" s="39"/>
      <c r="C146" s="207" t="s">
        <v>25</v>
      </c>
      <c r="F146" s="202" t="str">
        <f>IF(E20="","",E20)</f>
        <v xml:space="preserve"> </v>
      </c>
      <c r="I146" s="207" t="s">
        <v>30</v>
      </c>
      <c r="J146" s="204" t="str">
        <f>E26</f>
        <v>Rosoft, s.r.o.</v>
      </c>
      <c r="L146" s="39"/>
    </row>
    <row r="147" spans="2:65" s="2" customFormat="1" ht="10.35" customHeight="1">
      <c r="B147" s="39"/>
      <c r="L147" s="39"/>
    </row>
    <row r="148" spans="2:65" s="11" customFormat="1" ht="29.25" customHeight="1">
      <c r="B148" s="132"/>
      <c r="C148" s="128" t="s">
        <v>125</v>
      </c>
      <c r="D148" s="129" t="s">
        <v>58</v>
      </c>
      <c r="E148" s="129" t="s">
        <v>54</v>
      </c>
      <c r="F148" s="129" t="s">
        <v>55</v>
      </c>
      <c r="G148" s="129" t="s">
        <v>126</v>
      </c>
      <c r="H148" s="129" t="s">
        <v>127</v>
      </c>
      <c r="I148" s="129" t="s">
        <v>128</v>
      </c>
      <c r="J148" s="130" t="s">
        <v>101</v>
      </c>
      <c r="K148" s="131" t="s">
        <v>129</v>
      </c>
      <c r="L148" s="132"/>
      <c r="M148" s="59" t="s">
        <v>1</v>
      </c>
      <c r="N148" s="60" t="s">
        <v>37</v>
      </c>
      <c r="O148" s="60" t="s">
        <v>130</v>
      </c>
      <c r="P148" s="60" t="s">
        <v>131</v>
      </c>
      <c r="Q148" s="60" t="s">
        <v>132</v>
      </c>
      <c r="R148" s="60" t="s">
        <v>133</v>
      </c>
      <c r="S148" s="60" t="s">
        <v>134</v>
      </c>
      <c r="T148" s="61" t="s">
        <v>135</v>
      </c>
    </row>
    <row r="149" spans="2:65" s="2" customFormat="1" ht="22.9" customHeight="1">
      <c r="B149" s="39"/>
      <c r="C149" s="66" t="s">
        <v>102</v>
      </c>
      <c r="J149" s="236">
        <f>BK149</f>
        <v>0</v>
      </c>
      <c r="L149" s="39"/>
      <c r="M149" s="222"/>
      <c r="N149" s="53"/>
      <c r="O149" s="53"/>
      <c r="P149" s="237">
        <f>P150+P210+P411</f>
        <v>0</v>
      </c>
      <c r="Q149" s="53"/>
      <c r="R149" s="237">
        <f>R150+R210+R411</f>
        <v>0</v>
      </c>
      <c r="S149" s="53"/>
      <c r="T149" s="238">
        <f>T150+T210+T411</f>
        <v>0</v>
      </c>
      <c r="AT149" s="211" t="s">
        <v>72</v>
      </c>
      <c r="AU149" s="211" t="s">
        <v>103</v>
      </c>
      <c r="BK149" s="136">
        <f>BK150+BK210+BK411</f>
        <v>0</v>
      </c>
    </row>
    <row r="150" spans="2:65" s="239" customFormat="1" ht="25.9" customHeight="1">
      <c r="B150" s="240"/>
      <c r="D150" s="138" t="s">
        <v>72</v>
      </c>
      <c r="E150" s="139" t="s">
        <v>136</v>
      </c>
      <c r="F150" s="139" t="s">
        <v>137</v>
      </c>
      <c r="J150" s="241">
        <f>BK150</f>
        <v>0</v>
      </c>
      <c r="L150" s="240"/>
      <c r="M150" s="242"/>
      <c r="P150" s="243">
        <f>P151+P154+P160+P194+P208</f>
        <v>0</v>
      </c>
      <c r="R150" s="243">
        <f>R151+R154+R160+R194+R208</f>
        <v>0</v>
      </c>
      <c r="T150" s="244">
        <f>T151+T154+T160+T194+T208</f>
        <v>0</v>
      </c>
      <c r="AR150" s="138" t="s">
        <v>80</v>
      </c>
      <c r="AT150" s="145" t="s">
        <v>72</v>
      </c>
      <c r="AU150" s="145" t="s">
        <v>73</v>
      </c>
      <c r="AY150" s="138" t="s">
        <v>138</v>
      </c>
      <c r="BK150" s="146">
        <f>BK151+BK154+BK160+BK194+BK208</f>
        <v>0</v>
      </c>
    </row>
    <row r="151" spans="2:65" s="239" customFormat="1" ht="22.9" customHeight="1">
      <c r="B151" s="240"/>
      <c r="D151" s="138" t="s">
        <v>72</v>
      </c>
      <c r="E151" s="147" t="s">
        <v>86</v>
      </c>
      <c r="F151" s="147" t="s">
        <v>215</v>
      </c>
      <c r="J151" s="245">
        <f>BK151</f>
        <v>0</v>
      </c>
      <c r="L151" s="240"/>
      <c r="M151" s="242"/>
      <c r="P151" s="243">
        <f>SUM(P152:P153)</f>
        <v>0</v>
      </c>
      <c r="R151" s="243">
        <f>SUM(R152:R153)</f>
        <v>0</v>
      </c>
      <c r="T151" s="244">
        <f>SUM(T152:T153)</f>
        <v>0</v>
      </c>
      <c r="AR151" s="138" t="s">
        <v>80</v>
      </c>
      <c r="AT151" s="145" t="s">
        <v>72</v>
      </c>
      <c r="AU151" s="145" t="s">
        <v>80</v>
      </c>
      <c r="AY151" s="138" t="s">
        <v>138</v>
      </c>
      <c r="BK151" s="146">
        <f>SUM(BK152:BK153)</f>
        <v>0</v>
      </c>
    </row>
    <row r="152" spans="2:65" s="2" customFormat="1" ht="24.2" customHeight="1">
      <c r="B152" s="246"/>
      <c r="C152" s="150" t="s">
        <v>80</v>
      </c>
      <c r="D152" s="150" t="s">
        <v>140</v>
      </c>
      <c r="E152" s="151" t="s">
        <v>2917</v>
      </c>
      <c r="F152" s="152" t="s">
        <v>2918</v>
      </c>
      <c r="G152" s="153" t="s">
        <v>148</v>
      </c>
      <c r="H152" s="154">
        <v>635.16</v>
      </c>
      <c r="I152" s="178"/>
      <c r="J152" s="155">
        <f>ROUND(I152*H152,2)</f>
        <v>0</v>
      </c>
      <c r="K152" s="247"/>
      <c r="L152" s="39"/>
      <c r="M152" s="157" t="s">
        <v>1</v>
      </c>
      <c r="N152" s="234" t="s">
        <v>39</v>
      </c>
      <c r="O152" s="248">
        <v>0</v>
      </c>
      <c r="P152" s="248">
        <f>O152*H152</f>
        <v>0</v>
      </c>
      <c r="Q152" s="248">
        <v>0</v>
      </c>
      <c r="R152" s="248">
        <f>Q152*H152</f>
        <v>0</v>
      </c>
      <c r="S152" s="248">
        <v>0</v>
      </c>
      <c r="T152" s="160">
        <f>S152*H152</f>
        <v>0</v>
      </c>
      <c r="AR152" s="161" t="s">
        <v>144</v>
      </c>
      <c r="AT152" s="161" t="s">
        <v>140</v>
      </c>
      <c r="AU152" s="161" t="s">
        <v>86</v>
      </c>
      <c r="AY152" s="211" t="s">
        <v>138</v>
      </c>
      <c r="BE152" s="249">
        <f>IF(N152="základná",J152,0)</f>
        <v>0</v>
      </c>
      <c r="BF152" s="249">
        <f>IF(N152="znížená",J152,0)</f>
        <v>0</v>
      </c>
      <c r="BG152" s="249">
        <f>IF(N152="zákl. prenesená",J152,0)</f>
        <v>0</v>
      </c>
      <c r="BH152" s="249">
        <f>IF(N152="zníž. prenesená",J152,0)</f>
        <v>0</v>
      </c>
      <c r="BI152" s="249">
        <f>IF(N152="nulová",J152,0)</f>
        <v>0</v>
      </c>
      <c r="BJ152" s="211" t="s">
        <v>86</v>
      </c>
      <c r="BK152" s="249">
        <f>ROUND(I152*H152,2)</f>
        <v>0</v>
      </c>
      <c r="BL152" s="211" t="s">
        <v>144</v>
      </c>
      <c r="BM152" s="161" t="s">
        <v>86</v>
      </c>
    </row>
    <row r="153" spans="2:65" s="2" customFormat="1" ht="24.2" customHeight="1">
      <c r="B153" s="246"/>
      <c r="C153" s="163" t="s">
        <v>86</v>
      </c>
      <c r="D153" s="163" t="s">
        <v>322</v>
      </c>
      <c r="E153" s="164" t="s">
        <v>2919</v>
      </c>
      <c r="F153" s="165" t="s">
        <v>2920</v>
      </c>
      <c r="G153" s="166" t="s">
        <v>148</v>
      </c>
      <c r="H153" s="167">
        <v>660.82</v>
      </c>
      <c r="I153" s="180"/>
      <c r="J153" s="168">
        <f>ROUND(I153*H153,2)</f>
        <v>0</v>
      </c>
      <c r="K153" s="169"/>
      <c r="L153" s="170"/>
      <c r="M153" s="171" t="s">
        <v>1</v>
      </c>
      <c r="N153" s="251" t="s">
        <v>39</v>
      </c>
      <c r="O153" s="248">
        <v>0</v>
      </c>
      <c r="P153" s="248">
        <f>O153*H153</f>
        <v>0</v>
      </c>
      <c r="Q153" s="248">
        <v>0</v>
      </c>
      <c r="R153" s="248">
        <f>Q153*H153</f>
        <v>0</v>
      </c>
      <c r="S153" s="248">
        <v>0</v>
      </c>
      <c r="T153" s="160">
        <f>S153*H153</f>
        <v>0</v>
      </c>
      <c r="AR153" s="161" t="s">
        <v>170</v>
      </c>
      <c r="AT153" s="161" t="s">
        <v>322</v>
      </c>
      <c r="AU153" s="161" t="s">
        <v>86</v>
      </c>
      <c r="AY153" s="211" t="s">
        <v>138</v>
      </c>
      <c r="BE153" s="249">
        <f>IF(N153="základná",J153,0)</f>
        <v>0</v>
      </c>
      <c r="BF153" s="249">
        <f>IF(N153="znížená",J153,0)</f>
        <v>0</v>
      </c>
      <c r="BG153" s="249">
        <f>IF(N153="zákl. prenesená",J153,0)</f>
        <v>0</v>
      </c>
      <c r="BH153" s="249">
        <f>IF(N153="zníž. prenesená",J153,0)</f>
        <v>0</v>
      </c>
      <c r="BI153" s="249">
        <f>IF(N153="nulová",J153,0)</f>
        <v>0</v>
      </c>
      <c r="BJ153" s="211" t="s">
        <v>86</v>
      </c>
      <c r="BK153" s="249">
        <f>ROUND(I153*H153,2)</f>
        <v>0</v>
      </c>
      <c r="BL153" s="211" t="s">
        <v>144</v>
      </c>
      <c r="BM153" s="161" t="s">
        <v>144</v>
      </c>
    </row>
    <row r="154" spans="2:65" s="239" customFormat="1" ht="22.9" customHeight="1">
      <c r="B154" s="240"/>
      <c r="D154" s="138" t="s">
        <v>72</v>
      </c>
      <c r="E154" s="147" t="s">
        <v>158</v>
      </c>
      <c r="F154" s="147" t="s">
        <v>2921</v>
      </c>
      <c r="I154" s="250"/>
      <c r="J154" s="245">
        <f>BK154</f>
        <v>0</v>
      </c>
      <c r="L154" s="240"/>
      <c r="M154" s="242"/>
      <c r="P154" s="243">
        <f>SUM(P155:P159)</f>
        <v>0</v>
      </c>
      <c r="R154" s="243">
        <f>SUM(R155:R159)</f>
        <v>0</v>
      </c>
      <c r="T154" s="244">
        <f>SUM(T155:T159)</f>
        <v>0</v>
      </c>
      <c r="AR154" s="138" t="s">
        <v>80</v>
      </c>
      <c r="AT154" s="145" t="s">
        <v>72</v>
      </c>
      <c r="AU154" s="145" t="s">
        <v>80</v>
      </c>
      <c r="AY154" s="138" t="s">
        <v>138</v>
      </c>
      <c r="BK154" s="146">
        <f>SUM(BK155:BK159)</f>
        <v>0</v>
      </c>
    </row>
    <row r="155" spans="2:65" s="2" customFormat="1" ht="33" customHeight="1">
      <c r="B155" s="246"/>
      <c r="C155" s="150" t="s">
        <v>150</v>
      </c>
      <c r="D155" s="150" t="s">
        <v>140</v>
      </c>
      <c r="E155" s="151" t="s">
        <v>2922</v>
      </c>
      <c r="F155" s="152" t="s">
        <v>2923</v>
      </c>
      <c r="G155" s="153" t="s">
        <v>148</v>
      </c>
      <c r="H155" s="154">
        <v>163.53</v>
      </c>
      <c r="I155" s="178"/>
      <c r="J155" s="155">
        <f>ROUND(I155*H155,2)</f>
        <v>0</v>
      </c>
      <c r="K155" s="247"/>
      <c r="L155" s="39"/>
      <c r="M155" s="157" t="s">
        <v>1</v>
      </c>
      <c r="N155" s="234" t="s">
        <v>39</v>
      </c>
      <c r="O155" s="248">
        <v>0</v>
      </c>
      <c r="P155" s="248">
        <f>O155*H155</f>
        <v>0</v>
      </c>
      <c r="Q155" s="248">
        <v>0</v>
      </c>
      <c r="R155" s="248">
        <f>Q155*H155</f>
        <v>0</v>
      </c>
      <c r="S155" s="248">
        <v>0</v>
      </c>
      <c r="T155" s="160">
        <f>S155*H155</f>
        <v>0</v>
      </c>
      <c r="AR155" s="161" t="s">
        <v>144</v>
      </c>
      <c r="AT155" s="161" t="s">
        <v>140</v>
      </c>
      <c r="AU155" s="161" t="s">
        <v>86</v>
      </c>
      <c r="AY155" s="211" t="s">
        <v>138</v>
      </c>
      <c r="BE155" s="249">
        <f>IF(N155="základná",J155,0)</f>
        <v>0</v>
      </c>
      <c r="BF155" s="249">
        <f>IF(N155="znížená",J155,0)</f>
        <v>0</v>
      </c>
      <c r="BG155" s="249">
        <f>IF(N155="zákl. prenesená",J155,0)</f>
        <v>0</v>
      </c>
      <c r="BH155" s="249">
        <f>IF(N155="zníž. prenesená",J155,0)</f>
        <v>0</v>
      </c>
      <c r="BI155" s="249">
        <f>IF(N155="nulová",J155,0)</f>
        <v>0</v>
      </c>
      <c r="BJ155" s="211" t="s">
        <v>86</v>
      </c>
      <c r="BK155" s="249">
        <f>ROUND(I155*H155,2)</f>
        <v>0</v>
      </c>
      <c r="BL155" s="211" t="s">
        <v>144</v>
      </c>
      <c r="BM155" s="161" t="s">
        <v>162</v>
      </c>
    </row>
    <row r="156" spans="2:65" s="2" customFormat="1" ht="24.2" customHeight="1">
      <c r="B156" s="246"/>
      <c r="C156" s="150" t="s">
        <v>144</v>
      </c>
      <c r="D156" s="150" t="s">
        <v>140</v>
      </c>
      <c r="E156" s="151" t="s">
        <v>2924</v>
      </c>
      <c r="F156" s="152" t="s">
        <v>2925</v>
      </c>
      <c r="G156" s="153" t="s">
        <v>148</v>
      </c>
      <c r="H156" s="154">
        <v>635.16</v>
      </c>
      <c r="I156" s="178"/>
      <c r="J156" s="155">
        <f>ROUND(I156*H156,2)</f>
        <v>0</v>
      </c>
      <c r="K156" s="247"/>
      <c r="L156" s="39"/>
      <c r="M156" s="157" t="s">
        <v>1</v>
      </c>
      <c r="N156" s="234" t="s">
        <v>39</v>
      </c>
      <c r="O156" s="248">
        <v>0</v>
      </c>
      <c r="P156" s="248">
        <f>O156*H156</f>
        <v>0</v>
      </c>
      <c r="Q156" s="248">
        <v>0</v>
      </c>
      <c r="R156" s="248">
        <f>Q156*H156</f>
        <v>0</v>
      </c>
      <c r="S156" s="248">
        <v>0</v>
      </c>
      <c r="T156" s="160">
        <f>S156*H156</f>
        <v>0</v>
      </c>
      <c r="AR156" s="161" t="s">
        <v>144</v>
      </c>
      <c r="AT156" s="161" t="s">
        <v>140</v>
      </c>
      <c r="AU156" s="161" t="s">
        <v>86</v>
      </c>
      <c r="AY156" s="211" t="s">
        <v>138</v>
      </c>
      <c r="BE156" s="249">
        <f>IF(N156="základná",J156,0)</f>
        <v>0</v>
      </c>
      <c r="BF156" s="249">
        <f>IF(N156="znížená",J156,0)</f>
        <v>0</v>
      </c>
      <c r="BG156" s="249">
        <f>IF(N156="zákl. prenesená",J156,0)</f>
        <v>0</v>
      </c>
      <c r="BH156" s="249">
        <f>IF(N156="zníž. prenesená",J156,0)</f>
        <v>0</v>
      </c>
      <c r="BI156" s="249">
        <f>IF(N156="nulová",J156,0)</f>
        <v>0</v>
      </c>
      <c r="BJ156" s="211" t="s">
        <v>86</v>
      </c>
      <c r="BK156" s="249">
        <f>ROUND(I156*H156,2)</f>
        <v>0</v>
      </c>
      <c r="BL156" s="211" t="s">
        <v>144</v>
      </c>
      <c r="BM156" s="161" t="s">
        <v>170</v>
      </c>
    </row>
    <row r="157" spans="2:65" s="2" customFormat="1" ht="33" customHeight="1">
      <c r="B157" s="246"/>
      <c r="C157" s="150" t="s">
        <v>158</v>
      </c>
      <c r="D157" s="150" t="s">
        <v>140</v>
      </c>
      <c r="E157" s="151" t="s">
        <v>2926</v>
      </c>
      <c r="F157" s="152" t="s">
        <v>2927</v>
      </c>
      <c r="G157" s="153" t="s">
        <v>148</v>
      </c>
      <c r="H157" s="154">
        <v>635.16</v>
      </c>
      <c r="I157" s="178"/>
      <c r="J157" s="155">
        <f>ROUND(I157*H157,2)</f>
        <v>0</v>
      </c>
      <c r="K157" s="247"/>
      <c r="L157" s="39"/>
      <c r="M157" s="157" t="s">
        <v>1</v>
      </c>
      <c r="N157" s="234" t="s">
        <v>39</v>
      </c>
      <c r="O157" s="248">
        <v>0</v>
      </c>
      <c r="P157" s="248">
        <f>O157*H157</f>
        <v>0</v>
      </c>
      <c r="Q157" s="248">
        <v>0</v>
      </c>
      <c r="R157" s="248">
        <f>Q157*H157</f>
        <v>0</v>
      </c>
      <c r="S157" s="248">
        <v>0</v>
      </c>
      <c r="T157" s="160">
        <f>S157*H157</f>
        <v>0</v>
      </c>
      <c r="AR157" s="161" t="s">
        <v>144</v>
      </c>
      <c r="AT157" s="161" t="s">
        <v>140</v>
      </c>
      <c r="AU157" s="161" t="s">
        <v>86</v>
      </c>
      <c r="AY157" s="211" t="s">
        <v>138</v>
      </c>
      <c r="BE157" s="249">
        <f>IF(N157="základná",J157,0)</f>
        <v>0</v>
      </c>
      <c r="BF157" s="249">
        <f>IF(N157="znížená",J157,0)</f>
        <v>0</v>
      </c>
      <c r="BG157" s="249">
        <f>IF(N157="zákl. prenesená",J157,0)</f>
        <v>0</v>
      </c>
      <c r="BH157" s="249">
        <f>IF(N157="zníž. prenesená",J157,0)</f>
        <v>0</v>
      </c>
      <c r="BI157" s="249">
        <f>IF(N157="nulová",J157,0)</f>
        <v>0</v>
      </c>
      <c r="BJ157" s="211" t="s">
        <v>86</v>
      </c>
      <c r="BK157" s="249">
        <f>ROUND(I157*H157,2)</f>
        <v>0</v>
      </c>
      <c r="BL157" s="211" t="s">
        <v>144</v>
      </c>
      <c r="BM157" s="161" t="s">
        <v>178</v>
      </c>
    </row>
    <row r="158" spans="2:65" s="2" customFormat="1" ht="24.2" customHeight="1">
      <c r="B158" s="246"/>
      <c r="C158" s="150" t="s">
        <v>162</v>
      </c>
      <c r="D158" s="150" t="s">
        <v>140</v>
      </c>
      <c r="E158" s="151" t="s">
        <v>2928</v>
      </c>
      <c r="F158" s="152" t="s">
        <v>2929</v>
      </c>
      <c r="G158" s="153" t="s">
        <v>148</v>
      </c>
      <c r="H158" s="154">
        <v>471.63</v>
      </c>
      <c r="I158" s="178"/>
      <c r="J158" s="155">
        <f>ROUND(I158*H158,2)</f>
        <v>0</v>
      </c>
      <c r="K158" s="247"/>
      <c r="L158" s="39"/>
      <c r="M158" s="157" t="s">
        <v>1</v>
      </c>
      <c r="N158" s="234" t="s">
        <v>39</v>
      </c>
      <c r="O158" s="248">
        <v>0</v>
      </c>
      <c r="P158" s="248">
        <f>O158*H158</f>
        <v>0</v>
      </c>
      <c r="Q158" s="248">
        <v>0</v>
      </c>
      <c r="R158" s="248">
        <f>Q158*H158</f>
        <v>0</v>
      </c>
      <c r="S158" s="248">
        <v>0</v>
      </c>
      <c r="T158" s="160">
        <f>S158*H158</f>
        <v>0</v>
      </c>
      <c r="AR158" s="161" t="s">
        <v>144</v>
      </c>
      <c r="AT158" s="161" t="s">
        <v>140</v>
      </c>
      <c r="AU158" s="161" t="s">
        <v>86</v>
      </c>
      <c r="AY158" s="211" t="s">
        <v>138</v>
      </c>
      <c r="BE158" s="249">
        <f>IF(N158="základná",J158,0)</f>
        <v>0</v>
      </c>
      <c r="BF158" s="249">
        <f>IF(N158="znížená",J158,0)</f>
        <v>0</v>
      </c>
      <c r="BG158" s="249">
        <f>IF(N158="zákl. prenesená",J158,0)</f>
        <v>0</v>
      </c>
      <c r="BH158" s="249">
        <f>IF(N158="zníž. prenesená",J158,0)</f>
        <v>0</v>
      </c>
      <c r="BI158" s="249">
        <f>IF(N158="nulová",J158,0)</f>
        <v>0</v>
      </c>
      <c r="BJ158" s="211" t="s">
        <v>86</v>
      </c>
      <c r="BK158" s="249">
        <f>ROUND(I158*H158,2)</f>
        <v>0</v>
      </c>
      <c r="BL158" s="211" t="s">
        <v>144</v>
      </c>
      <c r="BM158" s="161" t="s">
        <v>186</v>
      </c>
    </row>
    <row r="159" spans="2:65" s="2" customFormat="1" ht="24.2" customHeight="1">
      <c r="B159" s="246"/>
      <c r="C159" s="163" t="s">
        <v>166</v>
      </c>
      <c r="D159" s="163" t="s">
        <v>322</v>
      </c>
      <c r="E159" s="164" t="s">
        <v>2930</v>
      </c>
      <c r="F159" s="165" t="s">
        <v>2931</v>
      </c>
      <c r="G159" s="166" t="s">
        <v>148</v>
      </c>
      <c r="H159" s="167">
        <v>518.79300000000001</v>
      </c>
      <c r="I159" s="180"/>
      <c r="J159" s="168">
        <f>ROUND(I159*H159,2)</f>
        <v>0</v>
      </c>
      <c r="K159" s="169"/>
      <c r="L159" s="170"/>
      <c r="M159" s="171" t="s">
        <v>1</v>
      </c>
      <c r="N159" s="251" t="s">
        <v>39</v>
      </c>
      <c r="O159" s="248">
        <v>0</v>
      </c>
      <c r="P159" s="248">
        <f>O159*H159</f>
        <v>0</v>
      </c>
      <c r="Q159" s="248">
        <v>0</v>
      </c>
      <c r="R159" s="248">
        <f>Q159*H159</f>
        <v>0</v>
      </c>
      <c r="S159" s="248">
        <v>0</v>
      </c>
      <c r="T159" s="160">
        <f>S159*H159</f>
        <v>0</v>
      </c>
      <c r="AR159" s="161" t="s">
        <v>170</v>
      </c>
      <c r="AT159" s="161" t="s">
        <v>322</v>
      </c>
      <c r="AU159" s="161" t="s">
        <v>86</v>
      </c>
      <c r="AY159" s="211" t="s">
        <v>138</v>
      </c>
      <c r="BE159" s="249">
        <f>IF(N159="základná",J159,0)</f>
        <v>0</v>
      </c>
      <c r="BF159" s="249">
        <f>IF(N159="znížená",J159,0)</f>
        <v>0</v>
      </c>
      <c r="BG159" s="249">
        <f>IF(N159="zákl. prenesená",J159,0)</f>
        <v>0</v>
      </c>
      <c r="BH159" s="249">
        <f>IF(N159="zníž. prenesená",J159,0)</f>
        <v>0</v>
      </c>
      <c r="BI159" s="249">
        <f>IF(N159="nulová",J159,0)</f>
        <v>0</v>
      </c>
      <c r="BJ159" s="211" t="s">
        <v>86</v>
      </c>
      <c r="BK159" s="249">
        <f>ROUND(I159*H159,2)</f>
        <v>0</v>
      </c>
      <c r="BL159" s="211" t="s">
        <v>144</v>
      </c>
      <c r="BM159" s="161" t="s">
        <v>194</v>
      </c>
    </row>
    <row r="160" spans="2:65" s="239" customFormat="1" ht="22.9" customHeight="1">
      <c r="B160" s="240"/>
      <c r="D160" s="138" t="s">
        <v>72</v>
      </c>
      <c r="E160" s="147" t="s">
        <v>162</v>
      </c>
      <c r="F160" s="147" t="s">
        <v>2030</v>
      </c>
      <c r="J160" s="245">
        <f>BK160</f>
        <v>0</v>
      </c>
      <c r="L160" s="240"/>
      <c r="M160" s="242"/>
      <c r="P160" s="243">
        <f>SUM(P161:P193)</f>
        <v>0</v>
      </c>
      <c r="R160" s="243">
        <f>SUM(R161:R193)</f>
        <v>0</v>
      </c>
      <c r="T160" s="244">
        <f>SUM(T161:T193)</f>
        <v>0</v>
      </c>
      <c r="AR160" s="138" t="s">
        <v>80</v>
      </c>
      <c r="AT160" s="145" t="s">
        <v>72</v>
      </c>
      <c r="AU160" s="145" t="s">
        <v>80</v>
      </c>
      <c r="AY160" s="138" t="s">
        <v>138</v>
      </c>
      <c r="BK160" s="146">
        <f>SUM(BK161:BK193)</f>
        <v>0</v>
      </c>
    </row>
    <row r="161" spans="2:65" s="2" customFormat="1" ht="49.15" customHeight="1">
      <c r="B161" s="246"/>
      <c r="C161" s="150" t="s">
        <v>170</v>
      </c>
      <c r="D161" s="150" t="s">
        <v>140</v>
      </c>
      <c r="E161" s="151" t="s">
        <v>2932</v>
      </c>
      <c r="F161" s="152" t="s">
        <v>2933</v>
      </c>
      <c r="G161" s="153" t="s">
        <v>148</v>
      </c>
      <c r="H161" s="154">
        <v>148.93100000000001</v>
      </c>
      <c r="I161" s="178"/>
      <c r="J161" s="155">
        <f t="shared" ref="J161:J193" si="0">ROUND(I161*H161,2)</f>
        <v>0</v>
      </c>
      <c r="K161" s="247"/>
      <c r="L161" s="39"/>
      <c r="M161" s="157" t="s">
        <v>1</v>
      </c>
      <c r="N161" s="234" t="s">
        <v>39</v>
      </c>
      <c r="O161" s="248">
        <v>0</v>
      </c>
      <c r="P161" s="248">
        <f t="shared" ref="P161:P193" si="1">O161*H161</f>
        <v>0</v>
      </c>
      <c r="Q161" s="248">
        <v>0</v>
      </c>
      <c r="R161" s="248">
        <f t="shared" ref="R161:R193" si="2">Q161*H161</f>
        <v>0</v>
      </c>
      <c r="S161" s="248">
        <v>0</v>
      </c>
      <c r="T161" s="160">
        <f t="shared" ref="T161:T193" si="3">S161*H161</f>
        <v>0</v>
      </c>
      <c r="AR161" s="161" t="s">
        <v>144</v>
      </c>
      <c r="AT161" s="161" t="s">
        <v>140</v>
      </c>
      <c r="AU161" s="161" t="s">
        <v>86</v>
      </c>
      <c r="AY161" s="211" t="s">
        <v>138</v>
      </c>
      <c r="BE161" s="249">
        <f t="shared" ref="BE161:BE193" si="4">IF(N161="základná",J161,0)</f>
        <v>0</v>
      </c>
      <c r="BF161" s="249">
        <f t="shared" ref="BF161:BF193" si="5">IF(N161="znížená",J161,0)</f>
        <v>0</v>
      </c>
      <c r="BG161" s="249">
        <f t="shared" ref="BG161:BG193" si="6">IF(N161="zákl. prenesená",J161,0)</f>
        <v>0</v>
      </c>
      <c r="BH161" s="249">
        <f t="shared" ref="BH161:BH193" si="7">IF(N161="zníž. prenesená",J161,0)</f>
        <v>0</v>
      </c>
      <c r="BI161" s="249">
        <f t="shared" ref="BI161:BI193" si="8">IF(N161="nulová",J161,0)</f>
        <v>0</v>
      </c>
      <c r="BJ161" s="211" t="s">
        <v>86</v>
      </c>
      <c r="BK161" s="249">
        <f t="shared" ref="BK161:BK193" si="9">ROUND(I161*H161,2)</f>
        <v>0</v>
      </c>
      <c r="BL161" s="211" t="s">
        <v>144</v>
      </c>
      <c r="BM161" s="161" t="s">
        <v>202</v>
      </c>
    </row>
    <row r="162" spans="2:65" s="2" customFormat="1" ht="66.75" customHeight="1">
      <c r="B162" s="246"/>
      <c r="C162" s="150" t="s">
        <v>174</v>
      </c>
      <c r="D162" s="150" t="s">
        <v>140</v>
      </c>
      <c r="E162" s="151" t="s">
        <v>2934</v>
      </c>
      <c r="F162" s="152" t="s">
        <v>2935</v>
      </c>
      <c r="G162" s="153" t="s">
        <v>148</v>
      </c>
      <c r="H162" s="154">
        <v>44.6</v>
      </c>
      <c r="I162" s="178"/>
      <c r="J162" s="155">
        <f t="shared" si="0"/>
        <v>0</v>
      </c>
      <c r="K162" s="247"/>
      <c r="L162" s="39"/>
      <c r="M162" s="157" t="s">
        <v>1</v>
      </c>
      <c r="N162" s="234" t="s">
        <v>39</v>
      </c>
      <c r="O162" s="248">
        <v>0</v>
      </c>
      <c r="P162" s="248">
        <f t="shared" si="1"/>
        <v>0</v>
      </c>
      <c r="Q162" s="248">
        <v>0</v>
      </c>
      <c r="R162" s="248">
        <f t="shared" si="2"/>
        <v>0</v>
      </c>
      <c r="S162" s="248">
        <v>0</v>
      </c>
      <c r="T162" s="160">
        <f t="shared" si="3"/>
        <v>0</v>
      </c>
      <c r="AR162" s="161" t="s">
        <v>144</v>
      </c>
      <c r="AT162" s="161" t="s">
        <v>140</v>
      </c>
      <c r="AU162" s="161" t="s">
        <v>86</v>
      </c>
      <c r="AY162" s="211" t="s">
        <v>138</v>
      </c>
      <c r="BE162" s="249">
        <f t="shared" si="4"/>
        <v>0</v>
      </c>
      <c r="BF162" s="249">
        <f t="shared" si="5"/>
        <v>0</v>
      </c>
      <c r="BG162" s="249">
        <f t="shared" si="6"/>
        <v>0</v>
      </c>
      <c r="BH162" s="249">
        <f t="shared" si="7"/>
        <v>0</v>
      </c>
      <c r="BI162" s="249">
        <f t="shared" si="8"/>
        <v>0</v>
      </c>
      <c r="BJ162" s="211" t="s">
        <v>86</v>
      </c>
      <c r="BK162" s="249">
        <f t="shared" si="9"/>
        <v>0</v>
      </c>
      <c r="BL162" s="211" t="s">
        <v>144</v>
      </c>
      <c r="BM162" s="161" t="s">
        <v>211</v>
      </c>
    </row>
    <row r="163" spans="2:65" s="2" customFormat="1" ht="66.75" customHeight="1">
      <c r="B163" s="246"/>
      <c r="C163" s="150" t="s">
        <v>178</v>
      </c>
      <c r="D163" s="150" t="s">
        <v>140</v>
      </c>
      <c r="E163" s="151" t="s">
        <v>2936</v>
      </c>
      <c r="F163" s="152" t="s">
        <v>2937</v>
      </c>
      <c r="G163" s="153" t="s">
        <v>148</v>
      </c>
      <c r="H163" s="154">
        <v>65.040000000000006</v>
      </c>
      <c r="I163" s="178"/>
      <c r="J163" s="155">
        <f t="shared" si="0"/>
        <v>0</v>
      </c>
      <c r="K163" s="247"/>
      <c r="L163" s="39"/>
      <c r="M163" s="157" t="s">
        <v>1</v>
      </c>
      <c r="N163" s="234" t="s">
        <v>39</v>
      </c>
      <c r="O163" s="248">
        <v>0</v>
      </c>
      <c r="P163" s="248">
        <f t="shared" si="1"/>
        <v>0</v>
      </c>
      <c r="Q163" s="248">
        <v>0</v>
      </c>
      <c r="R163" s="248">
        <f t="shared" si="2"/>
        <v>0</v>
      </c>
      <c r="S163" s="248">
        <v>0</v>
      </c>
      <c r="T163" s="160">
        <f t="shared" si="3"/>
        <v>0</v>
      </c>
      <c r="AR163" s="161" t="s">
        <v>144</v>
      </c>
      <c r="AT163" s="161" t="s">
        <v>140</v>
      </c>
      <c r="AU163" s="161" t="s">
        <v>86</v>
      </c>
      <c r="AY163" s="211" t="s">
        <v>138</v>
      </c>
      <c r="BE163" s="249">
        <f t="shared" si="4"/>
        <v>0</v>
      </c>
      <c r="BF163" s="249">
        <f t="shared" si="5"/>
        <v>0</v>
      </c>
      <c r="BG163" s="249">
        <f t="shared" si="6"/>
        <v>0</v>
      </c>
      <c r="BH163" s="249">
        <f t="shared" si="7"/>
        <v>0</v>
      </c>
      <c r="BI163" s="249">
        <f t="shared" si="8"/>
        <v>0</v>
      </c>
      <c r="BJ163" s="211" t="s">
        <v>86</v>
      </c>
      <c r="BK163" s="249">
        <f t="shared" si="9"/>
        <v>0</v>
      </c>
      <c r="BL163" s="211" t="s">
        <v>144</v>
      </c>
      <c r="BM163" s="161" t="s">
        <v>7</v>
      </c>
    </row>
    <row r="164" spans="2:65" s="2" customFormat="1" ht="66.75" customHeight="1">
      <c r="B164" s="246"/>
      <c r="C164" s="150" t="s">
        <v>182</v>
      </c>
      <c r="D164" s="150" t="s">
        <v>140</v>
      </c>
      <c r="E164" s="151" t="s">
        <v>2938</v>
      </c>
      <c r="F164" s="152" t="s">
        <v>2939</v>
      </c>
      <c r="G164" s="153" t="s">
        <v>148</v>
      </c>
      <c r="H164" s="154">
        <v>45.63</v>
      </c>
      <c r="I164" s="178"/>
      <c r="J164" s="155">
        <f t="shared" si="0"/>
        <v>0</v>
      </c>
      <c r="K164" s="247"/>
      <c r="L164" s="39"/>
      <c r="M164" s="157" t="s">
        <v>1</v>
      </c>
      <c r="N164" s="234" t="s">
        <v>39</v>
      </c>
      <c r="O164" s="248">
        <v>0</v>
      </c>
      <c r="P164" s="248">
        <f t="shared" si="1"/>
        <v>0</v>
      </c>
      <c r="Q164" s="248">
        <v>0</v>
      </c>
      <c r="R164" s="248">
        <f t="shared" si="2"/>
        <v>0</v>
      </c>
      <c r="S164" s="248">
        <v>0</v>
      </c>
      <c r="T164" s="160">
        <f t="shared" si="3"/>
        <v>0</v>
      </c>
      <c r="AR164" s="161" t="s">
        <v>144</v>
      </c>
      <c r="AT164" s="161" t="s">
        <v>140</v>
      </c>
      <c r="AU164" s="161" t="s">
        <v>86</v>
      </c>
      <c r="AY164" s="211" t="s">
        <v>138</v>
      </c>
      <c r="BE164" s="249">
        <f t="shared" si="4"/>
        <v>0</v>
      </c>
      <c r="BF164" s="249">
        <f t="shared" si="5"/>
        <v>0</v>
      </c>
      <c r="BG164" s="249">
        <f t="shared" si="6"/>
        <v>0</v>
      </c>
      <c r="BH164" s="249">
        <f t="shared" si="7"/>
        <v>0</v>
      </c>
      <c r="BI164" s="249">
        <f t="shared" si="8"/>
        <v>0</v>
      </c>
      <c r="BJ164" s="211" t="s">
        <v>86</v>
      </c>
      <c r="BK164" s="249">
        <f t="shared" si="9"/>
        <v>0</v>
      </c>
      <c r="BL164" s="211" t="s">
        <v>144</v>
      </c>
      <c r="BM164" s="161" t="s">
        <v>227</v>
      </c>
    </row>
    <row r="165" spans="2:65" s="2" customFormat="1" ht="66.75" customHeight="1">
      <c r="B165" s="246"/>
      <c r="C165" s="150" t="s">
        <v>186</v>
      </c>
      <c r="D165" s="150" t="s">
        <v>140</v>
      </c>
      <c r="E165" s="151" t="s">
        <v>2940</v>
      </c>
      <c r="F165" s="152" t="s">
        <v>2941</v>
      </c>
      <c r="G165" s="153" t="s">
        <v>148</v>
      </c>
      <c r="H165" s="154">
        <v>55.41</v>
      </c>
      <c r="I165" s="178"/>
      <c r="J165" s="155">
        <f t="shared" si="0"/>
        <v>0</v>
      </c>
      <c r="K165" s="247"/>
      <c r="L165" s="39"/>
      <c r="M165" s="157" t="s">
        <v>1</v>
      </c>
      <c r="N165" s="234" t="s">
        <v>39</v>
      </c>
      <c r="O165" s="248">
        <v>0</v>
      </c>
      <c r="P165" s="248">
        <f t="shared" si="1"/>
        <v>0</v>
      </c>
      <c r="Q165" s="248">
        <v>0</v>
      </c>
      <c r="R165" s="248">
        <f t="shared" si="2"/>
        <v>0</v>
      </c>
      <c r="S165" s="248">
        <v>0</v>
      </c>
      <c r="T165" s="160">
        <f t="shared" si="3"/>
        <v>0</v>
      </c>
      <c r="AR165" s="161" t="s">
        <v>144</v>
      </c>
      <c r="AT165" s="161" t="s">
        <v>140</v>
      </c>
      <c r="AU165" s="161" t="s">
        <v>86</v>
      </c>
      <c r="AY165" s="211" t="s">
        <v>138</v>
      </c>
      <c r="BE165" s="249">
        <f t="shared" si="4"/>
        <v>0</v>
      </c>
      <c r="BF165" s="249">
        <f t="shared" si="5"/>
        <v>0</v>
      </c>
      <c r="BG165" s="249">
        <f t="shared" si="6"/>
        <v>0</v>
      </c>
      <c r="BH165" s="249">
        <f t="shared" si="7"/>
        <v>0</v>
      </c>
      <c r="BI165" s="249">
        <f t="shared" si="8"/>
        <v>0</v>
      </c>
      <c r="BJ165" s="211" t="s">
        <v>86</v>
      </c>
      <c r="BK165" s="249">
        <f t="shared" si="9"/>
        <v>0</v>
      </c>
      <c r="BL165" s="211" t="s">
        <v>144</v>
      </c>
      <c r="BM165" s="161" t="s">
        <v>235</v>
      </c>
    </row>
    <row r="166" spans="2:65" s="2" customFormat="1" ht="66.75" customHeight="1">
      <c r="B166" s="246"/>
      <c r="C166" s="150" t="s">
        <v>190</v>
      </c>
      <c r="D166" s="150" t="s">
        <v>140</v>
      </c>
      <c r="E166" s="151" t="s">
        <v>2942</v>
      </c>
      <c r="F166" s="152" t="s">
        <v>2943</v>
      </c>
      <c r="G166" s="153" t="s">
        <v>148</v>
      </c>
      <c r="H166" s="154">
        <v>53.71</v>
      </c>
      <c r="I166" s="178"/>
      <c r="J166" s="155">
        <f t="shared" si="0"/>
        <v>0</v>
      </c>
      <c r="K166" s="247"/>
      <c r="L166" s="39"/>
      <c r="M166" s="157" t="s">
        <v>1</v>
      </c>
      <c r="N166" s="234" t="s">
        <v>39</v>
      </c>
      <c r="O166" s="248">
        <v>0</v>
      </c>
      <c r="P166" s="248">
        <f t="shared" si="1"/>
        <v>0</v>
      </c>
      <c r="Q166" s="248">
        <v>0</v>
      </c>
      <c r="R166" s="248">
        <f t="shared" si="2"/>
        <v>0</v>
      </c>
      <c r="S166" s="248">
        <v>0</v>
      </c>
      <c r="T166" s="160">
        <f t="shared" si="3"/>
        <v>0</v>
      </c>
      <c r="AR166" s="161" t="s">
        <v>144</v>
      </c>
      <c r="AT166" s="161" t="s">
        <v>140</v>
      </c>
      <c r="AU166" s="161" t="s">
        <v>86</v>
      </c>
      <c r="AY166" s="211" t="s">
        <v>138</v>
      </c>
      <c r="BE166" s="249">
        <f t="shared" si="4"/>
        <v>0</v>
      </c>
      <c r="BF166" s="249">
        <f t="shared" si="5"/>
        <v>0</v>
      </c>
      <c r="BG166" s="249">
        <f t="shared" si="6"/>
        <v>0</v>
      </c>
      <c r="BH166" s="249">
        <f t="shared" si="7"/>
        <v>0</v>
      </c>
      <c r="BI166" s="249">
        <f t="shared" si="8"/>
        <v>0</v>
      </c>
      <c r="BJ166" s="211" t="s">
        <v>86</v>
      </c>
      <c r="BK166" s="249">
        <f t="shared" si="9"/>
        <v>0</v>
      </c>
      <c r="BL166" s="211" t="s">
        <v>144</v>
      </c>
      <c r="BM166" s="161" t="s">
        <v>243</v>
      </c>
    </row>
    <row r="167" spans="2:65" s="2" customFormat="1" ht="66.75" customHeight="1">
      <c r="B167" s="246"/>
      <c r="C167" s="150" t="s">
        <v>194</v>
      </c>
      <c r="D167" s="150" t="s">
        <v>140</v>
      </c>
      <c r="E167" s="151" t="s">
        <v>2944</v>
      </c>
      <c r="F167" s="152" t="s">
        <v>2945</v>
      </c>
      <c r="G167" s="153" t="s">
        <v>148</v>
      </c>
      <c r="H167" s="154">
        <v>46.39</v>
      </c>
      <c r="I167" s="178"/>
      <c r="J167" s="155">
        <f t="shared" si="0"/>
        <v>0</v>
      </c>
      <c r="K167" s="247"/>
      <c r="L167" s="39"/>
      <c r="M167" s="157" t="s">
        <v>1</v>
      </c>
      <c r="N167" s="234" t="s">
        <v>39</v>
      </c>
      <c r="O167" s="248">
        <v>0</v>
      </c>
      <c r="P167" s="248">
        <f t="shared" si="1"/>
        <v>0</v>
      </c>
      <c r="Q167" s="248">
        <v>0</v>
      </c>
      <c r="R167" s="248">
        <f t="shared" si="2"/>
        <v>0</v>
      </c>
      <c r="S167" s="248">
        <v>0</v>
      </c>
      <c r="T167" s="160">
        <f t="shared" si="3"/>
        <v>0</v>
      </c>
      <c r="AR167" s="161" t="s">
        <v>144</v>
      </c>
      <c r="AT167" s="161" t="s">
        <v>140</v>
      </c>
      <c r="AU167" s="161" t="s">
        <v>86</v>
      </c>
      <c r="AY167" s="211" t="s">
        <v>138</v>
      </c>
      <c r="BE167" s="249">
        <f t="shared" si="4"/>
        <v>0</v>
      </c>
      <c r="BF167" s="249">
        <f t="shared" si="5"/>
        <v>0</v>
      </c>
      <c r="BG167" s="249">
        <f t="shared" si="6"/>
        <v>0</v>
      </c>
      <c r="BH167" s="249">
        <f t="shared" si="7"/>
        <v>0</v>
      </c>
      <c r="BI167" s="249">
        <f t="shared" si="8"/>
        <v>0</v>
      </c>
      <c r="BJ167" s="211" t="s">
        <v>86</v>
      </c>
      <c r="BK167" s="249">
        <f t="shared" si="9"/>
        <v>0</v>
      </c>
      <c r="BL167" s="211" t="s">
        <v>144</v>
      </c>
      <c r="BM167" s="161" t="s">
        <v>251</v>
      </c>
    </row>
    <row r="168" spans="2:65" s="2" customFormat="1" ht="66.75" customHeight="1">
      <c r="B168" s="246"/>
      <c r="C168" s="150" t="s">
        <v>198</v>
      </c>
      <c r="D168" s="150" t="s">
        <v>140</v>
      </c>
      <c r="E168" s="151" t="s">
        <v>2946</v>
      </c>
      <c r="F168" s="152" t="s">
        <v>2947</v>
      </c>
      <c r="G168" s="153" t="s">
        <v>148</v>
      </c>
      <c r="H168" s="154">
        <v>39.630000000000003</v>
      </c>
      <c r="I168" s="178"/>
      <c r="J168" s="155">
        <f t="shared" si="0"/>
        <v>0</v>
      </c>
      <c r="K168" s="247"/>
      <c r="L168" s="39"/>
      <c r="M168" s="157" t="s">
        <v>1</v>
      </c>
      <c r="N168" s="234" t="s">
        <v>39</v>
      </c>
      <c r="O168" s="248">
        <v>0</v>
      </c>
      <c r="P168" s="248">
        <f t="shared" si="1"/>
        <v>0</v>
      </c>
      <c r="Q168" s="248">
        <v>0</v>
      </c>
      <c r="R168" s="248">
        <f t="shared" si="2"/>
        <v>0</v>
      </c>
      <c r="S168" s="248">
        <v>0</v>
      </c>
      <c r="T168" s="160">
        <f t="shared" si="3"/>
        <v>0</v>
      </c>
      <c r="AR168" s="161" t="s">
        <v>144</v>
      </c>
      <c r="AT168" s="161" t="s">
        <v>140</v>
      </c>
      <c r="AU168" s="161" t="s">
        <v>86</v>
      </c>
      <c r="AY168" s="211" t="s">
        <v>138</v>
      </c>
      <c r="BE168" s="249">
        <f t="shared" si="4"/>
        <v>0</v>
      </c>
      <c r="BF168" s="249">
        <f t="shared" si="5"/>
        <v>0</v>
      </c>
      <c r="BG168" s="249">
        <f t="shared" si="6"/>
        <v>0</v>
      </c>
      <c r="BH168" s="249">
        <f t="shared" si="7"/>
        <v>0</v>
      </c>
      <c r="BI168" s="249">
        <f t="shared" si="8"/>
        <v>0</v>
      </c>
      <c r="BJ168" s="211" t="s">
        <v>86</v>
      </c>
      <c r="BK168" s="249">
        <f t="shared" si="9"/>
        <v>0</v>
      </c>
      <c r="BL168" s="211" t="s">
        <v>144</v>
      </c>
      <c r="BM168" s="161" t="s">
        <v>259</v>
      </c>
    </row>
    <row r="169" spans="2:65" s="2" customFormat="1" ht="37.9" customHeight="1">
      <c r="B169" s="246"/>
      <c r="C169" s="150" t="s">
        <v>202</v>
      </c>
      <c r="D169" s="150" t="s">
        <v>140</v>
      </c>
      <c r="E169" s="151" t="s">
        <v>2948</v>
      </c>
      <c r="F169" s="152" t="s">
        <v>2949</v>
      </c>
      <c r="G169" s="153" t="s">
        <v>148</v>
      </c>
      <c r="H169" s="154">
        <v>64.412000000000006</v>
      </c>
      <c r="I169" s="178"/>
      <c r="J169" s="155">
        <f t="shared" si="0"/>
        <v>0</v>
      </c>
      <c r="K169" s="247"/>
      <c r="L169" s="39"/>
      <c r="M169" s="157" t="s">
        <v>1</v>
      </c>
      <c r="N169" s="234" t="s">
        <v>39</v>
      </c>
      <c r="O169" s="248">
        <v>0</v>
      </c>
      <c r="P169" s="248">
        <f t="shared" si="1"/>
        <v>0</v>
      </c>
      <c r="Q169" s="248">
        <v>0</v>
      </c>
      <c r="R169" s="248">
        <f t="shared" si="2"/>
        <v>0</v>
      </c>
      <c r="S169" s="248">
        <v>0</v>
      </c>
      <c r="T169" s="160">
        <f t="shared" si="3"/>
        <v>0</v>
      </c>
      <c r="AR169" s="161" t="s">
        <v>144</v>
      </c>
      <c r="AT169" s="161" t="s">
        <v>140</v>
      </c>
      <c r="AU169" s="161" t="s">
        <v>86</v>
      </c>
      <c r="AY169" s="211" t="s">
        <v>138</v>
      </c>
      <c r="BE169" s="249">
        <f t="shared" si="4"/>
        <v>0</v>
      </c>
      <c r="BF169" s="249">
        <f t="shared" si="5"/>
        <v>0</v>
      </c>
      <c r="BG169" s="249">
        <f t="shared" si="6"/>
        <v>0</v>
      </c>
      <c r="BH169" s="249">
        <f t="shared" si="7"/>
        <v>0</v>
      </c>
      <c r="BI169" s="249">
        <f t="shared" si="8"/>
        <v>0</v>
      </c>
      <c r="BJ169" s="211" t="s">
        <v>86</v>
      </c>
      <c r="BK169" s="249">
        <f t="shared" si="9"/>
        <v>0</v>
      </c>
      <c r="BL169" s="211" t="s">
        <v>144</v>
      </c>
      <c r="BM169" s="161" t="s">
        <v>267</v>
      </c>
    </row>
    <row r="170" spans="2:65" s="2" customFormat="1" ht="44.25" customHeight="1">
      <c r="B170" s="246"/>
      <c r="C170" s="150" t="s">
        <v>206</v>
      </c>
      <c r="D170" s="150" t="s">
        <v>140</v>
      </c>
      <c r="E170" s="151" t="s">
        <v>2950</v>
      </c>
      <c r="F170" s="152" t="s">
        <v>2951</v>
      </c>
      <c r="G170" s="153" t="s">
        <v>148</v>
      </c>
      <c r="H170" s="154">
        <v>64.412000000000006</v>
      </c>
      <c r="I170" s="178"/>
      <c r="J170" s="155">
        <f t="shared" si="0"/>
        <v>0</v>
      </c>
      <c r="K170" s="247"/>
      <c r="L170" s="39"/>
      <c r="M170" s="157" t="s">
        <v>1</v>
      </c>
      <c r="N170" s="234" t="s">
        <v>39</v>
      </c>
      <c r="O170" s="248">
        <v>0</v>
      </c>
      <c r="P170" s="248">
        <f t="shared" si="1"/>
        <v>0</v>
      </c>
      <c r="Q170" s="248">
        <v>0</v>
      </c>
      <c r="R170" s="248">
        <f t="shared" si="2"/>
        <v>0</v>
      </c>
      <c r="S170" s="248">
        <v>0</v>
      </c>
      <c r="T170" s="160">
        <f t="shared" si="3"/>
        <v>0</v>
      </c>
      <c r="AR170" s="161" t="s">
        <v>144</v>
      </c>
      <c r="AT170" s="161" t="s">
        <v>140</v>
      </c>
      <c r="AU170" s="161" t="s">
        <v>86</v>
      </c>
      <c r="AY170" s="211" t="s">
        <v>138</v>
      </c>
      <c r="BE170" s="249">
        <f t="shared" si="4"/>
        <v>0</v>
      </c>
      <c r="BF170" s="249">
        <f t="shared" si="5"/>
        <v>0</v>
      </c>
      <c r="BG170" s="249">
        <f t="shared" si="6"/>
        <v>0</v>
      </c>
      <c r="BH170" s="249">
        <f t="shared" si="7"/>
        <v>0</v>
      </c>
      <c r="BI170" s="249">
        <f t="shared" si="8"/>
        <v>0</v>
      </c>
      <c r="BJ170" s="211" t="s">
        <v>86</v>
      </c>
      <c r="BK170" s="249">
        <f t="shared" si="9"/>
        <v>0</v>
      </c>
      <c r="BL170" s="211" t="s">
        <v>144</v>
      </c>
      <c r="BM170" s="161" t="s">
        <v>275</v>
      </c>
    </row>
    <row r="171" spans="2:65" s="2" customFormat="1" ht="37.9" customHeight="1">
      <c r="B171" s="246"/>
      <c r="C171" s="150" t="s">
        <v>211</v>
      </c>
      <c r="D171" s="150" t="s">
        <v>140</v>
      </c>
      <c r="E171" s="151" t="s">
        <v>2952</v>
      </c>
      <c r="F171" s="152" t="s">
        <v>2953</v>
      </c>
      <c r="G171" s="153" t="s">
        <v>148</v>
      </c>
      <c r="H171" s="154">
        <v>239.012</v>
      </c>
      <c r="I171" s="178"/>
      <c r="J171" s="155">
        <f t="shared" si="0"/>
        <v>0</v>
      </c>
      <c r="K171" s="247"/>
      <c r="L171" s="39"/>
      <c r="M171" s="157" t="s">
        <v>1</v>
      </c>
      <c r="N171" s="234" t="s">
        <v>39</v>
      </c>
      <c r="O171" s="248">
        <v>0</v>
      </c>
      <c r="P171" s="248">
        <f t="shared" si="1"/>
        <v>0</v>
      </c>
      <c r="Q171" s="248">
        <v>0</v>
      </c>
      <c r="R171" s="248">
        <f t="shared" si="2"/>
        <v>0</v>
      </c>
      <c r="S171" s="248">
        <v>0</v>
      </c>
      <c r="T171" s="160">
        <f t="shared" si="3"/>
        <v>0</v>
      </c>
      <c r="AR171" s="161" t="s">
        <v>144</v>
      </c>
      <c r="AT171" s="161" t="s">
        <v>140</v>
      </c>
      <c r="AU171" s="161" t="s">
        <v>86</v>
      </c>
      <c r="AY171" s="211" t="s">
        <v>138</v>
      </c>
      <c r="BE171" s="249">
        <f t="shared" si="4"/>
        <v>0</v>
      </c>
      <c r="BF171" s="249">
        <f t="shared" si="5"/>
        <v>0</v>
      </c>
      <c r="BG171" s="249">
        <f t="shared" si="6"/>
        <v>0</v>
      </c>
      <c r="BH171" s="249">
        <f t="shared" si="7"/>
        <v>0</v>
      </c>
      <c r="BI171" s="249">
        <f t="shared" si="8"/>
        <v>0</v>
      </c>
      <c r="BJ171" s="211" t="s">
        <v>86</v>
      </c>
      <c r="BK171" s="249">
        <f t="shared" si="9"/>
        <v>0</v>
      </c>
      <c r="BL171" s="211" t="s">
        <v>144</v>
      </c>
      <c r="BM171" s="161" t="s">
        <v>283</v>
      </c>
    </row>
    <row r="172" spans="2:65" s="2" customFormat="1" ht="49.15" customHeight="1">
      <c r="B172" s="246"/>
      <c r="C172" s="150" t="s">
        <v>216</v>
      </c>
      <c r="D172" s="150" t="s">
        <v>140</v>
      </c>
      <c r="E172" s="151" t="s">
        <v>2954</v>
      </c>
      <c r="F172" s="152" t="s">
        <v>2955</v>
      </c>
      <c r="G172" s="153" t="s">
        <v>148</v>
      </c>
      <c r="H172" s="154">
        <v>239.012</v>
      </c>
      <c r="I172" s="178"/>
      <c r="J172" s="155">
        <f t="shared" si="0"/>
        <v>0</v>
      </c>
      <c r="K172" s="247"/>
      <c r="L172" s="39"/>
      <c r="M172" s="157" t="s">
        <v>1</v>
      </c>
      <c r="N172" s="234" t="s">
        <v>39</v>
      </c>
      <c r="O172" s="248">
        <v>0</v>
      </c>
      <c r="P172" s="248">
        <f t="shared" si="1"/>
        <v>0</v>
      </c>
      <c r="Q172" s="248">
        <v>0</v>
      </c>
      <c r="R172" s="248">
        <f t="shared" si="2"/>
        <v>0</v>
      </c>
      <c r="S172" s="248">
        <v>0</v>
      </c>
      <c r="T172" s="160">
        <f t="shared" si="3"/>
        <v>0</v>
      </c>
      <c r="AR172" s="161" t="s">
        <v>144</v>
      </c>
      <c r="AT172" s="161" t="s">
        <v>140</v>
      </c>
      <c r="AU172" s="161" t="s">
        <v>86</v>
      </c>
      <c r="AY172" s="211" t="s">
        <v>138</v>
      </c>
      <c r="BE172" s="249">
        <f t="shared" si="4"/>
        <v>0</v>
      </c>
      <c r="BF172" s="249">
        <f t="shared" si="5"/>
        <v>0</v>
      </c>
      <c r="BG172" s="249">
        <f t="shared" si="6"/>
        <v>0</v>
      </c>
      <c r="BH172" s="249">
        <f t="shared" si="7"/>
        <v>0</v>
      </c>
      <c r="BI172" s="249">
        <f t="shared" si="8"/>
        <v>0</v>
      </c>
      <c r="BJ172" s="211" t="s">
        <v>86</v>
      </c>
      <c r="BK172" s="249">
        <f t="shared" si="9"/>
        <v>0</v>
      </c>
      <c r="BL172" s="211" t="s">
        <v>144</v>
      </c>
      <c r="BM172" s="161" t="s">
        <v>292</v>
      </c>
    </row>
    <row r="173" spans="2:65" s="2" customFormat="1" ht="37.9" customHeight="1">
      <c r="B173" s="246"/>
      <c r="C173" s="150" t="s">
        <v>7</v>
      </c>
      <c r="D173" s="150" t="s">
        <v>140</v>
      </c>
      <c r="E173" s="151" t="s">
        <v>2956</v>
      </c>
      <c r="F173" s="152" t="s">
        <v>2957</v>
      </c>
      <c r="G173" s="153" t="s">
        <v>148</v>
      </c>
      <c r="H173" s="154">
        <v>886.42100000000005</v>
      </c>
      <c r="I173" s="178"/>
      <c r="J173" s="155">
        <f t="shared" si="0"/>
        <v>0</v>
      </c>
      <c r="K173" s="247"/>
      <c r="L173" s="39"/>
      <c r="M173" s="157" t="s">
        <v>1</v>
      </c>
      <c r="N173" s="234" t="s">
        <v>39</v>
      </c>
      <c r="O173" s="248">
        <v>0</v>
      </c>
      <c r="P173" s="248">
        <f t="shared" si="1"/>
        <v>0</v>
      </c>
      <c r="Q173" s="248">
        <v>0</v>
      </c>
      <c r="R173" s="248">
        <f t="shared" si="2"/>
        <v>0</v>
      </c>
      <c r="S173" s="248">
        <v>0</v>
      </c>
      <c r="T173" s="160">
        <f t="shared" si="3"/>
        <v>0</v>
      </c>
      <c r="AR173" s="161" t="s">
        <v>144</v>
      </c>
      <c r="AT173" s="161" t="s">
        <v>140</v>
      </c>
      <c r="AU173" s="161" t="s">
        <v>86</v>
      </c>
      <c r="AY173" s="211" t="s">
        <v>138</v>
      </c>
      <c r="BE173" s="249">
        <f t="shared" si="4"/>
        <v>0</v>
      </c>
      <c r="BF173" s="249">
        <f t="shared" si="5"/>
        <v>0</v>
      </c>
      <c r="BG173" s="249">
        <f t="shared" si="6"/>
        <v>0</v>
      </c>
      <c r="BH173" s="249">
        <f t="shared" si="7"/>
        <v>0</v>
      </c>
      <c r="BI173" s="249">
        <f t="shared" si="8"/>
        <v>0</v>
      </c>
      <c r="BJ173" s="211" t="s">
        <v>86</v>
      </c>
      <c r="BK173" s="249">
        <f t="shared" si="9"/>
        <v>0</v>
      </c>
      <c r="BL173" s="211" t="s">
        <v>144</v>
      </c>
      <c r="BM173" s="161" t="s">
        <v>301</v>
      </c>
    </row>
    <row r="174" spans="2:65" s="2" customFormat="1" ht="44.25" customHeight="1">
      <c r="B174" s="246"/>
      <c r="C174" s="150" t="s">
        <v>223</v>
      </c>
      <c r="D174" s="150" t="s">
        <v>140</v>
      </c>
      <c r="E174" s="151" t="s">
        <v>2958</v>
      </c>
      <c r="F174" s="152" t="s">
        <v>2959</v>
      </c>
      <c r="G174" s="153" t="s">
        <v>148</v>
      </c>
      <c r="H174" s="154">
        <v>2464.7469999999998</v>
      </c>
      <c r="I174" s="178"/>
      <c r="J174" s="155">
        <f t="shared" si="0"/>
        <v>0</v>
      </c>
      <c r="K174" s="247"/>
      <c r="L174" s="39"/>
      <c r="M174" s="157" t="s">
        <v>1</v>
      </c>
      <c r="N174" s="234" t="s">
        <v>39</v>
      </c>
      <c r="O174" s="248">
        <v>0</v>
      </c>
      <c r="P174" s="248">
        <f t="shared" si="1"/>
        <v>0</v>
      </c>
      <c r="Q174" s="248">
        <v>0</v>
      </c>
      <c r="R174" s="248">
        <f t="shared" si="2"/>
        <v>0</v>
      </c>
      <c r="S174" s="248">
        <v>0</v>
      </c>
      <c r="T174" s="160">
        <f t="shared" si="3"/>
        <v>0</v>
      </c>
      <c r="AR174" s="161" t="s">
        <v>144</v>
      </c>
      <c r="AT174" s="161" t="s">
        <v>140</v>
      </c>
      <c r="AU174" s="161" t="s">
        <v>86</v>
      </c>
      <c r="AY174" s="211" t="s">
        <v>138</v>
      </c>
      <c r="BE174" s="249">
        <f t="shared" si="4"/>
        <v>0</v>
      </c>
      <c r="BF174" s="249">
        <f t="shared" si="5"/>
        <v>0</v>
      </c>
      <c r="BG174" s="249">
        <f t="shared" si="6"/>
        <v>0</v>
      </c>
      <c r="BH174" s="249">
        <f t="shared" si="7"/>
        <v>0</v>
      </c>
      <c r="BI174" s="249">
        <f t="shared" si="8"/>
        <v>0</v>
      </c>
      <c r="BJ174" s="211" t="s">
        <v>86</v>
      </c>
      <c r="BK174" s="249">
        <f t="shared" si="9"/>
        <v>0</v>
      </c>
      <c r="BL174" s="211" t="s">
        <v>144</v>
      </c>
      <c r="BM174" s="161" t="s">
        <v>309</v>
      </c>
    </row>
    <row r="175" spans="2:65" s="2" customFormat="1" ht="44.25" customHeight="1">
      <c r="B175" s="246"/>
      <c r="C175" s="150" t="s">
        <v>227</v>
      </c>
      <c r="D175" s="150" t="s">
        <v>140</v>
      </c>
      <c r="E175" s="151" t="s">
        <v>2960</v>
      </c>
      <c r="F175" s="152" t="s">
        <v>2961</v>
      </c>
      <c r="G175" s="153" t="s">
        <v>148</v>
      </c>
      <c r="H175" s="154">
        <v>60.808999999999997</v>
      </c>
      <c r="I175" s="178"/>
      <c r="J175" s="155">
        <f t="shared" si="0"/>
        <v>0</v>
      </c>
      <c r="K175" s="247"/>
      <c r="L175" s="39"/>
      <c r="M175" s="157" t="s">
        <v>1</v>
      </c>
      <c r="N175" s="234" t="s">
        <v>39</v>
      </c>
      <c r="O175" s="248">
        <v>0</v>
      </c>
      <c r="P175" s="248">
        <f t="shared" si="1"/>
        <v>0</v>
      </c>
      <c r="Q175" s="248">
        <v>0</v>
      </c>
      <c r="R175" s="248">
        <f t="shared" si="2"/>
        <v>0</v>
      </c>
      <c r="S175" s="248">
        <v>0</v>
      </c>
      <c r="T175" s="160">
        <f t="shared" si="3"/>
        <v>0</v>
      </c>
      <c r="AR175" s="161" t="s">
        <v>144</v>
      </c>
      <c r="AT175" s="161" t="s">
        <v>140</v>
      </c>
      <c r="AU175" s="161" t="s">
        <v>86</v>
      </c>
      <c r="AY175" s="211" t="s">
        <v>138</v>
      </c>
      <c r="BE175" s="249">
        <f t="shared" si="4"/>
        <v>0</v>
      </c>
      <c r="BF175" s="249">
        <f t="shared" si="5"/>
        <v>0</v>
      </c>
      <c r="BG175" s="249">
        <f t="shared" si="6"/>
        <v>0</v>
      </c>
      <c r="BH175" s="249">
        <f t="shared" si="7"/>
        <v>0</v>
      </c>
      <c r="BI175" s="249">
        <f t="shared" si="8"/>
        <v>0</v>
      </c>
      <c r="BJ175" s="211" t="s">
        <v>86</v>
      </c>
      <c r="BK175" s="249">
        <f t="shared" si="9"/>
        <v>0</v>
      </c>
      <c r="BL175" s="211" t="s">
        <v>144</v>
      </c>
      <c r="BM175" s="161" t="s">
        <v>317</v>
      </c>
    </row>
    <row r="176" spans="2:65" s="2" customFormat="1" ht="66.75" customHeight="1">
      <c r="B176" s="246"/>
      <c r="C176" s="150" t="s">
        <v>231</v>
      </c>
      <c r="D176" s="150" t="s">
        <v>140</v>
      </c>
      <c r="E176" s="151" t="s">
        <v>2962</v>
      </c>
      <c r="F176" s="152" t="s">
        <v>2963</v>
      </c>
      <c r="G176" s="153" t="s">
        <v>148</v>
      </c>
      <c r="H176" s="154">
        <v>78.119</v>
      </c>
      <c r="I176" s="178"/>
      <c r="J176" s="155">
        <f t="shared" si="0"/>
        <v>0</v>
      </c>
      <c r="K176" s="247"/>
      <c r="L176" s="39"/>
      <c r="M176" s="157" t="s">
        <v>1</v>
      </c>
      <c r="N176" s="234" t="s">
        <v>39</v>
      </c>
      <c r="O176" s="248">
        <v>0</v>
      </c>
      <c r="P176" s="248">
        <f t="shared" si="1"/>
        <v>0</v>
      </c>
      <c r="Q176" s="248">
        <v>0</v>
      </c>
      <c r="R176" s="248">
        <f t="shared" si="2"/>
        <v>0</v>
      </c>
      <c r="S176" s="248">
        <v>0</v>
      </c>
      <c r="T176" s="160">
        <f t="shared" si="3"/>
        <v>0</v>
      </c>
      <c r="AR176" s="161" t="s">
        <v>144</v>
      </c>
      <c r="AT176" s="161" t="s">
        <v>140</v>
      </c>
      <c r="AU176" s="161" t="s">
        <v>86</v>
      </c>
      <c r="AY176" s="211" t="s">
        <v>138</v>
      </c>
      <c r="BE176" s="249">
        <f t="shared" si="4"/>
        <v>0</v>
      </c>
      <c r="BF176" s="249">
        <f t="shared" si="5"/>
        <v>0</v>
      </c>
      <c r="BG176" s="249">
        <f t="shared" si="6"/>
        <v>0</v>
      </c>
      <c r="BH176" s="249">
        <f t="shared" si="7"/>
        <v>0</v>
      </c>
      <c r="BI176" s="249">
        <f t="shared" si="8"/>
        <v>0</v>
      </c>
      <c r="BJ176" s="211" t="s">
        <v>86</v>
      </c>
      <c r="BK176" s="249">
        <f t="shared" si="9"/>
        <v>0</v>
      </c>
      <c r="BL176" s="211" t="s">
        <v>144</v>
      </c>
      <c r="BM176" s="161" t="s">
        <v>326</v>
      </c>
    </row>
    <row r="177" spans="2:65" s="2" customFormat="1" ht="66.75" customHeight="1">
      <c r="B177" s="246"/>
      <c r="C177" s="150" t="s">
        <v>235</v>
      </c>
      <c r="D177" s="150" t="s">
        <v>140</v>
      </c>
      <c r="E177" s="151" t="s">
        <v>2964</v>
      </c>
      <c r="F177" s="152" t="s">
        <v>2965</v>
      </c>
      <c r="G177" s="153" t="s">
        <v>148</v>
      </c>
      <c r="H177" s="154">
        <v>115.39700000000001</v>
      </c>
      <c r="I177" s="178"/>
      <c r="J177" s="155">
        <f t="shared" si="0"/>
        <v>0</v>
      </c>
      <c r="K177" s="247"/>
      <c r="L177" s="39"/>
      <c r="M177" s="157" t="s">
        <v>1</v>
      </c>
      <c r="N177" s="234" t="s">
        <v>39</v>
      </c>
      <c r="O177" s="248">
        <v>0</v>
      </c>
      <c r="P177" s="248">
        <f t="shared" si="1"/>
        <v>0</v>
      </c>
      <c r="Q177" s="248">
        <v>0</v>
      </c>
      <c r="R177" s="248">
        <f t="shared" si="2"/>
        <v>0</v>
      </c>
      <c r="S177" s="248">
        <v>0</v>
      </c>
      <c r="T177" s="160">
        <f t="shared" si="3"/>
        <v>0</v>
      </c>
      <c r="AR177" s="161" t="s">
        <v>144</v>
      </c>
      <c r="AT177" s="161" t="s">
        <v>140</v>
      </c>
      <c r="AU177" s="161" t="s">
        <v>86</v>
      </c>
      <c r="AY177" s="211" t="s">
        <v>138</v>
      </c>
      <c r="BE177" s="249">
        <f t="shared" si="4"/>
        <v>0</v>
      </c>
      <c r="BF177" s="249">
        <f t="shared" si="5"/>
        <v>0</v>
      </c>
      <c r="BG177" s="249">
        <f t="shared" si="6"/>
        <v>0</v>
      </c>
      <c r="BH177" s="249">
        <f t="shared" si="7"/>
        <v>0</v>
      </c>
      <c r="BI177" s="249">
        <f t="shared" si="8"/>
        <v>0</v>
      </c>
      <c r="BJ177" s="211" t="s">
        <v>86</v>
      </c>
      <c r="BK177" s="249">
        <f t="shared" si="9"/>
        <v>0</v>
      </c>
      <c r="BL177" s="211" t="s">
        <v>144</v>
      </c>
      <c r="BM177" s="161" t="s">
        <v>334</v>
      </c>
    </row>
    <row r="178" spans="2:65" s="2" customFormat="1" ht="16.5" customHeight="1">
      <c r="B178" s="246"/>
      <c r="C178" s="150" t="s">
        <v>239</v>
      </c>
      <c r="D178" s="150" t="s">
        <v>140</v>
      </c>
      <c r="E178" s="151" t="s">
        <v>2966</v>
      </c>
      <c r="F178" s="152" t="s">
        <v>2967</v>
      </c>
      <c r="G178" s="153" t="s">
        <v>148</v>
      </c>
      <c r="H178" s="154">
        <v>213.51300000000001</v>
      </c>
      <c r="I178" s="178"/>
      <c r="J178" s="155">
        <f t="shared" si="0"/>
        <v>0</v>
      </c>
      <c r="K178" s="247"/>
      <c r="L178" s="39"/>
      <c r="M178" s="157" t="s">
        <v>1</v>
      </c>
      <c r="N178" s="234" t="s">
        <v>39</v>
      </c>
      <c r="O178" s="248">
        <v>0</v>
      </c>
      <c r="P178" s="248">
        <f t="shared" si="1"/>
        <v>0</v>
      </c>
      <c r="Q178" s="248">
        <v>0</v>
      </c>
      <c r="R178" s="248">
        <f t="shared" si="2"/>
        <v>0</v>
      </c>
      <c r="S178" s="248">
        <v>0</v>
      </c>
      <c r="T178" s="160">
        <f t="shared" si="3"/>
        <v>0</v>
      </c>
      <c r="AR178" s="161" t="s">
        <v>144</v>
      </c>
      <c r="AT178" s="161" t="s">
        <v>140</v>
      </c>
      <c r="AU178" s="161" t="s">
        <v>86</v>
      </c>
      <c r="AY178" s="211" t="s">
        <v>138</v>
      </c>
      <c r="BE178" s="249">
        <f t="shared" si="4"/>
        <v>0</v>
      </c>
      <c r="BF178" s="249">
        <f t="shared" si="5"/>
        <v>0</v>
      </c>
      <c r="BG178" s="249">
        <f t="shared" si="6"/>
        <v>0</v>
      </c>
      <c r="BH178" s="249">
        <f t="shared" si="7"/>
        <v>0</v>
      </c>
      <c r="BI178" s="249">
        <f t="shared" si="8"/>
        <v>0</v>
      </c>
      <c r="BJ178" s="211" t="s">
        <v>86</v>
      </c>
      <c r="BK178" s="249">
        <f t="shared" si="9"/>
        <v>0</v>
      </c>
      <c r="BL178" s="211" t="s">
        <v>144</v>
      </c>
      <c r="BM178" s="161" t="s">
        <v>342</v>
      </c>
    </row>
    <row r="179" spans="2:65" s="2" customFormat="1" ht="37.9" customHeight="1">
      <c r="B179" s="246"/>
      <c r="C179" s="150" t="s">
        <v>243</v>
      </c>
      <c r="D179" s="150" t="s">
        <v>140</v>
      </c>
      <c r="E179" s="151" t="s">
        <v>2031</v>
      </c>
      <c r="F179" s="152" t="s">
        <v>2032</v>
      </c>
      <c r="G179" s="153" t="s">
        <v>148</v>
      </c>
      <c r="H179" s="154">
        <v>1063.056</v>
      </c>
      <c r="I179" s="178"/>
      <c r="J179" s="155">
        <f t="shared" si="0"/>
        <v>0</v>
      </c>
      <c r="K179" s="247"/>
      <c r="L179" s="39"/>
      <c r="M179" s="157" t="s">
        <v>1</v>
      </c>
      <c r="N179" s="234" t="s">
        <v>39</v>
      </c>
      <c r="O179" s="248">
        <v>0</v>
      </c>
      <c r="P179" s="248">
        <f t="shared" si="1"/>
        <v>0</v>
      </c>
      <c r="Q179" s="248">
        <v>0</v>
      </c>
      <c r="R179" s="248">
        <f t="shared" si="2"/>
        <v>0</v>
      </c>
      <c r="S179" s="248">
        <v>0</v>
      </c>
      <c r="T179" s="160">
        <f t="shared" si="3"/>
        <v>0</v>
      </c>
      <c r="AR179" s="161" t="s">
        <v>144</v>
      </c>
      <c r="AT179" s="161" t="s">
        <v>140</v>
      </c>
      <c r="AU179" s="161" t="s">
        <v>86</v>
      </c>
      <c r="AY179" s="211" t="s">
        <v>138</v>
      </c>
      <c r="BE179" s="249">
        <f t="shared" si="4"/>
        <v>0</v>
      </c>
      <c r="BF179" s="249">
        <f t="shared" si="5"/>
        <v>0</v>
      </c>
      <c r="BG179" s="249">
        <f t="shared" si="6"/>
        <v>0</v>
      </c>
      <c r="BH179" s="249">
        <f t="shared" si="7"/>
        <v>0</v>
      </c>
      <c r="BI179" s="249">
        <f t="shared" si="8"/>
        <v>0</v>
      </c>
      <c r="BJ179" s="211" t="s">
        <v>86</v>
      </c>
      <c r="BK179" s="249">
        <f t="shared" si="9"/>
        <v>0</v>
      </c>
      <c r="BL179" s="211" t="s">
        <v>144</v>
      </c>
      <c r="BM179" s="161" t="s">
        <v>350</v>
      </c>
    </row>
    <row r="180" spans="2:65" s="2" customFormat="1" ht="49.15" customHeight="1">
      <c r="B180" s="246"/>
      <c r="C180" s="150" t="s">
        <v>247</v>
      </c>
      <c r="D180" s="150" t="s">
        <v>140</v>
      </c>
      <c r="E180" s="151" t="s">
        <v>2035</v>
      </c>
      <c r="F180" s="152" t="s">
        <v>2036</v>
      </c>
      <c r="G180" s="153" t="s">
        <v>148</v>
      </c>
      <c r="H180" s="154">
        <v>82.793999999999997</v>
      </c>
      <c r="I180" s="178"/>
      <c r="J180" s="155">
        <f t="shared" si="0"/>
        <v>0</v>
      </c>
      <c r="K180" s="247"/>
      <c r="L180" s="39"/>
      <c r="M180" s="157" t="s">
        <v>1</v>
      </c>
      <c r="N180" s="234" t="s">
        <v>39</v>
      </c>
      <c r="O180" s="248">
        <v>0</v>
      </c>
      <c r="P180" s="248">
        <f t="shared" si="1"/>
        <v>0</v>
      </c>
      <c r="Q180" s="248">
        <v>0</v>
      </c>
      <c r="R180" s="248">
        <f t="shared" si="2"/>
        <v>0</v>
      </c>
      <c r="S180" s="248">
        <v>0</v>
      </c>
      <c r="T180" s="160">
        <f t="shared" si="3"/>
        <v>0</v>
      </c>
      <c r="AR180" s="161" t="s">
        <v>144</v>
      </c>
      <c r="AT180" s="161" t="s">
        <v>140</v>
      </c>
      <c r="AU180" s="161" t="s">
        <v>86</v>
      </c>
      <c r="AY180" s="211" t="s">
        <v>138</v>
      </c>
      <c r="BE180" s="249">
        <f t="shared" si="4"/>
        <v>0</v>
      </c>
      <c r="BF180" s="249">
        <f t="shared" si="5"/>
        <v>0</v>
      </c>
      <c r="BG180" s="249">
        <f t="shared" si="6"/>
        <v>0</v>
      </c>
      <c r="BH180" s="249">
        <f t="shared" si="7"/>
        <v>0</v>
      </c>
      <c r="BI180" s="249">
        <f t="shared" si="8"/>
        <v>0</v>
      </c>
      <c r="BJ180" s="211" t="s">
        <v>86</v>
      </c>
      <c r="BK180" s="249">
        <f t="shared" si="9"/>
        <v>0</v>
      </c>
      <c r="BL180" s="211" t="s">
        <v>144</v>
      </c>
      <c r="BM180" s="161" t="s">
        <v>358</v>
      </c>
    </row>
    <row r="181" spans="2:65" s="2" customFormat="1" ht="49.15" customHeight="1">
      <c r="B181" s="246"/>
      <c r="C181" s="150" t="s">
        <v>251</v>
      </c>
      <c r="D181" s="150" t="s">
        <v>140</v>
      </c>
      <c r="E181" s="151" t="s">
        <v>2968</v>
      </c>
      <c r="F181" s="152" t="s">
        <v>2969</v>
      </c>
      <c r="G181" s="153" t="s">
        <v>148</v>
      </c>
      <c r="H181" s="154">
        <v>980.26199999999994</v>
      </c>
      <c r="I181" s="178"/>
      <c r="J181" s="155">
        <f t="shared" si="0"/>
        <v>0</v>
      </c>
      <c r="K181" s="247"/>
      <c r="L181" s="39"/>
      <c r="M181" s="157" t="s">
        <v>1</v>
      </c>
      <c r="N181" s="234" t="s">
        <v>39</v>
      </c>
      <c r="O181" s="248">
        <v>0</v>
      </c>
      <c r="P181" s="248">
        <f t="shared" si="1"/>
        <v>0</v>
      </c>
      <c r="Q181" s="248">
        <v>0</v>
      </c>
      <c r="R181" s="248">
        <f t="shared" si="2"/>
        <v>0</v>
      </c>
      <c r="S181" s="248">
        <v>0</v>
      </c>
      <c r="T181" s="160">
        <f t="shared" si="3"/>
        <v>0</v>
      </c>
      <c r="AR181" s="161" t="s">
        <v>144</v>
      </c>
      <c r="AT181" s="161" t="s">
        <v>140</v>
      </c>
      <c r="AU181" s="161" t="s">
        <v>86</v>
      </c>
      <c r="AY181" s="211" t="s">
        <v>138</v>
      </c>
      <c r="BE181" s="249">
        <f t="shared" si="4"/>
        <v>0</v>
      </c>
      <c r="BF181" s="249">
        <f t="shared" si="5"/>
        <v>0</v>
      </c>
      <c r="BG181" s="249">
        <f t="shared" si="6"/>
        <v>0</v>
      </c>
      <c r="BH181" s="249">
        <f t="shared" si="7"/>
        <v>0</v>
      </c>
      <c r="BI181" s="249">
        <f t="shared" si="8"/>
        <v>0</v>
      </c>
      <c r="BJ181" s="211" t="s">
        <v>86</v>
      </c>
      <c r="BK181" s="249">
        <f t="shared" si="9"/>
        <v>0</v>
      </c>
      <c r="BL181" s="211" t="s">
        <v>144</v>
      </c>
      <c r="BM181" s="161" t="s">
        <v>366</v>
      </c>
    </row>
    <row r="182" spans="2:65" s="2" customFormat="1" ht="37.9" customHeight="1">
      <c r="B182" s="246"/>
      <c r="C182" s="150" t="s">
        <v>255</v>
      </c>
      <c r="D182" s="150" t="s">
        <v>140</v>
      </c>
      <c r="E182" s="151" t="s">
        <v>2039</v>
      </c>
      <c r="F182" s="152" t="s">
        <v>2040</v>
      </c>
      <c r="G182" s="153" t="s">
        <v>148</v>
      </c>
      <c r="H182" s="154">
        <v>774.39800000000002</v>
      </c>
      <c r="I182" s="178"/>
      <c r="J182" s="155">
        <f t="shared" si="0"/>
        <v>0</v>
      </c>
      <c r="K182" s="247"/>
      <c r="L182" s="39"/>
      <c r="M182" s="157" t="s">
        <v>1</v>
      </c>
      <c r="N182" s="234" t="s">
        <v>39</v>
      </c>
      <c r="O182" s="248">
        <v>0</v>
      </c>
      <c r="P182" s="248">
        <f t="shared" si="1"/>
        <v>0</v>
      </c>
      <c r="Q182" s="248">
        <v>0</v>
      </c>
      <c r="R182" s="248">
        <f t="shared" si="2"/>
        <v>0</v>
      </c>
      <c r="S182" s="248">
        <v>0</v>
      </c>
      <c r="T182" s="160">
        <f t="shared" si="3"/>
        <v>0</v>
      </c>
      <c r="AR182" s="161" t="s">
        <v>144</v>
      </c>
      <c r="AT182" s="161" t="s">
        <v>140</v>
      </c>
      <c r="AU182" s="161" t="s">
        <v>86</v>
      </c>
      <c r="AY182" s="211" t="s">
        <v>138</v>
      </c>
      <c r="BE182" s="249">
        <f t="shared" si="4"/>
        <v>0</v>
      </c>
      <c r="BF182" s="249">
        <f t="shared" si="5"/>
        <v>0</v>
      </c>
      <c r="BG182" s="249">
        <f t="shared" si="6"/>
        <v>0</v>
      </c>
      <c r="BH182" s="249">
        <f t="shared" si="7"/>
        <v>0</v>
      </c>
      <c r="BI182" s="249">
        <f t="shared" si="8"/>
        <v>0</v>
      </c>
      <c r="BJ182" s="211" t="s">
        <v>86</v>
      </c>
      <c r="BK182" s="249">
        <f t="shared" si="9"/>
        <v>0</v>
      </c>
      <c r="BL182" s="211" t="s">
        <v>144</v>
      </c>
      <c r="BM182" s="161" t="s">
        <v>374</v>
      </c>
    </row>
    <row r="183" spans="2:65" s="2" customFormat="1" ht="37.9" customHeight="1">
      <c r="B183" s="246"/>
      <c r="C183" s="150" t="s">
        <v>259</v>
      </c>
      <c r="D183" s="150" t="s">
        <v>140</v>
      </c>
      <c r="E183" s="151" t="s">
        <v>2041</v>
      </c>
      <c r="F183" s="152" t="s">
        <v>2042</v>
      </c>
      <c r="G183" s="153" t="s">
        <v>148</v>
      </c>
      <c r="H183" s="154">
        <v>1302.068</v>
      </c>
      <c r="I183" s="178"/>
      <c r="J183" s="155">
        <f t="shared" si="0"/>
        <v>0</v>
      </c>
      <c r="K183" s="247"/>
      <c r="L183" s="39"/>
      <c r="M183" s="157" t="s">
        <v>1</v>
      </c>
      <c r="N183" s="234" t="s">
        <v>39</v>
      </c>
      <c r="O183" s="248">
        <v>0</v>
      </c>
      <c r="P183" s="248">
        <f t="shared" si="1"/>
        <v>0</v>
      </c>
      <c r="Q183" s="248">
        <v>0</v>
      </c>
      <c r="R183" s="248">
        <f t="shared" si="2"/>
        <v>0</v>
      </c>
      <c r="S183" s="248">
        <v>0</v>
      </c>
      <c r="T183" s="160">
        <f t="shared" si="3"/>
        <v>0</v>
      </c>
      <c r="AR183" s="161" t="s">
        <v>144</v>
      </c>
      <c r="AT183" s="161" t="s">
        <v>140</v>
      </c>
      <c r="AU183" s="161" t="s">
        <v>86</v>
      </c>
      <c r="AY183" s="211" t="s">
        <v>138</v>
      </c>
      <c r="BE183" s="249">
        <f t="shared" si="4"/>
        <v>0</v>
      </c>
      <c r="BF183" s="249">
        <f t="shared" si="5"/>
        <v>0</v>
      </c>
      <c r="BG183" s="249">
        <f t="shared" si="6"/>
        <v>0</v>
      </c>
      <c r="BH183" s="249">
        <f t="shared" si="7"/>
        <v>0</v>
      </c>
      <c r="BI183" s="249">
        <f t="shared" si="8"/>
        <v>0</v>
      </c>
      <c r="BJ183" s="211" t="s">
        <v>86</v>
      </c>
      <c r="BK183" s="249">
        <f t="shared" si="9"/>
        <v>0</v>
      </c>
      <c r="BL183" s="211" t="s">
        <v>144</v>
      </c>
      <c r="BM183" s="161" t="s">
        <v>382</v>
      </c>
    </row>
    <row r="184" spans="2:65" s="2" customFormat="1" ht="44.25" customHeight="1">
      <c r="B184" s="246"/>
      <c r="C184" s="150" t="s">
        <v>263</v>
      </c>
      <c r="D184" s="150" t="s">
        <v>140</v>
      </c>
      <c r="E184" s="151" t="s">
        <v>2045</v>
      </c>
      <c r="F184" s="152" t="s">
        <v>2046</v>
      </c>
      <c r="G184" s="153" t="s">
        <v>148</v>
      </c>
      <c r="H184" s="154">
        <v>709.98599999999999</v>
      </c>
      <c r="I184" s="178"/>
      <c r="J184" s="155">
        <f t="shared" si="0"/>
        <v>0</v>
      </c>
      <c r="K184" s="247"/>
      <c r="L184" s="39"/>
      <c r="M184" s="157" t="s">
        <v>1</v>
      </c>
      <c r="N184" s="234" t="s">
        <v>39</v>
      </c>
      <c r="O184" s="248">
        <v>0</v>
      </c>
      <c r="P184" s="248">
        <f t="shared" si="1"/>
        <v>0</v>
      </c>
      <c r="Q184" s="248">
        <v>0</v>
      </c>
      <c r="R184" s="248">
        <f t="shared" si="2"/>
        <v>0</v>
      </c>
      <c r="S184" s="248">
        <v>0</v>
      </c>
      <c r="T184" s="160">
        <f t="shared" si="3"/>
        <v>0</v>
      </c>
      <c r="AR184" s="161" t="s">
        <v>144</v>
      </c>
      <c r="AT184" s="161" t="s">
        <v>140</v>
      </c>
      <c r="AU184" s="161" t="s">
        <v>86</v>
      </c>
      <c r="AY184" s="211" t="s">
        <v>138</v>
      </c>
      <c r="BE184" s="249">
        <f t="shared" si="4"/>
        <v>0</v>
      </c>
      <c r="BF184" s="249">
        <f t="shared" si="5"/>
        <v>0</v>
      </c>
      <c r="BG184" s="249">
        <f t="shared" si="6"/>
        <v>0</v>
      </c>
      <c r="BH184" s="249">
        <f t="shared" si="7"/>
        <v>0</v>
      </c>
      <c r="BI184" s="249">
        <f t="shared" si="8"/>
        <v>0</v>
      </c>
      <c r="BJ184" s="211" t="s">
        <v>86</v>
      </c>
      <c r="BK184" s="249">
        <f t="shared" si="9"/>
        <v>0</v>
      </c>
      <c r="BL184" s="211" t="s">
        <v>144</v>
      </c>
      <c r="BM184" s="161" t="s">
        <v>390</v>
      </c>
    </row>
    <row r="185" spans="2:65" s="2" customFormat="1" ht="49.15" customHeight="1">
      <c r="B185" s="246"/>
      <c r="C185" s="150" t="s">
        <v>267</v>
      </c>
      <c r="D185" s="150" t="s">
        <v>140</v>
      </c>
      <c r="E185" s="151" t="s">
        <v>2047</v>
      </c>
      <c r="F185" s="152" t="s">
        <v>2048</v>
      </c>
      <c r="G185" s="153" t="s">
        <v>148</v>
      </c>
      <c r="H185" s="154">
        <v>709.98599999999999</v>
      </c>
      <c r="I185" s="178"/>
      <c r="J185" s="155">
        <f t="shared" si="0"/>
        <v>0</v>
      </c>
      <c r="K185" s="247"/>
      <c r="L185" s="39"/>
      <c r="M185" s="157" t="s">
        <v>1</v>
      </c>
      <c r="N185" s="234" t="s">
        <v>39</v>
      </c>
      <c r="O185" s="248">
        <v>0</v>
      </c>
      <c r="P185" s="248">
        <f t="shared" si="1"/>
        <v>0</v>
      </c>
      <c r="Q185" s="248">
        <v>0</v>
      </c>
      <c r="R185" s="248">
        <f t="shared" si="2"/>
        <v>0</v>
      </c>
      <c r="S185" s="248">
        <v>0</v>
      </c>
      <c r="T185" s="160">
        <f t="shared" si="3"/>
        <v>0</v>
      </c>
      <c r="AR185" s="161" t="s">
        <v>144</v>
      </c>
      <c r="AT185" s="161" t="s">
        <v>140</v>
      </c>
      <c r="AU185" s="161" t="s">
        <v>86</v>
      </c>
      <c r="AY185" s="211" t="s">
        <v>138</v>
      </c>
      <c r="BE185" s="249">
        <f t="shared" si="4"/>
        <v>0</v>
      </c>
      <c r="BF185" s="249">
        <f t="shared" si="5"/>
        <v>0</v>
      </c>
      <c r="BG185" s="249">
        <f t="shared" si="6"/>
        <v>0</v>
      </c>
      <c r="BH185" s="249">
        <f t="shared" si="7"/>
        <v>0</v>
      </c>
      <c r="BI185" s="249">
        <f t="shared" si="8"/>
        <v>0</v>
      </c>
      <c r="BJ185" s="211" t="s">
        <v>86</v>
      </c>
      <c r="BK185" s="249">
        <f t="shared" si="9"/>
        <v>0</v>
      </c>
      <c r="BL185" s="211" t="s">
        <v>144</v>
      </c>
      <c r="BM185" s="161" t="s">
        <v>399</v>
      </c>
    </row>
    <row r="186" spans="2:65" s="2" customFormat="1" ht="49.15" customHeight="1">
      <c r="B186" s="246"/>
      <c r="C186" s="150" t="s">
        <v>271</v>
      </c>
      <c r="D186" s="150" t="s">
        <v>140</v>
      </c>
      <c r="E186" s="151" t="s">
        <v>2970</v>
      </c>
      <c r="F186" s="152" t="s">
        <v>2971</v>
      </c>
      <c r="G186" s="153" t="s">
        <v>148</v>
      </c>
      <c r="H186" s="154">
        <v>772.88599999999997</v>
      </c>
      <c r="I186" s="178"/>
      <c r="J186" s="155">
        <f t="shared" si="0"/>
        <v>0</v>
      </c>
      <c r="K186" s="247"/>
      <c r="L186" s="39"/>
      <c r="M186" s="157" t="s">
        <v>1</v>
      </c>
      <c r="N186" s="234" t="s">
        <v>39</v>
      </c>
      <c r="O186" s="248">
        <v>0</v>
      </c>
      <c r="P186" s="248">
        <f t="shared" si="1"/>
        <v>0</v>
      </c>
      <c r="Q186" s="248">
        <v>0</v>
      </c>
      <c r="R186" s="248">
        <f t="shared" si="2"/>
        <v>0</v>
      </c>
      <c r="S186" s="248">
        <v>0</v>
      </c>
      <c r="T186" s="160">
        <f t="shared" si="3"/>
        <v>0</v>
      </c>
      <c r="AR186" s="161" t="s">
        <v>144</v>
      </c>
      <c r="AT186" s="161" t="s">
        <v>140</v>
      </c>
      <c r="AU186" s="161" t="s">
        <v>86</v>
      </c>
      <c r="AY186" s="211" t="s">
        <v>138</v>
      </c>
      <c r="BE186" s="249">
        <f t="shared" si="4"/>
        <v>0</v>
      </c>
      <c r="BF186" s="249">
        <f t="shared" si="5"/>
        <v>0</v>
      </c>
      <c r="BG186" s="249">
        <f t="shared" si="6"/>
        <v>0</v>
      </c>
      <c r="BH186" s="249">
        <f t="shared" si="7"/>
        <v>0</v>
      </c>
      <c r="BI186" s="249">
        <f t="shared" si="8"/>
        <v>0</v>
      </c>
      <c r="BJ186" s="211" t="s">
        <v>86</v>
      </c>
      <c r="BK186" s="249">
        <f t="shared" si="9"/>
        <v>0</v>
      </c>
      <c r="BL186" s="211" t="s">
        <v>144</v>
      </c>
      <c r="BM186" s="161" t="s">
        <v>407</v>
      </c>
    </row>
    <row r="187" spans="2:65" s="2" customFormat="1" ht="44.25" customHeight="1">
      <c r="B187" s="246"/>
      <c r="C187" s="150" t="s">
        <v>275</v>
      </c>
      <c r="D187" s="150" t="s">
        <v>140</v>
      </c>
      <c r="E187" s="151" t="s">
        <v>2049</v>
      </c>
      <c r="F187" s="152" t="s">
        <v>2050</v>
      </c>
      <c r="G187" s="153" t="s">
        <v>148</v>
      </c>
      <c r="H187" s="154">
        <v>323.31799999999998</v>
      </c>
      <c r="I187" s="178"/>
      <c r="J187" s="155">
        <f t="shared" si="0"/>
        <v>0</v>
      </c>
      <c r="K187" s="247"/>
      <c r="L187" s="39"/>
      <c r="M187" s="157" t="s">
        <v>1</v>
      </c>
      <c r="N187" s="234" t="s">
        <v>39</v>
      </c>
      <c r="O187" s="248">
        <v>0</v>
      </c>
      <c r="P187" s="248">
        <f t="shared" si="1"/>
        <v>0</v>
      </c>
      <c r="Q187" s="248">
        <v>0</v>
      </c>
      <c r="R187" s="248">
        <f t="shared" si="2"/>
        <v>0</v>
      </c>
      <c r="S187" s="248">
        <v>0</v>
      </c>
      <c r="T187" s="160">
        <f t="shared" si="3"/>
        <v>0</v>
      </c>
      <c r="AR187" s="161" t="s">
        <v>144</v>
      </c>
      <c r="AT187" s="161" t="s">
        <v>140</v>
      </c>
      <c r="AU187" s="161" t="s">
        <v>86</v>
      </c>
      <c r="AY187" s="211" t="s">
        <v>138</v>
      </c>
      <c r="BE187" s="249">
        <f t="shared" si="4"/>
        <v>0</v>
      </c>
      <c r="BF187" s="249">
        <f t="shared" si="5"/>
        <v>0</v>
      </c>
      <c r="BG187" s="249">
        <f t="shared" si="6"/>
        <v>0</v>
      </c>
      <c r="BH187" s="249">
        <f t="shared" si="7"/>
        <v>0</v>
      </c>
      <c r="BI187" s="249">
        <f t="shared" si="8"/>
        <v>0</v>
      </c>
      <c r="BJ187" s="211" t="s">
        <v>86</v>
      </c>
      <c r="BK187" s="249">
        <f t="shared" si="9"/>
        <v>0</v>
      </c>
      <c r="BL187" s="211" t="s">
        <v>144</v>
      </c>
      <c r="BM187" s="161" t="s">
        <v>415</v>
      </c>
    </row>
    <row r="188" spans="2:65" s="2" customFormat="1" ht="21.75" customHeight="1">
      <c r="B188" s="246"/>
      <c r="C188" s="150" t="s">
        <v>279</v>
      </c>
      <c r="D188" s="150" t="s">
        <v>140</v>
      </c>
      <c r="E188" s="151" t="s">
        <v>2972</v>
      </c>
      <c r="F188" s="152" t="s">
        <v>2973</v>
      </c>
      <c r="G188" s="153" t="s">
        <v>148</v>
      </c>
      <c r="H188" s="154">
        <v>1302.068</v>
      </c>
      <c r="I188" s="178"/>
      <c r="J188" s="155">
        <f t="shared" si="0"/>
        <v>0</v>
      </c>
      <c r="K188" s="247"/>
      <c r="L188" s="39"/>
      <c r="M188" s="157" t="s">
        <v>1</v>
      </c>
      <c r="N188" s="234" t="s">
        <v>39</v>
      </c>
      <c r="O188" s="248">
        <v>0</v>
      </c>
      <c r="P188" s="248">
        <f t="shared" si="1"/>
        <v>0</v>
      </c>
      <c r="Q188" s="248">
        <v>0</v>
      </c>
      <c r="R188" s="248">
        <f t="shared" si="2"/>
        <v>0</v>
      </c>
      <c r="S188" s="248">
        <v>0</v>
      </c>
      <c r="T188" s="160">
        <f t="shared" si="3"/>
        <v>0</v>
      </c>
      <c r="AR188" s="161" t="s">
        <v>144</v>
      </c>
      <c r="AT188" s="161" t="s">
        <v>140</v>
      </c>
      <c r="AU188" s="161" t="s">
        <v>86</v>
      </c>
      <c r="AY188" s="211" t="s">
        <v>138</v>
      </c>
      <c r="BE188" s="249">
        <f t="shared" si="4"/>
        <v>0</v>
      </c>
      <c r="BF188" s="249">
        <f t="shared" si="5"/>
        <v>0</v>
      </c>
      <c r="BG188" s="249">
        <f t="shared" si="6"/>
        <v>0</v>
      </c>
      <c r="BH188" s="249">
        <f t="shared" si="7"/>
        <v>0</v>
      </c>
      <c r="BI188" s="249">
        <f t="shared" si="8"/>
        <v>0</v>
      </c>
      <c r="BJ188" s="211" t="s">
        <v>86</v>
      </c>
      <c r="BK188" s="249">
        <f t="shared" si="9"/>
        <v>0</v>
      </c>
      <c r="BL188" s="211" t="s">
        <v>144</v>
      </c>
      <c r="BM188" s="161" t="s">
        <v>423</v>
      </c>
    </row>
    <row r="189" spans="2:65" s="2" customFormat="1" ht="16.5" customHeight="1">
      <c r="B189" s="246"/>
      <c r="C189" s="150" t="s">
        <v>283</v>
      </c>
      <c r="D189" s="150" t="s">
        <v>140</v>
      </c>
      <c r="E189" s="151" t="s">
        <v>2974</v>
      </c>
      <c r="F189" s="152" t="s">
        <v>2975</v>
      </c>
      <c r="G189" s="153" t="s">
        <v>148</v>
      </c>
      <c r="H189" s="154">
        <v>2282.33</v>
      </c>
      <c r="I189" s="178"/>
      <c r="J189" s="155">
        <f t="shared" si="0"/>
        <v>0</v>
      </c>
      <c r="K189" s="247"/>
      <c r="L189" s="39"/>
      <c r="M189" s="157" t="s">
        <v>1</v>
      </c>
      <c r="N189" s="234" t="s">
        <v>39</v>
      </c>
      <c r="O189" s="248">
        <v>0</v>
      </c>
      <c r="P189" s="248">
        <f t="shared" si="1"/>
        <v>0</v>
      </c>
      <c r="Q189" s="248">
        <v>0</v>
      </c>
      <c r="R189" s="248">
        <f t="shared" si="2"/>
        <v>0</v>
      </c>
      <c r="S189" s="248">
        <v>0</v>
      </c>
      <c r="T189" s="160">
        <f t="shared" si="3"/>
        <v>0</v>
      </c>
      <c r="AR189" s="161" t="s">
        <v>144</v>
      </c>
      <c r="AT189" s="161" t="s">
        <v>140</v>
      </c>
      <c r="AU189" s="161" t="s">
        <v>86</v>
      </c>
      <c r="AY189" s="211" t="s">
        <v>138</v>
      </c>
      <c r="BE189" s="249">
        <f t="shared" si="4"/>
        <v>0</v>
      </c>
      <c r="BF189" s="249">
        <f t="shared" si="5"/>
        <v>0</v>
      </c>
      <c r="BG189" s="249">
        <f t="shared" si="6"/>
        <v>0</v>
      </c>
      <c r="BH189" s="249">
        <f t="shared" si="7"/>
        <v>0</v>
      </c>
      <c r="BI189" s="249">
        <f t="shared" si="8"/>
        <v>0</v>
      </c>
      <c r="BJ189" s="211" t="s">
        <v>86</v>
      </c>
      <c r="BK189" s="249">
        <f t="shared" si="9"/>
        <v>0</v>
      </c>
      <c r="BL189" s="211" t="s">
        <v>144</v>
      </c>
      <c r="BM189" s="161" t="s">
        <v>431</v>
      </c>
    </row>
    <row r="190" spans="2:65" s="2" customFormat="1" ht="37.9" customHeight="1">
      <c r="B190" s="246"/>
      <c r="C190" s="150" t="s">
        <v>288</v>
      </c>
      <c r="D190" s="150" t="s">
        <v>140</v>
      </c>
      <c r="E190" s="151" t="s">
        <v>2976</v>
      </c>
      <c r="F190" s="152" t="s">
        <v>2977</v>
      </c>
      <c r="G190" s="153" t="s">
        <v>148</v>
      </c>
      <c r="H190" s="154">
        <v>1.512</v>
      </c>
      <c r="I190" s="178"/>
      <c r="J190" s="155">
        <f t="shared" si="0"/>
        <v>0</v>
      </c>
      <c r="K190" s="247"/>
      <c r="L190" s="39"/>
      <c r="M190" s="157" t="s">
        <v>1</v>
      </c>
      <c r="N190" s="234" t="s">
        <v>39</v>
      </c>
      <c r="O190" s="248">
        <v>0</v>
      </c>
      <c r="P190" s="248">
        <f t="shared" si="1"/>
        <v>0</v>
      </c>
      <c r="Q190" s="248">
        <v>0</v>
      </c>
      <c r="R190" s="248">
        <f t="shared" si="2"/>
        <v>0</v>
      </c>
      <c r="S190" s="248">
        <v>0</v>
      </c>
      <c r="T190" s="160">
        <f t="shared" si="3"/>
        <v>0</v>
      </c>
      <c r="AR190" s="161" t="s">
        <v>144</v>
      </c>
      <c r="AT190" s="161" t="s">
        <v>140</v>
      </c>
      <c r="AU190" s="161" t="s">
        <v>86</v>
      </c>
      <c r="AY190" s="211" t="s">
        <v>138</v>
      </c>
      <c r="BE190" s="249">
        <f t="shared" si="4"/>
        <v>0</v>
      </c>
      <c r="BF190" s="249">
        <f t="shared" si="5"/>
        <v>0</v>
      </c>
      <c r="BG190" s="249">
        <f t="shared" si="6"/>
        <v>0</v>
      </c>
      <c r="BH190" s="249">
        <f t="shared" si="7"/>
        <v>0</v>
      </c>
      <c r="BI190" s="249">
        <f t="shared" si="8"/>
        <v>0</v>
      </c>
      <c r="BJ190" s="211" t="s">
        <v>86</v>
      </c>
      <c r="BK190" s="249">
        <f t="shared" si="9"/>
        <v>0</v>
      </c>
      <c r="BL190" s="211" t="s">
        <v>144</v>
      </c>
      <c r="BM190" s="161" t="s">
        <v>439</v>
      </c>
    </row>
    <row r="191" spans="2:65" s="2" customFormat="1" ht="24.2" customHeight="1">
      <c r="B191" s="246"/>
      <c r="C191" s="150" t="s">
        <v>292</v>
      </c>
      <c r="D191" s="150" t="s">
        <v>140</v>
      </c>
      <c r="E191" s="151" t="s">
        <v>2978</v>
      </c>
      <c r="F191" s="152" t="s">
        <v>2979</v>
      </c>
      <c r="G191" s="153" t="s">
        <v>148</v>
      </c>
      <c r="H191" s="154">
        <v>71.296000000000006</v>
      </c>
      <c r="I191" s="178"/>
      <c r="J191" s="155">
        <f t="shared" si="0"/>
        <v>0</v>
      </c>
      <c r="K191" s="247"/>
      <c r="L191" s="39"/>
      <c r="M191" s="157" t="s">
        <v>1</v>
      </c>
      <c r="N191" s="234" t="s">
        <v>39</v>
      </c>
      <c r="O191" s="248">
        <v>0</v>
      </c>
      <c r="P191" s="248">
        <f t="shared" si="1"/>
        <v>0</v>
      </c>
      <c r="Q191" s="248">
        <v>0</v>
      </c>
      <c r="R191" s="248">
        <f t="shared" si="2"/>
        <v>0</v>
      </c>
      <c r="S191" s="248">
        <v>0</v>
      </c>
      <c r="T191" s="160">
        <f t="shared" si="3"/>
        <v>0</v>
      </c>
      <c r="AR191" s="161" t="s">
        <v>144</v>
      </c>
      <c r="AT191" s="161" t="s">
        <v>140</v>
      </c>
      <c r="AU191" s="161" t="s">
        <v>86</v>
      </c>
      <c r="AY191" s="211" t="s">
        <v>138</v>
      </c>
      <c r="BE191" s="249">
        <f t="shared" si="4"/>
        <v>0</v>
      </c>
      <c r="BF191" s="249">
        <f t="shared" si="5"/>
        <v>0</v>
      </c>
      <c r="BG191" s="249">
        <f t="shared" si="6"/>
        <v>0</v>
      </c>
      <c r="BH191" s="249">
        <f t="shared" si="7"/>
        <v>0</v>
      </c>
      <c r="BI191" s="249">
        <f t="shared" si="8"/>
        <v>0</v>
      </c>
      <c r="BJ191" s="211" t="s">
        <v>86</v>
      </c>
      <c r="BK191" s="249">
        <f t="shared" si="9"/>
        <v>0</v>
      </c>
      <c r="BL191" s="211" t="s">
        <v>144</v>
      </c>
      <c r="BM191" s="161" t="s">
        <v>447</v>
      </c>
    </row>
    <row r="192" spans="2:65" s="2" customFormat="1" ht="44.25" customHeight="1">
      <c r="B192" s="246"/>
      <c r="C192" s="150" t="s">
        <v>296</v>
      </c>
      <c r="D192" s="150" t="s">
        <v>140</v>
      </c>
      <c r="E192" s="151" t="s">
        <v>2980</v>
      </c>
      <c r="F192" s="152" t="s">
        <v>2981</v>
      </c>
      <c r="G192" s="153" t="s">
        <v>148</v>
      </c>
      <c r="H192" s="154">
        <v>222.02</v>
      </c>
      <c r="I192" s="178"/>
      <c r="J192" s="155">
        <f t="shared" si="0"/>
        <v>0</v>
      </c>
      <c r="K192" s="247"/>
      <c r="L192" s="39"/>
      <c r="M192" s="157" t="s">
        <v>1</v>
      </c>
      <c r="N192" s="234" t="s">
        <v>39</v>
      </c>
      <c r="O192" s="248">
        <v>0</v>
      </c>
      <c r="P192" s="248">
        <f t="shared" si="1"/>
        <v>0</v>
      </c>
      <c r="Q192" s="248">
        <v>0</v>
      </c>
      <c r="R192" s="248">
        <f t="shared" si="2"/>
        <v>0</v>
      </c>
      <c r="S192" s="248">
        <v>0</v>
      </c>
      <c r="T192" s="160">
        <f t="shared" si="3"/>
        <v>0</v>
      </c>
      <c r="AR192" s="161" t="s">
        <v>144</v>
      </c>
      <c r="AT192" s="161" t="s">
        <v>140</v>
      </c>
      <c r="AU192" s="161" t="s">
        <v>86</v>
      </c>
      <c r="AY192" s="211" t="s">
        <v>138</v>
      </c>
      <c r="BE192" s="249">
        <f t="shared" si="4"/>
        <v>0</v>
      </c>
      <c r="BF192" s="249">
        <f t="shared" si="5"/>
        <v>0</v>
      </c>
      <c r="BG192" s="249">
        <f t="shared" si="6"/>
        <v>0</v>
      </c>
      <c r="BH192" s="249">
        <f t="shared" si="7"/>
        <v>0</v>
      </c>
      <c r="BI192" s="249">
        <f t="shared" si="8"/>
        <v>0</v>
      </c>
      <c r="BJ192" s="211" t="s">
        <v>86</v>
      </c>
      <c r="BK192" s="249">
        <f t="shared" si="9"/>
        <v>0</v>
      </c>
      <c r="BL192" s="211" t="s">
        <v>144</v>
      </c>
      <c r="BM192" s="161" t="s">
        <v>455</v>
      </c>
    </row>
    <row r="193" spans="2:65" s="2" customFormat="1" ht="49.15" customHeight="1">
      <c r="B193" s="246"/>
      <c r="C193" s="150" t="s">
        <v>301</v>
      </c>
      <c r="D193" s="150" t="s">
        <v>140</v>
      </c>
      <c r="E193" s="151" t="s">
        <v>2982</v>
      </c>
      <c r="F193" s="152" t="s">
        <v>2983</v>
      </c>
      <c r="G193" s="153" t="s">
        <v>148</v>
      </c>
      <c r="H193" s="154">
        <v>71.933000000000007</v>
      </c>
      <c r="I193" s="178"/>
      <c r="J193" s="155">
        <f t="shared" si="0"/>
        <v>0</v>
      </c>
      <c r="K193" s="247"/>
      <c r="L193" s="39"/>
      <c r="M193" s="157" t="s">
        <v>1</v>
      </c>
      <c r="N193" s="234" t="s">
        <v>39</v>
      </c>
      <c r="O193" s="248">
        <v>0</v>
      </c>
      <c r="P193" s="248">
        <f t="shared" si="1"/>
        <v>0</v>
      </c>
      <c r="Q193" s="248">
        <v>0</v>
      </c>
      <c r="R193" s="248">
        <f t="shared" si="2"/>
        <v>0</v>
      </c>
      <c r="S193" s="248">
        <v>0</v>
      </c>
      <c r="T193" s="160">
        <f t="shared" si="3"/>
        <v>0</v>
      </c>
      <c r="AR193" s="161" t="s">
        <v>144</v>
      </c>
      <c r="AT193" s="161" t="s">
        <v>140</v>
      </c>
      <c r="AU193" s="161" t="s">
        <v>86</v>
      </c>
      <c r="AY193" s="211" t="s">
        <v>138</v>
      </c>
      <c r="BE193" s="249">
        <f t="shared" si="4"/>
        <v>0</v>
      </c>
      <c r="BF193" s="249">
        <f t="shared" si="5"/>
        <v>0</v>
      </c>
      <c r="BG193" s="249">
        <f t="shared" si="6"/>
        <v>0</v>
      </c>
      <c r="BH193" s="249">
        <f t="shared" si="7"/>
        <v>0</v>
      </c>
      <c r="BI193" s="249">
        <f t="shared" si="8"/>
        <v>0</v>
      </c>
      <c r="BJ193" s="211" t="s">
        <v>86</v>
      </c>
      <c r="BK193" s="249">
        <f t="shared" si="9"/>
        <v>0</v>
      </c>
      <c r="BL193" s="211" t="s">
        <v>144</v>
      </c>
      <c r="BM193" s="161" t="s">
        <v>463</v>
      </c>
    </row>
    <row r="194" spans="2:65" s="239" customFormat="1" ht="22.9" customHeight="1">
      <c r="B194" s="240"/>
      <c r="D194" s="138" t="s">
        <v>72</v>
      </c>
      <c r="E194" s="147" t="s">
        <v>174</v>
      </c>
      <c r="F194" s="147" t="s">
        <v>495</v>
      </c>
      <c r="J194" s="245">
        <f>BK194</f>
        <v>0</v>
      </c>
      <c r="L194" s="240"/>
      <c r="M194" s="242"/>
      <c r="P194" s="243">
        <f>SUM(P195:P207)</f>
        <v>0</v>
      </c>
      <c r="R194" s="243">
        <f>SUM(R195:R207)</f>
        <v>0</v>
      </c>
      <c r="T194" s="244">
        <f>SUM(T195:T207)</f>
        <v>0</v>
      </c>
      <c r="AR194" s="138" t="s">
        <v>80</v>
      </c>
      <c r="AT194" s="145" t="s">
        <v>72</v>
      </c>
      <c r="AU194" s="145" t="s">
        <v>80</v>
      </c>
      <c r="AY194" s="138" t="s">
        <v>138</v>
      </c>
      <c r="BK194" s="146">
        <f>SUM(BK195:BK207)</f>
        <v>0</v>
      </c>
    </row>
    <row r="195" spans="2:65" s="2" customFormat="1" ht="33" customHeight="1">
      <c r="B195" s="246"/>
      <c r="C195" s="150" t="s">
        <v>305</v>
      </c>
      <c r="D195" s="150" t="s">
        <v>140</v>
      </c>
      <c r="E195" s="151" t="s">
        <v>2984</v>
      </c>
      <c r="F195" s="152" t="s">
        <v>2985</v>
      </c>
      <c r="G195" s="153" t="s">
        <v>143</v>
      </c>
      <c r="H195" s="154">
        <v>43.2</v>
      </c>
      <c r="I195" s="178"/>
      <c r="J195" s="155">
        <f t="shared" ref="J195:J207" si="10">ROUND(I195*H195,2)</f>
        <v>0</v>
      </c>
      <c r="K195" s="247"/>
      <c r="L195" s="39"/>
      <c r="M195" s="157" t="s">
        <v>1</v>
      </c>
      <c r="N195" s="234" t="s">
        <v>39</v>
      </c>
      <c r="O195" s="248">
        <v>0</v>
      </c>
      <c r="P195" s="248">
        <f t="shared" ref="P195:P207" si="11">O195*H195</f>
        <v>0</v>
      </c>
      <c r="Q195" s="248">
        <v>0</v>
      </c>
      <c r="R195" s="248">
        <f t="shared" ref="R195:R207" si="12">Q195*H195</f>
        <v>0</v>
      </c>
      <c r="S195" s="248">
        <v>0</v>
      </c>
      <c r="T195" s="160">
        <f t="shared" ref="T195:T207" si="13">S195*H195</f>
        <v>0</v>
      </c>
      <c r="AR195" s="161" t="s">
        <v>144</v>
      </c>
      <c r="AT195" s="161" t="s">
        <v>140</v>
      </c>
      <c r="AU195" s="161" t="s">
        <v>86</v>
      </c>
      <c r="AY195" s="211" t="s">
        <v>138</v>
      </c>
      <c r="BE195" s="249">
        <f t="shared" ref="BE195:BE207" si="14">IF(N195="základná",J195,0)</f>
        <v>0</v>
      </c>
      <c r="BF195" s="249">
        <f t="shared" ref="BF195:BF207" si="15">IF(N195="znížená",J195,0)</f>
        <v>0</v>
      </c>
      <c r="BG195" s="249">
        <f t="shared" ref="BG195:BG207" si="16">IF(N195="zákl. prenesená",J195,0)</f>
        <v>0</v>
      </c>
      <c r="BH195" s="249">
        <f t="shared" ref="BH195:BH207" si="17">IF(N195="zníž. prenesená",J195,0)</f>
        <v>0</v>
      </c>
      <c r="BI195" s="249">
        <f t="shared" ref="BI195:BI207" si="18">IF(N195="nulová",J195,0)</f>
        <v>0</v>
      </c>
      <c r="BJ195" s="211" t="s">
        <v>86</v>
      </c>
      <c r="BK195" s="249">
        <f t="shared" ref="BK195:BK207" si="19">ROUND(I195*H195,2)</f>
        <v>0</v>
      </c>
      <c r="BL195" s="211" t="s">
        <v>144</v>
      </c>
      <c r="BM195" s="161" t="s">
        <v>471</v>
      </c>
    </row>
    <row r="196" spans="2:65" s="2" customFormat="1" ht="16.5" customHeight="1">
      <c r="B196" s="246"/>
      <c r="C196" s="163" t="s">
        <v>309</v>
      </c>
      <c r="D196" s="163" t="s">
        <v>322</v>
      </c>
      <c r="E196" s="164" t="s">
        <v>2986</v>
      </c>
      <c r="F196" s="165" t="s">
        <v>2987</v>
      </c>
      <c r="G196" s="166" t="s">
        <v>143</v>
      </c>
      <c r="H196" s="167">
        <v>44.064</v>
      </c>
      <c r="I196" s="180"/>
      <c r="J196" s="168">
        <f t="shared" si="10"/>
        <v>0</v>
      </c>
      <c r="K196" s="169"/>
      <c r="L196" s="170"/>
      <c r="M196" s="171" t="s">
        <v>1</v>
      </c>
      <c r="N196" s="251" t="s">
        <v>39</v>
      </c>
      <c r="O196" s="248">
        <v>0</v>
      </c>
      <c r="P196" s="248">
        <f t="shared" si="11"/>
        <v>0</v>
      </c>
      <c r="Q196" s="248">
        <v>0</v>
      </c>
      <c r="R196" s="248">
        <f t="shared" si="12"/>
        <v>0</v>
      </c>
      <c r="S196" s="248">
        <v>0</v>
      </c>
      <c r="T196" s="160">
        <f t="shared" si="13"/>
        <v>0</v>
      </c>
      <c r="AR196" s="161" t="s">
        <v>170</v>
      </c>
      <c r="AT196" s="161" t="s">
        <v>322</v>
      </c>
      <c r="AU196" s="161" t="s">
        <v>86</v>
      </c>
      <c r="AY196" s="211" t="s">
        <v>138</v>
      </c>
      <c r="BE196" s="249">
        <f t="shared" si="14"/>
        <v>0</v>
      </c>
      <c r="BF196" s="249">
        <f t="shared" si="15"/>
        <v>0</v>
      </c>
      <c r="BG196" s="249">
        <f t="shared" si="16"/>
        <v>0</v>
      </c>
      <c r="BH196" s="249">
        <f t="shared" si="17"/>
        <v>0</v>
      </c>
      <c r="BI196" s="249">
        <f t="shared" si="18"/>
        <v>0</v>
      </c>
      <c r="BJ196" s="211" t="s">
        <v>86</v>
      </c>
      <c r="BK196" s="249">
        <f t="shared" si="19"/>
        <v>0</v>
      </c>
      <c r="BL196" s="211" t="s">
        <v>144</v>
      </c>
      <c r="BM196" s="161" t="s">
        <v>479</v>
      </c>
    </row>
    <row r="197" spans="2:65" s="2" customFormat="1" ht="24.2" customHeight="1">
      <c r="B197" s="246"/>
      <c r="C197" s="150" t="s">
        <v>313</v>
      </c>
      <c r="D197" s="150" t="s">
        <v>140</v>
      </c>
      <c r="E197" s="151" t="s">
        <v>2988</v>
      </c>
      <c r="F197" s="152" t="s">
        <v>2989</v>
      </c>
      <c r="G197" s="153" t="s">
        <v>153</v>
      </c>
      <c r="H197" s="154">
        <v>1.1180000000000001</v>
      </c>
      <c r="I197" s="178"/>
      <c r="J197" s="155">
        <f t="shared" si="10"/>
        <v>0</v>
      </c>
      <c r="K197" s="247"/>
      <c r="L197" s="39"/>
      <c r="M197" s="157" t="s">
        <v>1</v>
      </c>
      <c r="N197" s="234" t="s">
        <v>39</v>
      </c>
      <c r="O197" s="248">
        <v>0</v>
      </c>
      <c r="P197" s="248">
        <f t="shared" si="11"/>
        <v>0</v>
      </c>
      <c r="Q197" s="248">
        <v>0</v>
      </c>
      <c r="R197" s="248">
        <f t="shared" si="12"/>
        <v>0</v>
      </c>
      <c r="S197" s="248">
        <v>0</v>
      </c>
      <c r="T197" s="160">
        <f t="shared" si="13"/>
        <v>0</v>
      </c>
      <c r="AR197" s="161" t="s">
        <v>144</v>
      </c>
      <c r="AT197" s="161" t="s">
        <v>140</v>
      </c>
      <c r="AU197" s="161" t="s">
        <v>86</v>
      </c>
      <c r="AY197" s="211" t="s">
        <v>138</v>
      </c>
      <c r="BE197" s="249">
        <f t="shared" si="14"/>
        <v>0</v>
      </c>
      <c r="BF197" s="249">
        <f t="shared" si="15"/>
        <v>0</v>
      </c>
      <c r="BG197" s="249">
        <f t="shared" si="16"/>
        <v>0</v>
      </c>
      <c r="BH197" s="249">
        <f t="shared" si="17"/>
        <v>0</v>
      </c>
      <c r="BI197" s="249">
        <f t="shared" si="18"/>
        <v>0</v>
      </c>
      <c r="BJ197" s="211" t="s">
        <v>86</v>
      </c>
      <c r="BK197" s="249">
        <f t="shared" si="19"/>
        <v>0</v>
      </c>
      <c r="BL197" s="211" t="s">
        <v>144</v>
      </c>
      <c r="BM197" s="161" t="s">
        <v>487</v>
      </c>
    </row>
    <row r="198" spans="2:65" s="2" customFormat="1" ht="16.5" customHeight="1">
      <c r="B198" s="246"/>
      <c r="C198" s="150" t="s">
        <v>317</v>
      </c>
      <c r="D198" s="150" t="s">
        <v>140</v>
      </c>
      <c r="E198" s="151" t="s">
        <v>2990</v>
      </c>
      <c r="F198" s="152" t="s">
        <v>2991</v>
      </c>
      <c r="G198" s="153" t="s">
        <v>143</v>
      </c>
      <c r="H198" s="154">
        <v>43.2</v>
      </c>
      <c r="I198" s="178"/>
      <c r="J198" s="155">
        <f t="shared" si="10"/>
        <v>0</v>
      </c>
      <c r="K198" s="247"/>
      <c r="L198" s="39"/>
      <c r="M198" s="157" t="s">
        <v>1</v>
      </c>
      <c r="N198" s="234" t="s">
        <v>39</v>
      </c>
      <c r="O198" s="248">
        <v>0</v>
      </c>
      <c r="P198" s="248">
        <f t="shared" si="11"/>
        <v>0</v>
      </c>
      <c r="Q198" s="248">
        <v>0</v>
      </c>
      <c r="R198" s="248">
        <f t="shared" si="12"/>
        <v>0</v>
      </c>
      <c r="S198" s="248">
        <v>0</v>
      </c>
      <c r="T198" s="160">
        <f t="shared" si="13"/>
        <v>0</v>
      </c>
      <c r="AR198" s="161" t="s">
        <v>144</v>
      </c>
      <c r="AT198" s="161" t="s">
        <v>140</v>
      </c>
      <c r="AU198" s="161" t="s">
        <v>86</v>
      </c>
      <c r="AY198" s="211" t="s">
        <v>138</v>
      </c>
      <c r="BE198" s="249">
        <f t="shared" si="14"/>
        <v>0</v>
      </c>
      <c r="BF198" s="249">
        <f t="shared" si="15"/>
        <v>0</v>
      </c>
      <c r="BG198" s="249">
        <f t="shared" si="16"/>
        <v>0</v>
      </c>
      <c r="BH198" s="249">
        <f t="shared" si="17"/>
        <v>0</v>
      </c>
      <c r="BI198" s="249">
        <f t="shared" si="18"/>
        <v>0</v>
      </c>
      <c r="BJ198" s="211" t="s">
        <v>86</v>
      </c>
      <c r="BK198" s="249">
        <f t="shared" si="19"/>
        <v>0</v>
      </c>
      <c r="BL198" s="211" t="s">
        <v>144</v>
      </c>
      <c r="BM198" s="161" t="s">
        <v>496</v>
      </c>
    </row>
    <row r="199" spans="2:65" s="2" customFormat="1" ht="24.2" customHeight="1">
      <c r="B199" s="246"/>
      <c r="C199" s="150" t="s">
        <v>321</v>
      </c>
      <c r="D199" s="150" t="s">
        <v>140</v>
      </c>
      <c r="E199" s="151" t="s">
        <v>2992</v>
      </c>
      <c r="F199" s="152" t="s">
        <v>2993</v>
      </c>
      <c r="G199" s="153" t="s">
        <v>148</v>
      </c>
      <c r="H199" s="154">
        <v>418.02</v>
      </c>
      <c r="I199" s="178"/>
      <c r="J199" s="155">
        <f t="shared" si="10"/>
        <v>0</v>
      </c>
      <c r="K199" s="247"/>
      <c r="L199" s="39"/>
      <c r="M199" s="157" t="s">
        <v>1</v>
      </c>
      <c r="N199" s="234" t="s">
        <v>39</v>
      </c>
      <c r="O199" s="248">
        <v>0</v>
      </c>
      <c r="P199" s="248">
        <f t="shared" si="11"/>
        <v>0</v>
      </c>
      <c r="Q199" s="248">
        <v>0</v>
      </c>
      <c r="R199" s="248">
        <f t="shared" si="12"/>
        <v>0</v>
      </c>
      <c r="S199" s="248">
        <v>0</v>
      </c>
      <c r="T199" s="160">
        <f t="shared" si="13"/>
        <v>0</v>
      </c>
      <c r="AR199" s="161" t="s">
        <v>144</v>
      </c>
      <c r="AT199" s="161" t="s">
        <v>140</v>
      </c>
      <c r="AU199" s="161" t="s">
        <v>86</v>
      </c>
      <c r="AY199" s="211" t="s">
        <v>138</v>
      </c>
      <c r="BE199" s="249">
        <f t="shared" si="14"/>
        <v>0</v>
      </c>
      <c r="BF199" s="249">
        <f t="shared" si="15"/>
        <v>0</v>
      </c>
      <c r="BG199" s="249">
        <f t="shared" si="16"/>
        <v>0</v>
      </c>
      <c r="BH199" s="249">
        <f t="shared" si="17"/>
        <v>0</v>
      </c>
      <c r="BI199" s="249">
        <f t="shared" si="18"/>
        <v>0</v>
      </c>
      <c r="BJ199" s="211" t="s">
        <v>86</v>
      </c>
      <c r="BK199" s="249">
        <f t="shared" si="19"/>
        <v>0</v>
      </c>
      <c r="BL199" s="211" t="s">
        <v>144</v>
      </c>
      <c r="BM199" s="161" t="s">
        <v>504</v>
      </c>
    </row>
    <row r="200" spans="2:65" s="2" customFormat="1" ht="24.2" customHeight="1">
      <c r="B200" s="246"/>
      <c r="C200" s="150" t="s">
        <v>326</v>
      </c>
      <c r="D200" s="150" t="s">
        <v>140</v>
      </c>
      <c r="E200" s="151" t="s">
        <v>2994</v>
      </c>
      <c r="F200" s="152" t="s">
        <v>2995</v>
      </c>
      <c r="G200" s="153" t="s">
        <v>148</v>
      </c>
      <c r="H200" s="154">
        <v>739.38</v>
      </c>
      <c r="I200" s="178"/>
      <c r="J200" s="155">
        <f t="shared" si="10"/>
        <v>0</v>
      </c>
      <c r="K200" s="247"/>
      <c r="L200" s="39"/>
      <c r="M200" s="157" t="s">
        <v>1</v>
      </c>
      <c r="N200" s="234" t="s">
        <v>39</v>
      </c>
      <c r="O200" s="248">
        <v>0</v>
      </c>
      <c r="P200" s="248">
        <f t="shared" si="11"/>
        <v>0</v>
      </c>
      <c r="Q200" s="248">
        <v>0</v>
      </c>
      <c r="R200" s="248">
        <f t="shared" si="12"/>
        <v>0</v>
      </c>
      <c r="S200" s="248">
        <v>0</v>
      </c>
      <c r="T200" s="160">
        <f t="shared" si="13"/>
        <v>0</v>
      </c>
      <c r="AR200" s="161" t="s">
        <v>144</v>
      </c>
      <c r="AT200" s="161" t="s">
        <v>140</v>
      </c>
      <c r="AU200" s="161" t="s">
        <v>86</v>
      </c>
      <c r="AY200" s="211" t="s">
        <v>138</v>
      </c>
      <c r="BE200" s="249">
        <f t="shared" si="14"/>
        <v>0</v>
      </c>
      <c r="BF200" s="249">
        <f t="shared" si="15"/>
        <v>0</v>
      </c>
      <c r="BG200" s="249">
        <f t="shared" si="16"/>
        <v>0</v>
      </c>
      <c r="BH200" s="249">
        <f t="shared" si="17"/>
        <v>0</v>
      </c>
      <c r="BI200" s="249">
        <f t="shared" si="18"/>
        <v>0</v>
      </c>
      <c r="BJ200" s="211" t="s">
        <v>86</v>
      </c>
      <c r="BK200" s="249">
        <f t="shared" si="19"/>
        <v>0</v>
      </c>
      <c r="BL200" s="211" t="s">
        <v>144</v>
      </c>
      <c r="BM200" s="161" t="s">
        <v>512</v>
      </c>
    </row>
    <row r="201" spans="2:65" s="2" customFormat="1" ht="24.2" customHeight="1">
      <c r="B201" s="246"/>
      <c r="C201" s="150" t="s">
        <v>330</v>
      </c>
      <c r="D201" s="150" t="s">
        <v>140</v>
      </c>
      <c r="E201" s="151" t="s">
        <v>2996</v>
      </c>
      <c r="F201" s="152" t="s">
        <v>2997</v>
      </c>
      <c r="G201" s="153" t="s">
        <v>148</v>
      </c>
      <c r="H201" s="154">
        <v>352.14</v>
      </c>
      <c r="I201" s="178"/>
      <c r="J201" s="155">
        <f t="shared" si="10"/>
        <v>0</v>
      </c>
      <c r="K201" s="247"/>
      <c r="L201" s="39"/>
      <c r="M201" s="157" t="s">
        <v>1</v>
      </c>
      <c r="N201" s="234" t="s">
        <v>39</v>
      </c>
      <c r="O201" s="248">
        <v>0</v>
      </c>
      <c r="P201" s="248">
        <f t="shared" si="11"/>
        <v>0</v>
      </c>
      <c r="Q201" s="248">
        <v>0</v>
      </c>
      <c r="R201" s="248">
        <f t="shared" si="12"/>
        <v>0</v>
      </c>
      <c r="S201" s="248">
        <v>0</v>
      </c>
      <c r="T201" s="160">
        <f t="shared" si="13"/>
        <v>0</v>
      </c>
      <c r="AR201" s="161" t="s">
        <v>144</v>
      </c>
      <c r="AT201" s="161" t="s">
        <v>140</v>
      </c>
      <c r="AU201" s="161" t="s">
        <v>86</v>
      </c>
      <c r="AY201" s="211" t="s">
        <v>138</v>
      </c>
      <c r="BE201" s="249">
        <f t="shared" si="14"/>
        <v>0</v>
      </c>
      <c r="BF201" s="249">
        <f t="shared" si="15"/>
        <v>0</v>
      </c>
      <c r="BG201" s="249">
        <f t="shared" si="16"/>
        <v>0</v>
      </c>
      <c r="BH201" s="249">
        <f t="shared" si="17"/>
        <v>0</v>
      </c>
      <c r="BI201" s="249">
        <f t="shared" si="18"/>
        <v>0</v>
      </c>
      <c r="BJ201" s="211" t="s">
        <v>86</v>
      </c>
      <c r="BK201" s="249">
        <f t="shared" si="19"/>
        <v>0</v>
      </c>
      <c r="BL201" s="211" t="s">
        <v>144</v>
      </c>
      <c r="BM201" s="161" t="s">
        <v>521</v>
      </c>
    </row>
    <row r="202" spans="2:65" s="2" customFormat="1" ht="24.2" customHeight="1">
      <c r="B202" s="246"/>
      <c r="C202" s="150" t="s">
        <v>334</v>
      </c>
      <c r="D202" s="150" t="s">
        <v>140</v>
      </c>
      <c r="E202" s="151" t="s">
        <v>2998</v>
      </c>
      <c r="F202" s="152" t="s">
        <v>2999</v>
      </c>
      <c r="G202" s="153" t="s">
        <v>148</v>
      </c>
      <c r="H202" s="154">
        <v>721.88599999999997</v>
      </c>
      <c r="I202" s="178"/>
      <c r="J202" s="155">
        <f t="shared" si="10"/>
        <v>0</v>
      </c>
      <c r="K202" s="247"/>
      <c r="L202" s="39"/>
      <c r="M202" s="157" t="s">
        <v>1</v>
      </c>
      <c r="N202" s="234" t="s">
        <v>39</v>
      </c>
      <c r="O202" s="248">
        <v>0</v>
      </c>
      <c r="P202" s="248">
        <f t="shared" si="11"/>
        <v>0</v>
      </c>
      <c r="Q202" s="248">
        <v>0</v>
      </c>
      <c r="R202" s="248">
        <f t="shared" si="12"/>
        <v>0</v>
      </c>
      <c r="S202" s="248">
        <v>0</v>
      </c>
      <c r="T202" s="160">
        <f t="shared" si="13"/>
        <v>0</v>
      </c>
      <c r="AR202" s="161" t="s">
        <v>144</v>
      </c>
      <c r="AT202" s="161" t="s">
        <v>140</v>
      </c>
      <c r="AU202" s="161" t="s">
        <v>86</v>
      </c>
      <c r="AY202" s="211" t="s">
        <v>138</v>
      </c>
      <c r="BE202" s="249">
        <f t="shared" si="14"/>
        <v>0</v>
      </c>
      <c r="BF202" s="249">
        <f t="shared" si="15"/>
        <v>0</v>
      </c>
      <c r="BG202" s="249">
        <f t="shared" si="16"/>
        <v>0</v>
      </c>
      <c r="BH202" s="249">
        <f t="shared" si="17"/>
        <v>0</v>
      </c>
      <c r="BI202" s="249">
        <f t="shared" si="18"/>
        <v>0</v>
      </c>
      <c r="BJ202" s="211" t="s">
        <v>86</v>
      </c>
      <c r="BK202" s="249">
        <f t="shared" si="19"/>
        <v>0</v>
      </c>
      <c r="BL202" s="211" t="s">
        <v>144</v>
      </c>
      <c r="BM202" s="161" t="s">
        <v>529</v>
      </c>
    </row>
    <row r="203" spans="2:65" s="2" customFormat="1" ht="24.2" customHeight="1">
      <c r="B203" s="246"/>
      <c r="C203" s="150" t="s">
        <v>338</v>
      </c>
      <c r="D203" s="150" t="s">
        <v>140</v>
      </c>
      <c r="E203" s="151" t="s">
        <v>3000</v>
      </c>
      <c r="F203" s="152" t="s">
        <v>3001</v>
      </c>
      <c r="G203" s="153" t="s">
        <v>148</v>
      </c>
      <c r="H203" s="154">
        <v>25.48</v>
      </c>
      <c r="I203" s="178"/>
      <c r="J203" s="155">
        <f t="shared" si="10"/>
        <v>0</v>
      </c>
      <c r="K203" s="247"/>
      <c r="L203" s="39"/>
      <c r="M203" s="157" t="s">
        <v>1</v>
      </c>
      <c r="N203" s="234" t="s">
        <v>39</v>
      </c>
      <c r="O203" s="248">
        <v>0</v>
      </c>
      <c r="P203" s="248">
        <f t="shared" si="11"/>
        <v>0</v>
      </c>
      <c r="Q203" s="248">
        <v>0</v>
      </c>
      <c r="R203" s="248">
        <f t="shared" si="12"/>
        <v>0</v>
      </c>
      <c r="S203" s="248">
        <v>0</v>
      </c>
      <c r="T203" s="160">
        <f t="shared" si="13"/>
        <v>0</v>
      </c>
      <c r="AR203" s="161" t="s">
        <v>144</v>
      </c>
      <c r="AT203" s="161" t="s">
        <v>140</v>
      </c>
      <c r="AU203" s="161" t="s">
        <v>86</v>
      </c>
      <c r="AY203" s="211" t="s">
        <v>138</v>
      </c>
      <c r="BE203" s="249">
        <f t="shared" si="14"/>
        <v>0</v>
      </c>
      <c r="BF203" s="249">
        <f t="shared" si="15"/>
        <v>0</v>
      </c>
      <c r="BG203" s="249">
        <f t="shared" si="16"/>
        <v>0</v>
      </c>
      <c r="BH203" s="249">
        <f t="shared" si="17"/>
        <v>0</v>
      </c>
      <c r="BI203" s="249">
        <f t="shared" si="18"/>
        <v>0</v>
      </c>
      <c r="BJ203" s="211" t="s">
        <v>86</v>
      </c>
      <c r="BK203" s="249">
        <f t="shared" si="19"/>
        <v>0</v>
      </c>
      <c r="BL203" s="211" t="s">
        <v>144</v>
      </c>
      <c r="BM203" s="161" t="s">
        <v>537</v>
      </c>
    </row>
    <row r="204" spans="2:65" s="2" customFormat="1" ht="33" customHeight="1">
      <c r="B204" s="246"/>
      <c r="C204" s="150" t="s">
        <v>342</v>
      </c>
      <c r="D204" s="150" t="s">
        <v>140</v>
      </c>
      <c r="E204" s="151" t="s">
        <v>3002</v>
      </c>
      <c r="F204" s="152" t="s">
        <v>3003</v>
      </c>
      <c r="G204" s="153" t="s">
        <v>148</v>
      </c>
      <c r="H204" s="154">
        <v>35.340000000000003</v>
      </c>
      <c r="I204" s="178"/>
      <c r="J204" s="155">
        <f t="shared" si="10"/>
        <v>0</v>
      </c>
      <c r="K204" s="247"/>
      <c r="L204" s="39"/>
      <c r="M204" s="157" t="s">
        <v>1</v>
      </c>
      <c r="N204" s="234" t="s">
        <v>39</v>
      </c>
      <c r="O204" s="248">
        <v>0</v>
      </c>
      <c r="P204" s="248">
        <f t="shared" si="11"/>
        <v>0</v>
      </c>
      <c r="Q204" s="248">
        <v>0</v>
      </c>
      <c r="R204" s="248">
        <f t="shared" si="12"/>
        <v>0</v>
      </c>
      <c r="S204" s="248">
        <v>0</v>
      </c>
      <c r="T204" s="160">
        <f t="shared" si="13"/>
        <v>0</v>
      </c>
      <c r="AR204" s="161" t="s">
        <v>144</v>
      </c>
      <c r="AT204" s="161" t="s">
        <v>140</v>
      </c>
      <c r="AU204" s="161" t="s">
        <v>86</v>
      </c>
      <c r="AY204" s="211" t="s">
        <v>138</v>
      </c>
      <c r="BE204" s="249">
        <f t="shared" si="14"/>
        <v>0</v>
      </c>
      <c r="BF204" s="249">
        <f t="shared" si="15"/>
        <v>0</v>
      </c>
      <c r="BG204" s="249">
        <f t="shared" si="16"/>
        <v>0</v>
      </c>
      <c r="BH204" s="249">
        <f t="shared" si="17"/>
        <v>0</v>
      </c>
      <c r="BI204" s="249">
        <f t="shared" si="18"/>
        <v>0</v>
      </c>
      <c r="BJ204" s="211" t="s">
        <v>86</v>
      </c>
      <c r="BK204" s="249">
        <f t="shared" si="19"/>
        <v>0</v>
      </c>
      <c r="BL204" s="211" t="s">
        <v>144</v>
      </c>
      <c r="BM204" s="161" t="s">
        <v>543</v>
      </c>
    </row>
    <row r="205" spans="2:65" s="2" customFormat="1" ht="33" customHeight="1">
      <c r="B205" s="246"/>
      <c r="C205" s="150" t="s">
        <v>346</v>
      </c>
      <c r="D205" s="150" t="s">
        <v>140</v>
      </c>
      <c r="E205" s="151" t="s">
        <v>3004</v>
      </c>
      <c r="F205" s="152" t="s">
        <v>3005</v>
      </c>
      <c r="G205" s="153" t="s">
        <v>148</v>
      </c>
      <c r="H205" s="154">
        <v>12.92</v>
      </c>
      <c r="I205" s="178"/>
      <c r="J205" s="155">
        <f t="shared" si="10"/>
        <v>0</v>
      </c>
      <c r="K205" s="247"/>
      <c r="L205" s="39"/>
      <c r="M205" s="157" t="s">
        <v>1</v>
      </c>
      <c r="N205" s="234" t="s">
        <v>39</v>
      </c>
      <c r="O205" s="248">
        <v>0</v>
      </c>
      <c r="P205" s="248">
        <f t="shared" si="11"/>
        <v>0</v>
      </c>
      <c r="Q205" s="248">
        <v>0</v>
      </c>
      <c r="R205" s="248">
        <f t="shared" si="12"/>
        <v>0</v>
      </c>
      <c r="S205" s="248">
        <v>0</v>
      </c>
      <c r="T205" s="160">
        <f t="shared" si="13"/>
        <v>0</v>
      </c>
      <c r="AR205" s="161" t="s">
        <v>144</v>
      </c>
      <c r="AT205" s="161" t="s">
        <v>140</v>
      </c>
      <c r="AU205" s="161" t="s">
        <v>86</v>
      </c>
      <c r="AY205" s="211" t="s">
        <v>138</v>
      </c>
      <c r="BE205" s="249">
        <f t="shared" si="14"/>
        <v>0</v>
      </c>
      <c r="BF205" s="249">
        <f t="shared" si="15"/>
        <v>0</v>
      </c>
      <c r="BG205" s="249">
        <f t="shared" si="16"/>
        <v>0</v>
      </c>
      <c r="BH205" s="249">
        <f t="shared" si="17"/>
        <v>0</v>
      </c>
      <c r="BI205" s="249">
        <f t="shared" si="18"/>
        <v>0</v>
      </c>
      <c r="BJ205" s="211" t="s">
        <v>86</v>
      </c>
      <c r="BK205" s="249">
        <f t="shared" si="19"/>
        <v>0</v>
      </c>
      <c r="BL205" s="211" t="s">
        <v>144</v>
      </c>
      <c r="BM205" s="161" t="s">
        <v>551</v>
      </c>
    </row>
    <row r="206" spans="2:65" s="2" customFormat="1" ht="16.5" customHeight="1">
      <c r="B206" s="246"/>
      <c r="C206" s="150" t="s">
        <v>350</v>
      </c>
      <c r="D206" s="150" t="s">
        <v>140</v>
      </c>
      <c r="E206" s="151" t="s">
        <v>3006</v>
      </c>
      <c r="F206" s="152" t="s">
        <v>3007</v>
      </c>
      <c r="G206" s="153" t="s">
        <v>299</v>
      </c>
      <c r="H206" s="154">
        <v>70</v>
      </c>
      <c r="I206" s="178"/>
      <c r="J206" s="155">
        <f t="shared" si="10"/>
        <v>0</v>
      </c>
      <c r="K206" s="247"/>
      <c r="L206" s="39"/>
      <c r="M206" s="157" t="s">
        <v>1</v>
      </c>
      <c r="N206" s="234" t="s">
        <v>39</v>
      </c>
      <c r="O206" s="248">
        <v>0</v>
      </c>
      <c r="P206" s="248">
        <f t="shared" si="11"/>
        <v>0</v>
      </c>
      <c r="Q206" s="248">
        <v>0</v>
      </c>
      <c r="R206" s="248">
        <f t="shared" si="12"/>
        <v>0</v>
      </c>
      <c r="S206" s="248">
        <v>0</v>
      </c>
      <c r="T206" s="160">
        <f t="shared" si="13"/>
        <v>0</v>
      </c>
      <c r="AR206" s="161" t="s">
        <v>144</v>
      </c>
      <c r="AT206" s="161" t="s">
        <v>140</v>
      </c>
      <c r="AU206" s="161" t="s">
        <v>86</v>
      </c>
      <c r="AY206" s="211" t="s">
        <v>138</v>
      </c>
      <c r="BE206" s="249">
        <f t="shared" si="14"/>
        <v>0</v>
      </c>
      <c r="BF206" s="249">
        <f t="shared" si="15"/>
        <v>0</v>
      </c>
      <c r="BG206" s="249">
        <f t="shared" si="16"/>
        <v>0</v>
      </c>
      <c r="BH206" s="249">
        <f t="shared" si="17"/>
        <v>0</v>
      </c>
      <c r="BI206" s="249">
        <f t="shared" si="18"/>
        <v>0</v>
      </c>
      <c r="BJ206" s="211" t="s">
        <v>86</v>
      </c>
      <c r="BK206" s="249">
        <f t="shared" si="19"/>
        <v>0</v>
      </c>
      <c r="BL206" s="211" t="s">
        <v>144</v>
      </c>
      <c r="BM206" s="161" t="s">
        <v>559</v>
      </c>
    </row>
    <row r="207" spans="2:65" s="2" customFormat="1" ht="16.5" customHeight="1">
      <c r="B207" s="246"/>
      <c r="C207" s="150" t="s">
        <v>354</v>
      </c>
      <c r="D207" s="150" t="s">
        <v>140</v>
      </c>
      <c r="E207" s="151" t="s">
        <v>526</v>
      </c>
      <c r="F207" s="152" t="s">
        <v>3008</v>
      </c>
      <c r="G207" s="153" t="s">
        <v>148</v>
      </c>
      <c r="H207" s="154">
        <v>3593.4479999999999</v>
      </c>
      <c r="I207" s="178"/>
      <c r="J207" s="155">
        <f t="shared" si="10"/>
        <v>0</v>
      </c>
      <c r="K207" s="247"/>
      <c r="L207" s="39"/>
      <c r="M207" s="157" t="s">
        <v>1</v>
      </c>
      <c r="N207" s="234" t="s">
        <v>39</v>
      </c>
      <c r="O207" s="248">
        <v>0</v>
      </c>
      <c r="P207" s="248">
        <f t="shared" si="11"/>
        <v>0</v>
      </c>
      <c r="Q207" s="248">
        <v>0</v>
      </c>
      <c r="R207" s="248">
        <f t="shared" si="12"/>
        <v>0</v>
      </c>
      <c r="S207" s="248">
        <v>0</v>
      </c>
      <c r="T207" s="160">
        <f t="shared" si="13"/>
        <v>0</v>
      </c>
      <c r="AR207" s="161" t="s">
        <v>144</v>
      </c>
      <c r="AT207" s="161" t="s">
        <v>140</v>
      </c>
      <c r="AU207" s="161" t="s">
        <v>86</v>
      </c>
      <c r="AY207" s="211" t="s">
        <v>138</v>
      </c>
      <c r="BE207" s="249">
        <f t="shared" si="14"/>
        <v>0</v>
      </c>
      <c r="BF207" s="249">
        <f t="shared" si="15"/>
        <v>0</v>
      </c>
      <c r="BG207" s="249">
        <f t="shared" si="16"/>
        <v>0</v>
      </c>
      <c r="BH207" s="249">
        <f t="shared" si="17"/>
        <v>0</v>
      </c>
      <c r="BI207" s="249">
        <f t="shared" si="18"/>
        <v>0</v>
      </c>
      <c r="BJ207" s="211" t="s">
        <v>86</v>
      </c>
      <c r="BK207" s="249">
        <f t="shared" si="19"/>
        <v>0</v>
      </c>
      <c r="BL207" s="211" t="s">
        <v>144</v>
      </c>
      <c r="BM207" s="161" t="s">
        <v>567</v>
      </c>
    </row>
    <row r="208" spans="2:65" s="239" customFormat="1" ht="22.9" customHeight="1">
      <c r="B208" s="240"/>
      <c r="D208" s="138" t="s">
        <v>72</v>
      </c>
      <c r="E208" s="147" t="s">
        <v>541</v>
      </c>
      <c r="F208" s="147" t="s">
        <v>771</v>
      </c>
      <c r="J208" s="245">
        <f>BK208</f>
        <v>0</v>
      </c>
      <c r="L208" s="240"/>
      <c r="M208" s="242"/>
      <c r="P208" s="243">
        <f>P209</f>
        <v>0</v>
      </c>
      <c r="R208" s="243">
        <f>R209</f>
        <v>0</v>
      </c>
      <c r="T208" s="244">
        <f>T209</f>
        <v>0</v>
      </c>
      <c r="AR208" s="138" t="s">
        <v>80</v>
      </c>
      <c r="AT208" s="145" t="s">
        <v>72</v>
      </c>
      <c r="AU208" s="145" t="s">
        <v>80</v>
      </c>
      <c r="AY208" s="138" t="s">
        <v>138</v>
      </c>
      <c r="BK208" s="146">
        <f>BK209</f>
        <v>0</v>
      </c>
    </row>
    <row r="209" spans="2:65" s="2" customFormat="1" ht="24.2" customHeight="1">
      <c r="B209" s="246"/>
      <c r="C209" s="150" t="s">
        <v>358</v>
      </c>
      <c r="D209" s="150" t="s">
        <v>140</v>
      </c>
      <c r="E209" s="151" t="s">
        <v>773</v>
      </c>
      <c r="F209" s="152" t="s">
        <v>774</v>
      </c>
      <c r="G209" s="153" t="s">
        <v>209</v>
      </c>
      <c r="H209" s="154">
        <v>1037.0609999999999</v>
      </c>
      <c r="I209" s="178"/>
      <c r="J209" s="155">
        <f>ROUND(I209*H209,2)</f>
        <v>0</v>
      </c>
      <c r="K209" s="247"/>
      <c r="L209" s="39"/>
      <c r="M209" s="157" t="s">
        <v>1</v>
      </c>
      <c r="N209" s="234" t="s">
        <v>39</v>
      </c>
      <c r="O209" s="248">
        <v>0</v>
      </c>
      <c r="P209" s="248">
        <f>O209*H209</f>
        <v>0</v>
      </c>
      <c r="Q209" s="248">
        <v>0</v>
      </c>
      <c r="R209" s="248">
        <f>Q209*H209</f>
        <v>0</v>
      </c>
      <c r="S209" s="248">
        <v>0</v>
      </c>
      <c r="T209" s="160">
        <f>S209*H209</f>
        <v>0</v>
      </c>
      <c r="AR209" s="161" t="s">
        <v>144</v>
      </c>
      <c r="AT209" s="161" t="s">
        <v>140</v>
      </c>
      <c r="AU209" s="161" t="s">
        <v>86</v>
      </c>
      <c r="AY209" s="211" t="s">
        <v>138</v>
      </c>
      <c r="BE209" s="249">
        <f>IF(N209="základná",J209,0)</f>
        <v>0</v>
      </c>
      <c r="BF209" s="249">
        <f>IF(N209="znížená",J209,0)</f>
        <v>0</v>
      </c>
      <c r="BG209" s="249">
        <f>IF(N209="zákl. prenesená",J209,0)</f>
        <v>0</v>
      </c>
      <c r="BH209" s="249">
        <f>IF(N209="zníž. prenesená",J209,0)</f>
        <v>0</v>
      </c>
      <c r="BI209" s="249">
        <f>IF(N209="nulová",J209,0)</f>
        <v>0</v>
      </c>
      <c r="BJ209" s="211" t="s">
        <v>86</v>
      </c>
      <c r="BK209" s="249">
        <f>ROUND(I209*H209,2)</f>
        <v>0</v>
      </c>
      <c r="BL209" s="211" t="s">
        <v>144</v>
      </c>
      <c r="BM209" s="161" t="s">
        <v>575</v>
      </c>
    </row>
    <row r="210" spans="2:65" s="239" customFormat="1" ht="25.9" customHeight="1">
      <c r="B210" s="240"/>
      <c r="D210" s="138" t="s">
        <v>72</v>
      </c>
      <c r="E210" s="139" t="s">
        <v>776</v>
      </c>
      <c r="F210" s="139" t="s">
        <v>777</v>
      </c>
      <c r="J210" s="241">
        <f>BK210</f>
        <v>0</v>
      </c>
      <c r="L210" s="240"/>
      <c r="M210" s="242"/>
      <c r="P210" s="243">
        <f>P211+P224+P237+P241+P250+P286+P323+P354+P365+P381+P384+P389+P394+P398+P400+P406+P409</f>
        <v>0</v>
      </c>
      <c r="R210" s="243">
        <f>R211+R224+R237+R241+R250+R286+R323+R354+R365+R381+R384+R389+R394+R398+R400+R406+R409</f>
        <v>0</v>
      </c>
      <c r="T210" s="244">
        <f>T211+T224+T237+T241+T250+T286+T323+T354+T365+T381+T384+T389+T394+T398+T400+T406+T409</f>
        <v>0</v>
      </c>
      <c r="AR210" s="138" t="s">
        <v>86</v>
      </c>
      <c r="AT210" s="145" t="s">
        <v>72</v>
      </c>
      <c r="AU210" s="145" t="s">
        <v>73</v>
      </c>
      <c r="AY210" s="138" t="s">
        <v>138</v>
      </c>
      <c r="BK210" s="146">
        <f>BK211+BK224+BK237+BK241+BK250+BK286+BK323+BK354+BK365+BK381+BK384+BK389+BK394+BK398+BK400+BK406+BK409</f>
        <v>0</v>
      </c>
    </row>
    <row r="211" spans="2:65" s="239" customFormat="1" ht="22.9" customHeight="1">
      <c r="B211" s="240"/>
      <c r="D211" s="138" t="s">
        <v>72</v>
      </c>
      <c r="E211" s="147" t="s">
        <v>2119</v>
      </c>
      <c r="F211" s="147" t="s">
        <v>2120</v>
      </c>
      <c r="J211" s="245">
        <f>BK211</f>
        <v>0</v>
      </c>
      <c r="L211" s="240"/>
      <c r="M211" s="242"/>
      <c r="P211" s="243">
        <f>SUM(P212:P223)</f>
        <v>0</v>
      </c>
      <c r="R211" s="243">
        <f>SUM(R212:R223)</f>
        <v>0</v>
      </c>
      <c r="T211" s="244">
        <f>SUM(T212:T223)</f>
        <v>0</v>
      </c>
      <c r="AR211" s="138" t="s">
        <v>86</v>
      </c>
      <c r="AT211" s="145" t="s">
        <v>72</v>
      </c>
      <c r="AU211" s="145" t="s">
        <v>80</v>
      </c>
      <c r="AY211" s="138" t="s">
        <v>138</v>
      </c>
      <c r="BK211" s="146">
        <f>SUM(BK212:BK223)</f>
        <v>0</v>
      </c>
    </row>
    <row r="212" spans="2:65" s="2" customFormat="1" ht="24.2" customHeight="1">
      <c r="B212" s="246"/>
      <c r="C212" s="150" t="s">
        <v>362</v>
      </c>
      <c r="D212" s="150" t="s">
        <v>140</v>
      </c>
      <c r="E212" s="151" t="s">
        <v>3009</v>
      </c>
      <c r="F212" s="152" t="s">
        <v>3010</v>
      </c>
      <c r="G212" s="153" t="s">
        <v>148</v>
      </c>
      <c r="H212" s="154">
        <v>35.19</v>
      </c>
      <c r="I212" s="178"/>
      <c r="J212" s="155">
        <f t="shared" ref="J212:J223" si="20">ROUND(I212*H212,2)</f>
        <v>0</v>
      </c>
      <c r="K212" s="247"/>
      <c r="L212" s="39"/>
      <c r="M212" s="157" t="s">
        <v>1</v>
      </c>
      <c r="N212" s="234" t="s">
        <v>39</v>
      </c>
      <c r="O212" s="248">
        <v>0</v>
      </c>
      <c r="P212" s="248">
        <f t="shared" ref="P212:P223" si="21">O212*H212</f>
        <v>0</v>
      </c>
      <c r="Q212" s="248">
        <v>0</v>
      </c>
      <c r="R212" s="248">
        <f t="shared" ref="R212:R223" si="22">Q212*H212</f>
        <v>0</v>
      </c>
      <c r="S212" s="248">
        <v>0</v>
      </c>
      <c r="T212" s="160">
        <f t="shared" ref="T212:T223" si="23">S212*H212</f>
        <v>0</v>
      </c>
      <c r="AR212" s="161" t="s">
        <v>202</v>
      </c>
      <c r="AT212" s="161" t="s">
        <v>140</v>
      </c>
      <c r="AU212" s="161" t="s">
        <v>86</v>
      </c>
      <c r="AY212" s="211" t="s">
        <v>138</v>
      </c>
      <c r="BE212" s="249">
        <f t="shared" ref="BE212:BE223" si="24">IF(N212="základná",J212,0)</f>
        <v>0</v>
      </c>
      <c r="BF212" s="249">
        <f t="shared" ref="BF212:BF223" si="25">IF(N212="znížená",J212,0)</f>
        <v>0</v>
      </c>
      <c r="BG212" s="249">
        <f t="shared" ref="BG212:BG223" si="26">IF(N212="zákl. prenesená",J212,0)</f>
        <v>0</v>
      </c>
      <c r="BH212" s="249">
        <f t="shared" ref="BH212:BH223" si="27">IF(N212="zníž. prenesená",J212,0)</f>
        <v>0</v>
      </c>
      <c r="BI212" s="249">
        <f t="shared" ref="BI212:BI223" si="28">IF(N212="nulová",J212,0)</f>
        <v>0</v>
      </c>
      <c r="BJ212" s="211" t="s">
        <v>86</v>
      </c>
      <c r="BK212" s="249">
        <f t="shared" ref="BK212:BK223" si="29">ROUND(I212*H212,2)</f>
        <v>0</v>
      </c>
      <c r="BL212" s="211" t="s">
        <v>202</v>
      </c>
      <c r="BM212" s="161" t="s">
        <v>583</v>
      </c>
    </row>
    <row r="213" spans="2:65" s="2" customFormat="1" ht="16.5" customHeight="1">
      <c r="B213" s="246"/>
      <c r="C213" s="163" t="s">
        <v>366</v>
      </c>
      <c r="D213" s="163" t="s">
        <v>322</v>
      </c>
      <c r="E213" s="164" t="s">
        <v>3011</v>
      </c>
      <c r="F213" s="165" t="s">
        <v>3012</v>
      </c>
      <c r="G213" s="166" t="s">
        <v>148</v>
      </c>
      <c r="H213" s="167">
        <v>12.679</v>
      </c>
      <c r="I213" s="180"/>
      <c r="J213" s="168">
        <f t="shared" si="20"/>
        <v>0</v>
      </c>
      <c r="K213" s="169"/>
      <c r="L213" s="170"/>
      <c r="M213" s="171" t="s">
        <v>1</v>
      </c>
      <c r="N213" s="251" t="s">
        <v>39</v>
      </c>
      <c r="O213" s="248">
        <v>0</v>
      </c>
      <c r="P213" s="248">
        <f t="shared" si="21"/>
        <v>0</v>
      </c>
      <c r="Q213" s="248">
        <v>0</v>
      </c>
      <c r="R213" s="248">
        <f t="shared" si="22"/>
        <v>0</v>
      </c>
      <c r="S213" s="248">
        <v>0</v>
      </c>
      <c r="T213" s="160">
        <f t="shared" si="23"/>
        <v>0</v>
      </c>
      <c r="AR213" s="161" t="s">
        <v>267</v>
      </c>
      <c r="AT213" s="161" t="s">
        <v>322</v>
      </c>
      <c r="AU213" s="161" t="s">
        <v>86</v>
      </c>
      <c r="AY213" s="211" t="s">
        <v>138</v>
      </c>
      <c r="BE213" s="249">
        <f t="shared" si="24"/>
        <v>0</v>
      </c>
      <c r="BF213" s="249">
        <f t="shared" si="25"/>
        <v>0</v>
      </c>
      <c r="BG213" s="249">
        <f t="shared" si="26"/>
        <v>0</v>
      </c>
      <c r="BH213" s="249">
        <f t="shared" si="27"/>
        <v>0</v>
      </c>
      <c r="BI213" s="249">
        <f t="shared" si="28"/>
        <v>0</v>
      </c>
      <c r="BJ213" s="211" t="s">
        <v>86</v>
      </c>
      <c r="BK213" s="249">
        <f t="shared" si="29"/>
        <v>0</v>
      </c>
      <c r="BL213" s="211" t="s">
        <v>202</v>
      </c>
      <c r="BM213" s="161" t="s">
        <v>591</v>
      </c>
    </row>
    <row r="214" spans="2:65" s="2" customFormat="1" ht="16.5" customHeight="1">
      <c r="B214" s="246"/>
      <c r="C214" s="163" t="s">
        <v>370</v>
      </c>
      <c r="D214" s="163" t="s">
        <v>322</v>
      </c>
      <c r="E214" s="164" t="s">
        <v>3013</v>
      </c>
      <c r="F214" s="165" t="s">
        <v>3014</v>
      </c>
      <c r="G214" s="166" t="s">
        <v>148</v>
      </c>
      <c r="H214" s="167">
        <v>23.215</v>
      </c>
      <c r="I214" s="180"/>
      <c r="J214" s="168">
        <f t="shared" si="20"/>
        <v>0</v>
      </c>
      <c r="K214" s="169"/>
      <c r="L214" s="170"/>
      <c r="M214" s="171" t="s">
        <v>1</v>
      </c>
      <c r="N214" s="251" t="s">
        <v>39</v>
      </c>
      <c r="O214" s="248">
        <v>0</v>
      </c>
      <c r="P214" s="248">
        <f t="shared" si="21"/>
        <v>0</v>
      </c>
      <c r="Q214" s="248">
        <v>0</v>
      </c>
      <c r="R214" s="248">
        <f t="shared" si="22"/>
        <v>0</v>
      </c>
      <c r="S214" s="248">
        <v>0</v>
      </c>
      <c r="T214" s="160">
        <f t="shared" si="23"/>
        <v>0</v>
      </c>
      <c r="AR214" s="161" t="s">
        <v>267</v>
      </c>
      <c r="AT214" s="161" t="s">
        <v>322</v>
      </c>
      <c r="AU214" s="161" t="s">
        <v>86</v>
      </c>
      <c r="AY214" s="211" t="s">
        <v>138</v>
      </c>
      <c r="BE214" s="249">
        <f t="shared" si="24"/>
        <v>0</v>
      </c>
      <c r="BF214" s="249">
        <f t="shared" si="25"/>
        <v>0</v>
      </c>
      <c r="BG214" s="249">
        <f t="shared" si="26"/>
        <v>0</v>
      </c>
      <c r="BH214" s="249">
        <f t="shared" si="27"/>
        <v>0</v>
      </c>
      <c r="BI214" s="249">
        <f t="shared" si="28"/>
        <v>0</v>
      </c>
      <c r="BJ214" s="211" t="s">
        <v>86</v>
      </c>
      <c r="BK214" s="249">
        <f t="shared" si="29"/>
        <v>0</v>
      </c>
      <c r="BL214" s="211" t="s">
        <v>202</v>
      </c>
      <c r="BM214" s="161" t="s">
        <v>599</v>
      </c>
    </row>
    <row r="215" spans="2:65" s="2" customFormat="1" ht="21.75" customHeight="1">
      <c r="B215" s="246"/>
      <c r="C215" s="150" t="s">
        <v>374</v>
      </c>
      <c r="D215" s="150" t="s">
        <v>140</v>
      </c>
      <c r="E215" s="151" t="s">
        <v>3015</v>
      </c>
      <c r="F215" s="152" t="s">
        <v>3016</v>
      </c>
      <c r="G215" s="153" t="s">
        <v>148</v>
      </c>
      <c r="H215" s="154">
        <v>424.29</v>
      </c>
      <c r="I215" s="178"/>
      <c r="J215" s="155">
        <f t="shared" si="20"/>
        <v>0</v>
      </c>
      <c r="K215" s="247"/>
      <c r="L215" s="39"/>
      <c r="M215" s="157" t="s">
        <v>1</v>
      </c>
      <c r="N215" s="234" t="s">
        <v>39</v>
      </c>
      <c r="O215" s="248">
        <v>0</v>
      </c>
      <c r="P215" s="248">
        <f t="shared" si="21"/>
        <v>0</v>
      </c>
      <c r="Q215" s="248">
        <v>0</v>
      </c>
      <c r="R215" s="248">
        <f t="shared" si="22"/>
        <v>0</v>
      </c>
      <c r="S215" s="248">
        <v>0</v>
      </c>
      <c r="T215" s="160">
        <f t="shared" si="23"/>
        <v>0</v>
      </c>
      <c r="AR215" s="161" t="s">
        <v>202</v>
      </c>
      <c r="AT215" s="161" t="s">
        <v>140</v>
      </c>
      <c r="AU215" s="161" t="s">
        <v>86</v>
      </c>
      <c r="AY215" s="211" t="s">
        <v>138</v>
      </c>
      <c r="BE215" s="249">
        <f t="shared" si="24"/>
        <v>0</v>
      </c>
      <c r="BF215" s="249">
        <f t="shared" si="25"/>
        <v>0</v>
      </c>
      <c r="BG215" s="249">
        <f t="shared" si="26"/>
        <v>0</v>
      </c>
      <c r="BH215" s="249">
        <f t="shared" si="27"/>
        <v>0</v>
      </c>
      <c r="BI215" s="249">
        <f t="shared" si="28"/>
        <v>0</v>
      </c>
      <c r="BJ215" s="211" t="s">
        <v>86</v>
      </c>
      <c r="BK215" s="249">
        <f t="shared" si="29"/>
        <v>0</v>
      </c>
      <c r="BL215" s="211" t="s">
        <v>202</v>
      </c>
      <c r="BM215" s="161" t="s">
        <v>607</v>
      </c>
    </row>
    <row r="216" spans="2:65" s="2" customFormat="1" ht="24.2" customHeight="1">
      <c r="B216" s="246"/>
      <c r="C216" s="150" t="s">
        <v>378</v>
      </c>
      <c r="D216" s="150" t="s">
        <v>140</v>
      </c>
      <c r="E216" s="151" t="s">
        <v>3017</v>
      </c>
      <c r="F216" s="152" t="s">
        <v>3018</v>
      </c>
      <c r="G216" s="153" t="s">
        <v>148</v>
      </c>
      <c r="H216" s="154">
        <v>876.17399999999998</v>
      </c>
      <c r="I216" s="178"/>
      <c r="J216" s="155">
        <f t="shared" si="20"/>
        <v>0</v>
      </c>
      <c r="K216" s="247"/>
      <c r="L216" s="39"/>
      <c r="M216" s="157" t="s">
        <v>1</v>
      </c>
      <c r="N216" s="234" t="s">
        <v>39</v>
      </c>
      <c r="O216" s="248">
        <v>0</v>
      </c>
      <c r="P216" s="248">
        <f t="shared" si="21"/>
        <v>0</v>
      </c>
      <c r="Q216" s="248">
        <v>0</v>
      </c>
      <c r="R216" s="248">
        <f t="shared" si="22"/>
        <v>0</v>
      </c>
      <c r="S216" s="248">
        <v>0</v>
      </c>
      <c r="T216" s="160">
        <f t="shared" si="23"/>
        <v>0</v>
      </c>
      <c r="AR216" s="161" t="s">
        <v>202</v>
      </c>
      <c r="AT216" s="161" t="s">
        <v>140</v>
      </c>
      <c r="AU216" s="161" t="s">
        <v>86</v>
      </c>
      <c r="AY216" s="211" t="s">
        <v>138</v>
      </c>
      <c r="BE216" s="249">
        <f t="shared" si="24"/>
        <v>0</v>
      </c>
      <c r="BF216" s="249">
        <f t="shared" si="25"/>
        <v>0</v>
      </c>
      <c r="BG216" s="249">
        <f t="shared" si="26"/>
        <v>0</v>
      </c>
      <c r="BH216" s="249">
        <f t="shared" si="27"/>
        <v>0</v>
      </c>
      <c r="BI216" s="249">
        <f t="shared" si="28"/>
        <v>0</v>
      </c>
      <c r="BJ216" s="211" t="s">
        <v>86</v>
      </c>
      <c r="BK216" s="249">
        <f t="shared" si="29"/>
        <v>0</v>
      </c>
      <c r="BL216" s="211" t="s">
        <v>202</v>
      </c>
      <c r="BM216" s="161" t="s">
        <v>615</v>
      </c>
    </row>
    <row r="217" spans="2:65" s="2" customFormat="1" ht="24.2" customHeight="1">
      <c r="B217" s="246"/>
      <c r="C217" s="163" t="s">
        <v>382</v>
      </c>
      <c r="D217" s="163" t="s">
        <v>322</v>
      </c>
      <c r="E217" s="164" t="s">
        <v>3019</v>
      </c>
      <c r="F217" s="165" t="s">
        <v>3020</v>
      </c>
      <c r="G217" s="166" t="s">
        <v>148</v>
      </c>
      <c r="H217" s="167">
        <v>426.387</v>
      </c>
      <c r="I217" s="180"/>
      <c r="J217" s="168">
        <f t="shared" si="20"/>
        <v>0</v>
      </c>
      <c r="K217" s="169"/>
      <c r="L217" s="170"/>
      <c r="M217" s="171" t="s">
        <v>1</v>
      </c>
      <c r="N217" s="251" t="s">
        <v>39</v>
      </c>
      <c r="O217" s="248">
        <v>0</v>
      </c>
      <c r="P217" s="248">
        <f t="shared" si="21"/>
        <v>0</v>
      </c>
      <c r="Q217" s="248">
        <v>0</v>
      </c>
      <c r="R217" s="248">
        <f t="shared" si="22"/>
        <v>0</v>
      </c>
      <c r="S217" s="248">
        <v>0</v>
      </c>
      <c r="T217" s="160">
        <f t="shared" si="23"/>
        <v>0</v>
      </c>
      <c r="AR217" s="161" t="s">
        <v>267</v>
      </c>
      <c r="AT217" s="161" t="s">
        <v>322</v>
      </c>
      <c r="AU217" s="161" t="s">
        <v>86</v>
      </c>
      <c r="AY217" s="211" t="s">
        <v>138</v>
      </c>
      <c r="BE217" s="249">
        <f t="shared" si="24"/>
        <v>0</v>
      </c>
      <c r="BF217" s="249">
        <f t="shared" si="25"/>
        <v>0</v>
      </c>
      <c r="BG217" s="249">
        <f t="shared" si="26"/>
        <v>0</v>
      </c>
      <c r="BH217" s="249">
        <f t="shared" si="27"/>
        <v>0</v>
      </c>
      <c r="BI217" s="249">
        <f t="shared" si="28"/>
        <v>0</v>
      </c>
      <c r="BJ217" s="211" t="s">
        <v>86</v>
      </c>
      <c r="BK217" s="249">
        <f t="shared" si="29"/>
        <v>0</v>
      </c>
      <c r="BL217" s="211" t="s">
        <v>202</v>
      </c>
      <c r="BM217" s="161" t="s">
        <v>623</v>
      </c>
    </row>
    <row r="218" spans="2:65" s="2" customFormat="1" ht="24.2" customHeight="1">
      <c r="B218" s="246"/>
      <c r="C218" s="163" t="s">
        <v>386</v>
      </c>
      <c r="D218" s="163" t="s">
        <v>322</v>
      </c>
      <c r="E218" s="164" t="s">
        <v>3021</v>
      </c>
      <c r="F218" s="165" t="s">
        <v>3022</v>
      </c>
      <c r="G218" s="166" t="s">
        <v>148</v>
      </c>
      <c r="H218" s="167">
        <v>60.295000000000002</v>
      </c>
      <c r="I218" s="180"/>
      <c r="J218" s="168">
        <f t="shared" si="20"/>
        <v>0</v>
      </c>
      <c r="K218" s="169"/>
      <c r="L218" s="170"/>
      <c r="M218" s="171" t="s">
        <v>1</v>
      </c>
      <c r="N218" s="251" t="s">
        <v>39</v>
      </c>
      <c r="O218" s="248">
        <v>0</v>
      </c>
      <c r="P218" s="248">
        <f t="shared" si="21"/>
        <v>0</v>
      </c>
      <c r="Q218" s="248">
        <v>0</v>
      </c>
      <c r="R218" s="248">
        <f t="shared" si="22"/>
        <v>0</v>
      </c>
      <c r="S218" s="248">
        <v>0</v>
      </c>
      <c r="T218" s="160">
        <f t="shared" si="23"/>
        <v>0</v>
      </c>
      <c r="AR218" s="161" t="s">
        <v>267</v>
      </c>
      <c r="AT218" s="161" t="s">
        <v>322</v>
      </c>
      <c r="AU218" s="161" t="s">
        <v>86</v>
      </c>
      <c r="AY218" s="211" t="s">
        <v>138</v>
      </c>
      <c r="BE218" s="249">
        <f t="shared" si="24"/>
        <v>0</v>
      </c>
      <c r="BF218" s="249">
        <f t="shared" si="25"/>
        <v>0</v>
      </c>
      <c r="BG218" s="249">
        <f t="shared" si="26"/>
        <v>0</v>
      </c>
      <c r="BH218" s="249">
        <f t="shared" si="27"/>
        <v>0</v>
      </c>
      <c r="BI218" s="249">
        <f t="shared" si="28"/>
        <v>0</v>
      </c>
      <c r="BJ218" s="211" t="s">
        <v>86</v>
      </c>
      <c r="BK218" s="249">
        <f t="shared" si="29"/>
        <v>0</v>
      </c>
      <c r="BL218" s="211" t="s">
        <v>202</v>
      </c>
      <c r="BM218" s="161" t="s">
        <v>631</v>
      </c>
    </row>
    <row r="219" spans="2:65" s="2" customFormat="1" ht="24.2" customHeight="1">
      <c r="B219" s="246"/>
      <c r="C219" s="163" t="s">
        <v>390</v>
      </c>
      <c r="D219" s="163" t="s">
        <v>322</v>
      </c>
      <c r="E219" s="164" t="s">
        <v>3023</v>
      </c>
      <c r="F219" s="165" t="s">
        <v>3024</v>
      </c>
      <c r="G219" s="166" t="s">
        <v>148</v>
      </c>
      <c r="H219" s="167">
        <v>433.3</v>
      </c>
      <c r="I219" s="180"/>
      <c r="J219" s="168">
        <f t="shared" si="20"/>
        <v>0</v>
      </c>
      <c r="K219" s="169"/>
      <c r="L219" s="170"/>
      <c r="M219" s="171" t="s">
        <v>1</v>
      </c>
      <c r="N219" s="251" t="s">
        <v>39</v>
      </c>
      <c r="O219" s="248">
        <v>0</v>
      </c>
      <c r="P219" s="248">
        <f t="shared" si="21"/>
        <v>0</v>
      </c>
      <c r="Q219" s="248">
        <v>0</v>
      </c>
      <c r="R219" s="248">
        <f t="shared" si="22"/>
        <v>0</v>
      </c>
      <c r="S219" s="248">
        <v>0</v>
      </c>
      <c r="T219" s="160">
        <f t="shared" si="23"/>
        <v>0</v>
      </c>
      <c r="AR219" s="161" t="s">
        <v>267</v>
      </c>
      <c r="AT219" s="161" t="s">
        <v>322</v>
      </c>
      <c r="AU219" s="161" t="s">
        <v>86</v>
      </c>
      <c r="AY219" s="211" t="s">
        <v>138</v>
      </c>
      <c r="BE219" s="249">
        <f t="shared" si="24"/>
        <v>0</v>
      </c>
      <c r="BF219" s="249">
        <f t="shared" si="25"/>
        <v>0</v>
      </c>
      <c r="BG219" s="249">
        <f t="shared" si="26"/>
        <v>0</v>
      </c>
      <c r="BH219" s="249">
        <f t="shared" si="27"/>
        <v>0</v>
      </c>
      <c r="BI219" s="249">
        <f t="shared" si="28"/>
        <v>0</v>
      </c>
      <c r="BJ219" s="211" t="s">
        <v>86</v>
      </c>
      <c r="BK219" s="249">
        <f t="shared" si="29"/>
        <v>0</v>
      </c>
      <c r="BL219" s="211" t="s">
        <v>202</v>
      </c>
      <c r="BM219" s="161" t="s">
        <v>639</v>
      </c>
    </row>
    <row r="220" spans="2:65" s="2" customFormat="1" ht="24.2" customHeight="1">
      <c r="B220" s="246"/>
      <c r="C220" s="150" t="s">
        <v>394</v>
      </c>
      <c r="D220" s="150" t="s">
        <v>140</v>
      </c>
      <c r="E220" s="151" t="s">
        <v>3025</v>
      </c>
      <c r="F220" s="152" t="s">
        <v>3026</v>
      </c>
      <c r="G220" s="153" t="s">
        <v>148</v>
      </c>
      <c r="H220" s="154">
        <v>57.423999999999999</v>
      </c>
      <c r="I220" s="178"/>
      <c r="J220" s="155">
        <f t="shared" si="20"/>
        <v>0</v>
      </c>
      <c r="K220" s="247"/>
      <c r="L220" s="39"/>
      <c r="M220" s="157" t="s">
        <v>1</v>
      </c>
      <c r="N220" s="234" t="s">
        <v>39</v>
      </c>
      <c r="O220" s="248">
        <v>0</v>
      </c>
      <c r="P220" s="248">
        <f t="shared" si="21"/>
        <v>0</v>
      </c>
      <c r="Q220" s="248">
        <v>0</v>
      </c>
      <c r="R220" s="248">
        <f t="shared" si="22"/>
        <v>0</v>
      </c>
      <c r="S220" s="248">
        <v>0</v>
      </c>
      <c r="T220" s="160">
        <f t="shared" si="23"/>
        <v>0</v>
      </c>
      <c r="AR220" s="161" t="s">
        <v>202</v>
      </c>
      <c r="AT220" s="161" t="s">
        <v>140</v>
      </c>
      <c r="AU220" s="161" t="s">
        <v>86</v>
      </c>
      <c r="AY220" s="211" t="s">
        <v>138</v>
      </c>
      <c r="BE220" s="249">
        <f t="shared" si="24"/>
        <v>0</v>
      </c>
      <c r="BF220" s="249">
        <f t="shared" si="25"/>
        <v>0</v>
      </c>
      <c r="BG220" s="249">
        <f t="shared" si="26"/>
        <v>0</v>
      </c>
      <c r="BH220" s="249">
        <f t="shared" si="27"/>
        <v>0</v>
      </c>
      <c r="BI220" s="249">
        <f t="shared" si="28"/>
        <v>0</v>
      </c>
      <c r="BJ220" s="211" t="s">
        <v>86</v>
      </c>
      <c r="BK220" s="249">
        <f t="shared" si="29"/>
        <v>0</v>
      </c>
      <c r="BL220" s="211" t="s">
        <v>202</v>
      </c>
      <c r="BM220" s="161" t="s">
        <v>647</v>
      </c>
    </row>
    <row r="221" spans="2:65" s="2" customFormat="1" ht="16.5" customHeight="1">
      <c r="B221" s="246"/>
      <c r="C221" s="163" t="s">
        <v>399</v>
      </c>
      <c r="D221" s="163" t="s">
        <v>322</v>
      </c>
      <c r="E221" s="164" t="s">
        <v>3027</v>
      </c>
      <c r="F221" s="165" t="s">
        <v>3028</v>
      </c>
      <c r="G221" s="166" t="s">
        <v>148</v>
      </c>
      <c r="H221" s="167">
        <v>58.572000000000003</v>
      </c>
      <c r="I221" s="180"/>
      <c r="J221" s="168">
        <f t="shared" si="20"/>
        <v>0</v>
      </c>
      <c r="K221" s="169"/>
      <c r="L221" s="170"/>
      <c r="M221" s="171" t="s">
        <v>1</v>
      </c>
      <c r="N221" s="251" t="s">
        <v>39</v>
      </c>
      <c r="O221" s="248">
        <v>0</v>
      </c>
      <c r="P221" s="248">
        <f t="shared" si="21"/>
        <v>0</v>
      </c>
      <c r="Q221" s="248">
        <v>0</v>
      </c>
      <c r="R221" s="248">
        <f t="shared" si="22"/>
        <v>0</v>
      </c>
      <c r="S221" s="248">
        <v>0</v>
      </c>
      <c r="T221" s="160">
        <f t="shared" si="23"/>
        <v>0</v>
      </c>
      <c r="AR221" s="161" t="s">
        <v>267</v>
      </c>
      <c r="AT221" s="161" t="s">
        <v>322</v>
      </c>
      <c r="AU221" s="161" t="s">
        <v>86</v>
      </c>
      <c r="AY221" s="211" t="s">
        <v>138</v>
      </c>
      <c r="BE221" s="249">
        <f t="shared" si="24"/>
        <v>0</v>
      </c>
      <c r="BF221" s="249">
        <f t="shared" si="25"/>
        <v>0</v>
      </c>
      <c r="BG221" s="249">
        <f t="shared" si="26"/>
        <v>0</v>
      </c>
      <c r="BH221" s="249">
        <f t="shared" si="27"/>
        <v>0</v>
      </c>
      <c r="BI221" s="249">
        <f t="shared" si="28"/>
        <v>0</v>
      </c>
      <c r="BJ221" s="211" t="s">
        <v>86</v>
      </c>
      <c r="BK221" s="249">
        <f t="shared" si="29"/>
        <v>0</v>
      </c>
      <c r="BL221" s="211" t="s">
        <v>202</v>
      </c>
      <c r="BM221" s="161" t="s">
        <v>655</v>
      </c>
    </row>
    <row r="222" spans="2:65" s="2" customFormat="1" ht="16.5" customHeight="1">
      <c r="B222" s="246"/>
      <c r="C222" s="150" t="s">
        <v>403</v>
      </c>
      <c r="D222" s="150" t="s">
        <v>140</v>
      </c>
      <c r="E222" s="151" t="s">
        <v>3029</v>
      </c>
      <c r="F222" s="152" t="s">
        <v>3030</v>
      </c>
      <c r="G222" s="153" t="s">
        <v>148</v>
      </c>
      <c r="H222" s="154">
        <v>1010.18</v>
      </c>
      <c r="I222" s="178"/>
      <c r="J222" s="155">
        <f t="shared" si="20"/>
        <v>0</v>
      </c>
      <c r="K222" s="247"/>
      <c r="L222" s="39"/>
      <c r="M222" s="157" t="s">
        <v>1</v>
      </c>
      <c r="N222" s="234" t="s">
        <v>39</v>
      </c>
      <c r="O222" s="248">
        <v>0</v>
      </c>
      <c r="P222" s="248">
        <f t="shared" si="21"/>
        <v>0</v>
      </c>
      <c r="Q222" s="248">
        <v>0</v>
      </c>
      <c r="R222" s="248">
        <f t="shared" si="22"/>
        <v>0</v>
      </c>
      <c r="S222" s="248">
        <v>0</v>
      </c>
      <c r="T222" s="160">
        <f t="shared" si="23"/>
        <v>0</v>
      </c>
      <c r="AR222" s="161" t="s">
        <v>202</v>
      </c>
      <c r="AT222" s="161" t="s">
        <v>140</v>
      </c>
      <c r="AU222" s="161" t="s">
        <v>86</v>
      </c>
      <c r="AY222" s="211" t="s">
        <v>138</v>
      </c>
      <c r="BE222" s="249">
        <f t="shared" si="24"/>
        <v>0</v>
      </c>
      <c r="BF222" s="249">
        <f t="shared" si="25"/>
        <v>0</v>
      </c>
      <c r="BG222" s="249">
        <f t="shared" si="26"/>
        <v>0</v>
      </c>
      <c r="BH222" s="249">
        <f t="shared" si="27"/>
        <v>0</v>
      </c>
      <c r="BI222" s="249">
        <f t="shared" si="28"/>
        <v>0</v>
      </c>
      <c r="BJ222" s="211" t="s">
        <v>86</v>
      </c>
      <c r="BK222" s="249">
        <f t="shared" si="29"/>
        <v>0</v>
      </c>
      <c r="BL222" s="211" t="s">
        <v>202</v>
      </c>
      <c r="BM222" s="161" t="s">
        <v>663</v>
      </c>
    </row>
    <row r="223" spans="2:65" s="2" customFormat="1" ht="24.2" customHeight="1">
      <c r="B223" s="246"/>
      <c r="C223" s="150" t="s">
        <v>407</v>
      </c>
      <c r="D223" s="150" t="s">
        <v>140</v>
      </c>
      <c r="E223" s="151" t="s">
        <v>2145</v>
      </c>
      <c r="F223" s="152" t="s">
        <v>2146</v>
      </c>
      <c r="G223" s="153" t="s">
        <v>895</v>
      </c>
      <c r="H223" s="177"/>
      <c r="I223" s="178"/>
      <c r="J223" s="155">
        <f t="shared" si="20"/>
        <v>0</v>
      </c>
      <c r="K223" s="247"/>
      <c r="L223" s="39"/>
      <c r="M223" s="157" t="s">
        <v>1</v>
      </c>
      <c r="N223" s="234" t="s">
        <v>39</v>
      </c>
      <c r="O223" s="248">
        <v>0</v>
      </c>
      <c r="P223" s="248">
        <f t="shared" si="21"/>
        <v>0</v>
      </c>
      <c r="Q223" s="248">
        <v>0</v>
      </c>
      <c r="R223" s="248">
        <f t="shared" si="22"/>
        <v>0</v>
      </c>
      <c r="S223" s="248">
        <v>0</v>
      </c>
      <c r="T223" s="160">
        <f t="shared" si="23"/>
        <v>0</v>
      </c>
      <c r="AR223" s="161" t="s">
        <v>202</v>
      </c>
      <c r="AT223" s="161" t="s">
        <v>140</v>
      </c>
      <c r="AU223" s="161" t="s">
        <v>86</v>
      </c>
      <c r="AY223" s="211" t="s">
        <v>138</v>
      </c>
      <c r="BE223" s="249">
        <f t="shared" si="24"/>
        <v>0</v>
      </c>
      <c r="BF223" s="249">
        <f t="shared" si="25"/>
        <v>0</v>
      </c>
      <c r="BG223" s="249">
        <f t="shared" si="26"/>
        <v>0</v>
      </c>
      <c r="BH223" s="249">
        <f t="shared" si="27"/>
        <v>0</v>
      </c>
      <c r="BI223" s="249">
        <f t="shared" si="28"/>
        <v>0</v>
      </c>
      <c r="BJ223" s="211" t="s">
        <v>86</v>
      </c>
      <c r="BK223" s="249">
        <f t="shared" si="29"/>
        <v>0</v>
      </c>
      <c r="BL223" s="211" t="s">
        <v>202</v>
      </c>
      <c r="BM223" s="161" t="s">
        <v>671</v>
      </c>
    </row>
    <row r="224" spans="2:65" s="239" customFormat="1" ht="22.9" customHeight="1">
      <c r="B224" s="240"/>
      <c r="D224" s="138" t="s">
        <v>72</v>
      </c>
      <c r="E224" s="147" t="s">
        <v>3031</v>
      </c>
      <c r="F224" s="147" t="s">
        <v>3032</v>
      </c>
      <c r="J224" s="245">
        <f>BK224</f>
        <v>0</v>
      </c>
      <c r="L224" s="240"/>
      <c r="M224" s="242"/>
      <c r="P224" s="243">
        <f>SUM(P225:P236)</f>
        <v>0</v>
      </c>
      <c r="R224" s="243">
        <f>SUM(R225:R236)</f>
        <v>0</v>
      </c>
      <c r="T224" s="244">
        <f>SUM(T225:T236)</f>
        <v>0</v>
      </c>
      <c r="AR224" s="138" t="s">
        <v>86</v>
      </c>
      <c r="AT224" s="145" t="s">
        <v>72</v>
      </c>
      <c r="AU224" s="145" t="s">
        <v>80</v>
      </c>
      <c r="AY224" s="138" t="s">
        <v>138</v>
      </c>
      <c r="BK224" s="146">
        <f>SUM(BK225:BK236)</f>
        <v>0</v>
      </c>
    </row>
    <row r="225" spans="2:65" s="2" customFormat="1" ht="66.75" customHeight="1">
      <c r="B225" s="246"/>
      <c r="C225" s="150" t="s">
        <v>411</v>
      </c>
      <c r="D225" s="150" t="s">
        <v>140</v>
      </c>
      <c r="E225" s="151" t="s">
        <v>3033</v>
      </c>
      <c r="F225" s="152" t="s">
        <v>3034</v>
      </c>
      <c r="G225" s="153" t="s">
        <v>148</v>
      </c>
      <c r="H225" s="154">
        <v>82</v>
      </c>
      <c r="I225" s="178"/>
      <c r="J225" s="155">
        <f t="shared" ref="J225:J236" si="30">ROUND(I225*H225,2)</f>
        <v>0</v>
      </c>
      <c r="K225" s="247"/>
      <c r="L225" s="39"/>
      <c r="M225" s="157" t="s">
        <v>1</v>
      </c>
      <c r="N225" s="234" t="s">
        <v>39</v>
      </c>
      <c r="O225" s="248">
        <v>0</v>
      </c>
      <c r="P225" s="248">
        <f t="shared" ref="P225:P236" si="31">O225*H225</f>
        <v>0</v>
      </c>
      <c r="Q225" s="248">
        <v>0</v>
      </c>
      <c r="R225" s="248">
        <f t="shared" ref="R225:R236" si="32">Q225*H225</f>
        <v>0</v>
      </c>
      <c r="S225" s="248">
        <v>0</v>
      </c>
      <c r="T225" s="160">
        <f t="shared" ref="T225:T236" si="33">S225*H225</f>
        <v>0</v>
      </c>
      <c r="AR225" s="161" t="s">
        <v>202</v>
      </c>
      <c r="AT225" s="161" t="s">
        <v>140</v>
      </c>
      <c r="AU225" s="161" t="s">
        <v>86</v>
      </c>
      <c r="AY225" s="211" t="s">
        <v>138</v>
      </c>
      <c r="BE225" s="249">
        <f t="shared" ref="BE225:BE236" si="34">IF(N225="základná",J225,0)</f>
        <v>0</v>
      </c>
      <c r="BF225" s="249">
        <f t="shared" ref="BF225:BF236" si="35">IF(N225="znížená",J225,0)</f>
        <v>0</v>
      </c>
      <c r="BG225" s="249">
        <f t="shared" ref="BG225:BG236" si="36">IF(N225="zákl. prenesená",J225,0)</f>
        <v>0</v>
      </c>
      <c r="BH225" s="249">
        <f t="shared" ref="BH225:BH236" si="37">IF(N225="zníž. prenesená",J225,0)</f>
        <v>0</v>
      </c>
      <c r="BI225" s="249">
        <f t="shared" ref="BI225:BI236" si="38">IF(N225="nulová",J225,0)</f>
        <v>0</v>
      </c>
      <c r="BJ225" s="211" t="s">
        <v>86</v>
      </c>
      <c r="BK225" s="249">
        <f t="shared" ref="BK225:BK236" si="39">ROUND(I225*H225,2)</f>
        <v>0</v>
      </c>
      <c r="BL225" s="211" t="s">
        <v>202</v>
      </c>
      <c r="BM225" s="161" t="s">
        <v>679</v>
      </c>
    </row>
    <row r="226" spans="2:65" s="2" customFormat="1" ht="49.15" customHeight="1">
      <c r="B226" s="246"/>
      <c r="C226" s="150" t="s">
        <v>415</v>
      </c>
      <c r="D226" s="150" t="s">
        <v>140</v>
      </c>
      <c r="E226" s="151" t="s">
        <v>3035</v>
      </c>
      <c r="F226" s="152" t="s">
        <v>3036</v>
      </c>
      <c r="G226" s="153" t="s">
        <v>148</v>
      </c>
      <c r="H226" s="154">
        <v>18</v>
      </c>
      <c r="I226" s="178"/>
      <c r="J226" s="155">
        <f t="shared" si="30"/>
        <v>0</v>
      </c>
      <c r="K226" s="247"/>
      <c r="L226" s="39"/>
      <c r="M226" s="157" t="s">
        <v>1</v>
      </c>
      <c r="N226" s="234" t="s">
        <v>39</v>
      </c>
      <c r="O226" s="248">
        <v>0</v>
      </c>
      <c r="P226" s="248">
        <f t="shared" si="31"/>
        <v>0</v>
      </c>
      <c r="Q226" s="248">
        <v>0</v>
      </c>
      <c r="R226" s="248">
        <f t="shared" si="32"/>
        <v>0</v>
      </c>
      <c r="S226" s="248">
        <v>0</v>
      </c>
      <c r="T226" s="160">
        <f t="shared" si="33"/>
        <v>0</v>
      </c>
      <c r="AR226" s="161" t="s">
        <v>202</v>
      </c>
      <c r="AT226" s="161" t="s">
        <v>140</v>
      </c>
      <c r="AU226" s="161" t="s">
        <v>86</v>
      </c>
      <c r="AY226" s="211" t="s">
        <v>138</v>
      </c>
      <c r="BE226" s="249">
        <f t="shared" si="34"/>
        <v>0</v>
      </c>
      <c r="BF226" s="249">
        <f t="shared" si="35"/>
        <v>0</v>
      </c>
      <c r="BG226" s="249">
        <f t="shared" si="36"/>
        <v>0</v>
      </c>
      <c r="BH226" s="249">
        <f t="shared" si="37"/>
        <v>0</v>
      </c>
      <c r="BI226" s="249">
        <f t="shared" si="38"/>
        <v>0</v>
      </c>
      <c r="BJ226" s="211" t="s">
        <v>86</v>
      </c>
      <c r="BK226" s="249">
        <f t="shared" si="39"/>
        <v>0</v>
      </c>
      <c r="BL226" s="211" t="s">
        <v>202</v>
      </c>
      <c r="BM226" s="161" t="s">
        <v>687</v>
      </c>
    </row>
    <row r="227" spans="2:65" s="2" customFormat="1" ht="49.15" customHeight="1">
      <c r="B227" s="246"/>
      <c r="C227" s="150" t="s">
        <v>419</v>
      </c>
      <c r="D227" s="150" t="s">
        <v>140</v>
      </c>
      <c r="E227" s="151" t="s">
        <v>3037</v>
      </c>
      <c r="F227" s="152" t="s">
        <v>3038</v>
      </c>
      <c r="G227" s="153" t="s">
        <v>299</v>
      </c>
      <c r="H227" s="154">
        <v>52</v>
      </c>
      <c r="I227" s="178"/>
      <c r="J227" s="155">
        <f t="shared" si="30"/>
        <v>0</v>
      </c>
      <c r="K227" s="247"/>
      <c r="L227" s="39"/>
      <c r="M227" s="157" t="s">
        <v>1</v>
      </c>
      <c r="N227" s="234" t="s">
        <v>39</v>
      </c>
      <c r="O227" s="248">
        <v>0</v>
      </c>
      <c r="P227" s="248">
        <f t="shared" si="31"/>
        <v>0</v>
      </c>
      <c r="Q227" s="248">
        <v>0</v>
      </c>
      <c r="R227" s="248">
        <f t="shared" si="32"/>
        <v>0</v>
      </c>
      <c r="S227" s="248">
        <v>0</v>
      </c>
      <c r="T227" s="160">
        <f t="shared" si="33"/>
        <v>0</v>
      </c>
      <c r="AR227" s="161" t="s">
        <v>202</v>
      </c>
      <c r="AT227" s="161" t="s">
        <v>140</v>
      </c>
      <c r="AU227" s="161" t="s">
        <v>86</v>
      </c>
      <c r="AY227" s="211" t="s">
        <v>138</v>
      </c>
      <c r="BE227" s="249">
        <f t="shared" si="34"/>
        <v>0</v>
      </c>
      <c r="BF227" s="249">
        <f t="shared" si="35"/>
        <v>0</v>
      </c>
      <c r="BG227" s="249">
        <f t="shared" si="36"/>
        <v>0</v>
      </c>
      <c r="BH227" s="249">
        <f t="shared" si="37"/>
        <v>0</v>
      </c>
      <c r="BI227" s="249">
        <f t="shared" si="38"/>
        <v>0</v>
      </c>
      <c r="BJ227" s="211" t="s">
        <v>86</v>
      </c>
      <c r="BK227" s="249">
        <f t="shared" si="39"/>
        <v>0</v>
      </c>
      <c r="BL227" s="211" t="s">
        <v>202</v>
      </c>
      <c r="BM227" s="161" t="s">
        <v>695</v>
      </c>
    </row>
    <row r="228" spans="2:65" s="2" customFormat="1" ht="49.15" customHeight="1">
      <c r="B228" s="246"/>
      <c r="C228" s="150" t="s">
        <v>423</v>
      </c>
      <c r="D228" s="150" t="s">
        <v>140</v>
      </c>
      <c r="E228" s="151" t="s">
        <v>3039</v>
      </c>
      <c r="F228" s="152" t="s">
        <v>3040</v>
      </c>
      <c r="G228" s="153" t="s">
        <v>299</v>
      </c>
      <c r="H228" s="154">
        <v>46</v>
      </c>
      <c r="I228" s="178"/>
      <c r="J228" s="155">
        <f t="shared" si="30"/>
        <v>0</v>
      </c>
      <c r="K228" s="247"/>
      <c r="L228" s="39"/>
      <c r="M228" s="157" t="s">
        <v>1</v>
      </c>
      <c r="N228" s="234" t="s">
        <v>39</v>
      </c>
      <c r="O228" s="248">
        <v>0</v>
      </c>
      <c r="P228" s="248">
        <f t="shared" si="31"/>
        <v>0</v>
      </c>
      <c r="Q228" s="248">
        <v>0</v>
      </c>
      <c r="R228" s="248">
        <f t="shared" si="32"/>
        <v>0</v>
      </c>
      <c r="S228" s="248">
        <v>0</v>
      </c>
      <c r="T228" s="160">
        <f t="shared" si="33"/>
        <v>0</v>
      </c>
      <c r="AR228" s="161" t="s">
        <v>202</v>
      </c>
      <c r="AT228" s="161" t="s">
        <v>140</v>
      </c>
      <c r="AU228" s="161" t="s">
        <v>86</v>
      </c>
      <c r="AY228" s="211" t="s">
        <v>138</v>
      </c>
      <c r="BE228" s="249">
        <f t="shared" si="34"/>
        <v>0</v>
      </c>
      <c r="BF228" s="249">
        <f t="shared" si="35"/>
        <v>0</v>
      </c>
      <c r="BG228" s="249">
        <f t="shared" si="36"/>
        <v>0</v>
      </c>
      <c r="BH228" s="249">
        <f t="shared" si="37"/>
        <v>0</v>
      </c>
      <c r="BI228" s="249">
        <f t="shared" si="38"/>
        <v>0</v>
      </c>
      <c r="BJ228" s="211" t="s">
        <v>86</v>
      </c>
      <c r="BK228" s="249">
        <f t="shared" si="39"/>
        <v>0</v>
      </c>
      <c r="BL228" s="211" t="s">
        <v>202</v>
      </c>
      <c r="BM228" s="161" t="s">
        <v>703</v>
      </c>
    </row>
    <row r="229" spans="2:65" s="2" customFormat="1" ht="49.15" customHeight="1">
      <c r="B229" s="246"/>
      <c r="C229" s="150" t="s">
        <v>427</v>
      </c>
      <c r="D229" s="150" t="s">
        <v>140</v>
      </c>
      <c r="E229" s="151" t="s">
        <v>3041</v>
      </c>
      <c r="F229" s="152" t="s">
        <v>3042</v>
      </c>
      <c r="G229" s="153" t="s">
        <v>299</v>
      </c>
      <c r="H229" s="154">
        <v>68</v>
      </c>
      <c r="I229" s="178"/>
      <c r="J229" s="155">
        <f t="shared" si="30"/>
        <v>0</v>
      </c>
      <c r="K229" s="247"/>
      <c r="L229" s="39"/>
      <c r="M229" s="157" t="s">
        <v>1</v>
      </c>
      <c r="N229" s="234" t="s">
        <v>39</v>
      </c>
      <c r="O229" s="248">
        <v>0</v>
      </c>
      <c r="P229" s="248">
        <f t="shared" si="31"/>
        <v>0</v>
      </c>
      <c r="Q229" s="248">
        <v>0</v>
      </c>
      <c r="R229" s="248">
        <f t="shared" si="32"/>
        <v>0</v>
      </c>
      <c r="S229" s="248">
        <v>0</v>
      </c>
      <c r="T229" s="160">
        <f t="shared" si="33"/>
        <v>0</v>
      </c>
      <c r="AR229" s="161" t="s">
        <v>202</v>
      </c>
      <c r="AT229" s="161" t="s">
        <v>140</v>
      </c>
      <c r="AU229" s="161" t="s">
        <v>86</v>
      </c>
      <c r="AY229" s="211" t="s">
        <v>138</v>
      </c>
      <c r="BE229" s="249">
        <f t="shared" si="34"/>
        <v>0</v>
      </c>
      <c r="BF229" s="249">
        <f t="shared" si="35"/>
        <v>0</v>
      </c>
      <c r="BG229" s="249">
        <f t="shared" si="36"/>
        <v>0</v>
      </c>
      <c r="BH229" s="249">
        <f t="shared" si="37"/>
        <v>0</v>
      </c>
      <c r="BI229" s="249">
        <f t="shared" si="38"/>
        <v>0</v>
      </c>
      <c r="BJ229" s="211" t="s">
        <v>86</v>
      </c>
      <c r="BK229" s="249">
        <f t="shared" si="39"/>
        <v>0</v>
      </c>
      <c r="BL229" s="211" t="s">
        <v>202</v>
      </c>
      <c r="BM229" s="161" t="s">
        <v>711</v>
      </c>
    </row>
    <row r="230" spans="2:65" s="2" customFormat="1" ht="76.349999999999994" customHeight="1">
      <c r="B230" s="246"/>
      <c r="C230" s="150" t="s">
        <v>431</v>
      </c>
      <c r="D230" s="150" t="s">
        <v>140</v>
      </c>
      <c r="E230" s="151" t="s">
        <v>3043</v>
      </c>
      <c r="F230" s="152" t="s">
        <v>3044</v>
      </c>
      <c r="G230" s="153" t="s">
        <v>299</v>
      </c>
      <c r="H230" s="154">
        <v>12</v>
      </c>
      <c r="I230" s="178"/>
      <c r="J230" s="155">
        <f t="shared" si="30"/>
        <v>0</v>
      </c>
      <c r="K230" s="247"/>
      <c r="L230" s="39"/>
      <c r="M230" s="157" t="s">
        <v>1</v>
      </c>
      <c r="N230" s="234" t="s">
        <v>39</v>
      </c>
      <c r="O230" s="248">
        <v>0</v>
      </c>
      <c r="P230" s="248">
        <f t="shared" si="31"/>
        <v>0</v>
      </c>
      <c r="Q230" s="248">
        <v>0</v>
      </c>
      <c r="R230" s="248">
        <f t="shared" si="32"/>
        <v>0</v>
      </c>
      <c r="S230" s="248">
        <v>0</v>
      </c>
      <c r="T230" s="160">
        <f t="shared" si="33"/>
        <v>0</v>
      </c>
      <c r="AR230" s="161" t="s">
        <v>202</v>
      </c>
      <c r="AT230" s="161" t="s">
        <v>140</v>
      </c>
      <c r="AU230" s="161" t="s">
        <v>86</v>
      </c>
      <c r="AY230" s="211" t="s">
        <v>138</v>
      </c>
      <c r="BE230" s="249">
        <f t="shared" si="34"/>
        <v>0</v>
      </c>
      <c r="BF230" s="249">
        <f t="shared" si="35"/>
        <v>0</v>
      </c>
      <c r="BG230" s="249">
        <f t="shared" si="36"/>
        <v>0</v>
      </c>
      <c r="BH230" s="249">
        <f t="shared" si="37"/>
        <v>0</v>
      </c>
      <c r="BI230" s="249">
        <f t="shared" si="38"/>
        <v>0</v>
      </c>
      <c r="BJ230" s="211" t="s">
        <v>86</v>
      </c>
      <c r="BK230" s="249">
        <f t="shared" si="39"/>
        <v>0</v>
      </c>
      <c r="BL230" s="211" t="s">
        <v>202</v>
      </c>
      <c r="BM230" s="161" t="s">
        <v>719</v>
      </c>
    </row>
    <row r="231" spans="2:65" s="2" customFormat="1" ht="66.75" customHeight="1">
      <c r="B231" s="246"/>
      <c r="C231" s="150" t="s">
        <v>435</v>
      </c>
      <c r="D231" s="150" t="s">
        <v>140</v>
      </c>
      <c r="E231" s="151" t="s">
        <v>3045</v>
      </c>
      <c r="F231" s="152" t="s">
        <v>3046</v>
      </c>
      <c r="G231" s="153" t="s">
        <v>299</v>
      </c>
      <c r="H231" s="154">
        <v>4</v>
      </c>
      <c r="I231" s="178"/>
      <c r="J231" s="155">
        <f t="shared" si="30"/>
        <v>0</v>
      </c>
      <c r="K231" s="247"/>
      <c r="L231" s="39"/>
      <c r="M231" s="157" t="s">
        <v>1</v>
      </c>
      <c r="N231" s="234" t="s">
        <v>39</v>
      </c>
      <c r="O231" s="248">
        <v>0</v>
      </c>
      <c r="P231" s="248">
        <f t="shared" si="31"/>
        <v>0</v>
      </c>
      <c r="Q231" s="248">
        <v>0</v>
      </c>
      <c r="R231" s="248">
        <f t="shared" si="32"/>
        <v>0</v>
      </c>
      <c r="S231" s="248">
        <v>0</v>
      </c>
      <c r="T231" s="160">
        <f t="shared" si="33"/>
        <v>0</v>
      </c>
      <c r="AR231" s="161" t="s">
        <v>202</v>
      </c>
      <c r="AT231" s="161" t="s">
        <v>140</v>
      </c>
      <c r="AU231" s="161" t="s">
        <v>86</v>
      </c>
      <c r="AY231" s="211" t="s">
        <v>138</v>
      </c>
      <c r="BE231" s="249">
        <f t="shared" si="34"/>
        <v>0</v>
      </c>
      <c r="BF231" s="249">
        <f t="shared" si="35"/>
        <v>0</v>
      </c>
      <c r="BG231" s="249">
        <f t="shared" si="36"/>
        <v>0</v>
      </c>
      <c r="BH231" s="249">
        <f t="shared" si="37"/>
        <v>0</v>
      </c>
      <c r="BI231" s="249">
        <f t="shared" si="38"/>
        <v>0</v>
      </c>
      <c r="BJ231" s="211" t="s">
        <v>86</v>
      </c>
      <c r="BK231" s="249">
        <f t="shared" si="39"/>
        <v>0</v>
      </c>
      <c r="BL231" s="211" t="s">
        <v>202</v>
      </c>
      <c r="BM231" s="161" t="s">
        <v>727</v>
      </c>
    </row>
    <row r="232" spans="2:65" s="2" customFormat="1" ht="66.75" customHeight="1">
      <c r="B232" s="246"/>
      <c r="C232" s="150" t="s">
        <v>439</v>
      </c>
      <c r="D232" s="150" t="s">
        <v>140</v>
      </c>
      <c r="E232" s="151" t="s">
        <v>3047</v>
      </c>
      <c r="F232" s="152" t="s">
        <v>3048</v>
      </c>
      <c r="G232" s="153" t="s">
        <v>299</v>
      </c>
      <c r="H232" s="154">
        <v>3</v>
      </c>
      <c r="I232" s="178"/>
      <c r="J232" s="155">
        <f t="shared" si="30"/>
        <v>0</v>
      </c>
      <c r="K232" s="247"/>
      <c r="L232" s="39"/>
      <c r="M232" s="157" t="s">
        <v>1</v>
      </c>
      <c r="N232" s="234" t="s">
        <v>39</v>
      </c>
      <c r="O232" s="248">
        <v>0</v>
      </c>
      <c r="P232" s="248">
        <f t="shared" si="31"/>
        <v>0</v>
      </c>
      <c r="Q232" s="248">
        <v>0</v>
      </c>
      <c r="R232" s="248">
        <f t="shared" si="32"/>
        <v>0</v>
      </c>
      <c r="S232" s="248">
        <v>0</v>
      </c>
      <c r="T232" s="160">
        <f t="shared" si="33"/>
        <v>0</v>
      </c>
      <c r="AR232" s="161" t="s">
        <v>202</v>
      </c>
      <c r="AT232" s="161" t="s">
        <v>140</v>
      </c>
      <c r="AU232" s="161" t="s">
        <v>86</v>
      </c>
      <c r="AY232" s="211" t="s">
        <v>138</v>
      </c>
      <c r="BE232" s="249">
        <f t="shared" si="34"/>
        <v>0</v>
      </c>
      <c r="BF232" s="249">
        <f t="shared" si="35"/>
        <v>0</v>
      </c>
      <c r="BG232" s="249">
        <f t="shared" si="36"/>
        <v>0</v>
      </c>
      <c r="BH232" s="249">
        <f t="shared" si="37"/>
        <v>0</v>
      </c>
      <c r="BI232" s="249">
        <f t="shared" si="38"/>
        <v>0</v>
      </c>
      <c r="BJ232" s="211" t="s">
        <v>86</v>
      </c>
      <c r="BK232" s="249">
        <f t="shared" si="39"/>
        <v>0</v>
      </c>
      <c r="BL232" s="211" t="s">
        <v>202</v>
      </c>
      <c r="BM232" s="161" t="s">
        <v>735</v>
      </c>
    </row>
    <row r="233" spans="2:65" s="2" customFormat="1" ht="66.75" customHeight="1">
      <c r="B233" s="246"/>
      <c r="C233" s="150" t="s">
        <v>443</v>
      </c>
      <c r="D233" s="150" t="s">
        <v>140</v>
      </c>
      <c r="E233" s="151" t="s">
        <v>3049</v>
      </c>
      <c r="F233" s="152" t="s">
        <v>3050</v>
      </c>
      <c r="G233" s="153" t="s">
        <v>299</v>
      </c>
      <c r="H233" s="154">
        <v>1</v>
      </c>
      <c r="I233" s="178"/>
      <c r="J233" s="155">
        <f t="shared" si="30"/>
        <v>0</v>
      </c>
      <c r="K233" s="247"/>
      <c r="L233" s="39"/>
      <c r="M233" s="157" t="s">
        <v>1</v>
      </c>
      <c r="N233" s="234" t="s">
        <v>39</v>
      </c>
      <c r="O233" s="248">
        <v>0</v>
      </c>
      <c r="P233" s="248">
        <f t="shared" si="31"/>
        <v>0</v>
      </c>
      <c r="Q233" s="248">
        <v>0</v>
      </c>
      <c r="R233" s="248">
        <f t="shared" si="32"/>
        <v>0</v>
      </c>
      <c r="S233" s="248">
        <v>0</v>
      </c>
      <c r="T233" s="160">
        <f t="shared" si="33"/>
        <v>0</v>
      </c>
      <c r="AR233" s="161" t="s">
        <v>202</v>
      </c>
      <c r="AT233" s="161" t="s">
        <v>140</v>
      </c>
      <c r="AU233" s="161" t="s">
        <v>86</v>
      </c>
      <c r="AY233" s="211" t="s">
        <v>138</v>
      </c>
      <c r="BE233" s="249">
        <f t="shared" si="34"/>
        <v>0</v>
      </c>
      <c r="BF233" s="249">
        <f t="shared" si="35"/>
        <v>0</v>
      </c>
      <c r="BG233" s="249">
        <f t="shared" si="36"/>
        <v>0</v>
      </c>
      <c r="BH233" s="249">
        <f t="shared" si="37"/>
        <v>0</v>
      </c>
      <c r="BI233" s="249">
        <f t="shared" si="38"/>
        <v>0</v>
      </c>
      <c r="BJ233" s="211" t="s">
        <v>86</v>
      </c>
      <c r="BK233" s="249">
        <f t="shared" si="39"/>
        <v>0</v>
      </c>
      <c r="BL233" s="211" t="s">
        <v>202</v>
      </c>
      <c r="BM233" s="161" t="s">
        <v>743</v>
      </c>
    </row>
    <row r="234" spans="2:65" s="2" customFormat="1" ht="62.65" customHeight="1">
      <c r="B234" s="246"/>
      <c r="C234" s="150" t="s">
        <v>447</v>
      </c>
      <c r="D234" s="150" t="s">
        <v>140</v>
      </c>
      <c r="E234" s="151" t="s">
        <v>3051</v>
      </c>
      <c r="F234" s="152" t="s">
        <v>3052</v>
      </c>
      <c r="G234" s="153" t="s">
        <v>299</v>
      </c>
      <c r="H234" s="154">
        <v>14</v>
      </c>
      <c r="I234" s="178"/>
      <c r="J234" s="155">
        <f t="shared" si="30"/>
        <v>0</v>
      </c>
      <c r="K234" s="247"/>
      <c r="L234" s="39"/>
      <c r="M234" s="157" t="s">
        <v>1</v>
      </c>
      <c r="N234" s="234" t="s">
        <v>39</v>
      </c>
      <c r="O234" s="248">
        <v>0</v>
      </c>
      <c r="P234" s="248">
        <f t="shared" si="31"/>
        <v>0</v>
      </c>
      <c r="Q234" s="248">
        <v>0</v>
      </c>
      <c r="R234" s="248">
        <f t="shared" si="32"/>
        <v>0</v>
      </c>
      <c r="S234" s="248">
        <v>0</v>
      </c>
      <c r="T234" s="160">
        <f t="shared" si="33"/>
        <v>0</v>
      </c>
      <c r="AR234" s="161" t="s">
        <v>202</v>
      </c>
      <c r="AT234" s="161" t="s">
        <v>140</v>
      </c>
      <c r="AU234" s="161" t="s">
        <v>86</v>
      </c>
      <c r="AY234" s="211" t="s">
        <v>138</v>
      </c>
      <c r="BE234" s="249">
        <f t="shared" si="34"/>
        <v>0</v>
      </c>
      <c r="BF234" s="249">
        <f t="shared" si="35"/>
        <v>0</v>
      </c>
      <c r="BG234" s="249">
        <f t="shared" si="36"/>
        <v>0</v>
      </c>
      <c r="BH234" s="249">
        <f t="shared" si="37"/>
        <v>0</v>
      </c>
      <c r="BI234" s="249">
        <f t="shared" si="38"/>
        <v>0</v>
      </c>
      <c r="BJ234" s="211" t="s">
        <v>86</v>
      </c>
      <c r="BK234" s="249">
        <f t="shared" si="39"/>
        <v>0</v>
      </c>
      <c r="BL234" s="211" t="s">
        <v>202</v>
      </c>
      <c r="BM234" s="161" t="s">
        <v>751</v>
      </c>
    </row>
    <row r="235" spans="2:65" s="2" customFormat="1" ht="66.75" customHeight="1">
      <c r="B235" s="246"/>
      <c r="C235" s="150" t="s">
        <v>451</v>
      </c>
      <c r="D235" s="150" t="s">
        <v>140</v>
      </c>
      <c r="E235" s="151" t="s">
        <v>3053</v>
      </c>
      <c r="F235" s="152" t="s">
        <v>3054</v>
      </c>
      <c r="G235" s="153" t="s">
        <v>148</v>
      </c>
      <c r="H235" s="154">
        <v>17</v>
      </c>
      <c r="I235" s="178"/>
      <c r="J235" s="155">
        <f t="shared" si="30"/>
        <v>0</v>
      </c>
      <c r="K235" s="247"/>
      <c r="L235" s="39"/>
      <c r="M235" s="157" t="s">
        <v>1</v>
      </c>
      <c r="N235" s="234" t="s">
        <v>39</v>
      </c>
      <c r="O235" s="248">
        <v>0</v>
      </c>
      <c r="P235" s="248">
        <f t="shared" si="31"/>
        <v>0</v>
      </c>
      <c r="Q235" s="248">
        <v>0</v>
      </c>
      <c r="R235" s="248">
        <f t="shared" si="32"/>
        <v>0</v>
      </c>
      <c r="S235" s="248">
        <v>0</v>
      </c>
      <c r="T235" s="160">
        <f t="shared" si="33"/>
        <v>0</v>
      </c>
      <c r="AR235" s="161" t="s">
        <v>202</v>
      </c>
      <c r="AT235" s="161" t="s">
        <v>140</v>
      </c>
      <c r="AU235" s="161" t="s">
        <v>86</v>
      </c>
      <c r="AY235" s="211" t="s">
        <v>138</v>
      </c>
      <c r="BE235" s="249">
        <f t="shared" si="34"/>
        <v>0</v>
      </c>
      <c r="BF235" s="249">
        <f t="shared" si="35"/>
        <v>0</v>
      </c>
      <c r="BG235" s="249">
        <f t="shared" si="36"/>
        <v>0</v>
      </c>
      <c r="BH235" s="249">
        <f t="shared" si="37"/>
        <v>0</v>
      </c>
      <c r="BI235" s="249">
        <f t="shared" si="38"/>
        <v>0</v>
      </c>
      <c r="BJ235" s="211" t="s">
        <v>86</v>
      </c>
      <c r="BK235" s="249">
        <f t="shared" si="39"/>
        <v>0</v>
      </c>
      <c r="BL235" s="211" t="s">
        <v>202</v>
      </c>
      <c r="BM235" s="161" t="s">
        <v>759</v>
      </c>
    </row>
    <row r="236" spans="2:65" s="2" customFormat="1" ht="33" customHeight="1">
      <c r="B236" s="246"/>
      <c r="C236" s="150" t="s">
        <v>455</v>
      </c>
      <c r="D236" s="150" t="s">
        <v>140</v>
      </c>
      <c r="E236" s="151" t="s">
        <v>3055</v>
      </c>
      <c r="F236" s="152" t="s">
        <v>3056</v>
      </c>
      <c r="G236" s="153" t="s">
        <v>895</v>
      </c>
      <c r="H236" s="177"/>
      <c r="I236" s="178"/>
      <c r="J236" s="155">
        <f t="shared" si="30"/>
        <v>0</v>
      </c>
      <c r="K236" s="247"/>
      <c r="L236" s="39"/>
      <c r="M236" s="157" t="s">
        <v>1</v>
      </c>
      <c r="N236" s="234" t="s">
        <v>39</v>
      </c>
      <c r="O236" s="248">
        <v>0</v>
      </c>
      <c r="P236" s="248">
        <f t="shared" si="31"/>
        <v>0</v>
      </c>
      <c r="Q236" s="248">
        <v>0</v>
      </c>
      <c r="R236" s="248">
        <f t="shared" si="32"/>
        <v>0</v>
      </c>
      <c r="S236" s="248">
        <v>0</v>
      </c>
      <c r="T236" s="160">
        <f t="shared" si="33"/>
        <v>0</v>
      </c>
      <c r="AR236" s="161" t="s">
        <v>202</v>
      </c>
      <c r="AT236" s="161" t="s">
        <v>140</v>
      </c>
      <c r="AU236" s="161" t="s">
        <v>86</v>
      </c>
      <c r="AY236" s="211" t="s">
        <v>138</v>
      </c>
      <c r="BE236" s="249">
        <f t="shared" si="34"/>
        <v>0</v>
      </c>
      <c r="BF236" s="249">
        <f t="shared" si="35"/>
        <v>0</v>
      </c>
      <c r="BG236" s="249">
        <f t="shared" si="36"/>
        <v>0</v>
      </c>
      <c r="BH236" s="249">
        <f t="shared" si="37"/>
        <v>0</v>
      </c>
      <c r="BI236" s="249">
        <f t="shared" si="38"/>
        <v>0</v>
      </c>
      <c r="BJ236" s="211" t="s">
        <v>86</v>
      </c>
      <c r="BK236" s="249">
        <f t="shared" si="39"/>
        <v>0</v>
      </c>
      <c r="BL236" s="211" t="s">
        <v>202</v>
      </c>
      <c r="BM236" s="161" t="s">
        <v>767</v>
      </c>
    </row>
    <row r="237" spans="2:65" s="239" customFormat="1" ht="22.9" customHeight="1">
      <c r="B237" s="240"/>
      <c r="D237" s="138" t="s">
        <v>72</v>
      </c>
      <c r="E237" s="147" t="s">
        <v>1622</v>
      </c>
      <c r="F237" s="147" t="s">
        <v>3057</v>
      </c>
      <c r="J237" s="245">
        <f>BK237</f>
        <v>0</v>
      </c>
      <c r="L237" s="240"/>
      <c r="M237" s="242"/>
      <c r="P237" s="243">
        <f>SUM(P238:P240)</f>
        <v>0</v>
      </c>
      <c r="R237" s="243">
        <f>SUM(R238:R240)</f>
        <v>0</v>
      </c>
      <c r="T237" s="244">
        <f>SUM(T238:T240)</f>
        <v>0</v>
      </c>
      <c r="AR237" s="138" t="s">
        <v>86</v>
      </c>
      <c r="AT237" s="145" t="s">
        <v>72</v>
      </c>
      <c r="AU237" s="145" t="s">
        <v>80</v>
      </c>
      <c r="AY237" s="138" t="s">
        <v>138</v>
      </c>
      <c r="BK237" s="146">
        <f>SUM(BK238:BK240)</f>
        <v>0</v>
      </c>
    </row>
    <row r="238" spans="2:65" s="2" customFormat="1" ht="24.2" customHeight="1">
      <c r="B238" s="246"/>
      <c r="C238" s="150" t="s">
        <v>459</v>
      </c>
      <c r="D238" s="150" t="s">
        <v>140</v>
      </c>
      <c r="E238" s="151" t="s">
        <v>3058</v>
      </c>
      <c r="F238" s="152" t="s">
        <v>3059</v>
      </c>
      <c r="G238" s="153" t="s">
        <v>299</v>
      </c>
      <c r="H238" s="154">
        <v>38</v>
      </c>
      <c r="I238" s="178"/>
      <c r="J238" s="155">
        <f>ROUND(I238*H238,2)</f>
        <v>0</v>
      </c>
      <c r="K238" s="247"/>
      <c r="L238" s="39"/>
      <c r="M238" s="157" t="s">
        <v>1</v>
      </c>
      <c r="N238" s="234" t="s">
        <v>39</v>
      </c>
      <c r="O238" s="248">
        <v>0</v>
      </c>
      <c r="P238" s="248">
        <f>O238*H238</f>
        <v>0</v>
      </c>
      <c r="Q238" s="248">
        <v>0</v>
      </c>
      <c r="R238" s="248">
        <f>Q238*H238</f>
        <v>0</v>
      </c>
      <c r="S238" s="248">
        <v>0</v>
      </c>
      <c r="T238" s="160">
        <f>S238*H238</f>
        <v>0</v>
      </c>
      <c r="AR238" s="161" t="s">
        <v>202</v>
      </c>
      <c r="AT238" s="161" t="s">
        <v>140</v>
      </c>
      <c r="AU238" s="161" t="s">
        <v>86</v>
      </c>
      <c r="AY238" s="211" t="s">
        <v>138</v>
      </c>
      <c r="BE238" s="249">
        <f>IF(N238="základná",J238,0)</f>
        <v>0</v>
      </c>
      <c r="BF238" s="249">
        <f>IF(N238="znížená",J238,0)</f>
        <v>0</v>
      </c>
      <c r="BG238" s="249">
        <f>IF(N238="zákl. prenesená",J238,0)</f>
        <v>0</v>
      </c>
      <c r="BH238" s="249">
        <f>IF(N238="zníž. prenesená",J238,0)</f>
        <v>0</v>
      </c>
      <c r="BI238" s="249">
        <f>IF(N238="nulová",J238,0)</f>
        <v>0</v>
      </c>
      <c r="BJ238" s="211" t="s">
        <v>86</v>
      </c>
      <c r="BK238" s="249">
        <f>ROUND(I238*H238,2)</f>
        <v>0</v>
      </c>
      <c r="BL238" s="211" t="s">
        <v>202</v>
      </c>
      <c r="BM238" s="161" t="s">
        <v>780</v>
      </c>
    </row>
    <row r="239" spans="2:65" s="2" customFormat="1" ht="16.5" customHeight="1">
      <c r="B239" s="246"/>
      <c r="C239" s="150" t="s">
        <v>463</v>
      </c>
      <c r="D239" s="150" t="s">
        <v>140</v>
      </c>
      <c r="E239" s="151" t="s">
        <v>3060</v>
      </c>
      <c r="F239" s="152" t="s">
        <v>3061</v>
      </c>
      <c r="G239" s="153" t="s">
        <v>299</v>
      </c>
      <c r="H239" s="154">
        <v>1</v>
      </c>
      <c r="I239" s="178"/>
      <c r="J239" s="155">
        <f>ROUND(I239*H239,2)</f>
        <v>0</v>
      </c>
      <c r="K239" s="247"/>
      <c r="L239" s="39"/>
      <c r="M239" s="157" t="s">
        <v>1</v>
      </c>
      <c r="N239" s="234" t="s">
        <v>39</v>
      </c>
      <c r="O239" s="248">
        <v>0</v>
      </c>
      <c r="P239" s="248">
        <f>O239*H239</f>
        <v>0</v>
      </c>
      <c r="Q239" s="248">
        <v>0</v>
      </c>
      <c r="R239" s="248">
        <f>Q239*H239</f>
        <v>0</v>
      </c>
      <c r="S239" s="248">
        <v>0</v>
      </c>
      <c r="T239" s="160">
        <f>S239*H239</f>
        <v>0</v>
      </c>
      <c r="AR239" s="161" t="s">
        <v>202</v>
      </c>
      <c r="AT239" s="161" t="s">
        <v>140</v>
      </c>
      <c r="AU239" s="161" t="s">
        <v>86</v>
      </c>
      <c r="AY239" s="211" t="s">
        <v>138</v>
      </c>
      <c r="BE239" s="249">
        <f>IF(N239="základná",J239,0)</f>
        <v>0</v>
      </c>
      <c r="BF239" s="249">
        <f>IF(N239="znížená",J239,0)</f>
        <v>0</v>
      </c>
      <c r="BG239" s="249">
        <f>IF(N239="zákl. prenesená",J239,0)</f>
        <v>0</v>
      </c>
      <c r="BH239" s="249">
        <f>IF(N239="zníž. prenesená",J239,0)</f>
        <v>0</v>
      </c>
      <c r="BI239" s="249">
        <f>IF(N239="nulová",J239,0)</f>
        <v>0</v>
      </c>
      <c r="BJ239" s="211" t="s">
        <v>86</v>
      </c>
      <c r="BK239" s="249">
        <f>ROUND(I239*H239,2)</f>
        <v>0</v>
      </c>
      <c r="BL239" s="211" t="s">
        <v>202</v>
      </c>
      <c r="BM239" s="161" t="s">
        <v>792</v>
      </c>
    </row>
    <row r="240" spans="2:65" s="2" customFormat="1" ht="24.2" customHeight="1">
      <c r="B240" s="246"/>
      <c r="C240" s="150" t="s">
        <v>467</v>
      </c>
      <c r="D240" s="150" t="s">
        <v>140</v>
      </c>
      <c r="E240" s="151" t="s">
        <v>3062</v>
      </c>
      <c r="F240" s="152" t="s">
        <v>3063</v>
      </c>
      <c r="G240" s="153" t="s">
        <v>895</v>
      </c>
      <c r="H240" s="177"/>
      <c r="I240" s="178"/>
      <c r="J240" s="155">
        <f>ROUND(I240*H240,2)</f>
        <v>0</v>
      </c>
      <c r="K240" s="247"/>
      <c r="L240" s="39"/>
      <c r="M240" s="157" t="s">
        <v>1</v>
      </c>
      <c r="N240" s="234" t="s">
        <v>39</v>
      </c>
      <c r="O240" s="248">
        <v>0</v>
      </c>
      <c r="P240" s="248">
        <f>O240*H240</f>
        <v>0</v>
      </c>
      <c r="Q240" s="248">
        <v>0</v>
      </c>
      <c r="R240" s="248">
        <f>Q240*H240</f>
        <v>0</v>
      </c>
      <c r="S240" s="248">
        <v>0</v>
      </c>
      <c r="T240" s="160">
        <f>S240*H240</f>
        <v>0</v>
      </c>
      <c r="AR240" s="161" t="s">
        <v>202</v>
      </c>
      <c r="AT240" s="161" t="s">
        <v>140</v>
      </c>
      <c r="AU240" s="161" t="s">
        <v>86</v>
      </c>
      <c r="AY240" s="211" t="s">
        <v>138</v>
      </c>
      <c r="BE240" s="249">
        <f>IF(N240="základná",J240,0)</f>
        <v>0</v>
      </c>
      <c r="BF240" s="249">
        <f>IF(N240="znížená",J240,0)</f>
        <v>0</v>
      </c>
      <c r="BG240" s="249">
        <f>IF(N240="zákl. prenesená",J240,0)</f>
        <v>0</v>
      </c>
      <c r="BH240" s="249">
        <f>IF(N240="zníž. prenesená",J240,0)</f>
        <v>0</v>
      </c>
      <c r="BI240" s="249">
        <f>IF(N240="nulová",J240,0)</f>
        <v>0</v>
      </c>
      <c r="BJ240" s="211" t="s">
        <v>86</v>
      </c>
      <c r="BK240" s="249">
        <f>ROUND(I240*H240,2)</f>
        <v>0</v>
      </c>
      <c r="BL240" s="211" t="s">
        <v>202</v>
      </c>
      <c r="BM240" s="161" t="s">
        <v>800</v>
      </c>
    </row>
    <row r="241" spans="2:65" s="239" customFormat="1" ht="22.9" customHeight="1">
      <c r="B241" s="240"/>
      <c r="D241" s="138" t="s">
        <v>72</v>
      </c>
      <c r="E241" s="147" t="s">
        <v>790</v>
      </c>
      <c r="F241" s="147" t="s">
        <v>791</v>
      </c>
      <c r="J241" s="245">
        <f>BK241</f>
        <v>0</v>
      </c>
      <c r="L241" s="240"/>
      <c r="M241" s="242"/>
      <c r="P241" s="243">
        <f>SUM(P242:P249)</f>
        <v>0</v>
      </c>
      <c r="R241" s="243">
        <f>SUM(R242:R249)</f>
        <v>0</v>
      </c>
      <c r="T241" s="244">
        <f>SUM(T242:T249)</f>
        <v>0</v>
      </c>
      <c r="AR241" s="138" t="s">
        <v>86</v>
      </c>
      <c r="AT241" s="145" t="s">
        <v>72</v>
      </c>
      <c r="AU241" s="145" t="s">
        <v>80</v>
      </c>
      <c r="AY241" s="138" t="s">
        <v>138</v>
      </c>
      <c r="BK241" s="146">
        <f>SUM(BK242:BK249)</f>
        <v>0</v>
      </c>
    </row>
    <row r="242" spans="2:65" s="2" customFormat="1" ht="33" customHeight="1">
      <c r="B242" s="246"/>
      <c r="C242" s="150" t="s">
        <v>471</v>
      </c>
      <c r="D242" s="150" t="s">
        <v>140</v>
      </c>
      <c r="E242" s="151" t="s">
        <v>3064</v>
      </c>
      <c r="F242" s="152" t="s">
        <v>3065</v>
      </c>
      <c r="G242" s="153" t="s">
        <v>148</v>
      </c>
      <c r="H242" s="154">
        <v>10.5</v>
      </c>
      <c r="I242" s="178"/>
      <c r="J242" s="155">
        <f t="shared" ref="J242:J249" si="40">ROUND(I242*H242,2)</f>
        <v>0</v>
      </c>
      <c r="K242" s="247"/>
      <c r="L242" s="39"/>
      <c r="M242" s="157" t="s">
        <v>1</v>
      </c>
      <c r="N242" s="234" t="s">
        <v>39</v>
      </c>
      <c r="O242" s="248">
        <v>0</v>
      </c>
      <c r="P242" s="248">
        <f t="shared" ref="P242:P249" si="41">O242*H242</f>
        <v>0</v>
      </c>
      <c r="Q242" s="248">
        <v>0</v>
      </c>
      <c r="R242" s="248">
        <f t="shared" ref="R242:R249" si="42">Q242*H242</f>
        <v>0</v>
      </c>
      <c r="S242" s="248">
        <v>0</v>
      </c>
      <c r="T242" s="160">
        <f t="shared" ref="T242:T249" si="43">S242*H242</f>
        <v>0</v>
      </c>
      <c r="AR242" s="161" t="s">
        <v>202</v>
      </c>
      <c r="AT242" s="161" t="s">
        <v>140</v>
      </c>
      <c r="AU242" s="161" t="s">
        <v>86</v>
      </c>
      <c r="AY242" s="211" t="s">
        <v>138</v>
      </c>
      <c r="BE242" s="249">
        <f t="shared" ref="BE242:BE249" si="44">IF(N242="základná",J242,0)</f>
        <v>0</v>
      </c>
      <c r="BF242" s="249">
        <f t="shared" ref="BF242:BF249" si="45">IF(N242="znížená",J242,0)</f>
        <v>0</v>
      </c>
      <c r="BG242" s="249">
        <f t="shared" ref="BG242:BG249" si="46">IF(N242="zákl. prenesená",J242,0)</f>
        <v>0</v>
      </c>
      <c r="BH242" s="249">
        <f t="shared" ref="BH242:BH249" si="47">IF(N242="zníž. prenesená",J242,0)</f>
        <v>0</v>
      </c>
      <c r="BI242" s="249">
        <f t="shared" ref="BI242:BI249" si="48">IF(N242="nulová",J242,0)</f>
        <v>0</v>
      </c>
      <c r="BJ242" s="211" t="s">
        <v>86</v>
      </c>
      <c r="BK242" s="249">
        <f t="shared" ref="BK242:BK249" si="49">ROUND(I242*H242,2)</f>
        <v>0</v>
      </c>
      <c r="BL242" s="211" t="s">
        <v>202</v>
      </c>
      <c r="BM242" s="161" t="s">
        <v>808</v>
      </c>
    </row>
    <row r="243" spans="2:65" s="2" customFormat="1" ht="16.5" customHeight="1">
      <c r="B243" s="246"/>
      <c r="C243" s="163" t="s">
        <v>475</v>
      </c>
      <c r="D243" s="163" t="s">
        <v>322</v>
      </c>
      <c r="E243" s="164" t="s">
        <v>3066</v>
      </c>
      <c r="F243" s="165" t="s">
        <v>3067</v>
      </c>
      <c r="G243" s="166" t="s">
        <v>148</v>
      </c>
      <c r="H243" s="167">
        <v>11.025</v>
      </c>
      <c r="I243" s="180"/>
      <c r="J243" s="168">
        <f t="shared" si="40"/>
        <v>0</v>
      </c>
      <c r="K243" s="169"/>
      <c r="L243" s="170"/>
      <c r="M243" s="171" t="s">
        <v>1</v>
      </c>
      <c r="N243" s="251" t="s">
        <v>39</v>
      </c>
      <c r="O243" s="248">
        <v>0</v>
      </c>
      <c r="P243" s="248">
        <f t="shared" si="41"/>
        <v>0</v>
      </c>
      <c r="Q243" s="248">
        <v>0</v>
      </c>
      <c r="R243" s="248">
        <f t="shared" si="42"/>
        <v>0</v>
      </c>
      <c r="S243" s="248">
        <v>0</v>
      </c>
      <c r="T243" s="160">
        <f t="shared" si="43"/>
        <v>0</v>
      </c>
      <c r="AR243" s="161" t="s">
        <v>267</v>
      </c>
      <c r="AT243" s="161" t="s">
        <v>322</v>
      </c>
      <c r="AU243" s="161" t="s">
        <v>86</v>
      </c>
      <c r="AY243" s="211" t="s">
        <v>138</v>
      </c>
      <c r="BE243" s="249">
        <f t="shared" si="44"/>
        <v>0</v>
      </c>
      <c r="BF243" s="249">
        <f t="shared" si="45"/>
        <v>0</v>
      </c>
      <c r="BG243" s="249">
        <f t="shared" si="46"/>
        <v>0</v>
      </c>
      <c r="BH243" s="249">
        <f t="shared" si="47"/>
        <v>0</v>
      </c>
      <c r="BI243" s="249">
        <f t="shared" si="48"/>
        <v>0</v>
      </c>
      <c r="BJ243" s="211" t="s">
        <v>86</v>
      </c>
      <c r="BK243" s="249">
        <f t="shared" si="49"/>
        <v>0</v>
      </c>
      <c r="BL243" s="211" t="s">
        <v>202</v>
      </c>
      <c r="BM243" s="161" t="s">
        <v>816</v>
      </c>
    </row>
    <row r="244" spans="2:65" s="2" customFormat="1" ht="24.2" customHeight="1">
      <c r="B244" s="246"/>
      <c r="C244" s="150" t="s">
        <v>479</v>
      </c>
      <c r="D244" s="150" t="s">
        <v>140</v>
      </c>
      <c r="E244" s="151" t="s">
        <v>3068</v>
      </c>
      <c r="F244" s="152" t="s">
        <v>3069</v>
      </c>
      <c r="G244" s="153" t="s">
        <v>148</v>
      </c>
      <c r="H244" s="154">
        <v>403.03</v>
      </c>
      <c r="I244" s="178"/>
      <c r="J244" s="155">
        <f t="shared" si="40"/>
        <v>0</v>
      </c>
      <c r="K244" s="247"/>
      <c r="L244" s="39"/>
      <c r="M244" s="157" t="s">
        <v>1</v>
      </c>
      <c r="N244" s="234" t="s">
        <v>39</v>
      </c>
      <c r="O244" s="248">
        <v>0</v>
      </c>
      <c r="P244" s="248">
        <f t="shared" si="41"/>
        <v>0</v>
      </c>
      <c r="Q244" s="248">
        <v>0</v>
      </c>
      <c r="R244" s="248">
        <f t="shared" si="42"/>
        <v>0</v>
      </c>
      <c r="S244" s="248">
        <v>0</v>
      </c>
      <c r="T244" s="160">
        <f t="shared" si="43"/>
        <v>0</v>
      </c>
      <c r="AR244" s="161" t="s">
        <v>202</v>
      </c>
      <c r="AT244" s="161" t="s">
        <v>140</v>
      </c>
      <c r="AU244" s="161" t="s">
        <v>86</v>
      </c>
      <c r="AY244" s="211" t="s">
        <v>138</v>
      </c>
      <c r="BE244" s="249">
        <f t="shared" si="44"/>
        <v>0</v>
      </c>
      <c r="BF244" s="249">
        <f t="shared" si="45"/>
        <v>0</v>
      </c>
      <c r="BG244" s="249">
        <f t="shared" si="46"/>
        <v>0</v>
      </c>
      <c r="BH244" s="249">
        <f t="shared" si="47"/>
        <v>0</v>
      </c>
      <c r="BI244" s="249">
        <f t="shared" si="48"/>
        <v>0</v>
      </c>
      <c r="BJ244" s="211" t="s">
        <v>86</v>
      </c>
      <c r="BK244" s="249">
        <f t="shared" si="49"/>
        <v>0</v>
      </c>
      <c r="BL244" s="211" t="s">
        <v>202</v>
      </c>
      <c r="BM244" s="161" t="s">
        <v>824</v>
      </c>
    </row>
    <row r="245" spans="2:65" s="2" customFormat="1" ht="24.2" customHeight="1">
      <c r="B245" s="246"/>
      <c r="C245" s="150" t="s">
        <v>483</v>
      </c>
      <c r="D245" s="150" t="s">
        <v>140</v>
      </c>
      <c r="E245" s="151" t="s">
        <v>3070</v>
      </c>
      <c r="F245" s="152" t="s">
        <v>3071</v>
      </c>
      <c r="G245" s="153" t="s">
        <v>148</v>
      </c>
      <c r="H245" s="154">
        <v>1153.21</v>
      </c>
      <c r="I245" s="178"/>
      <c r="J245" s="155">
        <f t="shared" si="40"/>
        <v>0</v>
      </c>
      <c r="K245" s="247"/>
      <c r="L245" s="39"/>
      <c r="M245" s="157" t="s">
        <v>1</v>
      </c>
      <c r="N245" s="234" t="s">
        <v>39</v>
      </c>
      <c r="O245" s="248">
        <v>0</v>
      </c>
      <c r="P245" s="248">
        <f t="shared" si="41"/>
        <v>0</v>
      </c>
      <c r="Q245" s="248">
        <v>0</v>
      </c>
      <c r="R245" s="248">
        <f t="shared" si="42"/>
        <v>0</v>
      </c>
      <c r="S245" s="248">
        <v>0</v>
      </c>
      <c r="T245" s="160">
        <f t="shared" si="43"/>
        <v>0</v>
      </c>
      <c r="AR245" s="161" t="s">
        <v>202</v>
      </c>
      <c r="AT245" s="161" t="s">
        <v>140</v>
      </c>
      <c r="AU245" s="161" t="s">
        <v>86</v>
      </c>
      <c r="AY245" s="211" t="s">
        <v>138</v>
      </c>
      <c r="BE245" s="249">
        <f t="shared" si="44"/>
        <v>0</v>
      </c>
      <c r="BF245" s="249">
        <f t="shared" si="45"/>
        <v>0</v>
      </c>
      <c r="BG245" s="249">
        <f t="shared" si="46"/>
        <v>0</v>
      </c>
      <c r="BH245" s="249">
        <f t="shared" si="47"/>
        <v>0</v>
      </c>
      <c r="BI245" s="249">
        <f t="shared" si="48"/>
        <v>0</v>
      </c>
      <c r="BJ245" s="211" t="s">
        <v>86</v>
      </c>
      <c r="BK245" s="249">
        <f t="shared" si="49"/>
        <v>0</v>
      </c>
      <c r="BL245" s="211" t="s">
        <v>202</v>
      </c>
      <c r="BM245" s="161" t="s">
        <v>832</v>
      </c>
    </row>
    <row r="246" spans="2:65" s="2" customFormat="1" ht="24.2" customHeight="1">
      <c r="B246" s="246"/>
      <c r="C246" s="150" t="s">
        <v>487</v>
      </c>
      <c r="D246" s="150" t="s">
        <v>140</v>
      </c>
      <c r="E246" s="151" t="s">
        <v>3072</v>
      </c>
      <c r="F246" s="152" t="s">
        <v>3073</v>
      </c>
      <c r="G246" s="153" t="s">
        <v>148</v>
      </c>
      <c r="H246" s="154">
        <v>1480.16</v>
      </c>
      <c r="I246" s="178"/>
      <c r="J246" s="155">
        <f t="shared" si="40"/>
        <v>0</v>
      </c>
      <c r="K246" s="247"/>
      <c r="L246" s="39"/>
      <c r="M246" s="157" t="s">
        <v>1</v>
      </c>
      <c r="N246" s="234" t="s">
        <v>39</v>
      </c>
      <c r="O246" s="248">
        <v>0</v>
      </c>
      <c r="P246" s="248">
        <f t="shared" si="41"/>
        <v>0</v>
      </c>
      <c r="Q246" s="248">
        <v>0</v>
      </c>
      <c r="R246" s="248">
        <f t="shared" si="42"/>
        <v>0</v>
      </c>
      <c r="S246" s="248">
        <v>0</v>
      </c>
      <c r="T246" s="160">
        <f t="shared" si="43"/>
        <v>0</v>
      </c>
      <c r="AR246" s="161" t="s">
        <v>202</v>
      </c>
      <c r="AT246" s="161" t="s">
        <v>140</v>
      </c>
      <c r="AU246" s="161" t="s">
        <v>86</v>
      </c>
      <c r="AY246" s="211" t="s">
        <v>138</v>
      </c>
      <c r="BE246" s="249">
        <f t="shared" si="44"/>
        <v>0</v>
      </c>
      <c r="BF246" s="249">
        <f t="shared" si="45"/>
        <v>0</v>
      </c>
      <c r="BG246" s="249">
        <f t="shared" si="46"/>
        <v>0</v>
      </c>
      <c r="BH246" s="249">
        <f t="shared" si="47"/>
        <v>0</v>
      </c>
      <c r="BI246" s="249">
        <f t="shared" si="48"/>
        <v>0</v>
      </c>
      <c r="BJ246" s="211" t="s">
        <v>86</v>
      </c>
      <c r="BK246" s="249">
        <f t="shared" si="49"/>
        <v>0</v>
      </c>
      <c r="BL246" s="211" t="s">
        <v>202</v>
      </c>
      <c r="BM246" s="161" t="s">
        <v>840</v>
      </c>
    </row>
    <row r="247" spans="2:65" s="2" customFormat="1" ht="24.2" customHeight="1">
      <c r="B247" s="246"/>
      <c r="C247" s="150" t="s">
        <v>491</v>
      </c>
      <c r="D247" s="150" t="s">
        <v>140</v>
      </c>
      <c r="E247" s="151" t="s">
        <v>3074</v>
      </c>
      <c r="F247" s="152" t="s">
        <v>3075</v>
      </c>
      <c r="G247" s="153" t="s">
        <v>148</v>
      </c>
      <c r="H247" s="154">
        <v>403.03</v>
      </c>
      <c r="I247" s="178"/>
      <c r="J247" s="155">
        <f t="shared" si="40"/>
        <v>0</v>
      </c>
      <c r="K247" s="247"/>
      <c r="L247" s="39"/>
      <c r="M247" s="157" t="s">
        <v>1</v>
      </c>
      <c r="N247" s="234" t="s">
        <v>39</v>
      </c>
      <c r="O247" s="248">
        <v>0</v>
      </c>
      <c r="P247" s="248">
        <f t="shared" si="41"/>
        <v>0</v>
      </c>
      <c r="Q247" s="248">
        <v>0</v>
      </c>
      <c r="R247" s="248">
        <f t="shared" si="42"/>
        <v>0</v>
      </c>
      <c r="S247" s="248">
        <v>0</v>
      </c>
      <c r="T247" s="160">
        <f t="shared" si="43"/>
        <v>0</v>
      </c>
      <c r="AR247" s="161" t="s">
        <v>202</v>
      </c>
      <c r="AT247" s="161" t="s">
        <v>140</v>
      </c>
      <c r="AU247" s="161" t="s">
        <v>86</v>
      </c>
      <c r="AY247" s="211" t="s">
        <v>138</v>
      </c>
      <c r="BE247" s="249">
        <f t="shared" si="44"/>
        <v>0</v>
      </c>
      <c r="BF247" s="249">
        <f t="shared" si="45"/>
        <v>0</v>
      </c>
      <c r="BG247" s="249">
        <f t="shared" si="46"/>
        <v>0</v>
      </c>
      <c r="BH247" s="249">
        <f t="shared" si="47"/>
        <v>0</v>
      </c>
      <c r="BI247" s="249">
        <f t="shared" si="48"/>
        <v>0</v>
      </c>
      <c r="BJ247" s="211" t="s">
        <v>86</v>
      </c>
      <c r="BK247" s="249">
        <f t="shared" si="49"/>
        <v>0</v>
      </c>
      <c r="BL247" s="211" t="s">
        <v>202</v>
      </c>
      <c r="BM247" s="161" t="s">
        <v>848</v>
      </c>
    </row>
    <row r="248" spans="2:65" s="2" customFormat="1" ht="33" customHeight="1">
      <c r="B248" s="246"/>
      <c r="C248" s="150" t="s">
        <v>496</v>
      </c>
      <c r="D248" s="150" t="s">
        <v>140</v>
      </c>
      <c r="E248" s="151" t="s">
        <v>3076</v>
      </c>
      <c r="F248" s="152" t="s">
        <v>3077</v>
      </c>
      <c r="G248" s="153" t="s">
        <v>148</v>
      </c>
      <c r="H248" s="154">
        <v>32.590000000000003</v>
      </c>
      <c r="I248" s="178"/>
      <c r="J248" s="155">
        <f t="shared" si="40"/>
        <v>0</v>
      </c>
      <c r="K248" s="247"/>
      <c r="L248" s="39"/>
      <c r="M248" s="157" t="s">
        <v>1</v>
      </c>
      <c r="N248" s="234" t="s">
        <v>39</v>
      </c>
      <c r="O248" s="248">
        <v>0</v>
      </c>
      <c r="P248" s="248">
        <f t="shared" si="41"/>
        <v>0</v>
      </c>
      <c r="Q248" s="248">
        <v>0</v>
      </c>
      <c r="R248" s="248">
        <f t="shared" si="42"/>
        <v>0</v>
      </c>
      <c r="S248" s="248">
        <v>0</v>
      </c>
      <c r="T248" s="160">
        <f t="shared" si="43"/>
        <v>0</v>
      </c>
      <c r="AR248" s="161" t="s">
        <v>202</v>
      </c>
      <c r="AT248" s="161" t="s">
        <v>140</v>
      </c>
      <c r="AU248" s="161" t="s">
        <v>86</v>
      </c>
      <c r="AY248" s="211" t="s">
        <v>138</v>
      </c>
      <c r="BE248" s="249">
        <f t="shared" si="44"/>
        <v>0</v>
      </c>
      <c r="BF248" s="249">
        <f t="shared" si="45"/>
        <v>0</v>
      </c>
      <c r="BG248" s="249">
        <f t="shared" si="46"/>
        <v>0</v>
      </c>
      <c r="BH248" s="249">
        <f t="shared" si="47"/>
        <v>0</v>
      </c>
      <c r="BI248" s="249">
        <f t="shared" si="48"/>
        <v>0</v>
      </c>
      <c r="BJ248" s="211" t="s">
        <v>86</v>
      </c>
      <c r="BK248" s="249">
        <f t="shared" si="49"/>
        <v>0</v>
      </c>
      <c r="BL248" s="211" t="s">
        <v>202</v>
      </c>
      <c r="BM248" s="161" t="s">
        <v>856</v>
      </c>
    </row>
    <row r="249" spans="2:65" s="2" customFormat="1" ht="24.2" customHeight="1">
      <c r="B249" s="246"/>
      <c r="C249" s="150" t="s">
        <v>500</v>
      </c>
      <c r="D249" s="150" t="s">
        <v>140</v>
      </c>
      <c r="E249" s="151" t="s">
        <v>893</v>
      </c>
      <c r="F249" s="152" t="s">
        <v>894</v>
      </c>
      <c r="G249" s="153" t="s">
        <v>895</v>
      </c>
      <c r="H249" s="177"/>
      <c r="I249" s="178"/>
      <c r="J249" s="155">
        <f t="shared" si="40"/>
        <v>0</v>
      </c>
      <c r="K249" s="247"/>
      <c r="L249" s="39"/>
      <c r="M249" s="157" t="s">
        <v>1</v>
      </c>
      <c r="N249" s="234" t="s">
        <v>39</v>
      </c>
      <c r="O249" s="248">
        <v>0</v>
      </c>
      <c r="P249" s="248">
        <f t="shared" si="41"/>
        <v>0</v>
      </c>
      <c r="Q249" s="248">
        <v>0</v>
      </c>
      <c r="R249" s="248">
        <f t="shared" si="42"/>
        <v>0</v>
      </c>
      <c r="S249" s="248">
        <v>0</v>
      </c>
      <c r="T249" s="160">
        <f t="shared" si="43"/>
        <v>0</v>
      </c>
      <c r="AR249" s="161" t="s">
        <v>202</v>
      </c>
      <c r="AT249" s="161" t="s">
        <v>140</v>
      </c>
      <c r="AU249" s="161" t="s">
        <v>86</v>
      </c>
      <c r="AY249" s="211" t="s">
        <v>138</v>
      </c>
      <c r="BE249" s="249">
        <f t="shared" si="44"/>
        <v>0</v>
      </c>
      <c r="BF249" s="249">
        <f t="shared" si="45"/>
        <v>0</v>
      </c>
      <c r="BG249" s="249">
        <f t="shared" si="46"/>
        <v>0</v>
      </c>
      <c r="BH249" s="249">
        <f t="shared" si="47"/>
        <v>0</v>
      </c>
      <c r="BI249" s="249">
        <f t="shared" si="48"/>
        <v>0</v>
      </c>
      <c r="BJ249" s="211" t="s">
        <v>86</v>
      </c>
      <c r="BK249" s="249">
        <f t="shared" si="49"/>
        <v>0</v>
      </c>
      <c r="BL249" s="211" t="s">
        <v>202</v>
      </c>
      <c r="BM249" s="161" t="s">
        <v>864</v>
      </c>
    </row>
    <row r="250" spans="2:65" s="239" customFormat="1" ht="22.9" customHeight="1">
      <c r="B250" s="240"/>
      <c r="D250" s="138" t="s">
        <v>72</v>
      </c>
      <c r="E250" s="147" t="s">
        <v>897</v>
      </c>
      <c r="F250" s="147" t="s">
        <v>898</v>
      </c>
      <c r="J250" s="245">
        <f>BK250</f>
        <v>0</v>
      </c>
      <c r="L250" s="240"/>
      <c r="M250" s="242"/>
      <c r="P250" s="243">
        <f>SUM(P251:P285)</f>
        <v>0</v>
      </c>
      <c r="R250" s="243">
        <f>SUM(R251:R285)</f>
        <v>0</v>
      </c>
      <c r="T250" s="244">
        <f>SUM(T251:T285)</f>
        <v>0</v>
      </c>
      <c r="AR250" s="138" t="s">
        <v>86</v>
      </c>
      <c r="AT250" s="145" t="s">
        <v>72</v>
      </c>
      <c r="AU250" s="145" t="s">
        <v>80</v>
      </c>
      <c r="AY250" s="138" t="s">
        <v>138</v>
      </c>
      <c r="BK250" s="146">
        <f>SUM(BK251:BK285)</f>
        <v>0</v>
      </c>
    </row>
    <row r="251" spans="2:65" s="2" customFormat="1" ht="24.2" customHeight="1">
      <c r="B251" s="246"/>
      <c r="C251" s="150" t="s">
        <v>504</v>
      </c>
      <c r="D251" s="150" t="s">
        <v>140</v>
      </c>
      <c r="E251" s="151" t="s">
        <v>3078</v>
      </c>
      <c r="F251" s="152" t="s">
        <v>3079</v>
      </c>
      <c r="G251" s="153" t="s">
        <v>148</v>
      </c>
      <c r="H251" s="154">
        <v>5.4720000000000004</v>
      </c>
      <c r="I251" s="178"/>
      <c r="J251" s="155">
        <f t="shared" ref="J251:J285" si="50">ROUND(I251*H251,2)</f>
        <v>0</v>
      </c>
      <c r="K251" s="247"/>
      <c r="L251" s="39"/>
      <c r="M251" s="157" t="s">
        <v>1</v>
      </c>
      <c r="N251" s="234" t="s">
        <v>39</v>
      </c>
      <c r="O251" s="248">
        <v>0</v>
      </c>
      <c r="P251" s="248">
        <f t="shared" ref="P251:P285" si="51">O251*H251</f>
        <v>0</v>
      </c>
      <c r="Q251" s="248">
        <v>0</v>
      </c>
      <c r="R251" s="248">
        <f t="shared" ref="R251:R285" si="52">Q251*H251</f>
        <v>0</v>
      </c>
      <c r="S251" s="248">
        <v>0</v>
      </c>
      <c r="T251" s="160">
        <f t="shared" ref="T251:T285" si="53">S251*H251</f>
        <v>0</v>
      </c>
      <c r="AR251" s="161" t="s">
        <v>202</v>
      </c>
      <c r="AT251" s="161" t="s">
        <v>140</v>
      </c>
      <c r="AU251" s="161" t="s">
        <v>86</v>
      </c>
      <c r="AY251" s="211" t="s">
        <v>138</v>
      </c>
      <c r="BE251" s="249">
        <f t="shared" ref="BE251:BE285" si="54">IF(N251="základná",J251,0)</f>
        <v>0</v>
      </c>
      <c r="BF251" s="249">
        <f t="shared" ref="BF251:BF285" si="55">IF(N251="znížená",J251,0)</f>
        <v>0</v>
      </c>
      <c r="BG251" s="249">
        <f t="shared" ref="BG251:BG285" si="56">IF(N251="zákl. prenesená",J251,0)</f>
        <v>0</v>
      </c>
      <c r="BH251" s="249">
        <f t="shared" ref="BH251:BH285" si="57">IF(N251="zníž. prenesená",J251,0)</f>
        <v>0</v>
      </c>
      <c r="BI251" s="249">
        <f t="shared" ref="BI251:BI285" si="58">IF(N251="nulová",J251,0)</f>
        <v>0</v>
      </c>
      <c r="BJ251" s="211" t="s">
        <v>86</v>
      </c>
      <c r="BK251" s="249">
        <f t="shared" ref="BK251:BK285" si="59">ROUND(I251*H251,2)</f>
        <v>0</v>
      </c>
      <c r="BL251" s="211" t="s">
        <v>202</v>
      </c>
      <c r="BM251" s="161" t="s">
        <v>872</v>
      </c>
    </row>
    <row r="252" spans="2:65" s="2" customFormat="1" ht="24.2" customHeight="1">
      <c r="B252" s="246"/>
      <c r="C252" s="150" t="s">
        <v>508</v>
      </c>
      <c r="D252" s="150" t="s">
        <v>140</v>
      </c>
      <c r="E252" s="151" t="s">
        <v>3080</v>
      </c>
      <c r="F252" s="152" t="s">
        <v>3081</v>
      </c>
      <c r="G252" s="153" t="s">
        <v>148</v>
      </c>
      <c r="H252" s="154">
        <v>39.728999999999999</v>
      </c>
      <c r="I252" s="178"/>
      <c r="J252" s="155">
        <f t="shared" si="50"/>
        <v>0</v>
      </c>
      <c r="K252" s="247"/>
      <c r="L252" s="39"/>
      <c r="M252" s="157" t="s">
        <v>1</v>
      </c>
      <c r="N252" s="234" t="s">
        <v>39</v>
      </c>
      <c r="O252" s="248">
        <v>0</v>
      </c>
      <c r="P252" s="248">
        <f t="shared" si="51"/>
        <v>0</v>
      </c>
      <c r="Q252" s="248">
        <v>0</v>
      </c>
      <c r="R252" s="248">
        <f t="shared" si="52"/>
        <v>0</v>
      </c>
      <c r="S252" s="248">
        <v>0</v>
      </c>
      <c r="T252" s="160">
        <f t="shared" si="53"/>
        <v>0</v>
      </c>
      <c r="AR252" s="161" t="s">
        <v>202</v>
      </c>
      <c r="AT252" s="161" t="s">
        <v>140</v>
      </c>
      <c r="AU252" s="161" t="s">
        <v>86</v>
      </c>
      <c r="AY252" s="211" t="s">
        <v>138</v>
      </c>
      <c r="BE252" s="249">
        <f t="shared" si="54"/>
        <v>0</v>
      </c>
      <c r="BF252" s="249">
        <f t="shared" si="55"/>
        <v>0</v>
      </c>
      <c r="BG252" s="249">
        <f t="shared" si="56"/>
        <v>0</v>
      </c>
      <c r="BH252" s="249">
        <f t="shared" si="57"/>
        <v>0</v>
      </c>
      <c r="BI252" s="249">
        <f t="shared" si="58"/>
        <v>0</v>
      </c>
      <c r="BJ252" s="211" t="s">
        <v>86</v>
      </c>
      <c r="BK252" s="249">
        <f t="shared" si="59"/>
        <v>0</v>
      </c>
      <c r="BL252" s="211" t="s">
        <v>202</v>
      </c>
      <c r="BM252" s="161" t="s">
        <v>880</v>
      </c>
    </row>
    <row r="253" spans="2:65" s="2" customFormat="1" ht="24.2" customHeight="1">
      <c r="B253" s="246"/>
      <c r="C253" s="150" t="s">
        <v>512</v>
      </c>
      <c r="D253" s="150" t="s">
        <v>140</v>
      </c>
      <c r="E253" s="151" t="s">
        <v>3082</v>
      </c>
      <c r="F253" s="152" t="s">
        <v>3083</v>
      </c>
      <c r="G253" s="153" t="s">
        <v>148</v>
      </c>
      <c r="H253" s="154">
        <v>1.125</v>
      </c>
      <c r="I253" s="178"/>
      <c r="J253" s="155">
        <f t="shared" si="50"/>
        <v>0</v>
      </c>
      <c r="K253" s="247"/>
      <c r="L253" s="39"/>
      <c r="M253" s="157" t="s">
        <v>1</v>
      </c>
      <c r="N253" s="234" t="s">
        <v>39</v>
      </c>
      <c r="O253" s="248">
        <v>0</v>
      </c>
      <c r="P253" s="248">
        <f t="shared" si="51"/>
        <v>0</v>
      </c>
      <c r="Q253" s="248">
        <v>0</v>
      </c>
      <c r="R253" s="248">
        <f t="shared" si="52"/>
        <v>0</v>
      </c>
      <c r="S253" s="248">
        <v>0</v>
      </c>
      <c r="T253" s="160">
        <f t="shared" si="53"/>
        <v>0</v>
      </c>
      <c r="AR253" s="161" t="s">
        <v>202</v>
      </c>
      <c r="AT253" s="161" t="s">
        <v>140</v>
      </c>
      <c r="AU253" s="161" t="s">
        <v>86</v>
      </c>
      <c r="AY253" s="211" t="s">
        <v>138</v>
      </c>
      <c r="BE253" s="249">
        <f t="shared" si="54"/>
        <v>0</v>
      </c>
      <c r="BF253" s="249">
        <f t="shared" si="55"/>
        <v>0</v>
      </c>
      <c r="BG253" s="249">
        <f t="shared" si="56"/>
        <v>0</v>
      </c>
      <c r="BH253" s="249">
        <f t="shared" si="57"/>
        <v>0</v>
      </c>
      <c r="BI253" s="249">
        <f t="shared" si="58"/>
        <v>0</v>
      </c>
      <c r="BJ253" s="211" t="s">
        <v>86</v>
      </c>
      <c r="BK253" s="249">
        <f t="shared" si="59"/>
        <v>0</v>
      </c>
      <c r="BL253" s="211" t="s">
        <v>202</v>
      </c>
      <c r="BM253" s="161" t="s">
        <v>888</v>
      </c>
    </row>
    <row r="254" spans="2:65" s="2" customFormat="1" ht="24.2" customHeight="1">
      <c r="B254" s="246"/>
      <c r="C254" s="150" t="s">
        <v>516</v>
      </c>
      <c r="D254" s="150" t="s">
        <v>140</v>
      </c>
      <c r="E254" s="151" t="s">
        <v>3084</v>
      </c>
      <c r="F254" s="152" t="s">
        <v>3085</v>
      </c>
      <c r="G254" s="153" t="s">
        <v>148</v>
      </c>
      <c r="H254" s="154">
        <v>3.8439999999999999</v>
      </c>
      <c r="I254" s="178"/>
      <c r="J254" s="155">
        <f t="shared" si="50"/>
        <v>0</v>
      </c>
      <c r="K254" s="247"/>
      <c r="L254" s="39"/>
      <c r="M254" s="157" t="s">
        <v>1</v>
      </c>
      <c r="N254" s="234" t="s">
        <v>39</v>
      </c>
      <c r="O254" s="248">
        <v>0</v>
      </c>
      <c r="P254" s="248">
        <f t="shared" si="51"/>
        <v>0</v>
      </c>
      <c r="Q254" s="248">
        <v>0</v>
      </c>
      <c r="R254" s="248">
        <f t="shared" si="52"/>
        <v>0</v>
      </c>
      <c r="S254" s="248">
        <v>0</v>
      </c>
      <c r="T254" s="160">
        <f t="shared" si="53"/>
        <v>0</v>
      </c>
      <c r="AR254" s="161" t="s">
        <v>202</v>
      </c>
      <c r="AT254" s="161" t="s">
        <v>140</v>
      </c>
      <c r="AU254" s="161" t="s">
        <v>86</v>
      </c>
      <c r="AY254" s="211" t="s">
        <v>138</v>
      </c>
      <c r="BE254" s="249">
        <f t="shared" si="54"/>
        <v>0</v>
      </c>
      <c r="BF254" s="249">
        <f t="shared" si="55"/>
        <v>0</v>
      </c>
      <c r="BG254" s="249">
        <f t="shared" si="56"/>
        <v>0</v>
      </c>
      <c r="BH254" s="249">
        <f t="shared" si="57"/>
        <v>0</v>
      </c>
      <c r="BI254" s="249">
        <f t="shared" si="58"/>
        <v>0</v>
      </c>
      <c r="BJ254" s="211" t="s">
        <v>86</v>
      </c>
      <c r="BK254" s="249">
        <f t="shared" si="59"/>
        <v>0</v>
      </c>
      <c r="BL254" s="211" t="s">
        <v>202</v>
      </c>
      <c r="BM254" s="161" t="s">
        <v>899</v>
      </c>
    </row>
    <row r="255" spans="2:65" s="2" customFormat="1" ht="33" customHeight="1">
      <c r="B255" s="246"/>
      <c r="C255" s="150" t="s">
        <v>521</v>
      </c>
      <c r="D255" s="150" t="s">
        <v>140</v>
      </c>
      <c r="E255" s="151" t="s">
        <v>3086</v>
      </c>
      <c r="F255" s="152" t="s">
        <v>3087</v>
      </c>
      <c r="G255" s="153" t="s">
        <v>148</v>
      </c>
      <c r="H255" s="154">
        <v>3.5259999999999998</v>
      </c>
      <c r="I255" s="178"/>
      <c r="J255" s="155">
        <f t="shared" si="50"/>
        <v>0</v>
      </c>
      <c r="K255" s="247"/>
      <c r="L255" s="39"/>
      <c r="M255" s="157" t="s">
        <v>1</v>
      </c>
      <c r="N255" s="234" t="s">
        <v>39</v>
      </c>
      <c r="O255" s="248">
        <v>0</v>
      </c>
      <c r="P255" s="248">
        <f t="shared" si="51"/>
        <v>0</v>
      </c>
      <c r="Q255" s="248">
        <v>0</v>
      </c>
      <c r="R255" s="248">
        <f t="shared" si="52"/>
        <v>0</v>
      </c>
      <c r="S255" s="248">
        <v>0</v>
      </c>
      <c r="T255" s="160">
        <f t="shared" si="53"/>
        <v>0</v>
      </c>
      <c r="AR255" s="161" t="s">
        <v>202</v>
      </c>
      <c r="AT255" s="161" t="s">
        <v>140</v>
      </c>
      <c r="AU255" s="161" t="s">
        <v>86</v>
      </c>
      <c r="AY255" s="211" t="s">
        <v>138</v>
      </c>
      <c r="BE255" s="249">
        <f t="shared" si="54"/>
        <v>0</v>
      </c>
      <c r="BF255" s="249">
        <f t="shared" si="55"/>
        <v>0</v>
      </c>
      <c r="BG255" s="249">
        <f t="shared" si="56"/>
        <v>0</v>
      </c>
      <c r="BH255" s="249">
        <f t="shared" si="57"/>
        <v>0</v>
      </c>
      <c r="BI255" s="249">
        <f t="shared" si="58"/>
        <v>0</v>
      </c>
      <c r="BJ255" s="211" t="s">
        <v>86</v>
      </c>
      <c r="BK255" s="249">
        <f t="shared" si="59"/>
        <v>0</v>
      </c>
      <c r="BL255" s="211" t="s">
        <v>202</v>
      </c>
      <c r="BM255" s="161" t="s">
        <v>909</v>
      </c>
    </row>
    <row r="256" spans="2:65" s="2" customFormat="1" ht="24.2" customHeight="1">
      <c r="B256" s="246"/>
      <c r="C256" s="150" t="s">
        <v>525</v>
      </c>
      <c r="D256" s="150" t="s">
        <v>140</v>
      </c>
      <c r="E256" s="151" t="s">
        <v>3088</v>
      </c>
      <c r="F256" s="152" t="s">
        <v>3089</v>
      </c>
      <c r="G256" s="153" t="s">
        <v>148</v>
      </c>
      <c r="H256" s="154">
        <v>3.1669999999999998</v>
      </c>
      <c r="I256" s="178"/>
      <c r="J256" s="155">
        <f t="shared" si="50"/>
        <v>0</v>
      </c>
      <c r="K256" s="247"/>
      <c r="L256" s="39"/>
      <c r="M256" s="157" t="s">
        <v>1</v>
      </c>
      <c r="N256" s="234" t="s">
        <v>39</v>
      </c>
      <c r="O256" s="248">
        <v>0</v>
      </c>
      <c r="P256" s="248">
        <f t="shared" si="51"/>
        <v>0</v>
      </c>
      <c r="Q256" s="248">
        <v>0</v>
      </c>
      <c r="R256" s="248">
        <f t="shared" si="52"/>
        <v>0</v>
      </c>
      <c r="S256" s="248">
        <v>0</v>
      </c>
      <c r="T256" s="160">
        <f t="shared" si="53"/>
        <v>0</v>
      </c>
      <c r="AR256" s="161" t="s">
        <v>202</v>
      </c>
      <c r="AT256" s="161" t="s">
        <v>140</v>
      </c>
      <c r="AU256" s="161" t="s">
        <v>86</v>
      </c>
      <c r="AY256" s="211" t="s">
        <v>138</v>
      </c>
      <c r="BE256" s="249">
        <f t="shared" si="54"/>
        <v>0</v>
      </c>
      <c r="BF256" s="249">
        <f t="shared" si="55"/>
        <v>0</v>
      </c>
      <c r="BG256" s="249">
        <f t="shared" si="56"/>
        <v>0</v>
      </c>
      <c r="BH256" s="249">
        <f t="shared" si="57"/>
        <v>0</v>
      </c>
      <c r="BI256" s="249">
        <f t="shared" si="58"/>
        <v>0</v>
      </c>
      <c r="BJ256" s="211" t="s">
        <v>86</v>
      </c>
      <c r="BK256" s="249">
        <f t="shared" si="59"/>
        <v>0</v>
      </c>
      <c r="BL256" s="211" t="s">
        <v>202</v>
      </c>
      <c r="BM256" s="161" t="s">
        <v>918</v>
      </c>
    </row>
    <row r="257" spans="2:65" s="2" customFormat="1" ht="24.2" customHeight="1">
      <c r="B257" s="246"/>
      <c r="C257" s="150" t="s">
        <v>529</v>
      </c>
      <c r="D257" s="150" t="s">
        <v>140</v>
      </c>
      <c r="E257" s="151" t="s">
        <v>3090</v>
      </c>
      <c r="F257" s="152" t="s">
        <v>3091</v>
      </c>
      <c r="G257" s="153" t="s">
        <v>148</v>
      </c>
      <c r="H257" s="154">
        <v>63.667999999999999</v>
      </c>
      <c r="I257" s="178"/>
      <c r="J257" s="155">
        <f t="shared" si="50"/>
        <v>0</v>
      </c>
      <c r="K257" s="247"/>
      <c r="L257" s="39"/>
      <c r="M257" s="157" t="s">
        <v>1</v>
      </c>
      <c r="N257" s="234" t="s">
        <v>39</v>
      </c>
      <c r="O257" s="248">
        <v>0</v>
      </c>
      <c r="P257" s="248">
        <f t="shared" si="51"/>
        <v>0</v>
      </c>
      <c r="Q257" s="248">
        <v>0</v>
      </c>
      <c r="R257" s="248">
        <f t="shared" si="52"/>
        <v>0</v>
      </c>
      <c r="S257" s="248">
        <v>0</v>
      </c>
      <c r="T257" s="160">
        <f t="shared" si="53"/>
        <v>0</v>
      </c>
      <c r="AR257" s="161" t="s">
        <v>202</v>
      </c>
      <c r="AT257" s="161" t="s">
        <v>140</v>
      </c>
      <c r="AU257" s="161" t="s">
        <v>86</v>
      </c>
      <c r="AY257" s="211" t="s">
        <v>138</v>
      </c>
      <c r="BE257" s="249">
        <f t="shared" si="54"/>
        <v>0</v>
      </c>
      <c r="BF257" s="249">
        <f t="shared" si="55"/>
        <v>0</v>
      </c>
      <c r="BG257" s="249">
        <f t="shared" si="56"/>
        <v>0</v>
      </c>
      <c r="BH257" s="249">
        <f t="shared" si="57"/>
        <v>0</v>
      </c>
      <c r="BI257" s="249">
        <f t="shared" si="58"/>
        <v>0</v>
      </c>
      <c r="BJ257" s="211" t="s">
        <v>86</v>
      </c>
      <c r="BK257" s="249">
        <f t="shared" si="59"/>
        <v>0</v>
      </c>
      <c r="BL257" s="211" t="s">
        <v>202</v>
      </c>
      <c r="BM257" s="161" t="s">
        <v>926</v>
      </c>
    </row>
    <row r="258" spans="2:65" s="2" customFormat="1" ht="37.9" customHeight="1">
      <c r="B258" s="246"/>
      <c r="C258" s="150" t="s">
        <v>533</v>
      </c>
      <c r="D258" s="150" t="s">
        <v>140</v>
      </c>
      <c r="E258" s="151" t="s">
        <v>3092</v>
      </c>
      <c r="F258" s="152" t="s">
        <v>3093</v>
      </c>
      <c r="G258" s="153" t="s">
        <v>148</v>
      </c>
      <c r="H258" s="154">
        <v>14.814</v>
      </c>
      <c r="I258" s="178"/>
      <c r="J258" s="155">
        <f t="shared" si="50"/>
        <v>0</v>
      </c>
      <c r="K258" s="247"/>
      <c r="L258" s="39"/>
      <c r="M258" s="157" t="s">
        <v>1</v>
      </c>
      <c r="N258" s="234" t="s">
        <v>39</v>
      </c>
      <c r="O258" s="248">
        <v>0</v>
      </c>
      <c r="P258" s="248">
        <f t="shared" si="51"/>
        <v>0</v>
      </c>
      <c r="Q258" s="248">
        <v>0</v>
      </c>
      <c r="R258" s="248">
        <f t="shared" si="52"/>
        <v>0</v>
      </c>
      <c r="S258" s="248">
        <v>0</v>
      </c>
      <c r="T258" s="160">
        <f t="shared" si="53"/>
        <v>0</v>
      </c>
      <c r="AR258" s="161" t="s">
        <v>202</v>
      </c>
      <c r="AT258" s="161" t="s">
        <v>140</v>
      </c>
      <c r="AU258" s="161" t="s">
        <v>86</v>
      </c>
      <c r="AY258" s="211" t="s">
        <v>138</v>
      </c>
      <c r="BE258" s="249">
        <f t="shared" si="54"/>
        <v>0</v>
      </c>
      <c r="BF258" s="249">
        <f t="shared" si="55"/>
        <v>0</v>
      </c>
      <c r="BG258" s="249">
        <f t="shared" si="56"/>
        <v>0</v>
      </c>
      <c r="BH258" s="249">
        <f t="shared" si="57"/>
        <v>0</v>
      </c>
      <c r="BI258" s="249">
        <f t="shared" si="58"/>
        <v>0</v>
      </c>
      <c r="BJ258" s="211" t="s">
        <v>86</v>
      </c>
      <c r="BK258" s="249">
        <f t="shared" si="59"/>
        <v>0</v>
      </c>
      <c r="BL258" s="211" t="s">
        <v>202</v>
      </c>
      <c r="BM258" s="161" t="s">
        <v>934</v>
      </c>
    </row>
    <row r="259" spans="2:65" s="2" customFormat="1" ht="37.9" customHeight="1">
      <c r="B259" s="246"/>
      <c r="C259" s="150" t="s">
        <v>537</v>
      </c>
      <c r="D259" s="150" t="s">
        <v>140</v>
      </c>
      <c r="E259" s="151" t="s">
        <v>3094</v>
      </c>
      <c r="F259" s="152" t="s">
        <v>3095</v>
      </c>
      <c r="G259" s="153" t="s">
        <v>148</v>
      </c>
      <c r="H259" s="154">
        <v>7.7629999999999999</v>
      </c>
      <c r="I259" s="178"/>
      <c r="J259" s="155">
        <f t="shared" si="50"/>
        <v>0</v>
      </c>
      <c r="K259" s="247"/>
      <c r="L259" s="39"/>
      <c r="M259" s="157" t="s">
        <v>1</v>
      </c>
      <c r="N259" s="234" t="s">
        <v>39</v>
      </c>
      <c r="O259" s="248">
        <v>0</v>
      </c>
      <c r="P259" s="248">
        <f t="shared" si="51"/>
        <v>0</v>
      </c>
      <c r="Q259" s="248">
        <v>0</v>
      </c>
      <c r="R259" s="248">
        <f t="shared" si="52"/>
        <v>0</v>
      </c>
      <c r="S259" s="248">
        <v>0</v>
      </c>
      <c r="T259" s="160">
        <f t="shared" si="53"/>
        <v>0</v>
      </c>
      <c r="AR259" s="161" t="s">
        <v>202</v>
      </c>
      <c r="AT259" s="161" t="s">
        <v>140</v>
      </c>
      <c r="AU259" s="161" t="s">
        <v>86</v>
      </c>
      <c r="AY259" s="211" t="s">
        <v>138</v>
      </c>
      <c r="BE259" s="249">
        <f t="shared" si="54"/>
        <v>0</v>
      </c>
      <c r="BF259" s="249">
        <f t="shared" si="55"/>
        <v>0</v>
      </c>
      <c r="BG259" s="249">
        <f t="shared" si="56"/>
        <v>0</v>
      </c>
      <c r="BH259" s="249">
        <f t="shared" si="57"/>
        <v>0</v>
      </c>
      <c r="BI259" s="249">
        <f t="shared" si="58"/>
        <v>0</v>
      </c>
      <c r="BJ259" s="211" t="s">
        <v>86</v>
      </c>
      <c r="BK259" s="249">
        <f t="shared" si="59"/>
        <v>0</v>
      </c>
      <c r="BL259" s="211" t="s">
        <v>202</v>
      </c>
      <c r="BM259" s="161" t="s">
        <v>942</v>
      </c>
    </row>
    <row r="260" spans="2:65" s="2" customFormat="1" ht="37.9" customHeight="1">
      <c r="B260" s="246"/>
      <c r="C260" s="150" t="s">
        <v>541</v>
      </c>
      <c r="D260" s="150" t="s">
        <v>140</v>
      </c>
      <c r="E260" s="151" t="s">
        <v>3096</v>
      </c>
      <c r="F260" s="152" t="s">
        <v>3097</v>
      </c>
      <c r="G260" s="153" t="s">
        <v>148</v>
      </c>
      <c r="H260" s="154">
        <v>3.9239999999999999</v>
      </c>
      <c r="I260" s="178"/>
      <c r="J260" s="155">
        <f t="shared" si="50"/>
        <v>0</v>
      </c>
      <c r="K260" s="247"/>
      <c r="L260" s="39"/>
      <c r="M260" s="157" t="s">
        <v>1</v>
      </c>
      <c r="N260" s="234" t="s">
        <v>39</v>
      </c>
      <c r="O260" s="248">
        <v>0</v>
      </c>
      <c r="P260" s="248">
        <f t="shared" si="51"/>
        <v>0</v>
      </c>
      <c r="Q260" s="248">
        <v>0</v>
      </c>
      <c r="R260" s="248">
        <f t="shared" si="52"/>
        <v>0</v>
      </c>
      <c r="S260" s="248">
        <v>0</v>
      </c>
      <c r="T260" s="160">
        <f t="shared" si="53"/>
        <v>0</v>
      </c>
      <c r="AR260" s="161" t="s">
        <v>202</v>
      </c>
      <c r="AT260" s="161" t="s">
        <v>140</v>
      </c>
      <c r="AU260" s="161" t="s">
        <v>86</v>
      </c>
      <c r="AY260" s="211" t="s">
        <v>138</v>
      </c>
      <c r="BE260" s="249">
        <f t="shared" si="54"/>
        <v>0</v>
      </c>
      <c r="BF260" s="249">
        <f t="shared" si="55"/>
        <v>0</v>
      </c>
      <c r="BG260" s="249">
        <f t="shared" si="56"/>
        <v>0</v>
      </c>
      <c r="BH260" s="249">
        <f t="shared" si="57"/>
        <v>0</v>
      </c>
      <c r="BI260" s="249">
        <f t="shared" si="58"/>
        <v>0</v>
      </c>
      <c r="BJ260" s="211" t="s">
        <v>86</v>
      </c>
      <c r="BK260" s="249">
        <f t="shared" si="59"/>
        <v>0</v>
      </c>
      <c r="BL260" s="211" t="s">
        <v>202</v>
      </c>
      <c r="BM260" s="161" t="s">
        <v>950</v>
      </c>
    </row>
    <row r="261" spans="2:65" s="2" customFormat="1" ht="37.9" customHeight="1">
      <c r="B261" s="246"/>
      <c r="C261" s="150" t="s">
        <v>543</v>
      </c>
      <c r="D261" s="150" t="s">
        <v>140</v>
      </c>
      <c r="E261" s="151" t="s">
        <v>3098</v>
      </c>
      <c r="F261" s="152" t="s">
        <v>3099</v>
      </c>
      <c r="G261" s="153" t="s">
        <v>148</v>
      </c>
      <c r="H261" s="154">
        <v>1.2410000000000001</v>
      </c>
      <c r="I261" s="178"/>
      <c r="J261" s="155">
        <f t="shared" si="50"/>
        <v>0</v>
      </c>
      <c r="K261" s="247"/>
      <c r="L261" s="39"/>
      <c r="M261" s="157" t="s">
        <v>1</v>
      </c>
      <c r="N261" s="234" t="s">
        <v>39</v>
      </c>
      <c r="O261" s="248">
        <v>0</v>
      </c>
      <c r="P261" s="248">
        <f t="shared" si="51"/>
        <v>0</v>
      </c>
      <c r="Q261" s="248">
        <v>0</v>
      </c>
      <c r="R261" s="248">
        <f t="shared" si="52"/>
        <v>0</v>
      </c>
      <c r="S261" s="248">
        <v>0</v>
      </c>
      <c r="T261" s="160">
        <f t="shared" si="53"/>
        <v>0</v>
      </c>
      <c r="AR261" s="161" t="s">
        <v>202</v>
      </c>
      <c r="AT261" s="161" t="s">
        <v>140</v>
      </c>
      <c r="AU261" s="161" t="s">
        <v>86</v>
      </c>
      <c r="AY261" s="211" t="s">
        <v>138</v>
      </c>
      <c r="BE261" s="249">
        <f t="shared" si="54"/>
        <v>0</v>
      </c>
      <c r="BF261" s="249">
        <f t="shared" si="55"/>
        <v>0</v>
      </c>
      <c r="BG261" s="249">
        <f t="shared" si="56"/>
        <v>0</v>
      </c>
      <c r="BH261" s="249">
        <f t="shared" si="57"/>
        <v>0</v>
      </c>
      <c r="BI261" s="249">
        <f t="shared" si="58"/>
        <v>0</v>
      </c>
      <c r="BJ261" s="211" t="s">
        <v>86</v>
      </c>
      <c r="BK261" s="249">
        <f t="shared" si="59"/>
        <v>0</v>
      </c>
      <c r="BL261" s="211" t="s">
        <v>202</v>
      </c>
      <c r="BM261" s="161" t="s">
        <v>958</v>
      </c>
    </row>
    <row r="262" spans="2:65" s="2" customFormat="1" ht="37.9" customHeight="1">
      <c r="B262" s="246"/>
      <c r="C262" s="150" t="s">
        <v>547</v>
      </c>
      <c r="D262" s="150" t="s">
        <v>140</v>
      </c>
      <c r="E262" s="151" t="s">
        <v>3100</v>
      </c>
      <c r="F262" s="152" t="s">
        <v>3101</v>
      </c>
      <c r="G262" s="153" t="s">
        <v>148</v>
      </c>
      <c r="H262" s="154">
        <v>1.7070000000000001</v>
      </c>
      <c r="I262" s="178"/>
      <c r="J262" s="155">
        <f t="shared" si="50"/>
        <v>0</v>
      </c>
      <c r="K262" s="247"/>
      <c r="L262" s="39"/>
      <c r="M262" s="157" t="s">
        <v>1</v>
      </c>
      <c r="N262" s="234" t="s">
        <v>39</v>
      </c>
      <c r="O262" s="248">
        <v>0</v>
      </c>
      <c r="P262" s="248">
        <f t="shared" si="51"/>
        <v>0</v>
      </c>
      <c r="Q262" s="248">
        <v>0</v>
      </c>
      <c r="R262" s="248">
        <f t="shared" si="52"/>
        <v>0</v>
      </c>
      <c r="S262" s="248">
        <v>0</v>
      </c>
      <c r="T262" s="160">
        <f t="shared" si="53"/>
        <v>0</v>
      </c>
      <c r="AR262" s="161" t="s">
        <v>202</v>
      </c>
      <c r="AT262" s="161" t="s">
        <v>140</v>
      </c>
      <c r="AU262" s="161" t="s">
        <v>86</v>
      </c>
      <c r="AY262" s="211" t="s">
        <v>138</v>
      </c>
      <c r="BE262" s="249">
        <f t="shared" si="54"/>
        <v>0</v>
      </c>
      <c r="BF262" s="249">
        <f t="shared" si="55"/>
        <v>0</v>
      </c>
      <c r="BG262" s="249">
        <f t="shared" si="56"/>
        <v>0</v>
      </c>
      <c r="BH262" s="249">
        <f t="shared" si="57"/>
        <v>0</v>
      </c>
      <c r="BI262" s="249">
        <f t="shared" si="58"/>
        <v>0</v>
      </c>
      <c r="BJ262" s="211" t="s">
        <v>86</v>
      </c>
      <c r="BK262" s="249">
        <f t="shared" si="59"/>
        <v>0</v>
      </c>
      <c r="BL262" s="211" t="s">
        <v>202</v>
      </c>
      <c r="BM262" s="161" t="s">
        <v>966</v>
      </c>
    </row>
    <row r="263" spans="2:65" s="2" customFormat="1" ht="37.9" customHeight="1">
      <c r="B263" s="246"/>
      <c r="C263" s="150" t="s">
        <v>551</v>
      </c>
      <c r="D263" s="150" t="s">
        <v>140</v>
      </c>
      <c r="E263" s="151" t="s">
        <v>3102</v>
      </c>
      <c r="F263" s="152" t="s">
        <v>3103</v>
      </c>
      <c r="G263" s="153" t="s">
        <v>148</v>
      </c>
      <c r="H263" s="154">
        <v>56.488</v>
      </c>
      <c r="I263" s="178"/>
      <c r="J263" s="155">
        <f t="shared" si="50"/>
        <v>0</v>
      </c>
      <c r="K263" s="247"/>
      <c r="L263" s="39"/>
      <c r="M263" s="157" t="s">
        <v>1</v>
      </c>
      <c r="N263" s="234" t="s">
        <v>39</v>
      </c>
      <c r="O263" s="248">
        <v>0</v>
      </c>
      <c r="P263" s="248">
        <f t="shared" si="51"/>
        <v>0</v>
      </c>
      <c r="Q263" s="248">
        <v>0</v>
      </c>
      <c r="R263" s="248">
        <f t="shared" si="52"/>
        <v>0</v>
      </c>
      <c r="S263" s="248">
        <v>0</v>
      </c>
      <c r="T263" s="160">
        <f t="shared" si="53"/>
        <v>0</v>
      </c>
      <c r="AR263" s="161" t="s">
        <v>202</v>
      </c>
      <c r="AT263" s="161" t="s">
        <v>140</v>
      </c>
      <c r="AU263" s="161" t="s">
        <v>86</v>
      </c>
      <c r="AY263" s="211" t="s">
        <v>138</v>
      </c>
      <c r="BE263" s="249">
        <f t="shared" si="54"/>
        <v>0</v>
      </c>
      <c r="BF263" s="249">
        <f t="shared" si="55"/>
        <v>0</v>
      </c>
      <c r="BG263" s="249">
        <f t="shared" si="56"/>
        <v>0</v>
      </c>
      <c r="BH263" s="249">
        <f t="shared" si="57"/>
        <v>0</v>
      </c>
      <c r="BI263" s="249">
        <f t="shared" si="58"/>
        <v>0</v>
      </c>
      <c r="BJ263" s="211" t="s">
        <v>86</v>
      </c>
      <c r="BK263" s="249">
        <f t="shared" si="59"/>
        <v>0</v>
      </c>
      <c r="BL263" s="211" t="s">
        <v>202</v>
      </c>
      <c r="BM263" s="161" t="s">
        <v>974</v>
      </c>
    </row>
    <row r="264" spans="2:65" s="2" customFormat="1" ht="37.9" customHeight="1">
      <c r="B264" s="246"/>
      <c r="C264" s="150" t="s">
        <v>555</v>
      </c>
      <c r="D264" s="150" t="s">
        <v>140</v>
      </c>
      <c r="E264" s="151" t="s">
        <v>3104</v>
      </c>
      <c r="F264" s="152" t="s">
        <v>3105</v>
      </c>
      <c r="G264" s="153" t="s">
        <v>148</v>
      </c>
      <c r="H264" s="154">
        <v>85.459000000000003</v>
      </c>
      <c r="I264" s="178"/>
      <c r="J264" s="155">
        <f t="shared" si="50"/>
        <v>0</v>
      </c>
      <c r="K264" s="247"/>
      <c r="L264" s="39"/>
      <c r="M264" s="157" t="s">
        <v>1</v>
      </c>
      <c r="N264" s="234" t="s">
        <v>39</v>
      </c>
      <c r="O264" s="248">
        <v>0</v>
      </c>
      <c r="P264" s="248">
        <f t="shared" si="51"/>
        <v>0</v>
      </c>
      <c r="Q264" s="248">
        <v>0</v>
      </c>
      <c r="R264" s="248">
        <f t="shared" si="52"/>
        <v>0</v>
      </c>
      <c r="S264" s="248">
        <v>0</v>
      </c>
      <c r="T264" s="160">
        <f t="shared" si="53"/>
        <v>0</v>
      </c>
      <c r="AR264" s="161" t="s">
        <v>202</v>
      </c>
      <c r="AT264" s="161" t="s">
        <v>140</v>
      </c>
      <c r="AU264" s="161" t="s">
        <v>86</v>
      </c>
      <c r="AY264" s="211" t="s">
        <v>138</v>
      </c>
      <c r="BE264" s="249">
        <f t="shared" si="54"/>
        <v>0</v>
      </c>
      <c r="BF264" s="249">
        <f t="shared" si="55"/>
        <v>0</v>
      </c>
      <c r="BG264" s="249">
        <f t="shared" si="56"/>
        <v>0</v>
      </c>
      <c r="BH264" s="249">
        <f t="shared" si="57"/>
        <v>0</v>
      </c>
      <c r="BI264" s="249">
        <f t="shared" si="58"/>
        <v>0</v>
      </c>
      <c r="BJ264" s="211" t="s">
        <v>86</v>
      </c>
      <c r="BK264" s="249">
        <f t="shared" si="59"/>
        <v>0</v>
      </c>
      <c r="BL264" s="211" t="s">
        <v>202</v>
      </c>
      <c r="BM264" s="161" t="s">
        <v>982</v>
      </c>
    </row>
    <row r="265" spans="2:65" s="2" customFormat="1" ht="37.9" customHeight="1">
      <c r="B265" s="246"/>
      <c r="C265" s="150" t="s">
        <v>559</v>
      </c>
      <c r="D265" s="150" t="s">
        <v>140</v>
      </c>
      <c r="E265" s="151" t="s">
        <v>3106</v>
      </c>
      <c r="F265" s="152" t="s">
        <v>3107</v>
      </c>
      <c r="G265" s="153" t="s">
        <v>148</v>
      </c>
      <c r="H265" s="154">
        <v>9.85</v>
      </c>
      <c r="I265" s="178"/>
      <c r="J265" s="155">
        <f t="shared" si="50"/>
        <v>0</v>
      </c>
      <c r="K265" s="247"/>
      <c r="L265" s="39"/>
      <c r="M265" s="157" t="s">
        <v>1</v>
      </c>
      <c r="N265" s="234" t="s">
        <v>39</v>
      </c>
      <c r="O265" s="248">
        <v>0</v>
      </c>
      <c r="P265" s="248">
        <f t="shared" si="51"/>
        <v>0</v>
      </c>
      <c r="Q265" s="248">
        <v>0</v>
      </c>
      <c r="R265" s="248">
        <f t="shared" si="52"/>
        <v>0</v>
      </c>
      <c r="S265" s="248">
        <v>0</v>
      </c>
      <c r="T265" s="160">
        <f t="shared" si="53"/>
        <v>0</v>
      </c>
      <c r="AR265" s="161" t="s">
        <v>202</v>
      </c>
      <c r="AT265" s="161" t="s">
        <v>140</v>
      </c>
      <c r="AU265" s="161" t="s">
        <v>86</v>
      </c>
      <c r="AY265" s="211" t="s">
        <v>138</v>
      </c>
      <c r="BE265" s="249">
        <f t="shared" si="54"/>
        <v>0</v>
      </c>
      <c r="BF265" s="249">
        <f t="shared" si="55"/>
        <v>0</v>
      </c>
      <c r="BG265" s="249">
        <f t="shared" si="56"/>
        <v>0</v>
      </c>
      <c r="BH265" s="249">
        <f t="shared" si="57"/>
        <v>0</v>
      </c>
      <c r="BI265" s="249">
        <f t="shared" si="58"/>
        <v>0</v>
      </c>
      <c r="BJ265" s="211" t="s">
        <v>86</v>
      </c>
      <c r="BK265" s="249">
        <f t="shared" si="59"/>
        <v>0</v>
      </c>
      <c r="BL265" s="211" t="s">
        <v>202</v>
      </c>
      <c r="BM265" s="161" t="s">
        <v>990</v>
      </c>
    </row>
    <row r="266" spans="2:65" s="2" customFormat="1" ht="37.9" customHeight="1">
      <c r="B266" s="246"/>
      <c r="C266" s="150" t="s">
        <v>563</v>
      </c>
      <c r="D266" s="150" t="s">
        <v>140</v>
      </c>
      <c r="E266" s="151" t="s">
        <v>3108</v>
      </c>
      <c r="F266" s="152" t="s">
        <v>3109</v>
      </c>
      <c r="G266" s="153" t="s">
        <v>148</v>
      </c>
      <c r="H266" s="154">
        <v>2.04</v>
      </c>
      <c r="I266" s="178"/>
      <c r="J266" s="155">
        <f t="shared" si="50"/>
        <v>0</v>
      </c>
      <c r="K266" s="247"/>
      <c r="L266" s="39"/>
      <c r="M266" s="157" t="s">
        <v>1</v>
      </c>
      <c r="N266" s="234" t="s">
        <v>39</v>
      </c>
      <c r="O266" s="248">
        <v>0</v>
      </c>
      <c r="P266" s="248">
        <f t="shared" si="51"/>
        <v>0</v>
      </c>
      <c r="Q266" s="248">
        <v>0</v>
      </c>
      <c r="R266" s="248">
        <f t="shared" si="52"/>
        <v>0</v>
      </c>
      <c r="S266" s="248">
        <v>0</v>
      </c>
      <c r="T266" s="160">
        <f t="shared" si="53"/>
        <v>0</v>
      </c>
      <c r="AR266" s="161" t="s">
        <v>202</v>
      </c>
      <c r="AT266" s="161" t="s">
        <v>140</v>
      </c>
      <c r="AU266" s="161" t="s">
        <v>86</v>
      </c>
      <c r="AY266" s="211" t="s">
        <v>138</v>
      </c>
      <c r="BE266" s="249">
        <f t="shared" si="54"/>
        <v>0</v>
      </c>
      <c r="BF266" s="249">
        <f t="shared" si="55"/>
        <v>0</v>
      </c>
      <c r="BG266" s="249">
        <f t="shared" si="56"/>
        <v>0</v>
      </c>
      <c r="BH266" s="249">
        <f t="shared" si="57"/>
        <v>0</v>
      </c>
      <c r="BI266" s="249">
        <f t="shared" si="58"/>
        <v>0</v>
      </c>
      <c r="BJ266" s="211" t="s">
        <v>86</v>
      </c>
      <c r="BK266" s="249">
        <f t="shared" si="59"/>
        <v>0</v>
      </c>
      <c r="BL266" s="211" t="s">
        <v>202</v>
      </c>
      <c r="BM266" s="161" t="s">
        <v>998</v>
      </c>
    </row>
    <row r="267" spans="2:65" s="2" customFormat="1" ht="37.9" customHeight="1">
      <c r="B267" s="246"/>
      <c r="C267" s="150" t="s">
        <v>567</v>
      </c>
      <c r="D267" s="150" t="s">
        <v>140</v>
      </c>
      <c r="E267" s="151" t="s">
        <v>3110</v>
      </c>
      <c r="F267" s="152" t="s">
        <v>3111</v>
      </c>
      <c r="G267" s="153" t="s">
        <v>148</v>
      </c>
      <c r="H267" s="154">
        <v>65.346000000000004</v>
      </c>
      <c r="I267" s="178"/>
      <c r="J267" s="155">
        <f t="shared" si="50"/>
        <v>0</v>
      </c>
      <c r="K267" s="247"/>
      <c r="L267" s="39"/>
      <c r="M267" s="157" t="s">
        <v>1</v>
      </c>
      <c r="N267" s="234" t="s">
        <v>39</v>
      </c>
      <c r="O267" s="248">
        <v>0</v>
      </c>
      <c r="P267" s="248">
        <f t="shared" si="51"/>
        <v>0</v>
      </c>
      <c r="Q267" s="248">
        <v>0</v>
      </c>
      <c r="R267" s="248">
        <f t="shared" si="52"/>
        <v>0</v>
      </c>
      <c r="S267" s="248">
        <v>0</v>
      </c>
      <c r="T267" s="160">
        <f t="shared" si="53"/>
        <v>0</v>
      </c>
      <c r="AR267" s="161" t="s">
        <v>202</v>
      </c>
      <c r="AT267" s="161" t="s">
        <v>140</v>
      </c>
      <c r="AU267" s="161" t="s">
        <v>86</v>
      </c>
      <c r="AY267" s="211" t="s">
        <v>138</v>
      </c>
      <c r="BE267" s="249">
        <f t="shared" si="54"/>
        <v>0</v>
      </c>
      <c r="BF267" s="249">
        <f t="shared" si="55"/>
        <v>0</v>
      </c>
      <c r="BG267" s="249">
        <f t="shared" si="56"/>
        <v>0</v>
      </c>
      <c r="BH267" s="249">
        <f t="shared" si="57"/>
        <v>0</v>
      </c>
      <c r="BI267" s="249">
        <f t="shared" si="58"/>
        <v>0</v>
      </c>
      <c r="BJ267" s="211" t="s">
        <v>86</v>
      </c>
      <c r="BK267" s="249">
        <f t="shared" si="59"/>
        <v>0</v>
      </c>
      <c r="BL267" s="211" t="s">
        <v>202</v>
      </c>
      <c r="BM267" s="161" t="s">
        <v>1006</v>
      </c>
    </row>
    <row r="268" spans="2:65" s="2" customFormat="1" ht="44.25" customHeight="1">
      <c r="B268" s="246"/>
      <c r="C268" s="150" t="s">
        <v>571</v>
      </c>
      <c r="D268" s="150" t="s">
        <v>140</v>
      </c>
      <c r="E268" s="151" t="s">
        <v>3112</v>
      </c>
      <c r="F268" s="152" t="s">
        <v>3113</v>
      </c>
      <c r="G268" s="153" t="s">
        <v>148</v>
      </c>
      <c r="H268" s="154">
        <v>20.49</v>
      </c>
      <c r="I268" s="178"/>
      <c r="J268" s="155">
        <f t="shared" si="50"/>
        <v>0</v>
      </c>
      <c r="K268" s="247"/>
      <c r="L268" s="39"/>
      <c r="M268" s="157" t="s">
        <v>1</v>
      </c>
      <c r="N268" s="234" t="s">
        <v>39</v>
      </c>
      <c r="O268" s="248">
        <v>0</v>
      </c>
      <c r="P268" s="248">
        <f t="shared" si="51"/>
        <v>0</v>
      </c>
      <c r="Q268" s="248">
        <v>0</v>
      </c>
      <c r="R268" s="248">
        <f t="shared" si="52"/>
        <v>0</v>
      </c>
      <c r="S268" s="248">
        <v>0</v>
      </c>
      <c r="T268" s="160">
        <f t="shared" si="53"/>
        <v>0</v>
      </c>
      <c r="AR268" s="161" t="s">
        <v>202</v>
      </c>
      <c r="AT268" s="161" t="s">
        <v>140</v>
      </c>
      <c r="AU268" s="161" t="s">
        <v>86</v>
      </c>
      <c r="AY268" s="211" t="s">
        <v>138</v>
      </c>
      <c r="BE268" s="249">
        <f t="shared" si="54"/>
        <v>0</v>
      </c>
      <c r="BF268" s="249">
        <f t="shared" si="55"/>
        <v>0</v>
      </c>
      <c r="BG268" s="249">
        <f t="shared" si="56"/>
        <v>0</v>
      </c>
      <c r="BH268" s="249">
        <f t="shared" si="57"/>
        <v>0</v>
      </c>
      <c r="BI268" s="249">
        <f t="shared" si="58"/>
        <v>0</v>
      </c>
      <c r="BJ268" s="211" t="s">
        <v>86</v>
      </c>
      <c r="BK268" s="249">
        <f t="shared" si="59"/>
        <v>0</v>
      </c>
      <c r="BL268" s="211" t="s">
        <v>202</v>
      </c>
      <c r="BM268" s="161" t="s">
        <v>1013</v>
      </c>
    </row>
    <row r="269" spans="2:65" s="2" customFormat="1" ht="44.25" customHeight="1">
      <c r="B269" s="246"/>
      <c r="C269" s="150" t="s">
        <v>575</v>
      </c>
      <c r="D269" s="150" t="s">
        <v>140</v>
      </c>
      <c r="E269" s="151" t="s">
        <v>3114</v>
      </c>
      <c r="F269" s="152" t="s">
        <v>3115</v>
      </c>
      <c r="G269" s="153" t="s">
        <v>148</v>
      </c>
      <c r="H269" s="154">
        <v>12.068</v>
      </c>
      <c r="I269" s="178"/>
      <c r="J269" s="155">
        <f t="shared" si="50"/>
        <v>0</v>
      </c>
      <c r="K269" s="247"/>
      <c r="L269" s="39"/>
      <c r="M269" s="157" t="s">
        <v>1</v>
      </c>
      <c r="N269" s="234" t="s">
        <v>39</v>
      </c>
      <c r="O269" s="248">
        <v>0</v>
      </c>
      <c r="P269" s="248">
        <f t="shared" si="51"/>
        <v>0</v>
      </c>
      <c r="Q269" s="248">
        <v>0</v>
      </c>
      <c r="R269" s="248">
        <f t="shared" si="52"/>
        <v>0</v>
      </c>
      <c r="S269" s="248">
        <v>0</v>
      </c>
      <c r="T269" s="160">
        <f t="shared" si="53"/>
        <v>0</v>
      </c>
      <c r="AR269" s="161" t="s">
        <v>202</v>
      </c>
      <c r="AT269" s="161" t="s">
        <v>140</v>
      </c>
      <c r="AU269" s="161" t="s">
        <v>86</v>
      </c>
      <c r="AY269" s="211" t="s">
        <v>138</v>
      </c>
      <c r="BE269" s="249">
        <f t="shared" si="54"/>
        <v>0</v>
      </c>
      <c r="BF269" s="249">
        <f t="shared" si="55"/>
        <v>0</v>
      </c>
      <c r="BG269" s="249">
        <f t="shared" si="56"/>
        <v>0</v>
      </c>
      <c r="BH269" s="249">
        <f t="shared" si="57"/>
        <v>0</v>
      </c>
      <c r="BI269" s="249">
        <f t="shared" si="58"/>
        <v>0</v>
      </c>
      <c r="BJ269" s="211" t="s">
        <v>86</v>
      </c>
      <c r="BK269" s="249">
        <f t="shared" si="59"/>
        <v>0</v>
      </c>
      <c r="BL269" s="211" t="s">
        <v>202</v>
      </c>
      <c r="BM269" s="161" t="s">
        <v>1021</v>
      </c>
    </row>
    <row r="270" spans="2:65" s="2" customFormat="1" ht="33" customHeight="1">
      <c r="B270" s="246"/>
      <c r="C270" s="150" t="s">
        <v>579</v>
      </c>
      <c r="D270" s="150" t="s">
        <v>140</v>
      </c>
      <c r="E270" s="151" t="s">
        <v>3116</v>
      </c>
      <c r="F270" s="152" t="s">
        <v>3117</v>
      </c>
      <c r="G270" s="153" t="s">
        <v>148</v>
      </c>
      <c r="H270" s="154">
        <v>0.93600000000000005</v>
      </c>
      <c r="I270" s="178"/>
      <c r="J270" s="155">
        <f t="shared" si="50"/>
        <v>0</v>
      </c>
      <c r="K270" s="247"/>
      <c r="L270" s="39"/>
      <c r="M270" s="157" t="s">
        <v>1</v>
      </c>
      <c r="N270" s="234" t="s">
        <v>39</v>
      </c>
      <c r="O270" s="248">
        <v>0</v>
      </c>
      <c r="P270" s="248">
        <f t="shared" si="51"/>
        <v>0</v>
      </c>
      <c r="Q270" s="248">
        <v>0</v>
      </c>
      <c r="R270" s="248">
        <f t="shared" si="52"/>
        <v>0</v>
      </c>
      <c r="S270" s="248">
        <v>0</v>
      </c>
      <c r="T270" s="160">
        <f t="shared" si="53"/>
        <v>0</v>
      </c>
      <c r="AR270" s="161" t="s">
        <v>202</v>
      </c>
      <c r="AT270" s="161" t="s">
        <v>140</v>
      </c>
      <c r="AU270" s="161" t="s">
        <v>86</v>
      </c>
      <c r="AY270" s="211" t="s">
        <v>138</v>
      </c>
      <c r="BE270" s="249">
        <f t="shared" si="54"/>
        <v>0</v>
      </c>
      <c r="BF270" s="249">
        <f t="shared" si="55"/>
        <v>0</v>
      </c>
      <c r="BG270" s="249">
        <f t="shared" si="56"/>
        <v>0</v>
      </c>
      <c r="BH270" s="249">
        <f t="shared" si="57"/>
        <v>0</v>
      </c>
      <c r="BI270" s="249">
        <f t="shared" si="58"/>
        <v>0</v>
      </c>
      <c r="BJ270" s="211" t="s">
        <v>86</v>
      </c>
      <c r="BK270" s="249">
        <f t="shared" si="59"/>
        <v>0</v>
      </c>
      <c r="BL270" s="211" t="s">
        <v>202</v>
      </c>
      <c r="BM270" s="161" t="s">
        <v>1027</v>
      </c>
    </row>
    <row r="271" spans="2:65" s="2" customFormat="1" ht="37.9" customHeight="1">
      <c r="B271" s="246"/>
      <c r="C271" s="150" t="s">
        <v>583</v>
      </c>
      <c r="D271" s="150" t="s">
        <v>140</v>
      </c>
      <c r="E271" s="151" t="s">
        <v>3118</v>
      </c>
      <c r="F271" s="152" t="s">
        <v>3119</v>
      </c>
      <c r="G271" s="153" t="s">
        <v>148</v>
      </c>
      <c r="H271" s="154">
        <v>74.248000000000005</v>
      </c>
      <c r="I271" s="178"/>
      <c r="J271" s="155">
        <f t="shared" si="50"/>
        <v>0</v>
      </c>
      <c r="K271" s="247"/>
      <c r="L271" s="39"/>
      <c r="M271" s="157" t="s">
        <v>1</v>
      </c>
      <c r="N271" s="234" t="s">
        <v>39</v>
      </c>
      <c r="O271" s="248">
        <v>0</v>
      </c>
      <c r="P271" s="248">
        <f t="shared" si="51"/>
        <v>0</v>
      </c>
      <c r="Q271" s="248">
        <v>0</v>
      </c>
      <c r="R271" s="248">
        <f t="shared" si="52"/>
        <v>0</v>
      </c>
      <c r="S271" s="248">
        <v>0</v>
      </c>
      <c r="T271" s="160">
        <f t="shared" si="53"/>
        <v>0</v>
      </c>
      <c r="AR271" s="161" t="s">
        <v>202</v>
      </c>
      <c r="AT271" s="161" t="s">
        <v>140</v>
      </c>
      <c r="AU271" s="161" t="s">
        <v>86</v>
      </c>
      <c r="AY271" s="211" t="s">
        <v>138</v>
      </c>
      <c r="BE271" s="249">
        <f t="shared" si="54"/>
        <v>0</v>
      </c>
      <c r="BF271" s="249">
        <f t="shared" si="55"/>
        <v>0</v>
      </c>
      <c r="BG271" s="249">
        <f t="shared" si="56"/>
        <v>0</v>
      </c>
      <c r="BH271" s="249">
        <f t="shared" si="57"/>
        <v>0</v>
      </c>
      <c r="BI271" s="249">
        <f t="shared" si="58"/>
        <v>0</v>
      </c>
      <c r="BJ271" s="211" t="s">
        <v>86</v>
      </c>
      <c r="BK271" s="249">
        <f t="shared" si="59"/>
        <v>0</v>
      </c>
      <c r="BL271" s="211" t="s">
        <v>202</v>
      </c>
      <c r="BM271" s="161" t="s">
        <v>1035</v>
      </c>
    </row>
    <row r="272" spans="2:65" s="2" customFormat="1" ht="49.15" customHeight="1">
      <c r="B272" s="246"/>
      <c r="C272" s="150" t="s">
        <v>587</v>
      </c>
      <c r="D272" s="150" t="s">
        <v>140</v>
      </c>
      <c r="E272" s="151" t="s">
        <v>3120</v>
      </c>
      <c r="F272" s="152" t="s">
        <v>3121</v>
      </c>
      <c r="G272" s="153" t="s">
        <v>148</v>
      </c>
      <c r="H272" s="154">
        <v>90.361999999999995</v>
      </c>
      <c r="I272" s="178"/>
      <c r="J272" s="155">
        <f t="shared" si="50"/>
        <v>0</v>
      </c>
      <c r="K272" s="247"/>
      <c r="L272" s="39"/>
      <c r="M272" s="157" t="s">
        <v>1</v>
      </c>
      <c r="N272" s="234" t="s">
        <v>39</v>
      </c>
      <c r="O272" s="248">
        <v>0</v>
      </c>
      <c r="P272" s="248">
        <f t="shared" si="51"/>
        <v>0</v>
      </c>
      <c r="Q272" s="248">
        <v>0</v>
      </c>
      <c r="R272" s="248">
        <f t="shared" si="52"/>
        <v>0</v>
      </c>
      <c r="S272" s="248">
        <v>0</v>
      </c>
      <c r="T272" s="160">
        <f t="shared" si="53"/>
        <v>0</v>
      </c>
      <c r="AR272" s="161" t="s">
        <v>202</v>
      </c>
      <c r="AT272" s="161" t="s">
        <v>140</v>
      </c>
      <c r="AU272" s="161" t="s">
        <v>86</v>
      </c>
      <c r="AY272" s="211" t="s">
        <v>138</v>
      </c>
      <c r="BE272" s="249">
        <f t="shared" si="54"/>
        <v>0</v>
      </c>
      <c r="BF272" s="249">
        <f t="shared" si="55"/>
        <v>0</v>
      </c>
      <c r="BG272" s="249">
        <f t="shared" si="56"/>
        <v>0</v>
      </c>
      <c r="BH272" s="249">
        <f t="shared" si="57"/>
        <v>0</v>
      </c>
      <c r="BI272" s="249">
        <f t="shared" si="58"/>
        <v>0</v>
      </c>
      <c r="BJ272" s="211" t="s">
        <v>86</v>
      </c>
      <c r="BK272" s="249">
        <f t="shared" si="59"/>
        <v>0</v>
      </c>
      <c r="BL272" s="211" t="s">
        <v>202</v>
      </c>
      <c r="BM272" s="161" t="s">
        <v>1042</v>
      </c>
    </row>
    <row r="273" spans="2:65" s="2" customFormat="1" ht="37.9" customHeight="1">
      <c r="B273" s="246"/>
      <c r="C273" s="150" t="s">
        <v>591</v>
      </c>
      <c r="D273" s="150" t="s">
        <v>140</v>
      </c>
      <c r="E273" s="151" t="s">
        <v>3122</v>
      </c>
      <c r="F273" s="152" t="s">
        <v>3123</v>
      </c>
      <c r="G273" s="153" t="s">
        <v>148</v>
      </c>
      <c r="H273" s="154">
        <v>44.853000000000002</v>
      </c>
      <c r="I273" s="178"/>
      <c r="J273" s="155">
        <f t="shared" si="50"/>
        <v>0</v>
      </c>
      <c r="K273" s="247"/>
      <c r="L273" s="39"/>
      <c r="M273" s="157" t="s">
        <v>1</v>
      </c>
      <c r="N273" s="234" t="s">
        <v>39</v>
      </c>
      <c r="O273" s="248">
        <v>0</v>
      </c>
      <c r="P273" s="248">
        <f t="shared" si="51"/>
        <v>0</v>
      </c>
      <c r="Q273" s="248">
        <v>0</v>
      </c>
      <c r="R273" s="248">
        <f t="shared" si="52"/>
        <v>0</v>
      </c>
      <c r="S273" s="248">
        <v>0</v>
      </c>
      <c r="T273" s="160">
        <f t="shared" si="53"/>
        <v>0</v>
      </c>
      <c r="AR273" s="161" t="s">
        <v>202</v>
      </c>
      <c r="AT273" s="161" t="s">
        <v>140</v>
      </c>
      <c r="AU273" s="161" t="s">
        <v>86</v>
      </c>
      <c r="AY273" s="211" t="s">
        <v>138</v>
      </c>
      <c r="BE273" s="249">
        <f t="shared" si="54"/>
        <v>0</v>
      </c>
      <c r="BF273" s="249">
        <f t="shared" si="55"/>
        <v>0</v>
      </c>
      <c r="BG273" s="249">
        <f t="shared" si="56"/>
        <v>0</v>
      </c>
      <c r="BH273" s="249">
        <f t="shared" si="57"/>
        <v>0</v>
      </c>
      <c r="BI273" s="249">
        <f t="shared" si="58"/>
        <v>0</v>
      </c>
      <c r="BJ273" s="211" t="s">
        <v>86</v>
      </c>
      <c r="BK273" s="249">
        <f t="shared" si="59"/>
        <v>0</v>
      </c>
      <c r="BL273" s="211" t="s">
        <v>202</v>
      </c>
      <c r="BM273" s="161" t="s">
        <v>1050</v>
      </c>
    </row>
    <row r="274" spans="2:65" s="2" customFormat="1" ht="55.5" customHeight="1">
      <c r="B274" s="246"/>
      <c r="C274" s="150" t="s">
        <v>595</v>
      </c>
      <c r="D274" s="150" t="s">
        <v>140</v>
      </c>
      <c r="E274" s="151" t="s">
        <v>3124</v>
      </c>
      <c r="F274" s="152" t="s">
        <v>3125</v>
      </c>
      <c r="G274" s="153" t="s">
        <v>148</v>
      </c>
      <c r="H274" s="154">
        <v>34.177999999999997</v>
      </c>
      <c r="I274" s="178"/>
      <c r="J274" s="155">
        <f t="shared" si="50"/>
        <v>0</v>
      </c>
      <c r="K274" s="247"/>
      <c r="L274" s="39"/>
      <c r="M274" s="157" t="s">
        <v>1</v>
      </c>
      <c r="N274" s="234" t="s">
        <v>39</v>
      </c>
      <c r="O274" s="248">
        <v>0</v>
      </c>
      <c r="P274" s="248">
        <f t="shared" si="51"/>
        <v>0</v>
      </c>
      <c r="Q274" s="248">
        <v>0</v>
      </c>
      <c r="R274" s="248">
        <f t="shared" si="52"/>
        <v>0</v>
      </c>
      <c r="S274" s="248">
        <v>0</v>
      </c>
      <c r="T274" s="160">
        <f t="shared" si="53"/>
        <v>0</v>
      </c>
      <c r="AR274" s="161" t="s">
        <v>202</v>
      </c>
      <c r="AT274" s="161" t="s">
        <v>140</v>
      </c>
      <c r="AU274" s="161" t="s">
        <v>86</v>
      </c>
      <c r="AY274" s="211" t="s">
        <v>138</v>
      </c>
      <c r="BE274" s="249">
        <f t="shared" si="54"/>
        <v>0</v>
      </c>
      <c r="BF274" s="249">
        <f t="shared" si="55"/>
        <v>0</v>
      </c>
      <c r="BG274" s="249">
        <f t="shared" si="56"/>
        <v>0</v>
      </c>
      <c r="BH274" s="249">
        <f t="shared" si="57"/>
        <v>0</v>
      </c>
      <c r="BI274" s="249">
        <f t="shared" si="58"/>
        <v>0</v>
      </c>
      <c r="BJ274" s="211" t="s">
        <v>86</v>
      </c>
      <c r="BK274" s="249">
        <f t="shared" si="59"/>
        <v>0</v>
      </c>
      <c r="BL274" s="211" t="s">
        <v>202</v>
      </c>
      <c r="BM274" s="161" t="s">
        <v>1057</v>
      </c>
    </row>
    <row r="275" spans="2:65" s="2" customFormat="1" ht="24.2" customHeight="1">
      <c r="B275" s="246"/>
      <c r="C275" s="150" t="s">
        <v>599</v>
      </c>
      <c r="D275" s="150" t="s">
        <v>140</v>
      </c>
      <c r="E275" s="151" t="s">
        <v>3126</v>
      </c>
      <c r="F275" s="152" t="s">
        <v>3127</v>
      </c>
      <c r="G275" s="153" t="s">
        <v>148</v>
      </c>
      <c r="H275" s="154">
        <v>25.792999999999999</v>
      </c>
      <c r="I275" s="178"/>
      <c r="J275" s="155">
        <f t="shared" si="50"/>
        <v>0</v>
      </c>
      <c r="K275" s="247"/>
      <c r="L275" s="39"/>
      <c r="M275" s="157" t="s">
        <v>1</v>
      </c>
      <c r="N275" s="234" t="s">
        <v>39</v>
      </c>
      <c r="O275" s="248">
        <v>0</v>
      </c>
      <c r="P275" s="248">
        <f t="shared" si="51"/>
        <v>0</v>
      </c>
      <c r="Q275" s="248">
        <v>0</v>
      </c>
      <c r="R275" s="248">
        <f t="shared" si="52"/>
        <v>0</v>
      </c>
      <c r="S275" s="248">
        <v>0</v>
      </c>
      <c r="T275" s="160">
        <f t="shared" si="53"/>
        <v>0</v>
      </c>
      <c r="AR275" s="161" t="s">
        <v>202</v>
      </c>
      <c r="AT275" s="161" t="s">
        <v>140</v>
      </c>
      <c r="AU275" s="161" t="s">
        <v>86</v>
      </c>
      <c r="AY275" s="211" t="s">
        <v>138</v>
      </c>
      <c r="BE275" s="249">
        <f t="shared" si="54"/>
        <v>0</v>
      </c>
      <c r="BF275" s="249">
        <f t="shared" si="55"/>
        <v>0</v>
      </c>
      <c r="BG275" s="249">
        <f t="shared" si="56"/>
        <v>0</v>
      </c>
      <c r="BH275" s="249">
        <f t="shared" si="57"/>
        <v>0</v>
      </c>
      <c r="BI275" s="249">
        <f t="shared" si="58"/>
        <v>0</v>
      </c>
      <c r="BJ275" s="211" t="s">
        <v>86</v>
      </c>
      <c r="BK275" s="249">
        <f t="shared" si="59"/>
        <v>0</v>
      </c>
      <c r="BL275" s="211" t="s">
        <v>202</v>
      </c>
      <c r="BM275" s="161" t="s">
        <v>1065</v>
      </c>
    </row>
    <row r="276" spans="2:65" s="2" customFormat="1" ht="24.2" customHeight="1">
      <c r="B276" s="246"/>
      <c r="C276" s="150" t="s">
        <v>603</v>
      </c>
      <c r="D276" s="150" t="s">
        <v>140</v>
      </c>
      <c r="E276" s="151" t="s">
        <v>3128</v>
      </c>
      <c r="F276" s="152" t="s">
        <v>3129</v>
      </c>
      <c r="G276" s="153" t="s">
        <v>148</v>
      </c>
      <c r="H276" s="154">
        <v>391.916</v>
      </c>
      <c r="I276" s="178"/>
      <c r="J276" s="155">
        <f t="shared" si="50"/>
        <v>0</v>
      </c>
      <c r="K276" s="247"/>
      <c r="L276" s="39"/>
      <c r="M276" s="157" t="s">
        <v>1</v>
      </c>
      <c r="N276" s="234" t="s">
        <v>39</v>
      </c>
      <c r="O276" s="248">
        <v>0</v>
      </c>
      <c r="P276" s="248">
        <f t="shared" si="51"/>
        <v>0</v>
      </c>
      <c r="Q276" s="248">
        <v>0</v>
      </c>
      <c r="R276" s="248">
        <f t="shared" si="52"/>
        <v>0</v>
      </c>
      <c r="S276" s="248">
        <v>0</v>
      </c>
      <c r="T276" s="160">
        <f t="shared" si="53"/>
        <v>0</v>
      </c>
      <c r="AR276" s="161" t="s">
        <v>202</v>
      </c>
      <c r="AT276" s="161" t="s">
        <v>140</v>
      </c>
      <c r="AU276" s="161" t="s">
        <v>86</v>
      </c>
      <c r="AY276" s="211" t="s">
        <v>138</v>
      </c>
      <c r="BE276" s="249">
        <f t="shared" si="54"/>
        <v>0</v>
      </c>
      <c r="BF276" s="249">
        <f t="shared" si="55"/>
        <v>0</v>
      </c>
      <c r="BG276" s="249">
        <f t="shared" si="56"/>
        <v>0</v>
      </c>
      <c r="BH276" s="249">
        <f t="shared" si="57"/>
        <v>0</v>
      </c>
      <c r="BI276" s="249">
        <f t="shared" si="58"/>
        <v>0</v>
      </c>
      <c r="BJ276" s="211" t="s">
        <v>86</v>
      </c>
      <c r="BK276" s="249">
        <f t="shared" si="59"/>
        <v>0</v>
      </c>
      <c r="BL276" s="211" t="s">
        <v>202</v>
      </c>
      <c r="BM276" s="161" t="s">
        <v>1071</v>
      </c>
    </row>
    <row r="277" spans="2:65" s="2" customFormat="1" ht="37.9" customHeight="1">
      <c r="B277" s="246"/>
      <c r="C277" s="150" t="s">
        <v>607</v>
      </c>
      <c r="D277" s="150" t="s">
        <v>140</v>
      </c>
      <c r="E277" s="151" t="s">
        <v>3130</v>
      </c>
      <c r="F277" s="152" t="s">
        <v>3131</v>
      </c>
      <c r="G277" s="153" t="s">
        <v>148</v>
      </c>
      <c r="H277" s="154">
        <v>34.630000000000003</v>
      </c>
      <c r="I277" s="178"/>
      <c r="J277" s="155">
        <f t="shared" si="50"/>
        <v>0</v>
      </c>
      <c r="K277" s="247"/>
      <c r="L277" s="39"/>
      <c r="M277" s="157" t="s">
        <v>1</v>
      </c>
      <c r="N277" s="234" t="s">
        <v>39</v>
      </c>
      <c r="O277" s="248">
        <v>0</v>
      </c>
      <c r="P277" s="248">
        <f t="shared" si="51"/>
        <v>0</v>
      </c>
      <c r="Q277" s="248">
        <v>0</v>
      </c>
      <c r="R277" s="248">
        <f t="shared" si="52"/>
        <v>0</v>
      </c>
      <c r="S277" s="248">
        <v>0</v>
      </c>
      <c r="T277" s="160">
        <f t="shared" si="53"/>
        <v>0</v>
      </c>
      <c r="AR277" s="161" t="s">
        <v>202</v>
      </c>
      <c r="AT277" s="161" t="s">
        <v>140</v>
      </c>
      <c r="AU277" s="161" t="s">
        <v>86</v>
      </c>
      <c r="AY277" s="211" t="s">
        <v>138</v>
      </c>
      <c r="BE277" s="249">
        <f t="shared" si="54"/>
        <v>0</v>
      </c>
      <c r="BF277" s="249">
        <f t="shared" si="55"/>
        <v>0</v>
      </c>
      <c r="BG277" s="249">
        <f t="shared" si="56"/>
        <v>0</v>
      </c>
      <c r="BH277" s="249">
        <f t="shared" si="57"/>
        <v>0</v>
      </c>
      <c r="BI277" s="249">
        <f t="shared" si="58"/>
        <v>0</v>
      </c>
      <c r="BJ277" s="211" t="s">
        <v>86</v>
      </c>
      <c r="BK277" s="249">
        <f t="shared" si="59"/>
        <v>0</v>
      </c>
      <c r="BL277" s="211" t="s">
        <v>202</v>
      </c>
      <c r="BM277" s="161" t="s">
        <v>1079</v>
      </c>
    </row>
    <row r="278" spans="2:65" s="2" customFormat="1" ht="33" customHeight="1">
      <c r="B278" s="246"/>
      <c r="C278" s="150" t="s">
        <v>611</v>
      </c>
      <c r="D278" s="150" t="s">
        <v>140</v>
      </c>
      <c r="E278" s="151" t="s">
        <v>3132</v>
      </c>
      <c r="F278" s="152" t="s">
        <v>3133</v>
      </c>
      <c r="G278" s="153" t="s">
        <v>148</v>
      </c>
      <c r="H278" s="154">
        <v>241.15299999999999</v>
      </c>
      <c r="I278" s="178"/>
      <c r="J278" s="155">
        <f t="shared" si="50"/>
        <v>0</v>
      </c>
      <c r="K278" s="247"/>
      <c r="L278" s="39"/>
      <c r="M278" s="157" t="s">
        <v>1</v>
      </c>
      <c r="N278" s="234" t="s">
        <v>39</v>
      </c>
      <c r="O278" s="248">
        <v>0</v>
      </c>
      <c r="P278" s="248">
        <f t="shared" si="51"/>
        <v>0</v>
      </c>
      <c r="Q278" s="248">
        <v>0</v>
      </c>
      <c r="R278" s="248">
        <f t="shared" si="52"/>
        <v>0</v>
      </c>
      <c r="S278" s="248">
        <v>0</v>
      </c>
      <c r="T278" s="160">
        <f t="shared" si="53"/>
        <v>0</v>
      </c>
      <c r="AR278" s="161" t="s">
        <v>202</v>
      </c>
      <c r="AT278" s="161" t="s">
        <v>140</v>
      </c>
      <c r="AU278" s="161" t="s">
        <v>86</v>
      </c>
      <c r="AY278" s="211" t="s">
        <v>138</v>
      </c>
      <c r="BE278" s="249">
        <f t="shared" si="54"/>
        <v>0</v>
      </c>
      <c r="BF278" s="249">
        <f t="shared" si="55"/>
        <v>0</v>
      </c>
      <c r="BG278" s="249">
        <f t="shared" si="56"/>
        <v>0</v>
      </c>
      <c r="BH278" s="249">
        <f t="shared" si="57"/>
        <v>0</v>
      </c>
      <c r="BI278" s="249">
        <f t="shared" si="58"/>
        <v>0</v>
      </c>
      <c r="BJ278" s="211" t="s">
        <v>86</v>
      </c>
      <c r="BK278" s="249">
        <f t="shared" si="59"/>
        <v>0</v>
      </c>
      <c r="BL278" s="211" t="s">
        <v>202</v>
      </c>
      <c r="BM278" s="161" t="s">
        <v>1087</v>
      </c>
    </row>
    <row r="279" spans="2:65" s="2" customFormat="1" ht="37.9" customHeight="1">
      <c r="B279" s="246"/>
      <c r="C279" s="150" t="s">
        <v>615</v>
      </c>
      <c r="D279" s="150" t="s">
        <v>140</v>
      </c>
      <c r="E279" s="151" t="s">
        <v>3134</v>
      </c>
      <c r="F279" s="152" t="s">
        <v>3135</v>
      </c>
      <c r="G279" s="153" t="s">
        <v>148</v>
      </c>
      <c r="H279" s="154">
        <v>467.28</v>
      </c>
      <c r="I279" s="178"/>
      <c r="J279" s="155">
        <f t="shared" si="50"/>
        <v>0</v>
      </c>
      <c r="K279" s="247"/>
      <c r="L279" s="39"/>
      <c r="M279" s="157" t="s">
        <v>1</v>
      </c>
      <c r="N279" s="234" t="s">
        <v>39</v>
      </c>
      <c r="O279" s="248">
        <v>0</v>
      </c>
      <c r="P279" s="248">
        <f t="shared" si="51"/>
        <v>0</v>
      </c>
      <c r="Q279" s="248">
        <v>0</v>
      </c>
      <c r="R279" s="248">
        <f t="shared" si="52"/>
        <v>0</v>
      </c>
      <c r="S279" s="248">
        <v>0</v>
      </c>
      <c r="T279" s="160">
        <f t="shared" si="53"/>
        <v>0</v>
      </c>
      <c r="AR279" s="161" t="s">
        <v>202</v>
      </c>
      <c r="AT279" s="161" t="s">
        <v>140</v>
      </c>
      <c r="AU279" s="161" t="s">
        <v>86</v>
      </c>
      <c r="AY279" s="211" t="s">
        <v>138</v>
      </c>
      <c r="BE279" s="249">
        <f t="shared" si="54"/>
        <v>0</v>
      </c>
      <c r="BF279" s="249">
        <f t="shared" si="55"/>
        <v>0</v>
      </c>
      <c r="BG279" s="249">
        <f t="shared" si="56"/>
        <v>0</v>
      </c>
      <c r="BH279" s="249">
        <f t="shared" si="57"/>
        <v>0</v>
      </c>
      <c r="BI279" s="249">
        <f t="shared" si="58"/>
        <v>0</v>
      </c>
      <c r="BJ279" s="211" t="s">
        <v>86</v>
      </c>
      <c r="BK279" s="249">
        <f t="shared" si="59"/>
        <v>0</v>
      </c>
      <c r="BL279" s="211" t="s">
        <v>202</v>
      </c>
      <c r="BM279" s="161" t="s">
        <v>1095</v>
      </c>
    </row>
    <row r="280" spans="2:65" s="2" customFormat="1" ht="37.9" customHeight="1">
      <c r="B280" s="246"/>
      <c r="C280" s="150" t="s">
        <v>619</v>
      </c>
      <c r="D280" s="150" t="s">
        <v>140</v>
      </c>
      <c r="E280" s="151" t="s">
        <v>3136</v>
      </c>
      <c r="F280" s="152" t="s">
        <v>3137</v>
      </c>
      <c r="G280" s="153" t="s">
        <v>148</v>
      </c>
      <c r="H280" s="154">
        <v>28.65</v>
      </c>
      <c r="I280" s="178"/>
      <c r="J280" s="155">
        <f t="shared" si="50"/>
        <v>0</v>
      </c>
      <c r="K280" s="247"/>
      <c r="L280" s="39"/>
      <c r="M280" s="157" t="s">
        <v>1</v>
      </c>
      <c r="N280" s="234" t="s">
        <v>39</v>
      </c>
      <c r="O280" s="248">
        <v>0</v>
      </c>
      <c r="P280" s="248">
        <f t="shared" si="51"/>
        <v>0</v>
      </c>
      <c r="Q280" s="248">
        <v>0</v>
      </c>
      <c r="R280" s="248">
        <f t="shared" si="52"/>
        <v>0</v>
      </c>
      <c r="S280" s="248">
        <v>0</v>
      </c>
      <c r="T280" s="160">
        <f t="shared" si="53"/>
        <v>0</v>
      </c>
      <c r="AR280" s="161" t="s">
        <v>202</v>
      </c>
      <c r="AT280" s="161" t="s">
        <v>140</v>
      </c>
      <c r="AU280" s="161" t="s">
        <v>86</v>
      </c>
      <c r="AY280" s="211" t="s">
        <v>138</v>
      </c>
      <c r="BE280" s="249">
        <f t="shared" si="54"/>
        <v>0</v>
      </c>
      <c r="BF280" s="249">
        <f t="shared" si="55"/>
        <v>0</v>
      </c>
      <c r="BG280" s="249">
        <f t="shared" si="56"/>
        <v>0</v>
      </c>
      <c r="BH280" s="249">
        <f t="shared" si="57"/>
        <v>0</v>
      </c>
      <c r="BI280" s="249">
        <f t="shared" si="58"/>
        <v>0</v>
      </c>
      <c r="BJ280" s="211" t="s">
        <v>86</v>
      </c>
      <c r="BK280" s="249">
        <f t="shared" si="59"/>
        <v>0</v>
      </c>
      <c r="BL280" s="211" t="s">
        <v>202</v>
      </c>
      <c r="BM280" s="161" t="s">
        <v>1102</v>
      </c>
    </row>
    <row r="281" spans="2:65" s="2" customFormat="1" ht="37.9" customHeight="1">
      <c r="B281" s="246"/>
      <c r="C281" s="150" t="s">
        <v>623</v>
      </c>
      <c r="D281" s="150" t="s">
        <v>140</v>
      </c>
      <c r="E281" s="151" t="s">
        <v>3138</v>
      </c>
      <c r="F281" s="152" t="s">
        <v>3139</v>
      </c>
      <c r="G281" s="153" t="s">
        <v>148</v>
      </c>
      <c r="H281" s="154">
        <v>300.08</v>
      </c>
      <c r="I281" s="178"/>
      <c r="J281" s="155">
        <f t="shared" si="50"/>
        <v>0</v>
      </c>
      <c r="K281" s="247"/>
      <c r="L281" s="39"/>
      <c r="M281" s="157" t="s">
        <v>1</v>
      </c>
      <c r="N281" s="234" t="s">
        <v>39</v>
      </c>
      <c r="O281" s="248">
        <v>0</v>
      </c>
      <c r="P281" s="248">
        <f t="shared" si="51"/>
        <v>0</v>
      </c>
      <c r="Q281" s="248">
        <v>0</v>
      </c>
      <c r="R281" s="248">
        <f t="shared" si="52"/>
        <v>0</v>
      </c>
      <c r="S281" s="248">
        <v>0</v>
      </c>
      <c r="T281" s="160">
        <f t="shared" si="53"/>
        <v>0</v>
      </c>
      <c r="AR281" s="161" t="s">
        <v>202</v>
      </c>
      <c r="AT281" s="161" t="s">
        <v>140</v>
      </c>
      <c r="AU281" s="161" t="s">
        <v>86</v>
      </c>
      <c r="AY281" s="211" t="s">
        <v>138</v>
      </c>
      <c r="BE281" s="249">
        <f t="shared" si="54"/>
        <v>0</v>
      </c>
      <c r="BF281" s="249">
        <f t="shared" si="55"/>
        <v>0</v>
      </c>
      <c r="BG281" s="249">
        <f t="shared" si="56"/>
        <v>0</v>
      </c>
      <c r="BH281" s="249">
        <f t="shared" si="57"/>
        <v>0</v>
      </c>
      <c r="BI281" s="249">
        <f t="shared" si="58"/>
        <v>0</v>
      </c>
      <c r="BJ281" s="211" t="s">
        <v>86</v>
      </c>
      <c r="BK281" s="249">
        <f t="shared" si="59"/>
        <v>0</v>
      </c>
      <c r="BL281" s="211" t="s">
        <v>202</v>
      </c>
      <c r="BM281" s="161" t="s">
        <v>1110</v>
      </c>
    </row>
    <row r="282" spans="2:65" s="2" customFormat="1" ht="37.9" customHeight="1">
      <c r="B282" s="246"/>
      <c r="C282" s="150" t="s">
        <v>627</v>
      </c>
      <c r="D282" s="150" t="s">
        <v>140</v>
      </c>
      <c r="E282" s="151" t="s">
        <v>3140</v>
      </c>
      <c r="F282" s="152" t="s">
        <v>3141</v>
      </c>
      <c r="G282" s="153" t="s">
        <v>148</v>
      </c>
      <c r="H282" s="154">
        <v>26.51</v>
      </c>
      <c r="I282" s="178"/>
      <c r="J282" s="155">
        <f t="shared" si="50"/>
        <v>0</v>
      </c>
      <c r="K282" s="247"/>
      <c r="L282" s="39"/>
      <c r="M282" s="157" t="s">
        <v>1</v>
      </c>
      <c r="N282" s="234" t="s">
        <v>39</v>
      </c>
      <c r="O282" s="248">
        <v>0</v>
      </c>
      <c r="P282" s="248">
        <f t="shared" si="51"/>
        <v>0</v>
      </c>
      <c r="Q282" s="248">
        <v>0</v>
      </c>
      <c r="R282" s="248">
        <f t="shared" si="52"/>
        <v>0</v>
      </c>
      <c r="S282" s="248">
        <v>0</v>
      </c>
      <c r="T282" s="160">
        <f t="shared" si="53"/>
        <v>0</v>
      </c>
      <c r="AR282" s="161" t="s">
        <v>202</v>
      </c>
      <c r="AT282" s="161" t="s">
        <v>140</v>
      </c>
      <c r="AU282" s="161" t="s">
        <v>86</v>
      </c>
      <c r="AY282" s="211" t="s">
        <v>138</v>
      </c>
      <c r="BE282" s="249">
        <f t="shared" si="54"/>
        <v>0</v>
      </c>
      <c r="BF282" s="249">
        <f t="shared" si="55"/>
        <v>0</v>
      </c>
      <c r="BG282" s="249">
        <f t="shared" si="56"/>
        <v>0</v>
      </c>
      <c r="BH282" s="249">
        <f t="shared" si="57"/>
        <v>0</v>
      </c>
      <c r="BI282" s="249">
        <f t="shared" si="58"/>
        <v>0</v>
      </c>
      <c r="BJ282" s="211" t="s">
        <v>86</v>
      </c>
      <c r="BK282" s="249">
        <f t="shared" si="59"/>
        <v>0</v>
      </c>
      <c r="BL282" s="211" t="s">
        <v>202</v>
      </c>
      <c r="BM282" s="161" t="s">
        <v>1117</v>
      </c>
    </row>
    <row r="283" spans="2:65" s="2" customFormat="1" ht="24.2" customHeight="1">
      <c r="B283" s="246"/>
      <c r="C283" s="150" t="s">
        <v>631</v>
      </c>
      <c r="D283" s="150" t="s">
        <v>140</v>
      </c>
      <c r="E283" s="151" t="s">
        <v>3142</v>
      </c>
      <c r="F283" s="152" t="s">
        <v>3143</v>
      </c>
      <c r="G283" s="153" t="s">
        <v>148</v>
      </c>
      <c r="H283" s="154">
        <v>31.661999999999999</v>
      </c>
      <c r="I283" s="178"/>
      <c r="J283" s="155">
        <f t="shared" si="50"/>
        <v>0</v>
      </c>
      <c r="K283" s="247"/>
      <c r="L283" s="39"/>
      <c r="M283" s="157" t="s">
        <v>1</v>
      </c>
      <c r="N283" s="234" t="s">
        <v>39</v>
      </c>
      <c r="O283" s="248">
        <v>0</v>
      </c>
      <c r="P283" s="248">
        <f t="shared" si="51"/>
        <v>0</v>
      </c>
      <c r="Q283" s="248">
        <v>0</v>
      </c>
      <c r="R283" s="248">
        <f t="shared" si="52"/>
        <v>0</v>
      </c>
      <c r="S283" s="248">
        <v>0</v>
      </c>
      <c r="T283" s="160">
        <f t="shared" si="53"/>
        <v>0</v>
      </c>
      <c r="AR283" s="161" t="s">
        <v>202</v>
      </c>
      <c r="AT283" s="161" t="s">
        <v>140</v>
      </c>
      <c r="AU283" s="161" t="s">
        <v>86</v>
      </c>
      <c r="AY283" s="211" t="s">
        <v>138</v>
      </c>
      <c r="BE283" s="249">
        <f t="shared" si="54"/>
        <v>0</v>
      </c>
      <c r="BF283" s="249">
        <f t="shared" si="55"/>
        <v>0</v>
      </c>
      <c r="BG283" s="249">
        <f t="shared" si="56"/>
        <v>0</v>
      </c>
      <c r="BH283" s="249">
        <f t="shared" si="57"/>
        <v>0</v>
      </c>
      <c r="BI283" s="249">
        <f t="shared" si="58"/>
        <v>0</v>
      </c>
      <c r="BJ283" s="211" t="s">
        <v>86</v>
      </c>
      <c r="BK283" s="249">
        <f t="shared" si="59"/>
        <v>0</v>
      </c>
      <c r="BL283" s="211" t="s">
        <v>202</v>
      </c>
      <c r="BM283" s="161" t="s">
        <v>1124</v>
      </c>
    </row>
    <row r="284" spans="2:65" s="2" customFormat="1" ht="24.2" customHeight="1">
      <c r="B284" s="246"/>
      <c r="C284" s="150" t="s">
        <v>635</v>
      </c>
      <c r="D284" s="150" t="s">
        <v>140</v>
      </c>
      <c r="E284" s="151" t="s">
        <v>3144</v>
      </c>
      <c r="F284" s="152" t="s">
        <v>3145</v>
      </c>
      <c r="G284" s="153" t="s">
        <v>148</v>
      </c>
      <c r="H284" s="154">
        <v>5.7190000000000003</v>
      </c>
      <c r="I284" s="178"/>
      <c r="J284" s="155">
        <f t="shared" si="50"/>
        <v>0</v>
      </c>
      <c r="K284" s="247"/>
      <c r="L284" s="39"/>
      <c r="M284" s="157" t="s">
        <v>1</v>
      </c>
      <c r="N284" s="234" t="s">
        <v>39</v>
      </c>
      <c r="O284" s="248">
        <v>0</v>
      </c>
      <c r="P284" s="248">
        <f t="shared" si="51"/>
        <v>0</v>
      </c>
      <c r="Q284" s="248">
        <v>0</v>
      </c>
      <c r="R284" s="248">
        <f t="shared" si="52"/>
        <v>0</v>
      </c>
      <c r="S284" s="248">
        <v>0</v>
      </c>
      <c r="T284" s="160">
        <f t="shared" si="53"/>
        <v>0</v>
      </c>
      <c r="AR284" s="161" t="s">
        <v>202</v>
      </c>
      <c r="AT284" s="161" t="s">
        <v>140</v>
      </c>
      <c r="AU284" s="161" t="s">
        <v>86</v>
      </c>
      <c r="AY284" s="211" t="s">
        <v>138</v>
      </c>
      <c r="BE284" s="249">
        <f t="shared" si="54"/>
        <v>0</v>
      </c>
      <c r="BF284" s="249">
        <f t="shared" si="55"/>
        <v>0</v>
      </c>
      <c r="BG284" s="249">
        <f t="shared" si="56"/>
        <v>0</v>
      </c>
      <c r="BH284" s="249">
        <f t="shared" si="57"/>
        <v>0</v>
      </c>
      <c r="BI284" s="249">
        <f t="shared" si="58"/>
        <v>0</v>
      </c>
      <c r="BJ284" s="211" t="s">
        <v>86</v>
      </c>
      <c r="BK284" s="249">
        <f t="shared" si="59"/>
        <v>0</v>
      </c>
      <c r="BL284" s="211" t="s">
        <v>202</v>
      </c>
      <c r="BM284" s="161" t="s">
        <v>1131</v>
      </c>
    </row>
    <row r="285" spans="2:65" s="2" customFormat="1" ht="24.2" customHeight="1">
      <c r="B285" s="246"/>
      <c r="C285" s="150" t="s">
        <v>639</v>
      </c>
      <c r="D285" s="150" t="s">
        <v>140</v>
      </c>
      <c r="E285" s="151" t="s">
        <v>2151</v>
      </c>
      <c r="F285" s="152" t="s">
        <v>2152</v>
      </c>
      <c r="G285" s="153" t="s">
        <v>895</v>
      </c>
      <c r="H285" s="177"/>
      <c r="I285" s="178"/>
      <c r="J285" s="155">
        <f t="shared" si="50"/>
        <v>0</v>
      </c>
      <c r="K285" s="247"/>
      <c r="L285" s="39"/>
      <c r="M285" s="157" t="s">
        <v>1</v>
      </c>
      <c r="N285" s="234" t="s">
        <v>39</v>
      </c>
      <c r="O285" s="248">
        <v>0</v>
      </c>
      <c r="P285" s="248">
        <f t="shared" si="51"/>
        <v>0</v>
      </c>
      <c r="Q285" s="248">
        <v>0</v>
      </c>
      <c r="R285" s="248">
        <f t="shared" si="52"/>
        <v>0</v>
      </c>
      <c r="S285" s="248">
        <v>0</v>
      </c>
      <c r="T285" s="160">
        <f t="shared" si="53"/>
        <v>0</v>
      </c>
      <c r="AR285" s="161" t="s">
        <v>202</v>
      </c>
      <c r="AT285" s="161" t="s">
        <v>140</v>
      </c>
      <c r="AU285" s="161" t="s">
        <v>86</v>
      </c>
      <c r="AY285" s="211" t="s">
        <v>138</v>
      </c>
      <c r="BE285" s="249">
        <f t="shared" si="54"/>
        <v>0</v>
      </c>
      <c r="BF285" s="249">
        <f t="shared" si="55"/>
        <v>0</v>
      </c>
      <c r="BG285" s="249">
        <f t="shared" si="56"/>
        <v>0</v>
      </c>
      <c r="BH285" s="249">
        <f t="shared" si="57"/>
        <v>0</v>
      </c>
      <c r="BI285" s="249">
        <f t="shared" si="58"/>
        <v>0</v>
      </c>
      <c r="BJ285" s="211" t="s">
        <v>86</v>
      </c>
      <c r="BK285" s="249">
        <f t="shared" si="59"/>
        <v>0</v>
      </c>
      <c r="BL285" s="211" t="s">
        <v>202</v>
      </c>
      <c r="BM285" s="161" t="s">
        <v>1139</v>
      </c>
    </row>
    <row r="286" spans="2:65" s="239" customFormat="1" ht="22.9" customHeight="1">
      <c r="B286" s="240"/>
      <c r="D286" s="138" t="s">
        <v>72</v>
      </c>
      <c r="E286" s="147" t="s">
        <v>1294</v>
      </c>
      <c r="F286" s="147" t="s">
        <v>1295</v>
      </c>
      <c r="J286" s="245">
        <f>BK286</f>
        <v>0</v>
      </c>
      <c r="L286" s="240"/>
      <c r="M286" s="242"/>
      <c r="P286" s="243">
        <f>SUM(P287:P322)</f>
        <v>0</v>
      </c>
      <c r="R286" s="243">
        <f>SUM(R287:R322)</f>
        <v>0</v>
      </c>
      <c r="T286" s="244">
        <f>SUM(T287:T322)</f>
        <v>0</v>
      </c>
      <c r="AR286" s="138" t="s">
        <v>86</v>
      </c>
      <c r="AT286" s="145" t="s">
        <v>72</v>
      </c>
      <c r="AU286" s="145" t="s">
        <v>80</v>
      </c>
      <c r="AY286" s="138" t="s">
        <v>138</v>
      </c>
      <c r="BK286" s="146">
        <f>SUM(BK287:BK322)</f>
        <v>0</v>
      </c>
    </row>
    <row r="287" spans="2:65" s="2" customFormat="1" ht="66.75" customHeight="1">
      <c r="B287" s="246"/>
      <c r="C287" s="150" t="s">
        <v>643</v>
      </c>
      <c r="D287" s="150" t="s">
        <v>140</v>
      </c>
      <c r="E287" s="151" t="s">
        <v>3146</v>
      </c>
      <c r="F287" s="152" t="s">
        <v>3147</v>
      </c>
      <c r="G287" s="153" t="s">
        <v>299</v>
      </c>
      <c r="H287" s="154">
        <v>2</v>
      </c>
      <c r="I287" s="178"/>
      <c r="J287" s="155">
        <f t="shared" ref="J287:J322" si="60">ROUND(I287*H287,2)</f>
        <v>0</v>
      </c>
      <c r="K287" s="247"/>
      <c r="L287" s="39"/>
      <c r="M287" s="157" t="s">
        <v>1</v>
      </c>
      <c r="N287" s="234" t="s">
        <v>39</v>
      </c>
      <c r="O287" s="248">
        <v>0</v>
      </c>
      <c r="P287" s="248">
        <f t="shared" ref="P287:P322" si="61">O287*H287</f>
        <v>0</v>
      </c>
      <c r="Q287" s="248">
        <v>0</v>
      </c>
      <c r="R287" s="248">
        <f t="shared" ref="R287:R322" si="62">Q287*H287</f>
        <v>0</v>
      </c>
      <c r="S287" s="248">
        <v>0</v>
      </c>
      <c r="T287" s="160">
        <f t="shared" ref="T287:T322" si="63">S287*H287</f>
        <v>0</v>
      </c>
      <c r="AR287" s="161" t="s">
        <v>202</v>
      </c>
      <c r="AT287" s="161" t="s">
        <v>140</v>
      </c>
      <c r="AU287" s="161" t="s">
        <v>86</v>
      </c>
      <c r="AY287" s="211" t="s">
        <v>138</v>
      </c>
      <c r="BE287" s="249">
        <f t="shared" ref="BE287:BE322" si="64">IF(N287="základná",J287,0)</f>
        <v>0</v>
      </c>
      <c r="BF287" s="249">
        <f t="shared" ref="BF287:BF322" si="65">IF(N287="znížená",J287,0)</f>
        <v>0</v>
      </c>
      <c r="BG287" s="249">
        <f t="shared" ref="BG287:BG322" si="66">IF(N287="zákl. prenesená",J287,0)</f>
        <v>0</v>
      </c>
      <c r="BH287" s="249">
        <f t="shared" ref="BH287:BH322" si="67">IF(N287="zníž. prenesená",J287,0)</f>
        <v>0</v>
      </c>
      <c r="BI287" s="249">
        <f t="shared" ref="BI287:BI322" si="68">IF(N287="nulová",J287,0)</f>
        <v>0</v>
      </c>
      <c r="BJ287" s="211" t="s">
        <v>86</v>
      </c>
      <c r="BK287" s="249">
        <f t="shared" ref="BK287:BK322" si="69">ROUND(I287*H287,2)</f>
        <v>0</v>
      </c>
      <c r="BL287" s="211" t="s">
        <v>202</v>
      </c>
      <c r="BM287" s="161" t="s">
        <v>1147</v>
      </c>
    </row>
    <row r="288" spans="2:65" s="2" customFormat="1" ht="66.75" customHeight="1">
      <c r="B288" s="246"/>
      <c r="C288" s="150" t="s">
        <v>647</v>
      </c>
      <c r="D288" s="150" t="s">
        <v>140</v>
      </c>
      <c r="E288" s="151" t="s">
        <v>3148</v>
      </c>
      <c r="F288" s="152" t="s">
        <v>3149</v>
      </c>
      <c r="G288" s="153" t="s">
        <v>299</v>
      </c>
      <c r="H288" s="154">
        <v>3</v>
      </c>
      <c r="I288" s="178"/>
      <c r="J288" s="155">
        <f t="shared" si="60"/>
        <v>0</v>
      </c>
      <c r="K288" s="247"/>
      <c r="L288" s="39"/>
      <c r="M288" s="157" t="s">
        <v>1</v>
      </c>
      <c r="N288" s="234" t="s">
        <v>39</v>
      </c>
      <c r="O288" s="248">
        <v>0</v>
      </c>
      <c r="P288" s="248">
        <f t="shared" si="61"/>
        <v>0</v>
      </c>
      <c r="Q288" s="248">
        <v>0</v>
      </c>
      <c r="R288" s="248">
        <f t="shared" si="62"/>
        <v>0</v>
      </c>
      <c r="S288" s="248">
        <v>0</v>
      </c>
      <c r="T288" s="160">
        <f t="shared" si="63"/>
        <v>0</v>
      </c>
      <c r="AR288" s="161" t="s">
        <v>202</v>
      </c>
      <c r="AT288" s="161" t="s">
        <v>140</v>
      </c>
      <c r="AU288" s="161" t="s">
        <v>86</v>
      </c>
      <c r="AY288" s="211" t="s">
        <v>138</v>
      </c>
      <c r="BE288" s="249">
        <f t="shared" si="64"/>
        <v>0</v>
      </c>
      <c r="BF288" s="249">
        <f t="shared" si="65"/>
        <v>0</v>
      </c>
      <c r="BG288" s="249">
        <f t="shared" si="66"/>
        <v>0</v>
      </c>
      <c r="BH288" s="249">
        <f t="shared" si="67"/>
        <v>0</v>
      </c>
      <c r="BI288" s="249">
        <f t="shared" si="68"/>
        <v>0</v>
      </c>
      <c r="BJ288" s="211" t="s">
        <v>86</v>
      </c>
      <c r="BK288" s="249">
        <f t="shared" si="69"/>
        <v>0</v>
      </c>
      <c r="BL288" s="211" t="s">
        <v>202</v>
      </c>
      <c r="BM288" s="161" t="s">
        <v>1154</v>
      </c>
    </row>
    <row r="289" spans="2:65" s="2" customFormat="1" ht="62.65" customHeight="1">
      <c r="B289" s="246"/>
      <c r="C289" s="150" t="s">
        <v>651</v>
      </c>
      <c r="D289" s="150" t="s">
        <v>140</v>
      </c>
      <c r="E289" s="151" t="s">
        <v>3150</v>
      </c>
      <c r="F289" s="152" t="s">
        <v>3151</v>
      </c>
      <c r="G289" s="153" t="s">
        <v>299</v>
      </c>
      <c r="H289" s="154">
        <v>2</v>
      </c>
      <c r="I289" s="178"/>
      <c r="J289" s="155">
        <f t="shared" si="60"/>
        <v>0</v>
      </c>
      <c r="K289" s="247"/>
      <c r="L289" s="39"/>
      <c r="M289" s="157" t="s">
        <v>1</v>
      </c>
      <c r="N289" s="234" t="s">
        <v>39</v>
      </c>
      <c r="O289" s="248">
        <v>0</v>
      </c>
      <c r="P289" s="248">
        <f t="shared" si="61"/>
        <v>0</v>
      </c>
      <c r="Q289" s="248">
        <v>0</v>
      </c>
      <c r="R289" s="248">
        <f t="shared" si="62"/>
        <v>0</v>
      </c>
      <c r="S289" s="248">
        <v>0</v>
      </c>
      <c r="T289" s="160">
        <f t="shared" si="63"/>
        <v>0</v>
      </c>
      <c r="AR289" s="161" t="s">
        <v>202</v>
      </c>
      <c r="AT289" s="161" t="s">
        <v>140</v>
      </c>
      <c r="AU289" s="161" t="s">
        <v>86</v>
      </c>
      <c r="AY289" s="211" t="s">
        <v>138</v>
      </c>
      <c r="BE289" s="249">
        <f t="shared" si="64"/>
        <v>0</v>
      </c>
      <c r="BF289" s="249">
        <f t="shared" si="65"/>
        <v>0</v>
      </c>
      <c r="BG289" s="249">
        <f t="shared" si="66"/>
        <v>0</v>
      </c>
      <c r="BH289" s="249">
        <f t="shared" si="67"/>
        <v>0</v>
      </c>
      <c r="BI289" s="249">
        <f t="shared" si="68"/>
        <v>0</v>
      </c>
      <c r="BJ289" s="211" t="s">
        <v>86</v>
      </c>
      <c r="BK289" s="249">
        <f t="shared" si="69"/>
        <v>0</v>
      </c>
      <c r="BL289" s="211" t="s">
        <v>202</v>
      </c>
      <c r="BM289" s="161" t="s">
        <v>1162</v>
      </c>
    </row>
    <row r="290" spans="2:65" s="2" customFormat="1" ht="66.75" customHeight="1">
      <c r="B290" s="246"/>
      <c r="C290" s="150" t="s">
        <v>655</v>
      </c>
      <c r="D290" s="150" t="s">
        <v>140</v>
      </c>
      <c r="E290" s="151" t="s">
        <v>3152</v>
      </c>
      <c r="F290" s="152" t="s">
        <v>3153</v>
      </c>
      <c r="G290" s="153" t="s">
        <v>299</v>
      </c>
      <c r="H290" s="154">
        <v>3</v>
      </c>
      <c r="I290" s="178"/>
      <c r="J290" s="155">
        <f t="shared" si="60"/>
        <v>0</v>
      </c>
      <c r="K290" s="247"/>
      <c r="L290" s="39"/>
      <c r="M290" s="157" t="s">
        <v>1</v>
      </c>
      <c r="N290" s="234" t="s">
        <v>39</v>
      </c>
      <c r="O290" s="248">
        <v>0</v>
      </c>
      <c r="P290" s="248">
        <f t="shared" si="61"/>
        <v>0</v>
      </c>
      <c r="Q290" s="248">
        <v>0</v>
      </c>
      <c r="R290" s="248">
        <f t="shared" si="62"/>
        <v>0</v>
      </c>
      <c r="S290" s="248">
        <v>0</v>
      </c>
      <c r="T290" s="160">
        <f t="shared" si="63"/>
        <v>0</v>
      </c>
      <c r="AR290" s="161" t="s">
        <v>202</v>
      </c>
      <c r="AT290" s="161" t="s">
        <v>140</v>
      </c>
      <c r="AU290" s="161" t="s">
        <v>86</v>
      </c>
      <c r="AY290" s="211" t="s">
        <v>138</v>
      </c>
      <c r="BE290" s="249">
        <f t="shared" si="64"/>
        <v>0</v>
      </c>
      <c r="BF290" s="249">
        <f t="shared" si="65"/>
        <v>0</v>
      </c>
      <c r="BG290" s="249">
        <f t="shared" si="66"/>
        <v>0</v>
      </c>
      <c r="BH290" s="249">
        <f t="shared" si="67"/>
        <v>0</v>
      </c>
      <c r="BI290" s="249">
        <f t="shared" si="68"/>
        <v>0</v>
      </c>
      <c r="BJ290" s="211" t="s">
        <v>86</v>
      </c>
      <c r="BK290" s="249">
        <f t="shared" si="69"/>
        <v>0</v>
      </c>
      <c r="BL290" s="211" t="s">
        <v>202</v>
      </c>
      <c r="BM290" s="161" t="s">
        <v>1169</v>
      </c>
    </row>
    <row r="291" spans="2:65" s="2" customFormat="1" ht="66.75" customHeight="1">
      <c r="B291" s="246"/>
      <c r="C291" s="150" t="s">
        <v>659</v>
      </c>
      <c r="D291" s="150" t="s">
        <v>140</v>
      </c>
      <c r="E291" s="151" t="s">
        <v>3154</v>
      </c>
      <c r="F291" s="152" t="s">
        <v>3155</v>
      </c>
      <c r="G291" s="153" t="s">
        <v>299</v>
      </c>
      <c r="H291" s="154">
        <v>1</v>
      </c>
      <c r="I291" s="178"/>
      <c r="J291" s="155">
        <f t="shared" si="60"/>
        <v>0</v>
      </c>
      <c r="K291" s="247"/>
      <c r="L291" s="39"/>
      <c r="M291" s="157" t="s">
        <v>1</v>
      </c>
      <c r="N291" s="234" t="s">
        <v>39</v>
      </c>
      <c r="O291" s="248">
        <v>0</v>
      </c>
      <c r="P291" s="248">
        <f t="shared" si="61"/>
        <v>0</v>
      </c>
      <c r="Q291" s="248">
        <v>0</v>
      </c>
      <c r="R291" s="248">
        <f t="shared" si="62"/>
        <v>0</v>
      </c>
      <c r="S291" s="248">
        <v>0</v>
      </c>
      <c r="T291" s="160">
        <f t="shared" si="63"/>
        <v>0</v>
      </c>
      <c r="AR291" s="161" t="s">
        <v>202</v>
      </c>
      <c r="AT291" s="161" t="s">
        <v>140</v>
      </c>
      <c r="AU291" s="161" t="s">
        <v>86</v>
      </c>
      <c r="AY291" s="211" t="s">
        <v>138</v>
      </c>
      <c r="BE291" s="249">
        <f t="shared" si="64"/>
        <v>0</v>
      </c>
      <c r="BF291" s="249">
        <f t="shared" si="65"/>
        <v>0</v>
      </c>
      <c r="BG291" s="249">
        <f t="shared" si="66"/>
        <v>0</v>
      </c>
      <c r="BH291" s="249">
        <f t="shared" si="67"/>
        <v>0</v>
      </c>
      <c r="BI291" s="249">
        <f t="shared" si="68"/>
        <v>0</v>
      </c>
      <c r="BJ291" s="211" t="s">
        <v>86</v>
      </c>
      <c r="BK291" s="249">
        <f t="shared" si="69"/>
        <v>0</v>
      </c>
      <c r="BL291" s="211" t="s">
        <v>202</v>
      </c>
      <c r="BM291" s="161" t="s">
        <v>1176</v>
      </c>
    </row>
    <row r="292" spans="2:65" s="2" customFormat="1" ht="66.75" customHeight="1">
      <c r="B292" s="246"/>
      <c r="C292" s="150" t="s">
        <v>663</v>
      </c>
      <c r="D292" s="150" t="s">
        <v>140</v>
      </c>
      <c r="E292" s="151" t="s">
        <v>3156</v>
      </c>
      <c r="F292" s="152" t="s">
        <v>3157</v>
      </c>
      <c r="G292" s="153" t="s">
        <v>299</v>
      </c>
      <c r="H292" s="154">
        <v>6</v>
      </c>
      <c r="I292" s="178"/>
      <c r="J292" s="155">
        <f t="shared" si="60"/>
        <v>0</v>
      </c>
      <c r="K292" s="247"/>
      <c r="L292" s="39"/>
      <c r="M292" s="157" t="s">
        <v>1</v>
      </c>
      <c r="N292" s="234" t="s">
        <v>39</v>
      </c>
      <c r="O292" s="248">
        <v>0</v>
      </c>
      <c r="P292" s="248">
        <f t="shared" si="61"/>
        <v>0</v>
      </c>
      <c r="Q292" s="248">
        <v>0</v>
      </c>
      <c r="R292" s="248">
        <f t="shared" si="62"/>
        <v>0</v>
      </c>
      <c r="S292" s="248">
        <v>0</v>
      </c>
      <c r="T292" s="160">
        <f t="shared" si="63"/>
        <v>0</v>
      </c>
      <c r="AR292" s="161" t="s">
        <v>202</v>
      </c>
      <c r="AT292" s="161" t="s">
        <v>140</v>
      </c>
      <c r="AU292" s="161" t="s">
        <v>86</v>
      </c>
      <c r="AY292" s="211" t="s">
        <v>138</v>
      </c>
      <c r="BE292" s="249">
        <f t="shared" si="64"/>
        <v>0</v>
      </c>
      <c r="BF292" s="249">
        <f t="shared" si="65"/>
        <v>0</v>
      </c>
      <c r="BG292" s="249">
        <f t="shared" si="66"/>
        <v>0</v>
      </c>
      <c r="BH292" s="249">
        <f t="shared" si="67"/>
        <v>0</v>
      </c>
      <c r="BI292" s="249">
        <f t="shared" si="68"/>
        <v>0</v>
      </c>
      <c r="BJ292" s="211" t="s">
        <v>86</v>
      </c>
      <c r="BK292" s="249">
        <f t="shared" si="69"/>
        <v>0</v>
      </c>
      <c r="BL292" s="211" t="s">
        <v>202</v>
      </c>
      <c r="BM292" s="161" t="s">
        <v>1184</v>
      </c>
    </row>
    <row r="293" spans="2:65" s="2" customFormat="1" ht="76.349999999999994" customHeight="1">
      <c r="B293" s="246"/>
      <c r="C293" s="150" t="s">
        <v>667</v>
      </c>
      <c r="D293" s="150" t="s">
        <v>140</v>
      </c>
      <c r="E293" s="151" t="s">
        <v>3158</v>
      </c>
      <c r="F293" s="152" t="s">
        <v>3159</v>
      </c>
      <c r="G293" s="153" t="s">
        <v>299</v>
      </c>
      <c r="H293" s="154">
        <v>1</v>
      </c>
      <c r="I293" s="178"/>
      <c r="J293" s="155">
        <f t="shared" si="60"/>
        <v>0</v>
      </c>
      <c r="K293" s="247"/>
      <c r="L293" s="39"/>
      <c r="M293" s="157" t="s">
        <v>1</v>
      </c>
      <c r="N293" s="234" t="s">
        <v>39</v>
      </c>
      <c r="O293" s="248">
        <v>0</v>
      </c>
      <c r="P293" s="248">
        <f t="shared" si="61"/>
        <v>0</v>
      </c>
      <c r="Q293" s="248">
        <v>0</v>
      </c>
      <c r="R293" s="248">
        <f t="shared" si="62"/>
        <v>0</v>
      </c>
      <c r="S293" s="248">
        <v>0</v>
      </c>
      <c r="T293" s="160">
        <f t="shared" si="63"/>
        <v>0</v>
      </c>
      <c r="AR293" s="161" t="s">
        <v>202</v>
      </c>
      <c r="AT293" s="161" t="s">
        <v>140</v>
      </c>
      <c r="AU293" s="161" t="s">
        <v>86</v>
      </c>
      <c r="AY293" s="211" t="s">
        <v>138</v>
      </c>
      <c r="BE293" s="249">
        <f t="shared" si="64"/>
        <v>0</v>
      </c>
      <c r="BF293" s="249">
        <f t="shared" si="65"/>
        <v>0</v>
      </c>
      <c r="BG293" s="249">
        <f t="shared" si="66"/>
        <v>0</v>
      </c>
      <c r="BH293" s="249">
        <f t="shared" si="67"/>
        <v>0</v>
      </c>
      <c r="BI293" s="249">
        <f t="shared" si="68"/>
        <v>0</v>
      </c>
      <c r="BJ293" s="211" t="s">
        <v>86</v>
      </c>
      <c r="BK293" s="249">
        <f t="shared" si="69"/>
        <v>0</v>
      </c>
      <c r="BL293" s="211" t="s">
        <v>202</v>
      </c>
      <c r="BM293" s="161" t="s">
        <v>1191</v>
      </c>
    </row>
    <row r="294" spans="2:65" s="2" customFormat="1" ht="62.65" customHeight="1">
      <c r="B294" s="246"/>
      <c r="C294" s="150" t="s">
        <v>671</v>
      </c>
      <c r="D294" s="150" t="s">
        <v>140</v>
      </c>
      <c r="E294" s="151" t="s">
        <v>3160</v>
      </c>
      <c r="F294" s="152" t="s">
        <v>3161</v>
      </c>
      <c r="G294" s="153" t="s">
        <v>299</v>
      </c>
      <c r="H294" s="154">
        <v>1</v>
      </c>
      <c r="I294" s="178"/>
      <c r="J294" s="155">
        <f t="shared" si="60"/>
        <v>0</v>
      </c>
      <c r="K294" s="247"/>
      <c r="L294" s="39"/>
      <c r="M294" s="157" t="s">
        <v>1</v>
      </c>
      <c r="N294" s="234" t="s">
        <v>39</v>
      </c>
      <c r="O294" s="248">
        <v>0</v>
      </c>
      <c r="P294" s="248">
        <f t="shared" si="61"/>
        <v>0</v>
      </c>
      <c r="Q294" s="248">
        <v>0</v>
      </c>
      <c r="R294" s="248">
        <f t="shared" si="62"/>
        <v>0</v>
      </c>
      <c r="S294" s="248">
        <v>0</v>
      </c>
      <c r="T294" s="160">
        <f t="shared" si="63"/>
        <v>0</v>
      </c>
      <c r="AR294" s="161" t="s">
        <v>202</v>
      </c>
      <c r="AT294" s="161" t="s">
        <v>140</v>
      </c>
      <c r="AU294" s="161" t="s">
        <v>86</v>
      </c>
      <c r="AY294" s="211" t="s">
        <v>138</v>
      </c>
      <c r="BE294" s="249">
        <f t="shared" si="64"/>
        <v>0</v>
      </c>
      <c r="BF294" s="249">
        <f t="shared" si="65"/>
        <v>0</v>
      </c>
      <c r="BG294" s="249">
        <f t="shared" si="66"/>
        <v>0</v>
      </c>
      <c r="BH294" s="249">
        <f t="shared" si="67"/>
        <v>0</v>
      </c>
      <c r="BI294" s="249">
        <f t="shared" si="68"/>
        <v>0</v>
      </c>
      <c r="BJ294" s="211" t="s">
        <v>86</v>
      </c>
      <c r="BK294" s="249">
        <f t="shared" si="69"/>
        <v>0</v>
      </c>
      <c r="BL294" s="211" t="s">
        <v>202</v>
      </c>
      <c r="BM294" s="161" t="s">
        <v>1198</v>
      </c>
    </row>
    <row r="295" spans="2:65" s="2" customFormat="1" ht="66.75" customHeight="1">
      <c r="B295" s="246"/>
      <c r="C295" s="150" t="s">
        <v>675</v>
      </c>
      <c r="D295" s="150" t="s">
        <v>140</v>
      </c>
      <c r="E295" s="151" t="s">
        <v>3162</v>
      </c>
      <c r="F295" s="152" t="s">
        <v>3163</v>
      </c>
      <c r="G295" s="153" t="s">
        <v>299</v>
      </c>
      <c r="H295" s="154">
        <v>1</v>
      </c>
      <c r="I295" s="178"/>
      <c r="J295" s="155">
        <f t="shared" si="60"/>
        <v>0</v>
      </c>
      <c r="K295" s="247"/>
      <c r="L295" s="39"/>
      <c r="M295" s="157" t="s">
        <v>1</v>
      </c>
      <c r="N295" s="234" t="s">
        <v>39</v>
      </c>
      <c r="O295" s="248">
        <v>0</v>
      </c>
      <c r="P295" s="248">
        <f t="shared" si="61"/>
        <v>0</v>
      </c>
      <c r="Q295" s="248">
        <v>0</v>
      </c>
      <c r="R295" s="248">
        <f t="shared" si="62"/>
        <v>0</v>
      </c>
      <c r="S295" s="248">
        <v>0</v>
      </c>
      <c r="T295" s="160">
        <f t="shared" si="63"/>
        <v>0</v>
      </c>
      <c r="AR295" s="161" t="s">
        <v>202</v>
      </c>
      <c r="AT295" s="161" t="s">
        <v>140</v>
      </c>
      <c r="AU295" s="161" t="s">
        <v>86</v>
      </c>
      <c r="AY295" s="211" t="s">
        <v>138</v>
      </c>
      <c r="BE295" s="249">
        <f t="shared" si="64"/>
        <v>0</v>
      </c>
      <c r="BF295" s="249">
        <f t="shared" si="65"/>
        <v>0</v>
      </c>
      <c r="BG295" s="249">
        <f t="shared" si="66"/>
        <v>0</v>
      </c>
      <c r="BH295" s="249">
        <f t="shared" si="67"/>
        <v>0</v>
      </c>
      <c r="BI295" s="249">
        <f t="shared" si="68"/>
        <v>0</v>
      </c>
      <c r="BJ295" s="211" t="s">
        <v>86</v>
      </c>
      <c r="BK295" s="249">
        <f t="shared" si="69"/>
        <v>0</v>
      </c>
      <c r="BL295" s="211" t="s">
        <v>202</v>
      </c>
      <c r="BM295" s="161" t="s">
        <v>1205</v>
      </c>
    </row>
    <row r="296" spans="2:65" s="2" customFormat="1" ht="66.75" customHeight="1">
      <c r="B296" s="246"/>
      <c r="C296" s="150" t="s">
        <v>679</v>
      </c>
      <c r="D296" s="150" t="s">
        <v>140</v>
      </c>
      <c r="E296" s="151" t="s">
        <v>3164</v>
      </c>
      <c r="F296" s="152" t="s">
        <v>3165</v>
      </c>
      <c r="G296" s="153" t="s">
        <v>299</v>
      </c>
      <c r="H296" s="154">
        <v>1</v>
      </c>
      <c r="I296" s="178"/>
      <c r="J296" s="155">
        <f t="shared" si="60"/>
        <v>0</v>
      </c>
      <c r="K296" s="247"/>
      <c r="L296" s="39"/>
      <c r="M296" s="157" t="s">
        <v>1</v>
      </c>
      <c r="N296" s="234" t="s">
        <v>39</v>
      </c>
      <c r="O296" s="248">
        <v>0</v>
      </c>
      <c r="P296" s="248">
        <f t="shared" si="61"/>
        <v>0</v>
      </c>
      <c r="Q296" s="248">
        <v>0</v>
      </c>
      <c r="R296" s="248">
        <f t="shared" si="62"/>
        <v>0</v>
      </c>
      <c r="S296" s="248">
        <v>0</v>
      </c>
      <c r="T296" s="160">
        <f t="shared" si="63"/>
        <v>0</v>
      </c>
      <c r="AR296" s="161" t="s">
        <v>202</v>
      </c>
      <c r="AT296" s="161" t="s">
        <v>140</v>
      </c>
      <c r="AU296" s="161" t="s">
        <v>86</v>
      </c>
      <c r="AY296" s="211" t="s">
        <v>138</v>
      </c>
      <c r="BE296" s="249">
        <f t="shared" si="64"/>
        <v>0</v>
      </c>
      <c r="BF296" s="249">
        <f t="shared" si="65"/>
        <v>0</v>
      </c>
      <c r="BG296" s="249">
        <f t="shared" si="66"/>
        <v>0</v>
      </c>
      <c r="BH296" s="249">
        <f t="shared" si="67"/>
        <v>0</v>
      </c>
      <c r="BI296" s="249">
        <f t="shared" si="68"/>
        <v>0</v>
      </c>
      <c r="BJ296" s="211" t="s">
        <v>86</v>
      </c>
      <c r="BK296" s="249">
        <f t="shared" si="69"/>
        <v>0</v>
      </c>
      <c r="BL296" s="211" t="s">
        <v>202</v>
      </c>
      <c r="BM296" s="161" t="s">
        <v>1212</v>
      </c>
    </row>
    <row r="297" spans="2:65" s="2" customFormat="1" ht="66.75" customHeight="1">
      <c r="B297" s="246"/>
      <c r="C297" s="150" t="s">
        <v>683</v>
      </c>
      <c r="D297" s="150" t="s">
        <v>140</v>
      </c>
      <c r="E297" s="151" t="s">
        <v>3166</v>
      </c>
      <c r="F297" s="152" t="s">
        <v>3167</v>
      </c>
      <c r="G297" s="153" t="s">
        <v>299</v>
      </c>
      <c r="H297" s="154">
        <v>33</v>
      </c>
      <c r="I297" s="178"/>
      <c r="J297" s="155">
        <f t="shared" si="60"/>
        <v>0</v>
      </c>
      <c r="K297" s="247"/>
      <c r="L297" s="39"/>
      <c r="M297" s="157" t="s">
        <v>1</v>
      </c>
      <c r="N297" s="234" t="s">
        <v>39</v>
      </c>
      <c r="O297" s="248">
        <v>0</v>
      </c>
      <c r="P297" s="248">
        <f t="shared" si="61"/>
        <v>0</v>
      </c>
      <c r="Q297" s="248">
        <v>0</v>
      </c>
      <c r="R297" s="248">
        <f t="shared" si="62"/>
        <v>0</v>
      </c>
      <c r="S297" s="248">
        <v>0</v>
      </c>
      <c r="T297" s="160">
        <f t="shared" si="63"/>
        <v>0</v>
      </c>
      <c r="AR297" s="161" t="s">
        <v>202</v>
      </c>
      <c r="AT297" s="161" t="s">
        <v>140</v>
      </c>
      <c r="AU297" s="161" t="s">
        <v>86</v>
      </c>
      <c r="AY297" s="211" t="s">
        <v>138</v>
      </c>
      <c r="BE297" s="249">
        <f t="shared" si="64"/>
        <v>0</v>
      </c>
      <c r="BF297" s="249">
        <f t="shared" si="65"/>
        <v>0</v>
      </c>
      <c r="BG297" s="249">
        <f t="shared" si="66"/>
        <v>0</v>
      </c>
      <c r="BH297" s="249">
        <f t="shared" si="67"/>
        <v>0</v>
      </c>
      <c r="BI297" s="249">
        <f t="shared" si="68"/>
        <v>0</v>
      </c>
      <c r="BJ297" s="211" t="s">
        <v>86</v>
      </c>
      <c r="BK297" s="249">
        <f t="shared" si="69"/>
        <v>0</v>
      </c>
      <c r="BL297" s="211" t="s">
        <v>202</v>
      </c>
      <c r="BM297" s="161" t="s">
        <v>1219</v>
      </c>
    </row>
    <row r="298" spans="2:65" s="2" customFormat="1" ht="66.75" customHeight="1">
      <c r="B298" s="246"/>
      <c r="C298" s="150" t="s">
        <v>687</v>
      </c>
      <c r="D298" s="150" t="s">
        <v>140</v>
      </c>
      <c r="E298" s="151" t="s">
        <v>3168</v>
      </c>
      <c r="F298" s="152" t="s">
        <v>3169</v>
      </c>
      <c r="G298" s="153" t="s">
        <v>299</v>
      </c>
      <c r="H298" s="154">
        <v>5</v>
      </c>
      <c r="I298" s="178"/>
      <c r="J298" s="155">
        <f t="shared" si="60"/>
        <v>0</v>
      </c>
      <c r="K298" s="247"/>
      <c r="L298" s="39"/>
      <c r="M298" s="157" t="s">
        <v>1</v>
      </c>
      <c r="N298" s="234" t="s">
        <v>39</v>
      </c>
      <c r="O298" s="248">
        <v>0</v>
      </c>
      <c r="P298" s="248">
        <f t="shared" si="61"/>
        <v>0</v>
      </c>
      <c r="Q298" s="248">
        <v>0</v>
      </c>
      <c r="R298" s="248">
        <f t="shared" si="62"/>
        <v>0</v>
      </c>
      <c r="S298" s="248">
        <v>0</v>
      </c>
      <c r="T298" s="160">
        <f t="shared" si="63"/>
        <v>0</v>
      </c>
      <c r="AR298" s="161" t="s">
        <v>202</v>
      </c>
      <c r="AT298" s="161" t="s">
        <v>140</v>
      </c>
      <c r="AU298" s="161" t="s">
        <v>86</v>
      </c>
      <c r="AY298" s="211" t="s">
        <v>138</v>
      </c>
      <c r="BE298" s="249">
        <f t="shared" si="64"/>
        <v>0</v>
      </c>
      <c r="BF298" s="249">
        <f t="shared" si="65"/>
        <v>0</v>
      </c>
      <c r="BG298" s="249">
        <f t="shared" si="66"/>
        <v>0</v>
      </c>
      <c r="BH298" s="249">
        <f t="shared" si="67"/>
        <v>0</v>
      </c>
      <c r="BI298" s="249">
        <f t="shared" si="68"/>
        <v>0</v>
      </c>
      <c r="BJ298" s="211" t="s">
        <v>86</v>
      </c>
      <c r="BK298" s="249">
        <f t="shared" si="69"/>
        <v>0</v>
      </c>
      <c r="BL298" s="211" t="s">
        <v>202</v>
      </c>
      <c r="BM298" s="161" t="s">
        <v>1227</v>
      </c>
    </row>
    <row r="299" spans="2:65" s="2" customFormat="1" ht="76.349999999999994" customHeight="1">
      <c r="B299" s="246"/>
      <c r="C299" s="150" t="s">
        <v>691</v>
      </c>
      <c r="D299" s="150" t="s">
        <v>140</v>
      </c>
      <c r="E299" s="151" t="s">
        <v>3170</v>
      </c>
      <c r="F299" s="152" t="s">
        <v>3171</v>
      </c>
      <c r="G299" s="153" t="s">
        <v>299</v>
      </c>
      <c r="H299" s="154">
        <v>16</v>
      </c>
      <c r="I299" s="178"/>
      <c r="J299" s="155">
        <f t="shared" si="60"/>
        <v>0</v>
      </c>
      <c r="K299" s="247"/>
      <c r="L299" s="39"/>
      <c r="M299" s="157" t="s">
        <v>1</v>
      </c>
      <c r="N299" s="234" t="s">
        <v>39</v>
      </c>
      <c r="O299" s="248">
        <v>0</v>
      </c>
      <c r="P299" s="248">
        <f t="shared" si="61"/>
        <v>0</v>
      </c>
      <c r="Q299" s="248">
        <v>0</v>
      </c>
      <c r="R299" s="248">
        <f t="shared" si="62"/>
        <v>0</v>
      </c>
      <c r="S299" s="248">
        <v>0</v>
      </c>
      <c r="T299" s="160">
        <f t="shared" si="63"/>
        <v>0</v>
      </c>
      <c r="AR299" s="161" t="s">
        <v>202</v>
      </c>
      <c r="AT299" s="161" t="s">
        <v>140</v>
      </c>
      <c r="AU299" s="161" t="s">
        <v>86</v>
      </c>
      <c r="AY299" s="211" t="s">
        <v>138</v>
      </c>
      <c r="BE299" s="249">
        <f t="shared" si="64"/>
        <v>0</v>
      </c>
      <c r="BF299" s="249">
        <f t="shared" si="65"/>
        <v>0</v>
      </c>
      <c r="BG299" s="249">
        <f t="shared" si="66"/>
        <v>0</v>
      </c>
      <c r="BH299" s="249">
        <f t="shared" si="67"/>
        <v>0</v>
      </c>
      <c r="BI299" s="249">
        <f t="shared" si="68"/>
        <v>0</v>
      </c>
      <c r="BJ299" s="211" t="s">
        <v>86</v>
      </c>
      <c r="BK299" s="249">
        <f t="shared" si="69"/>
        <v>0</v>
      </c>
      <c r="BL299" s="211" t="s">
        <v>202</v>
      </c>
      <c r="BM299" s="161" t="s">
        <v>1234</v>
      </c>
    </row>
    <row r="300" spans="2:65" s="2" customFormat="1" ht="66.75" customHeight="1">
      <c r="B300" s="246"/>
      <c r="C300" s="150" t="s">
        <v>695</v>
      </c>
      <c r="D300" s="150" t="s">
        <v>140</v>
      </c>
      <c r="E300" s="151" t="s">
        <v>3172</v>
      </c>
      <c r="F300" s="152" t="s">
        <v>3173</v>
      </c>
      <c r="G300" s="153" t="s">
        <v>299</v>
      </c>
      <c r="H300" s="154">
        <v>3</v>
      </c>
      <c r="I300" s="178"/>
      <c r="J300" s="155">
        <f t="shared" si="60"/>
        <v>0</v>
      </c>
      <c r="K300" s="247"/>
      <c r="L300" s="39"/>
      <c r="M300" s="157" t="s">
        <v>1</v>
      </c>
      <c r="N300" s="234" t="s">
        <v>39</v>
      </c>
      <c r="O300" s="248">
        <v>0</v>
      </c>
      <c r="P300" s="248">
        <f t="shared" si="61"/>
        <v>0</v>
      </c>
      <c r="Q300" s="248">
        <v>0</v>
      </c>
      <c r="R300" s="248">
        <f t="shared" si="62"/>
        <v>0</v>
      </c>
      <c r="S300" s="248">
        <v>0</v>
      </c>
      <c r="T300" s="160">
        <f t="shared" si="63"/>
        <v>0</v>
      </c>
      <c r="AR300" s="161" t="s">
        <v>202</v>
      </c>
      <c r="AT300" s="161" t="s">
        <v>140</v>
      </c>
      <c r="AU300" s="161" t="s">
        <v>86</v>
      </c>
      <c r="AY300" s="211" t="s">
        <v>138</v>
      </c>
      <c r="BE300" s="249">
        <f t="shared" si="64"/>
        <v>0</v>
      </c>
      <c r="BF300" s="249">
        <f t="shared" si="65"/>
        <v>0</v>
      </c>
      <c r="BG300" s="249">
        <f t="shared" si="66"/>
        <v>0</v>
      </c>
      <c r="BH300" s="249">
        <f t="shared" si="67"/>
        <v>0</v>
      </c>
      <c r="BI300" s="249">
        <f t="shared" si="68"/>
        <v>0</v>
      </c>
      <c r="BJ300" s="211" t="s">
        <v>86</v>
      </c>
      <c r="BK300" s="249">
        <f t="shared" si="69"/>
        <v>0</v>
      </c>
      <c r="BL300" s="211" t="s">
        <v>202</v>
      </c>
      <c r="BM300" s="161" t="s">
        <v>1242</v>
      </c>
    </row>
    <row r="301" spans="2:65" s="2" customFormat="1" ht="66.75" customHeight="1">
      <c r="B301" s="246"/>
      <c r="C301" s="150" t="s">
        <v>699</v>
      </c>
      <c r="D301" s="150" t="s">
        <v>140</v>
      </c>
      <c r="E301" s="151" t="s">
        <v>3174</v>
      </c>
      <c r="F301" s="152" t="s">
        <v>3175</v>
      </c>
      <c r="G301" s="153" t="s">
        <v>299</v>
      </c>
      <c r="H301" s="154">
        <v>1</v>
      </c>
      <c r="I301" s="178"/>
      <c r="J301" s="155">
        <f t="shared" si="60"/>
        <v>0</v>
      </c>
      <c r="K301" s="247"/>
      <c r="L301" s="39"/>
      <c r="M301" s="157" t="s">
        <v>1</v>
      </c>
      <c r="N301" s="234" t="s">
        <v>39</v>
      </c>
      <c r="O301" s="248">
        <v>0</v>
      </c>
      <c r="P301" s="248">
        <f t="shared" si="61"/>
        <v>0</v>
      </c>
      <c r="Q301" s="248">
        <v>0</v>
      </c>
      <c r="R301" s="248">
        <f t="shared" si="62"/>
        <v>0</v>
      </c>
      <c r="S301" s="248">
        <v>0</v>
      </c>
      <c r="T301" s="160">
        <f t="shared" si="63"/>
        <v>0</v>
      </c>
      <c r="AR301" s="161" t="s">
        <v>202</v>
      </c>
      <c r="AT301" s="161" t="s">
        <v>140</v>
      </c>
      <c r="AU301" s="161" t="s">
        <v>86</v>
      </c>
      <c r="AY301" s="211" t="s">
        <v>138</v>
      </c>
      <c r="BE301" s="249">
        <f t="shared" si="64"/>
        <v>0</v>
      </c>
      <c r="BF301" s="249">
        <f t="shared" si="65"/>
        <v>0</v>
      </c>
      <c r="BG301" s="249">
        <f t="shared" si="66"/>
        <v>0</v>
      </c>
      <c r="BH301" s="249">
        <f t="shared" si="67"/>
        <v>0</v>
      </c>
      <c r="BI301" s="249">
        <f t="shared" si="68"/>
        <v>0</v>
      </c>
      <c r="BJ301" s="211" t="s">
        <v>86</v>
      </c>
      <c r="BK301" s="249">
        <f t="shared" si="69"/>
        <v>0</v>
      </c>
      <c r="BL301" s="211" t="s">
        <v>202</v>
      </c>
      <c r="BM301" s="161" t="s">
        <v>1250</v>
      </c>
    </row>
    <row r="302" spans="2:65" s="2" customFormat="1" ht="76.349999999999994" customHeight="1">
      <c r="B302" s="246"/>
      <c r="C302" s="150" t="s">
        <v>703</v>
      </c>
      <c r="D302" s="150" t="s">
        <v>140</v>
      </c>
      <c r="E302" s="151" t="s">
        <v>3176</v>
      </c>
      <c r="F302" s="152" t="s">
        <v>3177</v>
      </c>
      <c r="G302" s="153" t="s">
        <v>299</v>
      </c>
      <c r="H302" s="154">
        <v>2</v>
      </c>
      <c r="I302" s="178"/>
      <c r="J302" s="155">
        <f t="shared" si="60"/>
        <v>0</v>
      </c>
      <c r="K302" s="247"/>
      <c r="L302" s="39"/>
      <c r="M302" s="157" t="s">
        <v>1</v>
      </c>
      <c r="N302" s="234" t="s">
        <v>39</v>
      </c>
      <c r="O302" s="248">
        <v>0</v>
      </c>
      <c r="P302" s="248">
        <f t="shared" si="61"/>
        <v>0</v>
      </c>
      <c r="Q302" s="248">
        <v>0</v>
      </c>
      <c r="R302" s="248">
        <f t="shared" si="62"/>
        <v>0</v>
      </c>
      <c r="S302" s="248">
        <v>0</v>
      </c>
      <c r="T302" s="160">
        <f t="shared" si="63"/>
        <v>0</v>
      </c>
      <c r="AR302" s="161" t="s">
        <v>202</v>
      </c>
      <c r="AT302" s="161" t="s">
        <v>140</v>
      </c>
      <c r="AU302" s="161" t="s">
        <v>86</v>
      </c>
      <c r="AY302" s="211" t="s">
        <v>138</v>
      </c>
      <c r="BE302" s="249">
        <f t="shared" si="64"/>
        <v>0</v>
      </c>
      <c r="BF302" s="249">
        <f t="shared" si="65"/>
        <v>0</v>
      </c>
      <c r="BG302" s="249">
        <f t="shared" si="66"/>
        <v>0</v>
      </c>
      <c r="BH302" s="249">
        <f t="shared" si="67"/>
        <v>0</v>
      </c>
      <c r="BI302" s="249">
        <f t="shared" si="68"/>
        <v>0</v>
      </c>
      <c r="BJ302" s="211" t="s">
        <v>86</v>
      </c>
      <c r="BK302" s="249">
        <f t="shared" si="69"/>
        <v>0</v>
      </c>
      <c r="BL302" s="211" t="s">
        <v>202</v>
      </c>
      <c r="BM302" s="161" t="s">
        <v>1258</v>
      </c>
    </row>
    <row r="303" spans="2:65" s="2" customFormat="1" ht="66.75" customHeight="1">
      <c r="B303" s="246"/>
      <c r="C303" s="150" t="s">
        <v>707</v>
      </c>
      <c r="D303" s="150" t="s">
        <v>140</v>
      </c>
      <c r="E303" s="151" t="s">
        <v>3178</v>
      </c>
      <c r="F303" s="152" t="s">
        <v>3179</v>
      </c>
      <c r="G303" s="153" t="s">
        <v>299</v>
      </c>
      <c r="H303" s="154">
        <v>1</v>
      </c>
      <c r="I303" s="178"/>
      <c r="J303" s="155">
        <f t="shared" si="60"/>
        <v>0</v>
      </c>
      <c r="K303" s="247"/>
      <c r="L303" s="39"/>
      <c r="M303" s="157" t="s">
        <v>1</v>
      </c>
      <c r="N303" s="234" t="s">
        <v>39</v>
      </c>
      <c r="O303" s="248">
        <v>0</v>
      </c>
      <c r="P303" s="248">
        <f t="shared" si="61"/>
        <v>0</v>
      </c>
      <c r="Q303" s="248">
        <v>0</v>
      </c>
      <c r="R303" s="248">
        <f t="shared" si="62"/>
        <v>0</v>
      </c>
      <c r="S303" s="248">
        <v>0</v>
      </c>
      <c r="T303" s="160">
        <f t="shared" si="63"/>
        <v>0</v>
      </c>
      <c r="AR303" s="161" t="s">
        <v>202</v>
      </c>
      <c r="AT303" s="161" t="s">
        <v>140</v>
      </c>
      <c r="AU303" s="161" t="s">
        <v>86</v>
      </c>
      <c r="AY303" s="211" t="s">
        <v>138</v>
      </c>
      <c r="BE303" s="249">
        <f t="shared" si="64"/>
        <v>0</v>
      </c>
      <c r="BF303" s="249">
        <f t="shared" si="65"/>
        <v>0</v>
      </c>
      <c r="BG303" s="249">
        <f t="shared" si="66"/>
        <v>0</v>
      </c>
      <c r="BH303" s="249">
        <f t="shared" si="67"/>
        <v>0</v>
      </c>
      <c r="BI303" s="249">
        <f t="shared" si="68"/>
        <v>0</v>
      </c>
      <c r="BJ303" s="211" t="s">
        <v>86</v>
      </c>
      <c r="BK303" s="249">
        <f t="shared" si="69"/>
        <v>0</v>
      </c>
      <c r="BL303" s="211" t="s">
        <v>202</v>
      </c>
      <c r="BM303" s="161" t="s">
        <v>1266</v>
      </c>
    </row>
    <row r="304" spans="2:65" s="2" customFormat="1" ht="62.65" customHeight="1">
      <c r="B304" s="246"/>
      <c r="C304" s="150" t="s">
        <v>711</v>
      </c>
      <c r="D304" s="150" t="s">
        <v>140</v>
      </c>
      <c r="E304" s="151" t="s">
        <v>3180</v>
      </c>
      <c r="F304" s="152" t="s">
        <v>3181</v>
      </c>
      <c r="G304" s="153" t="s">
        <v>299</v>
      </c>
      <c r="H304" s="154">
        <v>16</v>
      </c>
      <c r="I304" s="178"/>
      <c r="J304" s="155">
        <f t="shared" si="60"/>
        <v>0</v>
      </c>
      <c r="K304" s="247"/>
      <c r="L304" s="39"/>
      <c r="M304" s="157" t="s">
        <v>1</v>
      </c>
      <c r="N304" s="234" t="s">
        <v>39</v>
      </c>
      <c r="O304" s="248">
        <v>0</v>
      </c>
      <c r="P304" s="248">
        <f t="shared" si="61"/>
        <v>0</v>
      </c>
      <c r="Q304" s="248">
        <v>0</v>
      </c>
      <c r="R304" s="248">
        <f t="shared" si="62"/>
        <v>0</v>
      </c>
      <c r="S304" s="248">
        <v>0</v>
      </c>
      <c r="T304" s="160">
        <f t="shared" si="63"/>
        <v>0</v>
      </c>
      <c r="AR304" s="161" t="s">
        <v>202</v>
      </c>
      <c r="AT304" s="161" t="s">
        <v>140</v>
      </c>
      <c r="AU304" s="161" t="s">
        <v>86</v>
      </c>
      <c r="AY304" s="211" t="s">
        <v>138</v>
      </c>
      <c r="BE304" s="249">
        <f t="shared" si="64"/>
        <v>0</v>
      </c>
      <c r="BF304" s="249">
        <f t="shared" si="65"/>
        <v>0</v>
      </c>
      <c r="BG304" s="249">
        <f t="shared" si="66"/>
        <v>0</v>
      </c>
      <c r="BH304" s="249">
        <f t="shared" si="67"/>
        <v>0</v>
      </c>
      <c r="BI304" s="249">
        <f t="shared" si="68"/>
        <v>0</v>
      </c>
      <c r="BJ304" s="211" t="s">
        <v>86</v>
      </c>
      <c r="BK304" s="249">
        <f t="shared" si="69"/>
        <v>0</v>
      </c>
      <c r="BL304" s="211" t="s">
        <v>202</v>
      </c>
      <c r="BM304" s="161" t="s">
        <v>1274</v>
      </c>
    </row>
    <row r="305" spans="2:65" s="2" customFormat="1" ht="62.65" customHeight="1">
      <c r="B305" s="246"/>
      <c r="C305" s="150" t="s">
        <v>715</v>
      </c>
      <c r="D305" s="150" t="s">
        <v>140</v>
      </c>
      <c r="E305" s="151" t="s">
        <v>3182</v>
      </c>
      <c r="F305" s="152" t="s">
        <v>3183</v>
      </c>
      <c r="G305" s="153" t="s">
        <v>299</v>
      </c>
      <c r="H305" s="154">
        <v>11</v>
      </c>
      <c r="I305" s="178"/>
      <c r="J305" s="155">
        <f t="shared" si="60"/>
        <v>0</v>
      </c>
      <c r="K305" s="247"/>
      <c r="L305" s="39"/>
      <c r="M305" s="157" t="s">
        <v>1</v>
      </c>
      <c r="N305" s="234" t="s">
        <v>39</v>
      </c>
      <c r="O305" s="248">
        <v>0</v>
      </c>
      <c r="P305" s="248">
        <f t="shared" si="61"/>
        <v>0</v>
      </c>
      <c r="Q305" s="248">
        <v>0</v>
      </c>
      <c r="R305" s="248">
        <f t="shared" si="62"/>
        <v>0</v>
      </c>
      <c r="S305" s="248">
        <v>0</v>
      </c>
      <c r="T305" s="160">
        <f t="shared" si="63"/>
        <v>0</v>
      </c>
      <c r="AR305" s="161" t="s">
        <v>202</v>
      </c>
      <c r="AT305" s="161" t="s">
        <v>140</v>
      </c>
      <c r="AU305" s="161" t="s">
        <v>86</v>
      </c>
      <c r="AY305" s="211" t="s">
        <v>138</v>
      </c>
      <c r="BE305" s="249">
        <f t="shared" si="64"/>
        <v>0</v>
      </c>
      <c r="BF305" s="249">
        <f t="shared" si="65"/>
        <v>0</v>
      </c>
      <c r="BG305" s="249">
        <f t="shared" si="66"/>
        <v>0</v>
      </c>
      <c r="BH305" s="249">
        <f t="shared" si="67"/>
        <v>0</v>
      </c>
      <c r="BI305" s="249">
        <f t="shared" si="68"/>
        <v>0</v>
      </c>
      <c r="BJ305" s="211" t="s">
        <v>86</v>
      </c>
      <c r="BK305" s="249">
        <f t="shared" si="69"/>
        <v>0</v>
      </c>
      <c r="BL305" s="211" t="s">
        <v>202</v>
      </c>
      <c r="BM305" s="161" t="s">
        <v>1282</v>
      </c>
    </row>
    <row r="306" spans="2:65" s="2" customFormat="1" ht="66.75" customHeight="1">
      <c r="B306" s="246"/>
      <c r="C306" s="150" t="s">
        <v>719</v>
      </c>
      <c r="D306" s="150" t="s">
        <v>140</v>
      </c>
      <c r="E306" s="151" t="s">
        <v>3184</v>
      </c>
      <c r="F306" s="152" t="s">
        <v>3185</v>
      </c>
      <c r="G306" s="153" t="s">
        <v>299</v>
      </c>
      <c r="H306" s="154">
        <v>1</v>
      </c>
      <c r="I306" s="178"/>
      <c r="J306" s="155">
        <f t="shared" si="60"/>
        <v>0</v>
      </c>
      <c r="K306" s="247"/>
      <c r="L306" s="39"/>
      <c r="M306" s="157" t="s">
        <v>1</v>
      </c>
      <c r="N306" s="234" t="s">
        <v>39</v>
      </c>
      <c r="O306" s="248">
        <v>0</v>
      </c>
      <c r="P306" s="248">
        <f t="shared" si="61"/>
        <v>0</v>
      </c>
      <c r="Q306" s="248">
        <v>0</v>
      </c>
      <c r="R306" s="248">
        <f t="shared" si="62"/>
        <v>0</v>
      </c>
      <c r="S306" s="248">
        <v>0</v>
      </c>
      <c r="T306" s="160">
        <f t="shared" si="63"/>
        <v>0</v>
      </c>
      <c r="AR306" s="161" t="s">
        <v>202</v>
      </c>
      <c r="AT306" s="161" t="s">
        <v>140</v>
      </c>
      <c r="AU306" s="161" t="s">
        <v>86</v>
      </c>
      <c r="AY306" s="211" t="s">
        <v>138</v>
      </c>
      <c r="BE306" s="249">
        <f t="shared" si="64"/>
        <v>0</v>
      </c>
      <c r="BF306" s="249">
        <f t="shared" si="65"/>
        <v>0</v>
      </c>
      <c r="BG306" s="249">
        <f t="shared" si="66"/>
        <v>0</v>
      </c>
      <c r="BH306" s="249">
        <f t="shared" si="67"/>
        <v>0</v>
      </c>
      <c r="BI306" s="249">
        <f t="shared" si="68"/>
        <v>0</v>
      </c>
      <c r="BJ306" s="211" t="s">
        <v>86</v>
      </c>
      <c r="BK306" s="249">
        <f t="shared" si="69"/>
        <v>0</v>
      </c>
      <c r="BL306" s="211" t="s">
        <v>202</v>
      </c>
      <c r="BM306" s="161" t="s">
        <v>1290</v>
      </c>
    </row>
    <row r="307" spans="2:65" s="2" customFormat="1" ht="66.75" customHeight="1">
      <c r="B307" s="246"/>
      <c r="C307" s="150" t="s">
        <v>723</v>
      </c>
      <c r="D307" s="150" t="s">
        <v>140</v>
      </c>
      <c r="E307" s="151" t="s">
        <v>3186</v>
      </c>
      <c r="F307" s="152" t="s">
        <v>3187</v>
      </c>
      <c r="G307" s="153" t="s">
        <v>299</v>
      </c>
      <c r="H307" s="154">
        <v>1</v>
      </c>
      <c r="I307" s="178"/>
      <c r="J307" s="155">
        <f t="shared" si="60"/>
        <v>0</v>
      </c>
      <c r="K307" s="247"/>
      <c r="L307" s="39"/>
      <c r="M307" s="157" t="s">
        <v>1</v>
      </c>
      <c r="N307" s="234" t="s">
        <v>39</v>
      </c>
      <c r="O307" s="248">
        <v>0</v>
      </c>
      <c r="P307" s="248">
        <f t="shared" si="61"/>
        <v>0</v>
      </c>
      <c r="Q307" s="248">
        <v>0</v>
      </c>
      <c r="R307" s="248">
        <f t="shared" si="62"/>
        <v>0</v>
      </c>
      <c r="S307" s="248">
        <v>0</v>
      </c>
      <c r="T307" s="160">
        <f t="shared" si="63"/>
        <v>0</v>
      </c>
      <c r="AR307" s="161" t="s">
        <v>202</v>
      </c>
      <c r="AT307" s="161" t="s">
        <v>140</v>
      </c>
      <c r="AU307" s="161" t="s">
        <v>86</v>
      </c>
      <c r="AY307" s="211" t="s">
        <v>138</v>
      </c>
      <c r="BE307" s="249">
        <f t="shared" si="64"/>
        <v>0</v>
      </c>
      <c r="BF307" s="249">
        <f t="shared" si="65"/>
        <v>0</v>
      </c>
      <c r="BG307" s="249">
        <f t="shared" si="66"/>
        <v>0</v>
      </c>
      <c r="BH307" s="249">
        <f t="shared" si="67"/>
        <v>0</v>
      </c>
      <c r="BI307" s="249">
        <f t="shared" si="68"/>
        <v>0</v>
      </c>
      <c r="BJ307" s="211" t="s">
        <v>86</v>
      </c>
      <c r="BK307" s="249">
        <f t="shared" si="69"/>
        <v>0</v>
      </c>
      <c r="BL307" s="211" t="s">
        <v>202</v>
      </c>
      <c r="BM307" s="161" t="s">
        <v>1300</v>
      </c>
    </row>
    <row r="308" spans="2:65" s="2" customFormat="1" ht="66.75" customHeight="1">
      <c r="B308" s="246"/>
      <c r="C308" s="150" t="s">
        <v>727</v>
      </c>
      <c r="D308" s="150" t="s">
        <v>140</v>
      </c>
      <c r="E308" s="151" t="s">
        <v>3188</v>
      </c>
      <c r="F308" s="152" t="s">
        <v>3189</v>
      </c>
      <c r="G308" s="153" t="s">
        <v>299</v>
      </c>
      <c r="H308" s="154">
        <v>1</v>
      </c>
      <c r="I308" s="178"/>
      <c r="J308" s="155">
        <f t="shared" si="60"/>
        <v>0</v>
      </c>
      <c r="K308" s="247"/>
      <c r="L308" s="39"/>
      <c r="M308" s="157" t="s">
        <v>1</v>
      </c>
      <c r="N308" s="234" t="s">
        <v>39</v>
      </c>
      <c r="O308" s="248">
        <v>0</v>
      </c>
      <c r="P308" s="248">
        <f t="shared" si="61"/>
        <v>0</v>
      </c>
      <c r="Q308" s="248">
        <v>0</v>
      </c>
      <c r="R308" s="248">
        <f t="shared" si="62"/>
        <v>0</v>
      </c>
      <c r="S308" s="248">
        <v>0</v>
      </c>
      <c r="T308" s="160">
        <f t="shared" si="63"/>
        <v>0</v>
      </c>
      <c r="AR308" s="161" t="s">
        <v>202</v>
      </c>
      <c r="AT308" s="161" t="s">
        <v>140</v>
      </c>
      <c r="AU308" s="161" t="s">
        <v>86</v>
      </c>
      <c r="AY308" s="211" t="s">
        <v>138</v>
      </c>
      <c r="BE308" s="249">
        <f t="shared" si="64"/>
        <v>0</v>
      </c>
      <c r="BF308" s="249">
        <f t="shared" si="65"/>
        <v>0</v>
      </c>
      <c r="BG308" s="249">
        <f t="shared" si="66"/>
        <v>0</v>
      </c>
      <c r="BH308" s="249">
        <f t="shared" si="67"/>
        <v>0</v>
      </c>
      <c r="BI308" s="249">
        <f t="shared" si="68"/>
        <v>0</v>
      </c>
      <c r="BJ308" s="211" t="s">
        <v>86</v>
      </c>
      <c r="BK308" s="249">
        <f t="shared" si="69"/>
        <v>0</v>
      </c>
      <c r="BL308" s="211" t="s">
        <v>202</v>
      </c>
      <c r="BM308" s="161" t="s">
        <v>1310</v>
      </c>
    </row>
    <row r="309" spans="2:65" s="2" customFormat="1" ht="66.75" customHeight="1">
      <c r="B309" s="246"/>
      <c r="C309" s="150" t="s">
        <v>731</v>
      </c>
      <c r="D309" s="150" t="s">
        <v>140</v>
      </c>
      <c r="E309" s="151" t="s">
        <v>3190</v>
      </c>
      <c r="F309" s="152" t="s">
        <v>3191</v>
      </c>
      <c r="G309" s="153" t="s">
        <v>299</v>
      </c>
      <c r="H309" s="154">
        <v>1</v>
      </c>
      <c r="I309" s="178"/>
      <c r="J309" s="155">
        <f t="shared" si="60"/>
        <v>0</v>
      </c>
      <c r="K309" s="247"/>
      <c r="L309" s="39"/>
      <c r="M309" s="157" t="s">
        <v>1</v>
      </c>
      <c r="N309" s="234" t="s">
        <v>39</v>
      </c>
      <c r="O309" s="248">
        <v>0</v>
      </c>
      <c r="P309" s="248">
        <f t="shared" si="61"/>
        <v>0</v>
      </c>
      <c r="Q309" s="248">
        <v>0</v>
      </c>
      <c r="R309" s="248">
        <f t="shared" si="62"/>
        <v>0</v>
      </c>
      <c r="S309" s="248">
        <v>0</v>
      </c>
      <c r="T309" s="160">
        <f t="shared" si="63"/>
        <v>0</v>
      </c>
      <c r="AR309" s="161" t="s">
        <v>202</v>
      </c>
      <c r="AT309" s="161" t="s">
        <v>140</v>
      </c>
      <c r="AU309" s="161" t="s">
        <v>86</v>
      </c>
      <c r="AY309" s="211" t="s">
        <v>138</v>
      </c>
      <c r="BE309" s="249">
        <f t="shared" si="64"/>
        <v>0</v>
      </c>
      <c r="BF309" s="249">
        <f t="shared" si="65"/>
        <v>0</v>
      </c>
      <c r="BG309" s="249">
        <f t="shared" si="66"/>
        <v>0</v>
      </c>
      <c r="BH309" s="249">
        <f t="shared" si="67"/>
        <v>0</v>
      </c>
      <c r="BI309" s="249">
        <f t="shared" si="68"/>
        <v>0</v>
      </c>
      <c r="BJ309" s="211" t="s">
        <v>86</v>
      </c>
      <c r="BK309" s="249">
        <f t="shared" si="69"/>
        <v>0</v>
      </c>
      <c r="BL309" s="211" t="s">
        <v>202</v>
      </c>
      <c r="BM309" s="161" t="s">
        <v>1318</v>
      </c>
    </row>
    <row r="310" spans="2:65" s="2" customFormat="1" ht="66.75" customHeight="1">
      <c r="B310" s="246"/>
      <c r="C310" s="150" t="s">
        <v>735</v>
      </c>
      <c r="D310" s="150" t="s">
        <v>140</v>
      </c>
      <c r="E310" s="151" t="s">
        <v>3192</v>
      </c>
      <c r="F310" s="152" t="s">
        <v>3193</v>
      </c>
      <c r="G310" s="153" t="s">
        <v>299</v>
      </c>
      <c r="H310" s="154">
        <v>1</v>
      </c>
      <c r="I310" s="178"/>
      <c r="J310" s="155">
        <f t="shared" si="60"/>
        <v>0</v>
      </c>
      <c r="K310" s="247"/>
      <c r="L310" s="39"/>
      <c r="M310" s="157" t="s">
        <v>1</v>
      </c>
      <c r="N310" s="234" t="s">
        <v>39</v>
      </c>
      <c r="O310" s="248">
        <v>0</v>
      </c>
      <c r="P310" s="248">
        <f t="shared" si="61"/>
        <v>0</v>
      </c>
      <c r="Q310" s="248">
        <v>0</v>
      </c>
      <c r="R310" s="248">
        <f t="shared" si="62"/>
        <v>0</v>
      </c>
      <c r="S310" s="248">
        <v>0</v>
      </c>
      <c r="T310" s="160">
        <f t="shared" si="63"/>
        <v>0</v>
      </c>
      <c r="AR310" s="161" t="s">
        <v>202</v>
      </c>
      <c r="AT310" s="161" t="s">
        <v>140</v>
      </c>
      <c r="AU310" s="161" t="s">
        <v>86</v>
      </c>
      <c r="AY310" s="211" t="s">
        <v>138</v>
      </c>
      <c r="BE310" s="249">
        <f t="shared" si="64"/>
        <v>0</v>
      </c>
      <c r="BF310" s="249">
        <f t="shared" si="65"/>
        <v>0</v>
      </c>
      <c r="BG310" s="249">
        <f t="shared" si="66"/>
        <v>0</v>
      </c>
      <c r="BH310" s="249">
        <f t="shared" si="67"/>
        <v>0</v>
      </c>
      <c r="BI310" s="249">
        <f t="shared" si="68"/>
        <v>0</v>
      </c>
      <c r="BJ310" s="211" t="s">
        <v>86</v>
      </c>
      <c r="BK310" s="249">
        <f t="shared" si="69"/>
        <v>0</v>
      </c>
      <c r="BL310" s="211" t="s">
        <v>202</v>
      </c>
      <c r="BM310" s="161" t="s">
        <v>1326</v>
      </c>
    </row>
    <row r="311" spans="2:65" s="2" customFormat="1" ht="62.65" customHeight="1">
      <c r="B311" s="246"/>
      <c r="C311" s="150" t="s">
        <v>739</v>
      </c>
      <c r="D311" s="150" t="s">
        <v>140</v>
      </c>
      <c r="E311" s="151" t="s">
        <v>3194</v>
      </c>
      <c r="F311" s="152" t="s">
        <v>3195</v>
      </c>
      <c r="G311" s="153" t="s">
        <v>299</v>
      </c>
      <c r="H311" s="154">
        <v>1</v>
      </c>
      <c r="I311" s="178"/>
      <c r="J311" s="155">
        <f t="shared" si="60"/>
        <v>0</v>
      </c>
      <c r="K311" s="247"/>
      <c r="L311" s="39"/>
      <c r="M311" s="157" t="s">
        <v>1</v>
      </c>
      <c r="N311" s="234" t="s">
        <v>39</v>
      </c>
      <c r="O311" s="248">
        <v>0</v>
      </c>
      <c r="P311" s="248">
        <f t="shared" si="61"/>
        <v>0</v>
      </c>
      <c r="Q311" s="248">
        <v>0</v>
      </c>
      <c r="R311" s="248">
        <f t="shared" si="62"/>
        <v>0</v>
      </c>
      <c r="S311" s="248">
        <v>0</v>
      </c>
      <c r="T311" s="160">
        <f t="shared" si="63"/>
        <v>0</v>
      </c>
      <c r="AR311" s="161" t="s">
        <v>202</v>
      </c>
      <c r="AT311" s="161" t="s">
        <v>140</v>
      </c>
      <c r="AU311" s="161" t="s">
        <v>86</v>
      </c>
      <c r="AY311" s="211" t="s">
        <v>138</v>
      </c>
      <c r="BE311" s="249">
        <f t="shared" si="64"/>
        <v>0</v>
      </c>
      <c r="BF311" s="249">
        <f t="shared" si="65"/>
        <v>0</v>
      </c>
      <c r="BG311" s="249">
        <f t="shared" si="66"/>
        <v>0</v>
      </c>
      <c r="BH311" s="249">
        <f t="shared" si="67"/>
        <v>0</v>
      </c>
      <c r="BI311" s="249">
        <f t="shared" si="68"/>
        <v>0</v>
      </c>
      <c r="BJ311" s="211" t="s">
        <v>86</v>
      </c>
      <c r="BK311" s="249">
        <f t="shared" si="69"/>
        <v>0</v>
      </c>
      <c r="BL311" s="211" t="s">
        <v>202</v>
      </c>
      <c r="BM311" s="161" t="s">
        <v>1334</v>
      </c>
    </row>
    <row r="312" spans="2:65" s="2" customFormat="1" ht="62.65" customHeight="1">
      <c r="B312" s="246"/>
      <c r="C312" s="150" t="s">
        <v>743</v>
      </c>
      <c r="D312" s="150" t="s">
        <v>140</v>
      </c>
      <c r="E312" s="151" t="s">
        <v>3196</v>
      </c>
      <c r="F312" s="152" t="s">
        <v>3197</v>
      </c>
      <c r="G312" s="153" t="s">
        <v>299</v>
      </c>
      <c r="H312" s="154">
        <v>4</v>
      </c>
      <c r="I312" s="178"/>
      <c r="J312" s="155">
        <f t="shared" si="60"/>
        <v>0</v>
      </c>
      <c r="K312" s="247"/>
      <c r="L312" s="39"/>
      <c r="M312" s="157" t="s">
        <v>1</v>
      </c>
      <c r="N312" s="234" t="s">
        <v>39</v>
      </c>
      <c r="O312" s="248">
        <v>0</v>
      </c>
      <c r="P312" s="248">
        <f t="shared" si="61"/>
        <v>0</v>
      </c>
      <c r="Q312" s="248">
        <v>0</v>
      </c>
      <c r="R312" s="248">
        <f t="shared" si="62"/>
        <v>0</v>
      </c>
      <c r="S312" s="248">
        <v>0</v>
      </c>
      <c r="T312" s="160">
        <f t="shared" si="63"/>
        <v>0</v>
      </c>
      <c r="AR312" s="161" t="s">
        <v>202</v>
      </c>
      <c r="AT312" s="161" t="s">
        <v>140</v>
      </c>
      <c r="AU312" s="161" t="s">
        <v>86</v>
      </c>
      <c r="AY312" s="211" t="s">
        <v>138</v>
      </c>
      <c r="BE312" s="249">
        <f t="shared" si="64"/>
        <v>0</v>
      </c>
      <c r="BF312" s="249">
        <f t="shared" si="65"/>
        <v>0</v>
      </c>
      <c r="BG312" s="249">
        <f t="shared" si="66"/>
        <v>0</v>
      </c>
      <c r="BH312" s="249">
        <f t="shared" si="67"/>
        <v>0</v>
      </c>
      <c r="BI312" s="249">
        <f t="shared" si="68"/>
        <v>0</v>
      </c>
      <c r="BJ312" s="211" t="s">
        <v>86</v>
      </c>
      <c r="BK312" s="249">
        <f t="shared" si="69"/>
        <v>0</v>
      </c>
      <c r="BL312" s="211" t="s">
        <v>202</v>
      </c>
      <c r="BM312" s="161" t="s">
        <v>1342</v>
      </c>
    </row>
    <row r="313" spans="2:65" s="2" customFormat="1" ht="66.75" customHeight="1">
      <c r="B313" s="246"/>
      <c r="C313" s="150" t="s">
        <v>747</v>
      </c>
      <c r="D313" s="150" t="s">
        <v>140</v>
      </c>
      <c r="E313" s="151" t="s">
        <v>3198</v>
      </c>
      <c r="F313" s="152" t="s">
        <v>3199</v>
      </c>
      <c r="G313" s="153" t="s">
        <v>299</v>
      </c>
      <c r="H313" s="154">
        <v>4</v>
      </c>
      <c r="I313" s="178"/>
      <c r="J313" s="155">
        <f t="shared" si="60"/>
        <v>0</v>
      </c>
      <c r="K313" s="247"/>
      <c r="L313" s="39"/>
      <c r="M313" s="157" t="s">
        <v>1</v>
      </c>
      <c r="N313" s="234" t="s">
        <v>39</v>
      </c>
      <c r="O313" s="248">
        <v>0</v>
      </c>
      <c r="P313" s="248">
        <f t="shared" si="61"/>
        <v>0</v>
      </c>
      <c r="Q313" s="248">
        <v>0</v>
      </c>
      <c r="R313" s="248">
        <f t="shared" si="62"/>
        <v>0</v>
      </c>
      <c r="S313" s="248">
        <v>0</v>
      </c>
      <c r="T313" s="160">
        <f t="shared" si="63"/>
        <v>0</v>
      </c>
      <c r="AR313" s="161" t="s">
        <v>202</v>
      </c>
      <c r="AT313" s="161" t="s">
        <v>140</v>
      </c>
      <c r="AU313" s="161" t="s">
        <v>86</v>
      </c>
      <c r="AY313" s="211" t="s">
        <v>138</v>
      </c>
      <c r="BE313" s="249">
        <f t="shared" si="64"/>
        <v>0</v>
      </c>
      <c r="BF313" s="249">
        <f t="shared" si="65"/>
        <v>0</v>
      </c>
      <c r="BG313" s="249">
        <f t="shared" si="66"/>
        <v>0</v>
      </c>
      <c r="BH313" s="249">
        <f t="shared" si="67"/>
        <v>0</v>
      </c>
      <c r="BI313" s="249">
        <f t="shared" si="68"/>
        <v>0</v>
      </c>
      <c r="BJ313" s="211" t="s">
        <v>86</v>
      </c>
      <c r="BK313" s="249">
        <f t="shared" si="69"/>
        <v>0</v>
      </c>
      <c r="BL313" s="211" t="s">
        <v>202</v>
      </c>
      <c r="BM313" s="161" t="s">
        <v>1350</v>
      </c>
    </row>
    <row r="314" spans="2:65" s="2" customFormat="1" ht="62.65" customHeight="1">
      <c r="B314" s="246"/>
      <c r="C314" s="150" t="s">
        <v>751</v>
      </c>
      <c r="D314" s="150" t="s">
        <v>140</v>
      </c>
      <c r="E314" s="151" t="s">
        <v>3200</v>
      </c>
      <c r="F314" s="152" t="s">
        <v>3201</v>
      </c>
      <c r="G314" s="153" t="s">
        <v>299</v>
      </c>
      <c r="H314" s="154">
        <v>1</v>
      </c>
      <c r="I314" s="178"/>
      <c r="J314" s="155">
        <f t="shared" si="60"/>
        <v>0</v>
      </c>
      <c r="K314" s="247"/>
      <c r="L314" s="39"/>
      <c r="M314" s="157" t="s">
        <v>1</v>
      </c>
      <c r="N314" s="234" t="s">
        <v>39</v>
      </c>
      <c r="O314" s="248">
        <v>0</v>
      </c>
      <c r="P314" s="248">
        <f t="shared" si="61"/>
        <v>0</v>
      </c>
      <c r="Q314" s="248">
        <v>0</v>
      </c>
      <c r="R314" s="248">
        <f t="shared" si="62"/>
        <v>0</v>
      </c>
      <c r="S314" s="248">
        <v>0</v>
      </c>
      <c r="T314" s="160">
        <f t="shared" si="63"/>
        <v>0</v>
      </c>
      <c r="AR314" s="161" t="s">
        <v>202</v>
      </c>
      <c r="AT314" s="161" t="s">
        <v>140</v>
      </c>
      <c r="AU314" s="161" t="s">
        <v>86</v>
      </c>
      <c r="AY314" s="211" t="s">
        <v>138</v>
      </c>
      <c r="BE314" s="249">
        <f t="shared" si="64"/>
        <v>0</v>
      </c>
      <c r="BF314" s="249">
        <f t="shared" si="65"/>
        <v>0</v>
      </c>
      <c r="BG314" s="249">
        <f t="shared" si="66"/>
        <v>0</v>
      </c>
      <c r="BH314" s="249">
        <f t="shared" si="67"/>
        <v>0</v>
      </c>
      <c r="BI314" s="249">
        <f t="shared" si="68"/>
        <v>0</v>
      </c>
      <c r="BJ314" s="211" t="s">
        <v>86</v>
      </c>
      <c r="BK314" s="249">
        <f t="shared" si="69"/>
        <v>0</v>
      </c>
      <c r="BL314" s="211" t="s">
        <v>202</v>
      </c>
      <c r="BM314" s="161" t="s">
        <v>1358</v>
      </c>
    </row>
    <row r="315" spans="2:65" s="2" customFormat="1" ht="55.5" customHeight="1">
      <c r="B315" s="246"/>
      <c r="C315" s="150" t="s">
        <v>755</v>
      </c>
      <c r="D315" s="150" t="s">
        <v>140</v>
      </c>
      <c r="E315" s="151" t="s">
        <v>3202</v>
      </c>
      <c r="F315" s="152" t="s">
        <v>3203</v>
      </c>
      <c r="G315" s="153" t="s">
        <v>299</v>
      </c>
      <c r="H315" s="154">
        <v>1</v>
      </c>
      <c r="I315" s="178"/>
      <c r="J315" s="155">
        <f t="shared" si="60"/>
        <v>0</v>
      </c>
      <c r="K315" s="247"/>
      <c r="L315" s="39"/>
      <c r="M315" s="157" t="s">
        <v>1</v>
      </c>
      <c r="N315" s="234" t="s">
        <v>39</v>
      </c>
      <c r="O315" s="248">
        <v>0</v>
      </c>
      <c r="P315" s="248">
        <f t="shared" si="61"/>
        <v>0</v>
      </c>
      <c r="Q315" s="248">
        <v>0</v>
      </c>
      <c r="R315" s="248">
        <f t="shared" si="62"/>
        <v>0</v>
      </c>
      <c r="S315" s="248">
        <v>0</v>
      </c>
      <c r="T315" s="160">
        <f t="shared" si="63"/>
        <v>0</v>
      </c>
      <c r="AR315" s="161" t="s">
        <v>202</v>
      </c>
      <c r="AT315" s="161" t="s">
        <v>140</v>
      </c>
      <c r="AU315" s="161" t="s">
        <v>86</v>
      </c>
      <c r="AY315" s="211" t="s">
        <v>138</v>
      </c>
      <c r="BE315" s="249">
        <f t="shared" si="64"/>
        <v>0</v>
      </c>
      <c r="BF315" s="249">
        <f t="shared" si="65"/>
        <v>0</v>
      </c>
      <c r="BG315" s="249">
        <f t="shared" si="66"/>
        <v>0</v>
      </c>
      <c r="BH315" s="249">
        <f t="shared" si="67"/>
        <v>0</v>
      </c>
      <c r="BI315" s="249">
        <f t="shared" si="68"/>
        <v>0</v>
      </c>
      <c r="BJ315" s="211" t="s">
        <v>86</v>
      </c>
      <c r="BK315" s="249">
        <f t="shared" si="69"/>
        <v>0</v>
      </c>
      <c r="BL315" s="211" t="s">
        <v>202</v>
      </c>
      <c r="BM315" s="161" t="s">
        <v>1370</v>
      </c>
    </row>
    <row r="316" spans="2:65" s="2" customFormat="1" ht="55.5" customHeight="1">
      <c r="B316" s="246"/>
      <c r="C316" s="150" t="s">
        <v>759</v>
      </c>
      <c r="D316" s="150" t="s">
        <v>140</v>
      </c>
      <c r="E316" s="151" t="s">
        <v>3204</v>
      </c>
      <c r="F316" s="152" t="s">
        <v>3205</v>
      </c>
      <c r="G316" s="153" t="s">
        <v>143</v>
      </c>
      <c r="H316" s="154">
        <v>23.6</v>
      </c>
      <c r="I316" s="178"/>
      <c r="J316" s="155">
        <f t="shared" si="60"/>
        <v>0</v>
      </c>
      <c r="K316" s="247"/>
      <c r="L316" s="39"/>
      <c r="M316" s="157" t="s">
        <v>1</v>
      </c>
      <c r="N316" s="234" t="s">
        <v>39</v>
      </c>
      <c r="O316" s="248">
        <v>0</v>
      </c>
      <c r="P316" s="248">
        <f t="shared" si="61"/>
        <v>0</v>
      </c>
      <c r="Q316" s="248">
        <v>0</v>
      </c>
      <c r="R316" s="248">
        <f t="shared" si="62"/>
        <v>0</v>
      </c>
      <c r="S316" s="248">
        <v>0</v>
      </c>
      <c r="T316" s="160">
        <f t="shared" si="63"/>
        <v>0</v>
      </c>
      <c r="AR316" s="161" t="s">
        <v>202</v>
      </c>
      <c r="AT316" s="161" t="s">
        <v>140</v>
      </c>
      <c r="AU316" s="161" t="s">
        <v>86</v>
      </c>
      <c r="AY316" s="211" t="s">
        <v>138</v>
      </c>
      <c r="BE316" s="249">
        <f t="shared" si="64"/>
        <v>0</v>
      </c>
      <c r="BF316" s="249">
        <f t="shared" si="65"/>
        <v>0</v>
      </c>
      <c r="BG316" s="249">
        <f t="shared" si="66"/>
        <v>0</v>
      </c>
      <c r="BH316" s="249">
        <f t="shared" si="67"/>
        <v>0</v>
      </c>
      <c r="BI316" s="249">
        <f t="shared" si="68"/>
        <v>0</v>
      </c>
      <c r="BJ316" s="211" t="s">
        <v>86</v>
      </c>
      <c r="BK316" s="249">
        <f t="shared" si="69"/>
        <v>0</v>
      </c>
      <c r="BL316" s="211" t="s">
        <v>202</v>
      </c>
      <c r="BM316" s="161" t="s">
        <v>1378</v>
      </c>
    </row>
    <row r="317" spans="2:65" s="2" customFormat="1" ht="55.5" customHeight="1">
      <c r="B317" s="246"/>
      <c r="C317" s="150" t="s">
        <v>763</v>
      </c>
      <c r="D317" s="150" t="s">
        <v>140</v>
      </c>
      <c r="E317" s="151" t="s">
        <v>3206</v>
      </c>
      <c r="F317" s="152" t="s">
        <v>3207</v>
      </c>
      <c r="G317" s="153" t="s">
        <v>143</v>
      </c>
      <c r="H317" s="154">
        <v>22.1</v>
      </c>
      <c r="I317" s="178"/>
      <c r="J317" s="155">
        <f t="shared" si="60"/>
        <v>0</v>
      </c>
      <c r="K317" s="247"/>
      <c r="L317" s="39"/>
      <c r="M317" s="157" t="s">
        <v>1</v>
      </c>
      <c r="N317" s="234" t="s">
        <v>39</v>
      </c>
      <c r="O317" s="248">
        <v>0</v>
      </c>
      <c r="P317" s="248">
        <f t="shared" si="61"/>
        <v>0</v>
      </c>
      <c r="Q317" s="248">
        <v>0</v>
      </c>
      <c r="R317" s="248">
        <f t="shared" si="62"/>
        <v>0</v>
      </c>
      <c r="S317" s="248">
        <v>0</v>
      </c>
      <c r="T317" s="160">
        <f t="shared" si="63"/>
        <v>0</v>
      </c>
      <c r="AR317" s="161" t="s">
        <v>202</v>
      </c>
      <c r="AT317" s="161" t="s">
        <v>140</v>
      </c>
      <c r="AU317" s="161" t="s">
        <v>86</v>
      </c>
      <c r="AY317" s="211" t="s">
        <v>138</v>
      </c>
      <c r="BE317" s="249">
        <f t="shared" si="64"/>
        <v>0</v>
      </c>
      <c r="BF317" s="249">
        <f t="shared" si="65"/>
        <v>0</v>
      </c>
      <c r="BG317" s="249">
        <f t="shared" si="66"/>
        <v>0</v>
      </c>
      <c r="BH317" s="249">
        <f t="shared" si="67"/>
        <v>0</v>
      </c>
      <c r="BI317" s="249">
        <f t="shared" si="68"/>
        <v>0</v>
      </c>
      <c r="BJ317" s="211" t="s">
        <v>86</v>
      </c>
      <c r="BK317" s="249">
        <f t="shared" si="69"/>
        <v>0</v>
      </c>
      <c r="BL317" s="211" t="s">
        <v>202</v>
      </c>
      <c r="BM317" s="161" t="s">
        <v>1388</v>
      </c>
    </row>
    <row r="318" spans="2:65" s="2" customFormat="1" ht="55.5" customHeight="1">
      <c r="B318" s="246"/>
      <c r="C318" s="150" t="s">
        <v>767</v>
      </c>
      <c r="D318" s="150" t="s">
        <v>140</v>
      </c>
      <c r="E318" s="151" t="s">
        <v>3208</v>
      </c>
      <c r="F318" s="152" t="s">
        <v>3209</v>
      </c>
      <c r="G318" s="153" t="s">
        <v>299</v>
      </c>
      <c r="H318" s="154">
        <v>17</v>
      </c>
      <c r="I318" s="178"/>
      <c r="J318" s="155">
        <f t="shared" si="60"/>
        <v>0</v>
      </c>
      <c r="K318" s="247"/>
      <c r="L318" s="39"/>
      <c r="M318" s="157" t="s">
        <v>1</v>
      </c>
      <c r="N318" s="234" t="s">
        <v>39</v>
      </c>
      <c r="O318" s="248">
        <v>0</v>
      </c>
      <c r="P318" s="248">
        <f t="shared" si="61"/>
        <v>0</v>
      </c>
      <c r="Q318" s="248">
        <v>0</v>
      </c>
      <c r="R318" s="248">
        <f t="shared" si="62"/>
        <v>0</v>
      </c>
      <c r="S318" s="248">
        <v>0</v>
      </c>
      <c r="T318" s="160">
        <f t="shared" si="63"/>
        <v>0</v>
      </c>
      <c r="AR318" s="161" t="s">
        <v>202</v>
      </c>
      <c r="AT318" s="161" t="s">
        <v>140</v>
      </c>
      <c r="AU318" s="161" t="s">
        <v>86</v>
      </c>
      <c r="AY318" s="211" t="s">
        <v>138</v>
      </c>
      <c r="BE318" s="249">
        <f t="shared" si="64"/>
        <v>0</v>
      </c>
      <c r="BF318" s="249">
        <f t="shared" si="65"/>
        <v>0</v>
      </c>
      <c r="BG318" s="249">
        <f t="shared" si="66"/>
        <v>0</v>
      </c>
      <c r="BH318" s="249">
        <f t="shared" si="67"/>
        <v>0</v>
      </c>
      <c r="BI318" s="249">
        <f t="shared" si="68"/>
        <v>0</v>
      </c>
      <c r="BJ318" s="211" t="s">
        <v>86</v>
      </c>
      <c r="BK318" s="249">
        <f t="shared" si="69"/>
        <v>0</v>
      </c>
      <c r="BL318" s="211" t="s">
        <v>202</v>
      </c>
      <c r="BM318" s="161" t="s">
        <v>1398</v>
      </c>
    </row>
    <row r="319" spans="2:65" s="2" customFormat="1" ht="55.5" customHeight="1">
      <c r="B319" s="246"/>
      <c r="C319" s="150" t="s">
        <v>772</v>
      </c>
      <c r="D319" s="150" t="s">
        <v>140</v>
      </c>
      <c r="E319" s="151" t="s">
        <v>3210</v>
      </c>
      <c r="F319" s="152" t="s">
        <v>3211</v>
      </c>
      <c r="G319" s="153" t="s">
        <v>143</v>
      </c>
      <c r="H319" s="154">
        <v>17.5</v>
      </c>
      <c r="I319" s="178"/>
      <c r="J319" s="155">
        <f t="shared" si="60"/>
        <v>0</v>
      </c>
      <c r="K319" s="247"/>
      <c r="L319" s="39"/>
      <c r="M319" s="157" t="s">
        <v>1</v>
      </c>
      <c r="N319" s="234" t="s">
        <v>39</v>
      </c>
      <c r="O319" s="248">
        <v>0</v>
      </c>
      <c r="P319" s="248">
        <f t="shared" si="61"/>
        <v>0</v>
      </c>
      <c r="Q319" s="248">
        <v>0</v>
      </c>
      <c r="R319" s="248">
        <f t="shared" si="62"/>
        <v>0</v>
      </c>
      <c r="S319" s="248">
        <v>0</v>
      </c>
      <c r="T319" s="160">
        <f t="shared" si="63"/>
        <v>0</v>
      </c>
      <c r="AR319" s="161" t="s">
        <v>202</v>
      </c>
      <c r="AT319" s="161" t="s">
        <v>140</v>
      </c>
      <c r="AU319" s="161" t="s">
        <v>86</v>
      </c>
      <c r="AY319" s="211" t="s">
        <v>138</v>
      </c>
      <c r="BE319" s="249">
        <f t="shared" si="64"/>
        <v>0</v>
      </c>
      <c r="BF319" s="249">
        <f t="shared" si="65"/>
        <v>0</v>
      </c>
      <c r="BG319" s="249">
        <f t="shared" si="66"/>
        <v>0</v>
      </c>
      <c r="BH319" s="249">
        <f t="shared" si="67"/>
        <v>0</v>
      </c>
      <c r="BI319" s="249">
        <f t="shared" si="68"/>
        <v>0</v>
      </c>
      <c r="BJ319" s="211" t="s">
        <v>86</v>
      </c>
      <c r="BK319" s="249">
        <f t="shared" si="69"/>
        <v>0</v>
      </c>
      <c r="BL319" s="211" t="s">
        <v>202</v>
      </c>
      <c r="BM319" s="161" t="s">
        <v>1406</v>
      </c>
    </row>
    <row r="320" spans="2:65" s="2" customFormat="1" ht="55.5" customHeight="1">
      <c r="B320" s="246"/>
      <c r="C320" s="150" t="s">
        <v>780</v>
      </c>
      <c r="D320" s="150" t="s">
        <v>140</v>
      </c>
      <c r="E320" s="151" t="s">
        <v>3212</v>
      </c>
      <c r="F320" s="152" t="s">
        <v>3213</v>
      </c>
      <c r="G320" s="153" t="s">
        <v>148</v>
      </c>
      <c r="H320" s="154">
        <v>58.6</v>
      </c>
      <c r="I320" s="178"/>
      <c r="J320" s="155">
        <f t="shared" si="60"/>
        <v>0</v>
      </c>
      <c r="K320" s="247"/>
      <c r="L320" s="39"/>
      <c r="M320" s="157" t="s">
        <v>1</v>
      </c>
      <c r="N320" s="234" t="s">
        <v>39</v>
      </c>
      <c r="O320" s="248">
        <v>0</v>
      </c>
      <c r="P320" s="248">
        <f t="shared" si="61"/>
        <v>0</v>
      </c>
      <c r="Q320" s="248">
        <v>0</v>
      </c>
      <c r="R320" s="248">
        <f t="shared" si="62"/>
        <v>0</v>
      </c>
      <c r="S320" s="248">
        <v>0</v>
      </c>
      <c r="T320" s="160">
        <f t="shared" si="63"/>
        <v>0</v>
      </c>
      <c r="AR320" s="161" t="s">
        <v>202</v>
      </c>
      <c r="AT320" s="161" t="s">
        <v>140</v>
      </c>
      <c r="AU320" s="161" t="s">
        <v>86</v>
      </c>
      <c r="AY320" s="211" t="s">
        <v>138</v>
      </c>
      <c r="BE320" s="249">
        <f t="shared" si="64"/>
        <v>0</v>
      </c>
      <c r="BF320" s="249">
        <f t="shared" si="65"/>
        <v>0</v>
      </c>
      <c r="BG320" s="249">
        <f t="shared" si="66"/>
        <v>0</v>
      </c>
      <c r="BH320" s="249">
        <f t="shared" si="67"/>
        <v>0</v>
      </c>
      <c r="BI320" s="249">
        <f t="shared" si="68"/>
        <v>0</v>
      </c>
      <c r="BJ320" s="211" t="s">
        <v>86</v>
      </c>
      <c r="BK320" s="249">
        <f t="shared" si="69"/>
        <v>0</v>
      </c>
      <c r="BL320" s="211" t="s">
        <v>202</v>
      </c>
      <c r="BM320" s="161" t="s">
        <v>1417</v>
      </c>
    </row>
    <row r="321" spans="2:65" s="2" customFormat="1" ht="66.75" customHeight="1">
      <c r="B321" s="246"/>
      <c r="C321" s="150" t="s">
        <v>786</v>
      </c>
      <c r="D321" s="150" t="s">
        <v>140</v>
      </c>
      <c r="E321" s="151" t="s">
        <v>3214</v>
      </c>
      <c r="F321" s="152" t="s">
        <v>3215</v>
      </c>
      <c r="G321" s="153" t="s">
        <v>299</v>
      </c>
      <c r="H321" s="154">
        <v>8</v>
      </c>
      <c r="I321" s="178"/>
      <c r="J321" s="155">
        <f t="shared" si="60"/>
        <v>0</v>
      </c>
      <c r="K321" s="247"/>
      <c r="L321" s="39"/>
      <c r="M321" s="157" t="s">
        <v>1</v>
      </c>
      <c r="N321" s="234" t="s">
        <v>39</v>
      </c>
      <c r="O321" s="248">
        <v>0</v>
      </c>
      <c r="P321" s="248">
        <f t="shared" si="61"/>
        <v>0</v>
      </c>
      <c r="Q321" s="248">
        <v>0</v>
      </c>
      <c r="R321" s="248">
        <f t="shared" si="62"/>
        <v>0</v>
      </c>
      <c r="S321" s="248">
        <v>0</v>
      </c>
      <c r="T321" s="160">
        <f t="shared" si="63"/>
        <v>0</v>
      </c>
      <c r="AR321" s="161" t="s">
        <v>202</v>
      </c>
      <c r="AT321" s="161" t="s">
        <v>140</v>
      </c>
      <c r="AU321" s="161" t="s">
        <v>86</v>
      </c>
      <c r="AY321" s="211" t="s">
        <v>138</v>
      </c>
      <c r="BE321" s="249">
        <f t="shared" si="64"/>
        <v>0</v>
      </c>
      <c r="BF321" s="249">
        <f t="shared" si="65"/>
        <v>0</v>
      </c>
      <c r="BG321" s="249">
        <f t="shared" si="66"/>
        <v>0</v>
      </c>
      <c r="BH321" s="249">
        <f t="shared" si="67"/>
        <v>0</v>
      </c>
      <c r="BI321" s="249">
        <f t="shared" si="68"/>
        <v>0</v>
      </c>
      <c r="BJ321" s="211" t="s">
        <v>86</v>
      </c>
      <c r="BK321" s="249">
        <f t="shared" si="69"/>
        <v>0</v>
      </c>
      <c r="BL321" s="211" t="s">
        <v>202</v>
      </c>
      <c r="BM321" s="161" t="s">
        <v>1764</v>
      </c>
    </row>
    <row r="322" spans="2:65" s="2" customFormat="1" ht="24.2" customHeight="1">
      <c r="B322" s="246"/>
      <c r="C322" s="150" t="s">
        <v>792</v>
      </c>
      <c r="D322" s="150" t="s">
        <v>140</v>
      </c>
      <c r="E322" s="151" t="s">
        <v>1301</v>
      </c>
      <c r="F322" s="152" t="s">
        <v>1302</v>
      </c>
      <c r="G322" s="153" t="s">
        <v>895</v>
      </c>
      <c r="H322" s="177"/>
      <c r="I322" s="178"/>
      <c r="J322" s="155">
        <f t="shared" si="60"/>
        <v>0</v>
      </c>
      <c r="K322" s="247"/>
      <c r="L322" s="39"/>
      <c r="M322" s="157" t="s">
        <v>1</v>
      </c>
      <c r="N322" s="234" t="s">
        <v>39</v>
      </c>
      <c r="O322" s="248">
        <v>0</v>
      </c>
      <c r="P322" s="248">
        <f t="shared" si="61"/>
        <v>0</v>
      </c>
      <c r="Q322" s="248">
        <v>0</v>
      </c>
      <c r="R322" s="248">
        <f t="shared" si="62"/>
        <v>0</v>
      </c>
      <c r="S322" s="248">
        <v>0</v>
      </c>
      <c r="T322" s="160">
        <f t="shared" si="63"/>
        <v>0</v>
      </c>
      <c r="AR322" s="161" t="s">
        <v>202</v>
      </c>
      <c r="AT322" s="161" t="s">
        <v>140</v>
      </c>
      <c r="AU322" s="161" t="s">
        <v>86</v>
      </c>
      <c r="AY322" s="211" t="s">
        <v>138</v>
      </c>
      <c r="BE322" s="249">
        <f t="shared" si="64"/>
        <v>0</v>
      </c>
      <c r="BF322" s="249">
        <f t="shared" si="65"/>
        <v>0</v>
      </c>
      <c r="BG322" s="249">
        <f t="shared" si="66"/>
        <v>0</v>
      </c>
      <c r="BH322" s="249">
        <f t="shared" si="67"/>
        <v>0</v>
      </c>
      <c r="BI322" s="249">
        <f t="shared" si="68"/>
        <v>0</v>
      </c>
      <c r="BJ322" s="211" t="s">
        <v>86</v>
      </c>
      <c r="BK322" s="249">
        <f t="shared" si="69"/>
        <v>0</v>
      </c>
      <c r="BL322" s="211" t="s">
        <v>202</v>
      </c>
      <c r="BM322" s="161" t="s">
        <v>1767</v>
      </c>
    </row>
    <row r="323" spans="2:65" s="239" customFormat="1" ht="22.9" customHeight="1">
      <c r="B323" s="240"/>
      <c r="D323" s="138" t="s">
        <v>72</v>
      </c>
      <c r="E323" s="147" t="s">
        <v>1304</v>
      </c>
      <c r="F323" s="147" t="s">
        <v>1305</v>
      </c>
      <c r="J323" s="245">
        <f>BK323</f>
        <v>0</v>
      </c>
      <c r="L323" s="240"/>
      <c r="M323" s="242"/>
      <c r="P323" s="243">
        <f>SUM(P324:P353)</f>
        <v>0</v>
      </c>
      <c r="R323" s="243">
        <f>SUM(R324:R353)</f>
        <v>0</v>
      </c>
      <c r="T323" s="244">
        <f>SUM(T324:T353)</f>
        <v>0</v>
      </c>
      <c r="AR323" s="138" t="s">
        <v>86</v>
      </c>
      <c r="AT323" s="145" t="s">
        <v>72</v>
      </c>
      <c r="AU323" s="145" t="s">
        <v>80</v>
      </c>
      <c r="AY323" s="138" t="s">
        <v>138</v>
      </c>
      <c r="BK323" s="146">
        <f>SUM(BK324:BK353)</f>
        <v>0</v>
      </c>
    </row>
    <row r="324" spans="2:65" s="2" customFormat="1" ht="62.65" customHeight="1">
      <c r="B324" s="246"/>
      <c r="C324" s="150" t="s">
        <v>796</v>
      </c>
      <c r="D324" s="150" t="s">
        <v>140</v>
      </c>
      <c r="E324" s="151" t="s">
        <v>3216</v>
      </c>
      <c r="F324" s="152" t="s">
        <v>3217</v>
      </c>
      <c r="G324" s="153" t="s">
        <v>299</v>
      </c>
      <c r="H324" s="154">
        <v>2</v>
      </c>
      <c r="I324" s="178"/>
      <c r="J324" s="155">
        <f t="shared" ref="J324:J353" si="70">ROUND(I324*H324,2)</f>
        <v>0</v>
      </c>
      <c r="K324" s="247"/>
      <c r="L324" s="39"/>
      <c r="M324" s="157" t="s">
        <v>1</v>
      </c>
      <c r="N324" s="234" t="s">
        <v>39</v>
      </c>
      <c r="O324" s="248">
        <v>0</v>
      </c>
      <c r="P324" s="248">
        <f t="shared" ref="P324:P353" si="71">O324*H324</f>
        <v>0</v>
      </c>
      <c r="Q324" s="248">
        <v>0</v>
      </c>
      <c r="R324" s="248">
        <f t="shared" ref="R324:R353" si="72">Q324*H324</f>
        <v>0</v>
      </c>
      <c r="S324" s="248">
        <v>0</v>
      </c>
      <c r="T324" s="160">
        <f t="shared" ref="T324:T353" si="73">S324*H324</f>
        <v>0</v>
      </c>
      <c r="AR324" s="161" t="s">
        <v>202</v>
      </c>
      <c r="AT324" s="161" t="s">
        <v>140</v>
      </c>
      <c r="AU324" s="161" t="s">
        <v>86</v>
      </c>
      <c r="AY324" s="211" t="s">
        <v>138</v>
      </c>
      <c r="BE324" s="249">
        <f t="shared" ref="BE324:BE353" si="74">IF(N324="základná",J324,0)</f>
        <v>0</v>
      </c>
      <c r="BF324" s="249">
        <f t="shared" ref="BF324:BF353" si="75">IF(N324="znížená",J324,0)</f>
        <v>0</v>
      </c>
      <c r="BG324" s="249">
        <f t="shared" ref="BG324:BG353" si="76">IF(N324="zákl. prenesená",J324,0)</f>
        <v>0</v>
      </c>
      <c r="BH324" s="249">
        <f t="shared" ref="BH324:BH353" si="77">IF(N324="zníž. prenesená",J324,0)</f>
        <v>0</v>
      </c>
      <c r="BI324" s="249">
        <f t="shared" ref="BI324:BI353" si="78">IF(N324="nulová",J324,0)</f>
        <v>0</v>
      </c>
      <c r="BJ324" s="211" t="s">
        <v>86</v>
      </c>
      <c r="BK324" s="249">
        <f t="shared" ref="BK324:BK353" si="79">ROUND(I324*H324,2)</f>
        <v>0</v>
      </c>
      <c r="BL324" s="211" t="s">
        <v>202</v>
      </c>
      <c r="BM324" s="161" t="s">
        <v>1770</v>
      </c>
    </row>
    <row r="325" spans="2:65" s="2" customFormat="1" ht="66.75" customHeight="1">
      <c r="B325" s="246"/>
      <c r="C325" s="150" t="s">
        <v>800</v>
      </c>
      <c r="D325" s="150" t="s">
        <v>140</v>
      </c>
      <c r="E325" s="151" t="s">
        <v>3218</v>
      </c>
      <c r="F325" s="152" t="s">
        <v>3219</v>
      </c>
      <c r="G325" s="153" t="s">
        <v>299</v>
      </c>
      <c r="H325" s="154">
        <v>1</v>
      </c>
      <c r="I325" s="178"/>
      <c r="J325" s="155">
        <f t="shared" si="70"/>
        <v>0</v>
      </c>
      <c r="K325" s="247"/>
      <c r="L325" s="39"/>
      <c r="M325" s="157" t="s">
        <v>1</v>
      </c>
      <c r="N325" s="234" t="s">
        <v>39</v>
      </c>
      <c r="O325" s="248">
        <v>0</v>
      </c>
      <c r="P325" s="248">
        <f t="shared" si="71"/>
        <v>0</v>
      </c>
      <c r="Q325" s="248">
        <v>0</v>
      </c>
      <c r="R325" s="248">
        <f t="shared" si="72"/>
        <v>0</v>
      </c>
      <c r="S325" s="248">
        <v>0</v>
      </c>
      <c r="T325" s="160">
        <f t="shared" si="73"/>
        <v>0</v>
      </c>
      <c r="AR325" s="161" t="s">
        <v>202</v>
      </c>
      <c r="AT325" s="161" t="s">
        <v>140</v>
      </c>
      <c r="AU325" s="161" t="s">
        <v>86</v>
      </c>
      <c r="AY325" s="211" t="s">
        <v>138</v>
      </c>
      <c r="BE325" s="249">
        <f t="shared" si="74"/>
        <v>0</v>
      </c>
      <c r="BF325" s="249">
        <f t="shared" si="75"/>
        <v>0</v>
      </c>
      <c r="BG325" s="249">
        <f t="shared" si="76"/>
        <v>0</v>
      </c>
      <c r="BH325" s="249">
        <f t="shared" si="77"/>
        <v>0</v>
      </c>
      <c r="BI325" s="249">
        <f t="shared" si="78"/>
        <v>0</v>
      </c>
      <c r="BJ325" s="211" t="s">
        <v>86</v>
      </c>
      <c r="BK325" s="249">
        <f t="shared" si="79"/>
        <v>0</v>
      </c>
      <c r="BL325" s="211" t="s">
        <v>202</v>
      </c>
      <c r="BM325" s="161" t="s">
        <v>1773</v>
      </c>
    </row>
    <row r="326" spans="2:65" s="2" customFormat="1" ht="62.65" customHeight="1">
      <c r="B326" s="246"/>
      <c r="C326" s="150" t="s">
        <v>804</v>
      </c>
      <c r="D326" s="150" t="s">
        <v>140</v>
      </c>
      <c r="E326" s="151" t="s">
        <v>3220</v>
      </c>
      <c r="F326" s="152" t="s">
        <v>3221</v>
      </c>
      <c r="G326" s="153" t="s">
        <v>299</v>
      </c>
      <c r="H326" s="154">
        <v>9</v>
      </c>
      <c r="I326" s="178"/>
      <c r="J326" s="155">
        <f t="shared" si="70"/>
        <v>0</v>
      </c>
      <c r="K326" s="247"/>
      <c r="L326" s="39"/>
      <c r="M326" s="157" t="s">
        <v>1</v>
      </c>
      <c r="N326" s="234" t="s">
        <v>39</v>
      </c>
      <c r="O326" s="248">
        <v>0</v>
      </c>
      <c r="P326" s="248">
        <f t="shared" si="71"/>
        <v>0</v>
      </c>
      <c r="Q326" s="248">
        <v>0</v>
      </c>
      <c r="R326" s="248">
        <f t="shared" si="72"/>
        <v>0</v>
      </c>
      <c r="S326" s="248">
        <v>0</v>
      </c>
      <c r="T326" s="160">
        <f t="shared" si="73"/>
        <v>0</v>
      </c>
      <c r="AR326" s="161" t="s">
        <v>202</v>
      </c>
      <c r="AT326" s="161" t="s">
        <v>140</v>
      </c>
      <c r="AU326" s="161" t="s">
        <v>86</v>
      </c>
      <c r="AY326" s="211" t="s">
        <v>138</v>
      </c>
      <c r="BE326" s="249">
        <f t="shared" si="74"/>
        <v>0</v>
      </c>
      <c r="BF326" s="249">
        <f t="shared" si="75"/>
        <v>0</v>
      </c>
      <c r="BG326" s="249">
        <f t="shared" si="76"/>
        <v>0</v>
      </c>
      <c r="BH326" s="249">
        <f t="shared" si="77"/>
        <v>0</v>
      </c>
      <c r="BI326" s="249">
        <f t="shared" si="78"/>
        <v>0</v>
      </c>
      <c r="BJ326" s="211" t="s">
        <v>86</v>
      </c>
      <c r="BK326" s="249">
        <f t="shared" si="79"/>
        <v>0</v>
      </c>
      <c r="BL326" s="211" t="s">
        <v>202</v>
      </c>
      <c r="BM326" s="161" t="s">
        <v>1776</v>
      </c>
    </row>
    <row r="327" spans="2:65" s="2" customFormat="1" ht="66.75" customHeight="1">
      <c r="B327" s="246"/>
      <c r="C327" s="150" t="s">
        <v>808</v>
      </c>
      <c r="D327" s="150" t="s">
        <v>140</v>
      </c>
      <c r="E327" s="151" t="s">
        <v>3222</v>
      </c>
      <c r="F327" s="152" t="s">
        <v>3223</v>
      </c>
      <c r="G327" s="153" t="s">
        <v>299</v>
      </c>
      <c r="H327" s="154">
        <v>1</v>
      </c>
      <c r="I327" s="178"/>
      <c r="J327" s="155">
        <f t="shared" si="70"/>
        <v>0</v>
      </c>
      <c r="K327" s="247"/>
      <c r="L327" s="39"/>
      <c r="M327" s="157" t="s">
        <v>1</v>
      </c>
      <c r="N327" s="234" t="s">
        <v>39</v>
      </c>
      <c r="O327" s="248">
        <v>0</v>
      </c>
      <c r="P327" s="248">
        <f t="shared" si="71"/>
        <v>0</v>
      </c>
      <c r="Q327" s="248">
        <v>0</v>
      </c>
      <c r="R327" s="248">
        <f t="shared" si="72"/>
        <v>0</v>
      </c>
      <c r="S327" s="248">
        <v>0</v>
      </c>
      <c r="T327" s="160">
        <f t="shared" si="73"/>
        <v>0</v>
      </c>
      <c r="AR327" s="161" t="s">
        <v>202</v>
      </c>
      <c r="AT327" s="161" t="s">
        <v>140</v>
      </c>
      <c r="AU327" s="161" t="s">
        <v>86</v>
      </c>
      <c r="AY327" s="211" t="s">
        <v>138</v>
      </c>
      <c r="BE327" s="249">
        <f t="shared" si="74"/>
        <v>0</v>
      </c>
      <c r="BF327" s="249">
        <f t="shared" si="75"/>
        <v>0</v>
      </c>
      <c r="BG327" s="249">
        <f t="shared" si="76"/>
        <v>0</v>
      </c>
      <c r="BH327" s="249">
        <f t="shared" si="77"/>
        <v>0</v>
      </c>
      <c r="BI327" s="249">
        <f t="shared" si="78"/>
        <v>0</v>
      </c>
      <c r="BJ327" s="211" t="s">
        <v>86</v>
      </c>
      <c r="BK327" s="249">
        <f t="shared" si="79"/>
        <v>0</v>
      </c>
      <c r="BL327" s="211" t="s">
        <v>202</v>
      </c>
      <c r="BM327" s="161" t="s">
        <v>1779</v>
      </c>
    </row>
    <row r="328" spans="2:65" s="2" customFormat="1" ht="66.75" customHeight="1">
      <c r="B328" s="246"/>
      <c r="C328" s="150" t="s">
        <v>812</v>
      </c>
      <c r="D328" s="150" t="s">
        <v>140</v>
      </c>
      <c r="E328" s="151" t="s">
        <v>3224</v>
      </c>
      <c r="F328" s="152" t="s">
        <v>3225</v>
      </c>
      <c r="G328" s="153" t="s">
        <v>299</v>
      </c>
      <c r="H328" s="154">
        <v>3</v>
      </c>
      <c r="I328" s="178"/>
      <c r="J328" s="155">
        <f t="shared" si="70"/>
        <v>0</v>
      </c>
      <c r="K328" s="247"/>
      <c r="L328" s="39"/>
      <c r="M328" s="157" t="s">
        <v>1</v>
      </c>
      <c r="N328" s="234" t="s">
        <v>39</v>
      </c>
      <c r="O328" s="248">
        <v>0</v>
      </c>
      <c r="P328" s="248">
        <f t="shared" si="71"/>
        <v>0</v>
      </c>
      <c r="Q328" s="248">
        <v>0</v>
      </c>
      <c r="R328" s="248">
        <f t="shared" si="72"/>
        <v>0</v>
      </c>
      <c r="S328" s="248">
        <v>0</v>
      </c>
      <c r="T328" s="160">
        <f t="shared" si="73"/>
        <v>0</v>
      </c>
      <c r="AR328" s="161" t="s">
        <v>202</v>
      </c>
      <c r="AT328" s="161" t="s">
        <v>140</v>
      </c>
      <c r="AU328" s="161" t="s">
        <v>86</v>
      </c>
      <c r="AY328" s="211" t="s">
        <v>138</v>
      </c>
      <c r="BE328" s="249">
        <f t="shared" si="74"/>
        <v>0</v>
      </c>
      <c r="BF328" s="249">
        <f t="shared" si="75"/>
        <v>0</v>
      </c>
      <c r="BG328" s="249">
        <f t="shared" si="76"/>
        <v>0</v>
      </c>
      <c r="BH328" s="249">
        <f t="shared" si="77"/>
        <v>0</v>
      </c>
      <c r="BI328" s="249">
        <f t="shared" si="78"/>
        <v>0</v>
      </c>
      <c r="BJ328" s="211" t="s">
        <v>86</v>
      </c>
      <c r="BK328" s="249">
        <f t="shared" si="79"/>
        <v>0</v>
      </c>
      <c r="BL328" s="211" t="s">
        <v>202</v>
      </c>
      <c r="BM328" s="161" t="s">
        <v>1782</v>
      </c>
    </row>
    <row r="329" spans="2:65" s="2" customFormat="1" ht="49.15" customHeight="1">
      <c r="B329" s="246"/>
      <c r="C329" s="150" t="s">
        <v>816</v>
      </c>
      <c r="D329" s="150" t="s">
        <v>140</v>
      </c>
      <c r="E329" s="151" t="s">
        <v>3226</v>
      </c>
      <c r="F329" s="152" t="s">
        <v>3227</v>
      </c>
      <c r="G329" s="153" t="s">
        <v>299</v>
      </c>
      <c r="H329" s="154">
        <v>1</v>
      </c>
      <c r="I329" s="178"/>
      <c r="J329" s="155">
        <f t="shared" si="70"/>
        <v>0</v>
      </c>
      <c r="K329" s="247"/>
      <c r="L329" s="39"/>
      <c r="M329" s="157" t="s">
        <v>1</v>
      </c>
      <c r="N329" s="234" t="s">
        <v>39</v>
      </c>
      <c r="O329" s="248">
        <v>0</v>
      </c>
      <c r="P329" s="248">
        <f t="shared" si="71"/>
        <v>0</v>
      </c>
      <c r="Q329" s="248">
        <v>0</v>
      </c>
      <c r="R329" s="248">
        <f t="shared" si="72"/>
        <v>0</v>
      </c>
      <c r="S329" s="248">
        <v>0</v>
      </c>
      <c r="T329" s="160">
        <f t="shared" si="73"/>
        <v>0</v>
      </c>
      <c r="AR329" s="161" t="s">
        <v>202</v>
      </c>
      <c r="AT329" s="161" t="s">
        <v>140</v>
      </c>
      <c r="AU329" s="161" t="s">
        <v>86</v>
      </c>
      <c r="AY329" s="211" t="s">
        <v>138</v>
      </c>
      <c r="BE329" s="249">
        <f t="shared" si="74"/>
        <v>0</v>
      </c>
      <c r="BF329" s="249">
        <f t="shared" si="75"/>
        <v>0</v>
      </c>
      <c r="BG329" s="249">
        <f t="shared" si="76"/>
        <v>0</v>
      </c>
      <c r="BH329" s="249">
        <f t="shared" si="77"/>
        <v>0</v>
      </c>
      <c r="BI329" s="249">
        <f t="shared" si="78"/>
        <v>0</v>
      </c>
      <c r="BJ329" s="211" t="s">
        <v>86</v>
      </c>
      <c r="BK329" s="249">
        <f t="shared" si="79"/>
        <v>0</v>
      </c>
      <c r="BL329" s="211" t="s">
        <v>202</v>
      </c>
      <c r="BM329" s="161" t="s">
        <v>1785</v>
      </c>
    </row>
    <row r="330" spans="2:65" s="2" customFormat="1" ht="49.15" customHeight="1">
      <c r="B330" s="246"/>
      <c r="C330" s="150" t="s">
        <v>820</v>
      </c>
      <c r="D330" s="150" t="s">
        <v>140</v>
      </c>
      <c r="E330" s="151" t="s">
        <v>3228</v>
      </c>
      <c r="F330" s="152" t="s">
        <v>3229</v>
      </c>
      <c r="G330" s="153" t="s">
        <v>299</v>
      </c>
      <c r="H330" s="154">
        <v>2</v>
      </c>
      <c r="I330" s="178"/>
      <c r="J330" s="155">
        <f t="shared" si="70"/>
        <v>0</v>
      </c>
      <c r="K330" s="247"/>
      <c r="L330" s="39"/>
      <c r="M330" s="157" t="s">
        <v>1</v>
      </c>
      <c r="N330" s="234" t="s">
        <v>39</v>
      </c>
      <c r="O330" s="248">
        <v>0</v>
      </c>
      <c r="P330" s="248">
        <f t="shared" si="71"/>
        <v>0</v>
      </c>
      <c r="Q330" s="248">
        <v>0</v>
      </c>
      <c r="R330" s="248">
        <f t="shared" si="72"/>
        <v>0</v>
      </c>
      <c r="S330" s="248">
        <v>0</v>
      </c>
      <c r="T330" s="160">
        <f t="shared" si="73"/>
        <v>0</v>
      </c>
      <c r="AR330" s="161" t="s">
        <v>202</v>
      </c>
      <c r="AT330" s="161" t="s">
        <v>140</v>
      </c>
      <c r="AU330" s="161" t="s">
        <v>86</v>
      </c>
      <c r="AY330" s="211" t="s">
        <v>138</v>
      </c>
      <c r="BE330" s="249">
        <f t="shared" si="74"/>
        <v>0</v>
      </c>
      <c r="BF330" s="249">
        <f t="shared" si="75"/>
        <v>0</v>
      </c>
      <c r="BG330" s="249">
        <f t="shared" si="76"/>
        <v>0</v>
      </c>
      <c r="BH330" s="249">
        <f t="shared" si="77"/>
        <v>0</v>
      </c>
      <c r="BI330" s="249">
        <f t="shared" si="78"/>
        <v>0</v>
      </c>
      <c r="BJ330" s="211" t="s">
        <v>86</v>
      </c>
      <c r="BK330" s="249">
        <f t="shared" si="79"/>
        <v>0</v>
      </c>
      <c r="BL330" s="211" t="s">
        <v>202</v>
      </c>
      <c r="BM330" s="161" t="s">
        <v>1788</v>
      </c>
    </row>
    <row r="331" spans="2:65" s="2" customFormat="1" ht="55.5" customHeight="1">
      <c r="B331" s="246"/>
      <c r="C331" s="150" t="s">
        <v>824</v>
      </c>
      <c r="D331" s="150" t="s">
        <v>140</v>
      </c>
      <c r="E331" s="151" t="s">
        <v>3230</v>
      </c>
      <c r="F331" s="152" t="s">
        <v>3231</v>
      </c>
      <c r="G331" s="153" t="s">
        <v>299</v>
      </c>
      <c r="H331" s="154">
        <v>1</v>
      </c>
      <c r="I331" s="178"/>
      <c r="J331" s="155">
        <f t="shared" si="70"/>
        <v>0</v>
      </c>
      <c r="K331" s="247"/>
      <c r="L331" s="39"/>
      <c r="M331" s="157" t="s">
        <v>1</v>
      </c>
      <c r="N331" s="234" t="s">
        <v>39</v>
      </c>
      <c r="O331" s="248">
        <v>0</v>
      </c>
      <c r="P331" s="248">
        <f t="shared" si="71"/>
        <v>0</v>
      </c>
      <c r="Q331" s="248">
        <v>0</v>
      </c>
      <c r="R331" s="248">
        <f t="shared" si="72"/>
        <v>0</v>
      </c>
      <c r="S331" s="248">
        <v>0</v>
      </c>
      <c r="T331" s="160">
        <f t="shared" si="73"/>
        <v>0</v>
      </c>
      <c r="AR331" s="161" t="s">
        <v>202</v>
      </c>
      <c r="AT331" s="161" t="s">
        <v>140</v>
      </c>
      <c r="AU331" s="161" t="s">
        <v>86</v>
      </c>
      <c r="AY331" s="211" t="s">
        <v>138</v>
      </c>
      <c r="BE331" s="249">
        <f t="shared" si="74"/>
        <v>0</v>
      </c>
      <c r="BF331" s="249">
        <f t="shared" si="75"/>
        <v>0</v>
      </c>
      <c r="BG331" s="249">
        <f t="shared" si="76"/>
        <v>0</v>
      </c>
      <c r="BH331" s="249">
        <f t="shared" si="77"/>
        <v>0</v>
      </c>
      <c r="BI331" s="249">
        <f t="shared" si="78"/>
        <v>0</v>
      </c>
      <c r="BJ331" s="211" t="s">
        <v>86</v>
      </c>
      <c r="BK331" s="249">
        <f t="shared" si="79"/>
        <v>0</v>
      </c>
      <c r="BL331" s="211" t="s">
        <v>202</v>
      </c>
      <c r="BM331" s="161" t="s">
        <v>1791</v>
      </c>
    </row>
    <row r="332" spans="2:65" s="2" customFormat="1" ht="55.5" customHeight="1">
      <c r="B332" s="246"/>
      <c r="C332" s="150" t="s">
        <v>828</v>
      </c>
      <c r="D332" s="150" t="s">
        <v>140</v>
      </c>
      <c r="E332" s="151" t="s">
        <v>3232</v>
      </c>
      <c r="F332" s="152" t="s">
        <v>3233</v>
      </c>
      <c r="G332" s="153" t="s">
        <v>299</v>
      </c>
      <c r="H332" s="154">
        <v>2</v>
      </c>
      <c r="I332" s="178"/>
      <c r="J332" s="155">
        <f t="shared" si="70"/>
        <v>0</v>
      </c>
      <c r="K332" s="247"/>
      <c r="L332" s="39"/>
      <c r="M332" s="157" t="s">
        <v>1</v>
      </c>
      <c r="N332" s="234" t="s">
        <v>39</v>
      </c>
      <c r="O332" s="248">
        <v>0</v>
      </c>
      <c r="P332" s="248">
        <f t="shared" si="71"/>
        <v>0</v>
      </c>
      <c r="Q332" s="248">
        <v>0</v>
      </c>
      <c r="R332" s="248">
        <f t="shared" si="72"/>
        <v>0</v>
      </c>
      <c r="S332" s="248">
        <v>0</v>
      </c>
      <c r="T332" s="160">
        <f t="shared" si="73"/>
        <v>0</v>
      </c>
      <c r="AR332" s="161" t="s">
        <v>202</v>
      </c>
      <c r="AT332" s="161" t="s">
        <v>140</v>
      </c>
      <c r="AU332" s="161" t="s">
        <v>86</v>
      </c>
      <c r="AY332" s="211" t="s">
        <v>138</v>
      </c>
      <c r="BE332" s="249">
        <f t="shared" si="74"/>
        <v>0</v>
      </c>
      <c r="BF332" s="249">
        <f t="shared" si="75"/>
        <v>0</v>
      </c>
      <c r="BG332" s="249">
        <f t="shared" si="76"/>
        <v>0</v>
      </c>
      <c r="BH332" s="249">
        <f t="shared" si="77"/>
        <v>0</v>
      </c>
      <c r="BI332" s="249">
        <f t="shared" si="78"/>
        <v>0</v>
      </c>
      <c r="BJ332" s="211" t="s">
        <v>86</v>
      </c>
      <c r="BK332" s="249">
        <f t="shared" si="79"/>
        <v>0</v>
      </c>
      <c r="BL332" s="211" t="s">
        <v>202</v>
      </c>
      <c r="BM332" s="161" t="s">
        <v>1794</v>
      </c>
    </row>
    <row r="333" spans="2:65" s="2" customFormat="1" ht="49.15" customHeight="1">
      <c r="B333" s="246"/>
      <c r="C333" s="150" t="s">
        <v>832</v>
      </c>
      <c r="D333" s="150" t="s">
        <v>140</v>
      </c>
      <c r="E333" s="151" t="s">
        <v>3234</v>
      </c>
      <c r="F333" s="152" t="s">
        <v>3235</v>
      </c>
      <c r="G333" s="153" t="s">
        <v>299</v>
      </c>
      <c r="H333" s="154">
        <v>2</v>
      </c>
      <c r="I333" s="178"/>
      <c r="J333" s="155">
        <f t="shared" si="70"/>
        <v>0</v>
      </c>
      <c r="K333" s="247"/>
      <c r="L333" s="39"/>
      <c r="M333" s="157" t="s">
        <v>1</v>
      </c>
      <c r="N333" s="234" t="s">
        <v>39</v>
      </c>
      <c r="O333" s="248">
        <v>0</v>
      </c>
      <c r="P333" s="248">
        <f t="shared" si="71"/>
        <v>0</v>
      </c>
      <c r="Q333" s="248">
        <v>0</v>
      </c>
      <c r="R333" s="248">
        <f t="shared" si="72"/>
        <v>0</v>
      </c>
      <c r="S333" s="248">
        <v>0</v>
      </c>
      <c r="T333" s="160">
        <f t="shared" si="73"/>
        <v>0</v>
      </c>
      <c r="AR333" s="161" t="s">
        <v>202</v>
      </c>
      <c r="AT333" s="161" t="s">
        <v>140</v>
      </c>
      <c r="AU333" s="161" t="s">
        <v>86</v>
      </c>
      <c r="AY333" s="211" t="s">
        <v>138</v>
      </c>
      <c r="BE333" s="249">
        <f t="shared" si="74"/>
        <v>0</v>
      </c>
      <c r="BF333" s="249">
        <f t="shared" si="75"/>
        <v>0</v>
      </c>
      <c r="BG333" s="249">
        <f t="shared" si="76"/>
        <v>0</v>
      </c>
      <c r="BH333" s="249">
        <f t="shared" si="77"/>
        <v>0</v>
      </c>
      <c r="BI333" s="249">
        <f t="shared" si="78"/>
        <v>0</v>
      </c>
      <c r="BJ333" s="211" t="s">
        <v>86</v>
      </c>
      <c r="BK333" s="249">
        <f t="shared" si="79"/>
        <v>0</v>
      </c>
      <c r="BL333" s="211" t="s">
        <v>202</v>
      </c>
      <c r="BM333" s="161" t="s">
        <v>1797</v>
      </c>
    </row>
    <row r="334" spans="2:65" s="2" customFormat="1" ht="44.25" customHeight="1">
      <c r="B334" s="246"/>
      <c r="C334" s="150" t="s">
        <v>836</v>
      </c>
      <c r="D334" s="150" t="s">
        <v>140</v>
      </c>
      <c r="E334" s="151" t="s">
        <v>3236</v>
      </c>
      <c r="F334" s="152" t="s">
        <v>3237</v>
      </c>
      <c r="G334" s="153" t="s">
        <v>299</v>
      </c>
      <c r="H334" s="154">
        <v>2</v>
      </c>
      <c r="I334" s="178"/>
      <c r="J334" s="155">
        <f t="shared" si="70"/>
        <v>0</v>
      </c>
      <c r="K334" s="247"/>
      <c r="L334" s="39"/>
      <c r="M334" s="157" t="s">
        <v>1</v>
      </c>
      <c r="N334" s="234" t="s">
        <v>39</v>
      </c>
      <c r="O334" s="248">
        <v>0</v>
      </c>
      <c r="P334" s="248">
        <f t="shared" si="71"/>
        <v>0</v>
      </c>
      <c r="Q334" s="248">
        <v>0</v>
      </c>
      <c r="R334" s="248">
        <f t="shared" si="72"/>
        <v>0</v>
      </c>
      <c r="S334" s="248">
        <v>0</v>
      </c>
      <c r="T334" s="160">
        <f t="shared" si="73"/>
        <v>0</v>
      </c>
      <c r="AR334" s="161" t="s">
        <v>202</v>
      </c>
      <c r="AT334" s="161" t="s">
        <v>140</v>
      </c>
      <c r="AU334" s="161" t="s">
        <v>86</v>
      </c>
      <c r="AY334" s="211" t="s">
        <v>138</v>
      </c>
      <c r="BE334" s="249">
        <f t="shared" si="74"/>
        <v>0</v>
      </c>
      <c r="BF334" s="249">
        <f t="shared" si="75"/>
        <v>0</v>
      </c>
      <c r="BG334" s="249">
        <f t="shared" si="76"/>
        <v>0</v>
      </c>
      <c r="BH334" s="249">
        <f t="shared" si="77"/>
        <v>0</v>
      </c>
      <c r="BI334" s="249">
        <f t="shared" si="78"/>
        <v>0</v>
      </c>
      <c r="BJ334" s="211" t="s">
        <v>86</v>
      </c>
      <c r="BK334" s="249">
        <f t="shared" si="79"/>
        <v>0</v>
      </c>
      <c r="BL334" s="211" t="s">
        <v>202</v>
      </c>
      <c r="BM334" s="161" t="s">
        <v>1800</v>
      </c>
    </row>
    <row r="335" spans="2:65" s="2" customFormat="1" ht="55.5" customHeight="1">
      <c r="B335" s="246"/>
      <c r="C335" s="150" t="s">
        <v>840</v>
      </c>
      <c r="D335" s="150" t="s">
        <v>140</v>
      </c>
      <c r="E335" s="151" t="s">
        <v>3238</v>
      </c>
      <c r="F335" s="152" t="s">
        <v>3239</v>
      </c>
      <c r="G335" s="153" t="s">
        <v>299</v>
      </c>
      <c r="H335" s="154">
        <v>2</v>
      </c>
      <c r="I335" s="178"/>
      <c r="J335" s="155">
        <f t="shared" si="70"/>
        <v>0</v>
      </c>
      <c r="K335" s="247"/>
      <c r="L335" s="39"/>
      <c r="M335" s="157" t="s">
        <v>1</v>
      </c>
      <c r="N335" s="234" t="s">
        <v>39</v>
      </c>
      <c r="O335" s="248">
        <v>0</v>
      </c>
      <c r="P335" s="248">
        <f t="shared" si="71"/>
        <v>0</v>
      </c>
      <c r="Q335" s="248">
        <v>0</v>
      </c>
      <c r="R335" s="248">
        <f t="shared" si="72"/>
        <v>0</v>
      </c>
      <c r="S335" s="248">
        <v>0</v>
      </c>
      <c r="T335" s="160">
        <f t="shared" si="73"/>
        <v>0</v>
      </c>
      <c r="AR335" s="161" t="s">
        <v>202</v>
      </c>
      <c r="AT335" s="161" t="s">
        <v>140</v>
      </c>
      <c r="AU335" s="161" t="s">
        <v>86</v>
      </c>
      <c r="AY335" s="211" t="s">
        <v>138</v>
      </c>
      <c r="BE335" s="249">
        <f t="shared" si="74"/>
        <v>0</v>
      </c>
      <c r="BF335" s="249">
        <f t="shared" si="75"/>
        <v>0</v>
      </c>
      <c r="BG335" s="249">
        <f t="shared" si="76"/>
        <v>0</v>
      </c>
      <c r="BH335" s="249">
        <f t="shared" si="77"/>
        <v>0</v>
      </c>
      <c r="BI335" s="249">
        <f t="shared" si="78"/>
        <v>0</v>
      </c>
      <c r="BJ335" s="211" t="s">
        <v>86</v>
      </c>
      <c r="BK335" s="249">
        <f t="shared" si="79"/>
        <v>0</v>
      </c>
      <c r="BL335" s="211" t="s">
        <v>202</v>
      </c>
      <c r="BM335" s="161" t="s">
        <v>1803</v>
      </c>
    </row>
    <row r="336" spans="2:65" s="2" customFormat="1" ht="55.5" customHeight="1">
      <c r="B336" s="246"/>
      <c r="C336" s="150" t="s">
        <v>844</v>
      </c>
      <c r="D336" s="150" t="s">
        <v>140</v>
      </c>
      <c r="E336" s="151" t="s">
        <v>3240</v>
      </c>
      <c r="F336" s="152" t="s">
        <v>3241</v>
      </c>
      <c r="G336" s="153" t="s">
        <v>299</v>
      </c>
      <c r="H336" s="154">
        <v>2</v>
      </c>
      <c r="I336" s="178"/>
      <c r="J336" s="155">
        <f t="shared" si="70"/>
        <v>0</v>
      </c>
      <c r="K336" s="247"/>
      <c r="L336" s="39"/>
      <c r="M336" s="157" t="s">
        <v>1</v>
      </c>
      <c r="N336" s="234" t="s">
        <v>39</v>
      </c>
      <c r="O336" s="248">
        <v>0</v>
      </c>
      <c r="P336" s="248">
        <f t="shared" si="71"/>
        <v>0</v>
      </c>
      <c r="Q336" s="248">
        <v>0</v>
      </c>
      <c r="R336" s="248">
        <f t="shared" si="72"/>
        <v>0</v>
      </c>
      <c r="S336" s="248">
        <v>0</v>
      </c>
      <c r="T336" s="160">
        <f t="shared" si="73"/>
        <v>0</v>
      </c>
      <c r="AR336" s="161" t="s">
        <v>202</v>
      </c>
      <c r="AT336" s="161" t="s">
        <v>140</v>
      </c>
      <c r="AU336" s="161" t="s">
        <v>86</v>
      </c>
      <c r="AY336" s="211" t="s">
        <v>138</v>
      </c>
      <c r="BE336" s="249">
        <f t="shared" si="74"/>
        <v>0</v>
      </c>
      <c r="BF336" s="249">
        <f t="shared" si="75"/>
        <v>0</v>
      </c>
      <c r="BG336" s="249">
        <f t="shared" si="76"/>
        <v>0</v>
      </c>
      <c r="BH336" s="249">
        <f t="shared" si="77"/>
        <v>0</v>
      </c>
      <c r="BI336" s="249">
        <f t="shared" si="78"/>
        <v>0</v>
      </c>
      <c r="BJ336" s="211" t="s">
        <v>86</v>
      </c>
      <c r="BK336" s="249">
        <f t="shared" si="79"/>
        <v>0</v>
      </c>
      <c r="BL336" s="211" t="s">
        <v>202</v>
      </c>
      <c r="BM336" s="161" t="s">
        <v>1806</v>
      </c>
    </row>
    <row r="337" spans="2:65" s="2" customFormat="1" ht="55.5" customHeight="1">
      <c r="B337" s="246"/>
      <c r="C337" s="150" t="s">
        <v>848</v>
      </c>
      <c r="D337" s="150" t="s">
        <v>140</v>
      </c>
      <c r="E337" s="151" t="s">
        <v>3242</v>
      </c>
      <c r="F337" s="152" t="s">
        <v>3243</v>
      </c>
      <c r="G337" s="153" t="s">
        <v>299</v>
      </c>
      <c r="H337" s="154">
        <v>10</v>
      </c>
      <c r="I337" s="178"/>
      <c r="J337" s="155">
        <f t="shared" si="70"/>
        <v>0</v>
      </c>
      <c r="K337" s="247"/>
      <c r="L337" s="39"/>
      <c r="M337" s="157" t="s">
        <v>1</v>
      </c>
      <c r="N337" s="234" t="s">
        <v>39</v>
      </c>
      <c r="O337" s="248">
        <v>0</v>
      </c>
      <c r="P337" s="248">
        <f t="shared" si="71"/>
        <v>0</v>
      </c>
      <c r="Q337" s="248">
        <v>0</v>
      </c>
      <c r="R337" s="248">
        <f t="shared" si="72"/>
        <v>0</v>
      </c>
      <c r="S337" s="248">
        <v>0</v>
      </c>
      <c r="T337" s="160">
        <f t="shared" si="73"/>
        <v>0</v>
      </c>
      <c r="AR337" s="161" t="s">
        <v>202</v>
      </c>
      <c r="AT337" s="161" t="s">
        <v>140</v>
      </c>
      <c r="AU337" s="161" t="s">
        <v>86</v>
      </c>
      <c r="AY337" s="211" t="s">
        <v>138</v>
      </c>
      <c r="BE337" s="249">
        <f t="shared" si="74"/>
        <v>0</v>
      </c>
      <c r="BF337" s="249">
        <f t="shared" si="75"/>
        <v>0</v>
      </c>
      <c r="BG337" s="249">
        <f t="shared" si="76"/>
        <v>0</v>
      </c>
      <c r="BH337" s="249">
        <f t="shared" si="77"/>
        <v>0</v>
      </c>
      <c r="BI337" s="249">
        <f t="shared" si="78"/>
        <v>0</v>
      </c>
      <c r="BJ337" s="211" t="s">
        <v>86</v>
      </c>
      <c r="BK337" s="249">
        <f t="shared" si="79"/>
        <v>0</v>
      </c>
      <c r="BL337" s="211" t="s">
        <v>202</v>
      </c>
      <c r="BM337" s="161" t="s">
        <v>1809</v>
      </c>
    </row>
    <row r="338" spans="2:65" s="2" customFormat="1" ht="55.5" customHeight="1">
      <c r="B338" s="246"/>
      <c r="C338" s="150" t="s">
        <v>852</v>
      </c>
      <c r="D338" s="150" t="s">
        <v>140</v>
      </c>
      <c r="E338" s="151" t="s">
        <v>3244</v>
      </c>
      <c r="F338" s="152" t="s">
        <v>3245</v>
      </c>
      <c r="G338" s="153" t="s">
        <v>299</v>
      </c>
      <c r="H338" s="154">
        <v>4</v>
      </c>
      <c r="I338" s="178"/>
      <c r="J338" s="155">
        <f t="shared" si="70"/>
        <v>0</v>
      </c>
      <c r="K338" s="247"/>
      <c r="L338" s="39"/>
      <c r="M338" s="157" t="s">
        <v>1</v>
      </c>
      <c r="N338" s="234" t="s">
        <v>39</v>
      </c>
      <c r="O338" s="248">
        <v>0</v>
      </c>
      <c r="P338" s="248">
        <f t="shared" si="71"/>
        <v>0</v>
      </c>
      <c r="Q338" s="248">
        <v>0</v>
      </c>
      <c r="R338" s="248">
        <f t="shared" si="72"/>
        <v>0</v>
      </c>
      <c r="S338" s="248">
        <v>0</v>
      </c>
      <c r="T338" s="160">
        <f t="shared" si="73"/>
        <v>0</v>
      </c>
      <c r="AR338" s="161" t="s">
        <v>202</v>
      </c>
      <c r="AT338" s="161" t="s">
        <v>140</v>
      </c>
      <c r="AU338" s="161" t="s">
        <v>86</v>
      </c>
      <c r="AY338" s="211" t="s">
        <v>138</v>
      </c>
      <c r="BE338" s="249">
        <f t="shared" si="74"/>
        <v>0</v>
      </c>
      <c r="BF338" s="249">
        <f t="shared" si="75"/>
        <v>0</v>
      </c>
      <c r="BG338" s="249">
        <f t="shared" si="76"/>
        <v>0</v>
      </c>
      <c r="BH338" s="249">
        <f t="shared" si="77"/>
        <v>0</v>
      </c>
      <c r="BI338" s="249">
        <f t="shared" si="78"/>
        <v>0</v>
      </c>
      <c r="BJ338" s="211" t="s">
        <v>86</v>
      </c>
      <c r="BK338" s="249">
        <f t="shared" si="79"/>
        <v>0</v>
      </c>
      <c r="BL338" s="211" t="s">
        <v>202</v>
      </c>
      <c r="BM338" s="161" t="s">
        <v>1812</v>
      </c>
    </row>
    <row r="339" spans="2:65" s="2" customFormat="1" ht="55.5" customHeight="1">
      <c r="B339" s="246"/>
      <c r="C339" s="150" t="s">
        <v>856</v>
      </c>
      <c r="D339" s="150" t="s">
        <v>140</v>
      </c>
      <c r="E339" s="151" t="s">
        <v>3246</v>
      </c>
      <c r="F339" s="152" t="s">
        <v>3247</v>
      </c>
      <c r="G339" s="153" t="s">
        <v>299</v>
      </c>
      <c r="H339" s="154">
        <v>2</v>
      </c>
      <c r="I339" s="178"/>
      <c r="J339" s="155">
        <f t="shared" si="70"/>
        <v>0</v>
      </c>
      <c r="K339" s="247"/>
      <c r="L339" s="39"/>
      <c r="M339" s="157" t="s">
        <v>1</v>
      </c>
      <c r="N339" s="234" t="s">
        <v>39</v>
      </c>
      <c r="O339" s="248">
        <v>0</v>
      </c>
      <c r="P339" s="248">
        <f t="shared" si="71"/>
        <v>0</v>
      </c>
      <c r="Q339" s="248">
        <v>0</v>
      </c>
      <c r="R339" s="248">
        <f t="shared" si="72"/>
        <v>0</v>
      </c>
      <c r="S339" s="248">
        <v>0</v>
      </c>
      <c r="T339" s="160">
        <f t="shared" si="73"/>
        <v>0</v>
      </c>
      <c r="AR339" s="161" t="s">
        <v>202</v>
      </c>
      <c r="AT339" s="161" t="s">
        <v>140</v>
      </c>
      <c r="AU339" s="161" t="s">
        <v>86</v>
      </c>
      <c r="AY339" s="211" t="s">
        <v>138</v>
      </c>
      <c r="BE339" s="249">
        <f t="shared" si="74"/>
        <v>0</v>
      </c>
      <c r="BF339" s="249">
        <f t="shared" si="75"/>
        <v>0</v>
      </c>
      <c r="BG339" s="249">
        <f t="shared" si="76"/>
        <v>0</v>
      </c>
      <c r="BH339" s="249">
        <f t="shared" si="77"/>
        <v>0</v>
      </c>
      <c r="BI339" s="249">
        <f t="shared" si="78"/>
        <v>0</v>
      </c>
      <c r="BJ339" s="211" t="s">
        <v>86</v>
      </c>
      <c r="BK339" s="249">
        <f t="shared" si="79"/>
        <v>0</v>
      </c>
      <c r="BL339" s="211" t="s">
        <v>202</v>
      </c>
      <c r="BM339" s="161" t="s">
        <v>1815</v>
      </c>
    </row>
    <row r="340" spans="2:65" s="2" customFormat="1" ht="55.5" customHeight="1">
      <c r="B340" s="246"/>
      <c r="C340" s="150" t="s">
        <v>860</v>
      </c>
      <c r="D340" s="150" t="s">
        <v>140</v>
      </c>
      <c r="E340" s="151" t="s">
        <v>3248</v>
      </c>
      <c r="F340" s="152" t="s">
        <v>3249</v>
      </c>
      <c r="G340" s="153" t="s">
        <v>299</v>
      </c>
      <c r="H340" s="154">
        <v>1</v>
      </c>
      <c r="I340" s="178"/>
      <c r="J340" s="155">
        <f t="shared" si="70"/>
        <v>0</v>
      </c>
      <c r="K340" s="247"/>
      <c r="L340" s="39"/>
      <c r="M340" s="157" t="s">
        <v>1</v>
      </c>
      <c r="N340" s="234" t="s">
        <v>39</v>
      </c>
      <c r="O340" s="248">
        <v>0</v>
      </c>
      <c r="P340" s="248">
        <f t="shared" si="71"/>
        <v>0</v>
      </c>
      <c r="Q340" s="248">
        <v>0</v>
      </c>
      <c r="R340" s="248">
        <f t="shared" si="72"/>
        <v>0</v>
      </c>
      <c r="S340" s="248">
        <v>0</v>
      </c>
      <c r="T340" s="160">
        <f t="shared" si="73"/>
        <v>0</v>
      </c>
      <c r="AR340" s="161" t="s">
        <v>202</v>
      </c>
      <c r="AT340" s="161" t="s">
        <v>140</v>
      </c>
      <c r="AU340" s="161" t="s">
        <v>86</v>
      </c>
      <c r="AY340" s="211" t="s">
        <v>138</v>
      </c>
      <c r="BE340" s="249">
        <f t="shared" si="74"/>
        <v>0</v>
      </c>
      <c r="BF340" s="249">
        <f t="shared" si="75"/>
        <v>0</v>
      </c>
      <c r="BG340" s="249">
        <f t="shared" si="76"/>
        <v>0</v>
      </c>
      <c r="BH340" s="249">
        <f t="shared" si="77"/>
        <v>0</v>
      </c>
      <c r="BI340" s="249">
        <f t="shared" si="78"/>
        <v>0</v>
      </c>
      <c r="BJ340" s="211" t="s">
        <v>86</v>
      </c>
      <c r="BK340" s="249">
        <f t="shared" si="79"/>
        <v>0</v>
      </c>
      <c r="BL340" s="211" t="s">
        <v>202</v>
      </c>
      <c r="BM340" s="161" t="s">
        <v>1818</v>
      </c>
    </row>
    <row r="341" spans="2:65" s="2" customFormat="1" ht="55.5" customHeight="1">
      <c r="B341" s="246"/>
      <c r="C341" s="150" t="s">
        <v>864</v>
      </c>
      <c r="D341" s="150" t="s">
        <v>140</v>
      </c>
      <c r="E341" s="151" t="s">
        <v>3250</v>
      </c>
      <c r="F341" s="152" t="s">
        <v>3251</v>
      </c>
      <c r="G341" s="153" t="s">
        <v>299</v>
      </c>
      <c r="H341" s="154">
        <v>1</v>
      </c>
      <c r="I341" s="178"/>
      <c r="J341" s="155">
        <f t="shared" si="70"/>
        <v>0</v>
      </c>
      <c r="K341" s="247"/>
      <c r="L341" s="39"/>
      <c r="M341" s="157" t="s">
        <v>1</v>
      </c>
      <c r="N341" s="234" t="s">
        <v>39</v>
      </c>
      <c r="O341" s="248">
        <v>0</v>
      </c>
      <c r="P341" s="248">
        <f t="shared" si="71"/>
        <v>0</v>
      </c>
      <c r="Q341" s="248">
        <v>0</v>
      </c>
      <c r="R341" s="248">
        <f t="shared" si="72"/>
        <v>0</v>
      </c>
      <c r="S341" s="248">
        <v>0</v>
      </c>
      <c r="T341" s="160">
        <f t="shared" si="73"/>
        <v>0</v>
      </c>
      <c r="AR341" s="161" t="s">
        <v>202</v>
      </c>
      <c r="AT341" s="161" t="s">
        <v>140</v>
      </c>
      <c r="AU341" s="161" t="s">
        <v>86</v>
      </c>
      <c r="AY341" s="211" t="s">
        <v>138</v>
      </c>
      <c r="BE341" s="249">
        <f t="shared" si="74"/>
        <v>0</v>
      </c>
      <c r="BF341" s="249">
        <f t="shared" si="75"/>
        <v>0</v>
      </c>
      <c r="BG341" s="249">
        <f t="shared" si="76"/>
        <v>0</v>
      </c>
      <c r="BH341" s="249">
        <f t="shared" si="77"/>
        <v>0</v>
      </c>
      <c r="BI341" s="249">
        <f t="shared" si="78"/>
        <v>0</v>
      </c>
      <c r="BJ341" s="211" t="s">
        <v>86</v>
      </c>
      <c r="BK341" s="249">
        <f t="shared" si="79"/>
        <v>0</v>
      </c>
      <c r="BL341" s="211" t="s">
        <v>202</v>
      </c>
      <c r="BM341" s="161" t="s">
        <v>1821</v>
      </c>
    </row>
    <row r="342" spans="2:65" s="2" customFormat="1" ht="55.5" customHeight="1">
      <c r="B342" s="246"/>
      <c r="C342" s="150" t="s">
        <v>868</v>
      </c>
      <c r="D342" s="150" t="s">
        <v>140</v>
      </c>
      <c r="E342" s="151" t="s">
        <v>3252</v>
      </c>
      <c r="F342" s="152" t="s">
        <v>3253</v>
      </c>
      <c r="G342" s="153" t="s">
        <v>299</v>
      </c>
      <c r="H342" s="154">
        <v>1</v>
      </c>
      <c r="I342" s="178"/>
      <c r="J342" s="155">
        <f t="shared" si="70"/>
        <v>0</v>
      </c>
      <c r="K342" s="247"/>
      <c r="L342" s="39"/>
      <c r="M342" s="157" t="s">
        <v>1</v>
      </c>
      <c r="N342" s="234" t="s">
        <v>39</v>
      </c>
      <c r="O342" s="248">
        <v>0</v>
      </c>
      <c r="P342" s="248">
        <f t="shared" si="71"/>
        <v>0</v>
      </c>
      <c r="Q342" s="248">
        <v>0</v>
      </c>
      <c r="R342" s="248">
        <f t="shared" si="72"/>
        <v>0</v>
      </c>
      <c r="S342" s="248">
        <v>0</v>
      </c>
      <c r="T342" s="160">
        <f t="shared" si="73"/>
        <v>0</v>
      </c>
      <c r="AR342" s="161" t="s">
        <v>202</v>
      </c>
      <c r="AT342" s="161" t="s">
        <v>140</v>
      </c>
      <c r="AU342" s="161" t="s">
        <v>86</v>
      </c>
      <c r="AY342" s="211" t="s">
        <v>138</v>
      </c>
      <c r="BE342" s="249">
        <f t="shared" si="74"/>
        <v>0</v>
      </c>
      <c r="BF342" s="249">
        <f t="shared" si="75"/>
        <v>0</v>
      </c>
      <c r="BG342" s="249">
        <f t="shared" si="76"/>
        <v>0</v>
      </c>
      <c r="BH342" s="249">
        <f t="shared" si="77"/>
        <v>0</v>
      </c>
      <c r="BI342" s="249">
        <f t="shared" si="78"/>
        <v>0</v>
      </c>
      <c r="BJ342" s="211" t="s">
        <v>86</v>
      </c>
      <c r="BK342" s="249">
        <f t="shared" si="79"/>
        <v>0</v>
      </c>
      <c r="BL342" s="211" t="s">
        <v>202</v>
      </c>
      <c r="BM342" s="161" t="s">
        <v>1824</v>
      </c>
    </row>
    <row r="343" spans="2:65" s="2" customFormat="1" ht="55.5" customHeight="1">
      <c r="B343" s="246"/>
      <c r="C343" s="150" t="s">
        <v>872</v>
      </c>
      <c r="D343" s="150" t="s">
        <v>140</v>
      </c>
      <c r="E343" s="151" t="s">
        <v>3254</v>
      </c>
      <c r="F343" s="152" t="s">
        <v>3255</v>
      </c>
      <c r="G343" s="153" t="s">
        <v>299</v>
      </c>
      <c r="H343" s="154">
        <v>1</v>
      </c>
      <c r="I343" s="178"/>
      <c r="J343" s="155">
        <f t="shared" si="70"/>
        <v>0</v>
      </c>
      <c r="K343" s="247"/>
      <c r="L343" s="39"/>
      <c r="M343" s="157" t="s">
        <v>1</v>
      </c>
      <c r="N343" s="234" t="s">
        <v>39</v>
      </c>
      <c r="O343" s="248">
        <v>0</v>
      </c>
      <c r="P343" s="248">
        <f t="shared" si="71"/>
        <v>0</v>
      </c>
      <c r="Q343" s="248">
        <v>0</v>
      </c>
      <c r="R343" s="248">
        <f t="shared" si="72"/>
        <v>0</v>
      </c>
      <c r="S343" s="248">
        <v>0</v>
      </c>
      <c r="T343" s="160">
        <f t="shared" si="73"/>
        <v>0</v>
      </c>
      <c r="AR343" s="161" t="s">
        <v>202</v>
      </c>
      <c r="AT343" s="161" t="s">
        <v>140</v>
      </c>
      <c r="AU343" s="161" t="s">
        <v>86</v>
      </c>
      <c r="AY343" s="211" t="s">
        <v>138</v>
      </c>
      <c r="BE343" s="249">
        <f t="shared" si="74"/>
        <v>0</v>
      </c>
      <c r="BF343" s="249">
        <f t="shared" si="75"/>
        <v>0</v>
      </c>
      <c r="BG343" s="249">
        <f t="shared" si="76"/>
        <v>0</v>
      </c>
      <c r="BH343" s="249">
        <f t="shared" si="77"/>
        <v>0</v>
      </c>
      <c r="BI343" s="249">
        <f t="shared" si="78"/>
        <v>0</v>
      </c>
      <c r="BJ343" s="211" t="s">
        <v>86</v>
      </c>
      <c r="BK343" s="249">
        <f t="shared" si="79"/>
        <v>0</v>
      </c>
      <c r="BL343" s="211" t="s">
        <v>202</v>
      </c>
      <c r="BM343" s="161" t="s">
        <v>1827</v>
      </c>
    </row>
    <row r="344" spans="2:65" s="2" customFormat="1" ht="66.75" customHeight="1">
      <c r="B344" s="246"/>
      <c r="C344" s="150" t="s">
        <v>876</v>
      </c>
      <c r="D344" s="150" t="s">
        <v>140</v>
      </c>
      <c r="E344" s="151" t="s">
        <v>3256</v>
      </c>
      <c r="F344" s="152" t="s">
        <v>3257</v>
      </c>
      <c r="G344" s="153" t="s">
        <v>143</v>
      </c>
      <c r="H344" s="154">
        <v>19.5</v>
      </c>
      <c r="I344" s="178"/>
      <c r="J344" s="155">
        <f t="shared" si="70"/>
        <v>0</v>
      </c>
      <c r="K344" s="247"/>
      <c r="L344" s="39"/>
      <c r="M344" s="157" t="s">
        <v>1</v>
      </c>
      <c r="N344" s="234" t="s">
        <v>39</v>
      </c>
      <c r="O344" s="248">
        <v>0</v>
      </c>
      <c r="P344" s="248">
        <f t="shared" si="71"/>
        <v>0</v>
      </c>
      <c r="Q344" s="248">
        <v>0</v>
      </c>
      <c r="R344" s="248">
        <f t="shared" si="72"/>
        <v>0</v>
      </c>
      <c r="S344" s="248">
        <v>0</v>
      </c>
      <c r="T344" s="160">
        <f t="shared" si="73"/>
        <v>0</v>
      </c>
      <c r="AR344" s="161" t="s">
        <v>202</v>
      </c>
      <c r="AT344" s="161" t="s">
        <v>140</v>
      </c>
      <c r="AU344" s="161" t="s">
        <v>86</v>
      </c>
      <c r="AY344" s="211" t="s">
        <v>138</v>
      </c>
      <c r="BE344" s="249">
        <f t="shared" si="74"/>
        <v>0</v>
      </c>
      <c r="BF344" s="249">
        <f t="shared" si="75"/>
        <v>0</v>
      </c>
      <c r="BG344" s="249">
        <f t="shared" si="76"/>
        <v>0</v>
      </c>
      <c r="BH344" s="249">
        <f t="shared" si="77"/>
        <v>0</v>
      </c>
      <c r="BI344" s="249">
        <f t="shared" si="78"/>
        <v>0</v>
      </c>
      <c r="BJ344" s="211" t="s">
        <v>86</v>
      </c>
      <c r="BK344" s="249">
        <f t="shared" si="79"/>
        <v>0</v>
      </c>
      <c r="BL344" s="211" t="s">
        <v>202</v>
      </c>
      <c r="BM344" s="161" t="s">
        <v>1830</v>
      </c>
    </row>
    <row r="345" spans="2:65" s="2" customFormat="1" ht="62.65" customHeight="1">
      <c r="B345" s="246"/>
      <c r="C345" s="150" t="s">
        <v>880</v>
      </c>
      <c r="D345" s="150" t="s">
        <v>140</v>
      </c>
      <c r="E345" s="151" t="s">
        <v>3258</v>
      </c>
      <c r="F345" s="152" t="s">
        <v>3259</v>
      </c>
      <c r="G345" s="153" t="s">
        <v>143</v>
      </c>
      <c r="H345" s="154">
        <v>38</v>
      </c>
      <c r="I345" s="178"/>
      <c r="J345" s="155">
        <f t="shared" si="70"/>
        <v>0</v>
      </c>
      <c r="K345" s="247"/>
      <c r="L345" s="39"/>
      <c r="M345" s="157" t="s">
        <v>1</v>
      </c>
      <c r="N345" s="234" t="s">
        <v>39</v>
      </c>
      <c r="O345" s="248">
        <v>0</v>
      </c>
      <c r="P345" s="248">
        <f t="shared" si="71"/>
        <v>0</v>
      </c>
      <c r="Q345" s="248">
        <v>0</v>
      </c>
      <c r="R345" s="248">
        <f t="shared" si="72"/>
        <v>0</v>
      </c>
      <c r="S345" s="248">
        <v>0</v>
      </c>
      <c r="T345" s="160">
        <f t="shared" si="73"/>
        <v>0</v>
      </c>
      <c r="AR345" s="161" t="s">
        <v>202</v>
      </c>
      <c r="AT345" s="161" t="s">
        <v>140</v>
      </c>
      <c r="AU345" s="161" t="s">
        <v>86</v>
      </c>
      <c r="AY345" s="211" t="s">
        <v>138</v>
      </c>
      <c r="BE345" s="249">
        <f t="shared" si="74"/>
        <v>0</v>
      </c>
      <c r="BF345" s="249">
        <f t="shared" si="75"/>
        <v>0</v>
      </c>
      <c r="BG345" s="249">
        <f t="shared" si="76"/>
        <v>0</v>
      </c>
      <c r="BH345" s="249">
        <f t="shared" si="77"/>
        <v>0</v>
      </c>
      <c r="BI345" s="249">
        <f t="shared" si="78"/>
        <v>0</v>
      </c>
      <c r="BJ345" s="211" t="s">
        <v>86</v>
      </c>
      <c r="BK345" s="249">
        <f t="shared" si="79"/>
        <v>0</v>
      </c>
      <c r="BL345" s="211" t="s">
        <v>202</v>
      </c>
      <c r="BM345" s="161" t="s">
        <v>1833</v>
      </c>
    </row>
    <row r="346" spans="2:65" s="2" customFormat="1" ht="55.5" customHeight="1">
      <c r="B346" s="246"/>
      <c r="C346" s="150" t="s">
        <v>884</v>
      </c>
      <c r="D346" s="150" t="s">
        <v>140</v>
      </c>
      <c r="E346" s="151" t="s">
        <v>3260</v>
      </c>
      <c r="F346" s="152" t="s">
        <v>3261</v>
      </c>
      <c r="G346" s="153" t="s">
        <v>143</v>
      </c>
      <c r="H346" s="154">
        <v>62.4</v>
      </c>
      <c r="I346" s="178"/>
      <c r="J346" s="155">
        <f t="shared" si="70"/>
        <v>0</v>
      </c>
      <c r="K346" s="247"/>
      <c r="L346" s="39"/>
      <c r="M346" s="157" t="s">
        <v>1</v>
      </c>
      <c r="N346" s="234" t="s">
        <v>39</v>
      </c>
      <c r="O346" s="248">
        <v>0</v>
      </c>
      <c r="P346" s="248">
        <f t="shared" si="71"/>
        <v>0</v>
      </c>
      <c r="Q346" s="248">
        <v>0</v>
      </c>
      <c r="R346" s="248">
        <f t="shared" si="72"/>
        <v>0</v>
      </c>
      <c r="S346" s="248">
        <v>0</v>
      </c>
      <c r="T346" s="160">
        <f t="shared" si="73"/>
        <v>0</v>
      </c>
      <c r="AR346" s="161" t="s">
        <v>202</v>
      </c>
      <c r="AT346" s="161" t="s">
        <v>140</v>
      </c>
      <c r="AU346" s="161" t="s">
        <v>86</v>
      </c>
      <c r="AY346" s="211" t="s">
        <v>138</v>
      </c>
      <c r="BE346" s="249">
        <f t="shared" si="74"/>
        <v>0</v>
      </c>
      <c r="BF346" s="249">
        <f t="shared" si="75"/>
        <v>0</v>
      </c>
      <c r="BG346" s="249">
        <f t="shared" si="76"/>
        <v>0</v>
      </c>
      <c r="BH346" s="249">
        <f t="shared" si="77"/>
        <v>0</v>
      </c>
      <c r="BI346" s="249">
        <f t="shared" si="78"/>
        <v>0</v>
      </c>
      <c r="BJ346" s="211" t="s">
        <v>86</v>
      </c>
      <c r="BK346" s="249">
        <f t="shared" si="79"/>
        <v>0</v>
      </c>
      <c r="BL346" s="211" t="s">
        <v>202</v>
      </c>
      <c r="BM346" s="161" t="s">
        <v>1836</v>
      </c>
    </row>
    <row r="347" spans="2:65" s="2" customFormat="1" ht="76.349999999999994" customHeight="1">
      <c r="B347" s="246"/>
      <c r="C347" s="150" t="s">
        <v>888</v>
      </c>
      <c r="D347" s="150" t="s">
        <v>140</v>
      </c>
      <c r="E347" s="151" t="s">
        <v>3262</v>
      </c>
      <c r="F347" s="152" t="s">
        <v>3263</v>
      </c>
      <c r="G347" s="153" t="s">
        <v>299</v>
      </c>
      <c r="H347" s="154">
        <v>3</v>
      </c>
      <c r="I347" s="178"/>
      <c r="J347" s="155">
        <f t="shared" si="70"/>
        <v>0</v>
      </c>
      <c r="K347" s="247"/>
      <c r="L347" s="39"/>
      <c r="M347" s="157" t="s">
        <v>1</v>
      </c>
      <c r="N347" s="234" t="s">
        <v>39</v>
      </c>
      <c r="O347" s="248">
        <v>0</v>
      </c>
      <c r="P347" s="248">
        <f t="shared" si="71"/>
        <v>0</v>
      </c>
      <c r="Q347" s="248">
        <v>0</v>
      </c>
      <c r="R347" s="248">
        <f t="shared" si="72"/>
        <v>0</v>
      </c>
      <c r="S347" s="248">
        <v>0</v>
      </c>
      <c r="T347" s="160">
        <f t="shared" si="73"/>
        <v>0</v>
      </c>
      <c r="AR347" s="161" t="s">
        <v>202</v>
      </c>
      <c r="AT347" s="161" t="s">
        <v>140</v>
      </c>
      <c r="AU347" s="161" t="s">
        <v>86</v>
      </c>
      <c r="AY347" s="211" t="s">
        <v>138</v>
      </c>
      <c r="BE347" s="249">
        <f t="shared" si="74"/>
        <v>0</v>
      </c>
      <c r="BF347" s="249">
        <f t="shared" si="75"/>
        <v>0</v>
      </c>
      <c r="BG347" s="249">
        <f t="shared" si="76"/>
        <v>0</v>
      </c>
      <c r="BH347" s="249">
        <f t="shared" si="77"/>
        <v>0</v>
      </c>
      <c r="BI347" s="249">
        <f t="shared" si="78"/>
        <v>0</v>
      </c>
      <c r="BJ347" s="211" t="s">
        <v>86</v>
      </c>
      <c r="BK347" s="249">
        <f t="shared" si="79"/>
        <v>0</v>
      </c>
      <c r="BL347" s="211" t="s">
        <v>202</v>
      </c>
      <c r="BM347" s="161" t="s">
        <v>1839</v>
      </c>
    </row>
    <row r="348" spans="2:65" s="2" customFormat="1" ht="76.349999999999994" customHeight="1">
      <c r="B348" s="246"/>
      <c r="C348" s="150" t="s">
        <v>892</v>
      </c>
      <c r="D348" s="150" t="s">
        <v>140</v>
      </c>
      <c r="E348" s="151" t="s">
        <v>3264</v>
      </c>
      <c r="F348" s="152" t="s">
        <v>3265</v>
      </c>
      <c r="G348" s="153" t="s">
        <v>299</v>
      </c>
      <c r="H348" s="154">
        <v>2</v>
      </c>
      <c r="I348" s="178"/>
      <c r="J348" s="155">
        <f t="shared" si="70"/>
        <v>0</v>
      </c>
      <c r="K348" s="247"/>
      <c r="L348" s="39"/>
      <c r="M348" s="157" t="s">
        <v>1</v>
      </c>
      <c r="N348" s="234" t="s">
        <v>39</v>
      </c>
      <c r="O348" s="248">
        <v>0</v>
      </c>
      <c r="P348" s="248">
        <f t="shared" si="71"/>
        <v>0</v>
      </c>
      <c r="Q348" s="248">
        <v>0</v>
      </c>
      <c r="R348" s="248">
        <f t="shared" si="72"/>
        <v>0</v>
      </c>
      <c r="S348" s="248">
        <v>0</v>
      </c>
      <c r="T348" s="160">
        <f t="shared" si="73"/>
        <v>0</v>
      </c>
      <c r="AR348" s="161" t="s">
        <v>202</v>
      </c>
      <c r="AT348" s="161" t="s">
        <v>140</v>
      </c>
      <c r="AU348" s="161" t="s">
        <v>86</v>
      </c>
      <c r="AY348" s="211" t="s">
        <v>138</v>
      </c>
      <c r="BE348" s="249">
        <f t="shared" si="74"/>
        <v>0</v>
      </c>
      <c r="BF348" s="249">
        <f t="shared" si="75"/>
        <v>0</v>
      </c>
      <c r="BG348" s="249">
        <f t="shared" si="76"/>
        <v>0</v>
      </c>
      <c r="BH348" s="249">
        <f t="shared" si="77"/>
        <v>0</v>
      </c>
      <c r="BI348" s="249">
        <f t="shared" si="78"/>
        <v>0</v>
      </c>
      <c r="BJ348" s="211" t="s">
        <v>86</v>
      </c>
      <c r="BK348" s="249">
        <f t="shared" si="79"/>
        <v>0</v>
      </c>
      <c r="BL348" s="211" t="s">
        <v>202</v>
      </c>
      <c r="BM348" s="161" t="s">
        <v>1844</v>
      </c>
    </row>
    <row r="349" spans="2:65" s="2" customFormat="1" ht="66.75" customHeight="1">
      <c r="B349" s="246"/>
      <c r="C349" s="150" t="s">
        <v>899</v>
      </c>
      <c r="D349" s="150" t="s">
        <v>140</v>
      </c>
      <c r="E349" s="151" t="s">
        <v>3266</v>
      </c>
      <c r="F349" s="152" t="s">
        <v>3267</v>
      </c>
      <c r="G349" s="153" t="s">
        <v>299</v>
      </c>
      <c r="H349" s="154">
        <v>1</v>
      </c>
      <c r="I349" s="178"/>
      <c r="J349" s="155">
        <f t="shared" si="70"/>
        <v>0</v>
      </c>
      <c r="K349" s="247"/>
      <c r="L349" s="39"/>
      <c r="M349" s="157" t="s">
        <v>1</v>
      </c>
      <c r="N349" s="234" t="s">
        <v>39</v>
      </c>
      <c r="O349" s="248">
        <v>0</v>
      </c>
      <c r="P349" s="248">
        <f t="shared" si="71"/>
        <v>0</v>
      </c>
      <c r="Q349" s="248">
        <v>0</v>
      </c>
      <c r="R349" s="248">
        <f t="shared" si="72"/>
        <v>0</v>
      </c>
      <c r="S349" s="248">
        <v>0</v>
      </c>
      <c r="T349" s="160">
        <f t="shared" si="73"/>
        <v>0</v>
      </c>
      <c r="AR349" s="161" t="s">
        <v>202</v>
      </c>
      <c r="AT349" s="161" t="s">
        <v>140</v>
      </c>
      <c r="AU349" s="161" t="s">
        <v>86</v>
      </c>
      <c r="AY349" s="211" t="s">
        <v>138</v>
      </c>
      <c r="BE349" s="249">
        <f t="shared" si="74"/>
        <v>0</v>
      </c>
      <c r="BF349" s="249">
        <f t="shared" si="75"/>
        <v>0</v>
      </c>
      <c r="BG349" s="249">
        <f t="shared" si="76"/>
        <v>0</v>
      </c>
      <c r="BH349" s="249">
        <f t="shared" si="77"/>
        <v>0</v>
      </c>
      <c r="BI349" s="249">
        <f t="shared" si="78"/>
        <v>0</v>
      </c>
      <c r="BJ349" s="211" t="s">
        <v>86</v>
      </c>
      <c r="BK349" s="249">
        <f t="shared" si="79"/>
        <v>0</v>
      </c>
      <c r="BL349" s="211" t="s">
        <v>202</v>
      </c>
      <c r="BM349" s="161" t="s">
        <v>1849</v>
      </c>
    </row>
    <row r="350" spans="2:65" s="2" customFormat="1" ht="66.75" customHeight="1">
      <c r="B350" s="246"/>
      <c r="C350" s="150" t="s">
        <v>903</v>
      </c>
      <c r="D350" s="150" t="s">
        <v>140</v>
      </c>
      <c r="E350" s="151" t="s">
        <v>3268</v>
      </c>
      <c r="F350" s="152" t="s">
        <v>3269</v>
      </c>
      <c r="G350" s="153" t="s">
        <v>299</v>
      </c>
      <c r="H350" s="154">
        <v>1</v>
      </c>
      <c r="I350" s="178"/>
      <c r="J350" s="155">
        <f t="shared" si="70"/>
        <v>0</v>
      </c>
      <c r="K350" s="247"/>
      <c r="L350" s="39"/>
      <c r="M350" s="157" t="s">
        <v>1</v>
      </c>
      <c r="N350" s="234" t="s">
        <v>39</v>
      </c>
      <c r="O350" s="248">
        <v>0</v>
      </c>
      <c r="P350" s="248">
        <f t="shared" si="71"/>
        <v>0</v>
      </c>
      <c r="Q350" s="248">
        <v>0</v>
      </c>
      <c r="R350" s="248">
        <f t="shared" si="72"/>
        <v>0</v>
      </c>
      <c r="S350" s="248">
        <v>0</v>
      </c>
      <c r="T350" s="160">
        <f t="shared" si="73"/>
        <v>0</v>
      </c>
      <c r="AR350" s="161" t="s">
        <v>202</v>
      </c>
      <c r="AT350" s="161" t="s">
        <v>140</v>
      </c>
      <c r="AU350" s="161" t="s">
        <v>86</v>
      </c>
      <c r="AY350" s="211" t="s">
        <v>138</v>
      </c>
      <c r="BE350" s="249">
        <f t="shared" si="74"/>
        <v>0</v>
      </c>
      <c r="BF350" s="249">
        <f t="shared" si="75"/>
        <v>0</v>
      </c>
      <c r="BG350" s="249">
        <f t="shared" si="76"/>
        <v>0</v>
      </c>
      <c r="BH350" s="249">
        <f t="shared" si="77"/>
        <v>0</v>
      </c>
      <c r="BI350" s="249">
        <f t="shared" si="78"/>
        <v>0</v>
      </c>
      <c r="BJ350" s="211" t="s">
        <v>86</v>
      </c>
      <c r="BK350" s="249">
        <f t="shared" si="79"/>
        <v>0</v>
      </c>
      <c r="BL350" s="211" t="s">
        <v>202</v>
      </c>
      <c r="BM350" s="161" t="s">
        <v>3270</v>
      </c>
    </row>
    <row r="351" spans="2:65" s="2" customFormat="1" ht="76.349999999999994" customHeight="1">
      <c r="B351" s="246"/>
      <c r="C351" s="150" t="s">
        <v>909</v>
      </c>
      <c r="D351" s="150" t="s">
        <v>140</v>
      </c>
      <c r="E351" s="151" t="s">
        <v>3271</v>
      </c>
      <c r="F351" s="152" t="s">
        <v>3272</v>
      </c>
      <c r="G351" s="153" t="s">
        <v>299</v>
      </c>
      <c r="H351" s="154">
        <v>1</v>
      </c>
      <c r="I351" s="178"/>
      <c r="J351" s="155">
        <f t="shared" si="70"/>
        <v>0</v>
      </c>
      <c r="K351" s="247"/>
      <c r="L351" s="39"/>
      <c r="M351" s="157" t="s">
        <v>1</v>
      </c>
      <c r="N351" s="234" t="s">
        <v>39</v>
      </c>
      <c r="O351" s="248">
        <v>0</v>
      </c>
      <c r="P351" s="248">
        <f t="shared" si="71"/>
        <v>0</v>
      </c>
      <c r="Q351" s="248">
        <v>0</v>
      </c>
      <c r="R351" s="248">
        <f t="shared" si="72"/>
        <v>0</v>
      </c>
      <c r="S351" s="248">
        <v>0</v>
      </c>
      <c r="T351" s="160">
        <f t="shared" si="73"/>
        <v>0</v>
      </c>
      <c r="AR351" s="161" t="s">
        <v>202</v>
      </c>
      <c r="AT351" s="161" t="s">
        <v>140</v>
      </c>
      <c r="AU351" s="161" t="s">
        <v>86</v>
      </c>
      <c r="AY351" s="211" t="s">
        <v>138</v>
      </c>
      <c r="BE351" s="249">
        <f t="shared" si="74"/>
        <v>0</v>
      </c>
      <c r="BF351" s="249">
        <f t="shared" si="75"/>
        <v>0</v>
      </c>
      <c r="BG351" s="249">
        <f t="shared" si="76"/>
        <v>0</v>
      </c>
      <c r="BH351" s="249">
        <f t="shared" si="77"/>
        <v>0</v>
      </c>
      <c r="BI351" s="249">
        <f t="shared" si="78"/>
        <v>0</v>
      </c>
      <c r="BJ351" s="211" t="s">
        <v>86</v>
      </c>
      <c r="BK351" s="249">
        <f t="shared" si="79"/>
        <v>0</v>
      </c>
      <c r="BL351" s="211" t="s">
        <v>202</v>
      </c>
      <c r="BM351" s="161" t="s">
        <v>3273</v>
      </c>
    </row>
    <row r="352" spans="2:65" s="2" customFormat="1" ht="66.75" customHeight="1">
      <c r="B352" s="246"/>
      <c r="C352" s="150" t="s">
        <v>914</v>
      </c>
      <c r="D352" s="150" t="s">
        <v>140</v>
      </c>
      <c r="E352" s="151" t="s">
        <v>3274</v>
      </c>
      <c r="F352" s="152" t="s">
        <v>3275</v>
      </c>
      <c r="G352" s="153" t="s">
        <v>143</v>
      </c>
      <c r="H352" s="154">
        <v>12.2</v>
      </c>
      <c r="I352" s="178"/>
      <c r="J352" s="155">
        <f t="shared" si="70"/>
        <v>0</v>
      </c>
      <c r="K352" s="247"/>
      <c r="L352" s="39"/>
      <c r="M352" s="157" t="s">
        <v>1</v>
      </c>
      <c r="N352" s="234" t="s">
        <v>39</v>
      </c>
      <c r="O352" s="248">
        <v>0</v>
      </c>
      <c r="P352" s="248">
        <f t="shared" si="71"/>
        <v>0</v>
      </c>
      <c r="Q352" s="248">
        <v>0</v>
      </c>
      <c r="R352" s="248">
        <f t="shared" si="72"/>
        <v>0</v>
      </c>
      <c r="S352" s="248">
        <v>0</v>
      </c>
      <c r="T352" s="160">
        <f t="shared" si="73"/>
        <v>0</v>
      </c>
      <c r="AR352" s="161" t="s">
        <v>202</v>
      </c>
      <c r="AT352" s="161" t="s">
        <v>140</v>
      </c>
      <c r="AU352" s="161" t="s">
        <v>86</v>
      </c>
      <c r="AY352" s="211" t="s">
        <v>138</v>
      </c>
      <c r="BE352" s="249">
        <f t="shared" si="74"/>
        <v>0</v>
      </c>
      <c r="BF352" s="249">
        <f t="shared" si="75"/>
        <v>0</v>
      </c>
      <c r="BG352" s="249">
        <f t="shared" si="76"/>
        <v>0</v>
      </c>
      <c r="BH352" s="249">
        <f t="shared" si="77"/>
        <v>0</v>
      </c>
      <c r="BI352" s="249">
        <f t="shared" si="78"/>
        <v>0</v>
      </c>
      <c r="BJ352" s="211" t="s">
        <v>86</v>
      </c>
      <c r="BK352" s="249">
        <f t="shared" si="79"/>
        <v>0</v>
      </c>
      <c r="BL352" s="211" t="s">
        <v>202</v>
      </c>
      <c r="BM352" s="161" t="s">
        <v>3276</v>
      </c>
    </row>
    <row r="353" spans="2:65" s="2" customFormat="1" ht="24.2" customHeight="1">
      <c r="B353" s="246"/>
      <c r="C353" s="150" t="s">
        <v>918</v>
      </c>
      <c r="D353" s="150" t="s">
        <v>140</v>
      </c>
      <c r="E353" s="151" t="s">
        <v>1359</v>
      </c>
      <c r="F353" s="152" t="s">
        <v>1360</v>
      </c>
      <c r="G353" s="153" t="s">
        <v>895</v>
      </c>
      <c r="H353" s="154">
        <v>969.45100000000002</v>
      </c>
      <c r="I353" s="178"/>
      <c r="J353" s="155">
        <f t="shared" si="70"/>
        <v>0</v>
      </c>
      <c r="K353" s="247"/>
      <c r="L353" s="39"/>
      <c r="M353" s="157" t="s">
        <v>1</v>
      </c>
      <c r="N353" s="234" t="s">
        <v>39</v>
      </c>
      <c r="O353" s="248">
        <v>0</v>
      </c>
      <c r="P353" s="248">
        <f t="shared" si="71"/>
        <v>0</v>
      </c>
      <c r="Q353" s="248">
        <v>0</v>
      </c>
      <c r="R353" s="248">
        <f t="shared" si="72"/>
        <v>0</v>
      </c>
      <c r="S353" s="248">
        <v>0</v>
      </c>
      <c r="T353" s="160">
        <f t="shared" si="73"/>
        <v>0</v>
      </c>
      <c r="AR353" s="161" t="s">
        <v>202</v>
      </c>
      <c r="AT353" s="161" t="s">
        <v>140</v>
      </c>
      <c r="AU353" s="161" t="s">
        <v>86</v>
      </c>
      <c r="AY353" s="211" t="s">
        <v>138</v>
      </c>
      <c r="BE353" s="249">
        <f t="shared" si="74"/>
        <v>0</v>
      </c>
      <c r="BF353" s="249">
        <f t="shared" si="75"/>
        <v>0</v>
      </c>
      <c r="BG353" s="249">
        <f t="shared" si="76"/>
        <v>0</v>
      </c>
      <c r="BH353" s="249">
        <f t="shared" si="77"/>
        <v>0</v>
      </c>
      <c r="BI353" s="249">
        <f t="shared" si="78"/>
        <v>0</v>
      </c>
      <c r="BJ353" s="211" t="s">
        <v>86</v>
      </c>
      <c r="BK353" s="249">
        <f t="shared" si="79"/>
        <v>0</v>
      </c>
      <c r="BL353" s="211" t="s">
        <v>202</v>
      </c>
      <c r="BM353" s="161" t="s">
        <v>3277</v>
      </c>
    </row>
    <row r="354" spans="2:65" s="239" customFormat="1" ht="22.9" customHeight="1">
      <c r="B354" s="240"/>
      <c r="D354" s="138" t="s">
        <v>72</v>
      </c>
      <c r="E354" s="147" t="s">
        <v>3278</v>
      </c>
      <c r="F354" s="147" t="s">
        <v>3279</v>
      </c>
      <c r="I354" s="250"/>
      <c r="J354" s="245">
        <f>BK354</f>
        <v>0</v>
      </c>
      <c r="L354" s="240"/>
      <c r="M354" s="242"/>
      <c r="P354" s="243">
        <f>SUM(P355:P364)</f>
        <v>0</v>
      </c>
      <c r="R354" s="243">
        <f>SUM(R355:R364)</f>
        <v>0</v>
      </c>
      <c r="T354" s="244">
        <f>SUM(T355:T364)</f>
        <v>0</v>
      </c>
      <c r="AR354" s="138" t="s">
        <v>86</v>
      </c>
      <c r="AT354" s="145" t="s">
        <v>72</v>
      </c>
      <c r="AU354" s="145" t="s">
        <v>80</v>
      </c>
      <c r="AY354" s="138" t="s">
        <v>138</v>
      </c>
      <c r="BK354" s="146">
        <f>SUM(BK355:BK364)</f>
        <v>0</v>
      </c>
    </row>
    <row r="355" spans="2:65" s="2" customFormat="1" ht="21.75" customHeight="1">
      <c r="B355" s="246"/>
      <c r="C355" s="150" t="s">
        <v>922</v>
      </c>
      <c r="D355" s="150" t="s">
        <v>140</v>
      </c>
      <c r="E355" s="151" t="s">
        <v>3280</v>
      </c>
      <c r="F355" s="152" t="s">
        <v>3281</v>
      </c>
      <c r="G355" s="153" t="s">
        <v>143</v>
      </c>
      <c r="H355" s="154">
        <v>258.959</v>
      </c>
      <c r="I355" s="178"/>
      <c r="J355" s="155">
        <f t="shared" ref="J355:J364" si="80">ROUND(I355*H355,2)</f>
        <v>0</v>
      </c>
      <c r="K355" s="247"/>
      <c r="L355" s="39"/>
      <c r="M355" s="157" t="s">
        <v>1</v>
      </c>
      <c r="N355" s="234" t="s">
        <v>39</v>
      </c>
      <c r="O355" s="248">
        <v>0</v>
      </c>
      <c r="P355" s="248">
        <f t="shared" ref="P355:P364" si="81">O355*H355</f>
        <v>0</v>
      </c>
      <c r="Q355" s="248">
        <v>0</v>
      </c>
      <c r="R355" s="248">
        <f t="shared" ref="R355:R364" si="82">Q355*H355</f>
        <v>0</v>
      </c>
      <c r="S355" s="248">
        <v>0</v>
      </c>
      <c r="T355" s="160">
        <f t="shared" ref="T355:T364" si="83">S355*H355</f>
        <v>0</v>
      </c>
      <c r="AR355" s="161" t="s">
        <v>202</v>
      </c>
      <c r="AT355" s="161" t="s">
        <v>140</v>
      </c>
      <c r="AU355" s="161" t="s">
        <v>86</v>
      </c>
      <c r="AY355" s="211" t="s">
        <v>138</v>
      </c>
      <c r="BE355" s="249">
        <f t="shared" ref="BE355:BE364" si="84">IF(N355="základná",J355,0)</f>
        <v>0</v>
      </c>
      <c r="BF355" s="249">
        <f t="shared" ref="BF355:BF364" si="85">IF(N355="znížená",J355,0)</f>
        <v>0</v>
      </c>
      <c r="BG355" s="249">
        <f t="shared" ref="BG355:BG364" si="86">IF(N355="zákl. prenesená",J355,0)</f>
        <v>0</v>
      </c>
      <c r="BH355" s="249">
        <f t="shared" ref="BH355:BH364" si="87">IF(N355="zníž. prenesená",J355,0)</f>
        <v>0</v>
      </c>
      <c r="BI355" s="249">
        <f t="shared" ref="BI355:BI364" si="88">IF(N355="nulová",J355,0)</f>
        <v>0</v>
      </c>
      <c r="BJ355" s="211" t="s">
        <v>86</v>
      </c>
      <c r="BK355" s="249">
        <f t="shared" ref="BK355:BK364" si="89">ROUND(I355*H355,2)</f>
        <v>0</v>
      </c>
      <c r="BL355" s="211" t="s">
        <v>202</v>
      </c>
      <c r="BM355" s="161" t="s">
        <v>3282</v>
      </c>
    </row>
    <row r="356" spans="2:65" s="2" customFormat="1" ht="24.2" customHeight="1">
      <c r="B356" s="246"/>
      <c r="C356" s="150" t="s">
        <v>926</v>
      </c>
      <c r="D356" s="150" t="s">
        <v>140</v>
      </c>
      <c r="E356" s="151" t="s">
        <v>3283</v>
      </c>
      <c r="F356" s="152" t="s">
        <v>3284</v>
      </c>
      <c r="G356" s="153" t="s">
        <v>143</v>
      </c>
      <c r="H356" s="154">
        <v>21.667000000000002</v>
      </c>
      <c r="I356" s="178"/>
      <c r="J356" s="155">
        <f t="shared" si="80"/>
        <v>0</v>
      </c>
      <c r="K356" s="247"/>
      <c r="L356" s="39"/>
      <c r="M356" s="157" t="s">
        <v>1</v>
      </c>
      <c r="N356" s="234" t="s">
        <v>39</v>
      </c>
      <c r="O356" s="248">
        <v>0</v>
      </c>
      <c r="P356" s="248">
        <f t="shared" si="81"/>
        <v>0</v>
      </c>
      <c r="Q356" s="248">
        <v>0</v>
      </c>
      <c r="R356" s="248">
        <f t="shared" si="82"/>
        <v>0</v>
      </c>
      <c r="S356" s="248">
        <v>0</v>
      </c>
      <c r="T356" s="160">
        <f t="shared" si="83"/>
        <v>0</v>
      </c>
      <c r="AR356" s="161" t="s">
        <v>202</v>
      </c>
      <c r="AT356" s="161" t="s">
        <v>140</v>
      </c>
      <c r="AU356" s="161" t="s">
        <v>86</v>
      </c>
      <c r="AY356" s="211" t="s">
        <v>138</v>
      </c>
      <c r="BE356" s="249">
        <f t="shared" si="84"/>
        <v>0</v>
      </c>
      <c r="BF356" s="249">
        <f t="shared" si="85"/>
        <v>0</v>
      </c>
      <c r="BG356" s="249">
        <f t="shared" si="86"/>
        <v>0</v>
      </c>
      <c r="BH356" s="249">
        <f t="shared" si="87"/>
        <v>0</v>
      </c>
      <c r="BI356" s="249">
        <f t="shared" si="88"/>
        <v>0</v>
      </c>
      <c r="BJ356" s="211" t="s">
        <v>86</v>
      </c>
      <c r="BK356" s="249">
        <f t="shared" si="89"/>
        <v>0</v>
      </c>
      <c r="BL356" s="211" t="s">
        <v>202</v>
      </c>
      <c r="BM356" s="161" t="s">
        <v>3285</v>
      </c>
    </row>
    <row r="357" spans="2:65" s="2" customFormat="1" ht="21.75" customHeight="1">
      <c r="B357" s="246"/>
      <c r="C357" s="150" t="s">
        <v>930</v>
      </c>
      <c r="D357" s="150" t="s">
        <v>140</v>
      </c>
      <c r="E357" s="151" t="s">
        <v>3286</v>
      </c>
      <c r="F357" s="152" t="s">
        <v>3287</v>
      </c>
      <c r="G357" s="153" t="s">
        <v>143</v>
      </c>
      <c r="H357" s="154">
        <v>12.398999999999999</v>
      </c>
      <c r="I357" s="178"/>
      <c r="J357" s="155">
        <f t="shared" si="80"/>
        <v>0</v>
      </c>
      <c r="K357" s="247"/>
      <c r="L357" s="39"/>
      <c r="M357" s="157" t="s">
        <v>1</v>
      </c>
      <c r="N357" s="234" t="s">
        <v>39</v>
      </c>
      <c r="O357" s="248">
        <v>0</v>
      </c>
      <c r="P357" s="248">
        <f t="shared" si="81"/>
        <v>0</v>
      </c>
      <c r="Q357" s="248">
        <v>0</v>
      </c>
      <c r="R357" s="248">
        <f t="shared" si="82"/>
        <v>0</v>
      </c>
      <c r="S357" s="248">
        <v>0</v>
      </c>
      <c r="T357" s="160">
        <f t="shared" si="83"/>
        <v>0</v>
      </c>
      <c r="AR357" s="161" t="s">
        <v>202</v>
      </c>
      <c r="AT357" s="161" t="s">
        <v>140</v>
      </c>
      <c r="AU357" s="161" t="s">
        <v>86</v>
      </c>
      <c r="AY357" s="211" t="s">
        <v>138</v>
      </c>
      <c r="BE357" s="249">
        <f t="shared" si="84"/>
        <v>0</v>
      </c>
      <c r="BF357" s="249">
        <f t="shared" si="85"/>
        <v>0</v>
      </c>
      <c r="BG357" s="249">
        <f t="shared" si="86"/>
        <v>0</v>
      </c>
      <c r="BH357" s="249">
        <f t="shared" si="87"/>
        <v>0</v>
      </c>
      <c r="BI357" s="249">
        <f t="shared" si="88"/>
        <v>0</v>
      </c>
      <c r="BJ357" s="211" t="s">
        <v>86</v>
      </c>
      <c r="BK357" s="249">
        <f t="shared" si="89"/>
        <v>0</v>
      </c>
      <c r="BL357" s="211" t="s">
        <v>202</v>
      </c>
      <c r="BM357" s="161" t="s">
        <v>3288</v>
      </c>
    </row>
    <row r="358" spans="2:65" s="2" customFormat="1" ht="21.75" customHeight="1">
      <c r="B358" s="246"/>
      <c r="C358" s="150" t="s">
        <v>934</v>
      </c>
      <c r="D358" s="150" t="s">
        <v>140</v>
      </c>
      <c r="E358" s="151" t="s">
        <v>3289</v>
      </c>
      <c r="F358" s="152" t="s">
        <v>3290</v>
      </c>
      <c r="G358" s="153" t="s">
        <v>148</v>
      </c>
      <c r="H358" s="154">
        <v>264.88</v>
      </c>
      <c r="I358" s="178"/>
      <c r="J358" s="155">
        <f t="shared" si="80"/>
        <v>0</v>
      </c>
      <c r="K358" s="247"/>
      <c r="L358" s="39"/>
      <c r="M358" s="157" t="s">
        <v>1</v>
      </c>
      <c r="N358" s="234" t="s">
        <v>39</v>
      </c>
      <c r="O358" s="248">
        <v>0</v>
      </c>
      <c r="P358" s="248">
        <f t="shared" si="81"/>
        <v>0</v>
      </c>
      <c r="Q358" s="248">
        <v>0</v>
      </c>
      <c r="R358" s="248">
        <f t="shared" si="82"/>
        <v>0</v>
      </c>
      <c r="S358" s="248">
        <v>0</v>
      </c>
      <c r="T358" s="160">
        <f t="shared" si="83"/>
        <v>0</v>
      </c>
      <c r="AR358" s="161" t="s">
        <v>202</v>
      </c>
      <c r="AT358" s="161" t="s">
        <v>140</v>
      </c>
      <c r="AU358" s="161" t="s">
        <v>86</v>
      </c>
      <c r="AY358" s="211" t="s">
        <v>138</v>
      </c>
      <c r="BE358" s="249">
        <f t="shared" si="84"/>
        <v>0</v>
      </c>
      <c r="BF358" s="249">
        <f t="shared" si="85"/>
        <v>0</v>
      </c>
      <c r="BG358" s="249">
        <f t="shared" si="86"/>
        <v>0</v>
      </c>
      <c r="BH358" s="249">
        <f t="shared" si="87"/>
        <v>0</v>
      </c>
      <c r="BI358" s="249">
        <f t="shared" si="88"/>
        <v>0</v>
      </c>
      <c r="BJ358" s="211" t="s">
        <v>86</v>
      </c>
      <c r="BK358" s="249">
        <f t="shared" si="89"/>
        <v>0</v>
      </c>
      <c r="BL358" s="211" t="s">
        <v>202</v>
      </c>
      <c r="BM358" s="161" t="s">
        <v>3291</v>
      </c>
    </row>
    <row r="359" spans="2:65" s="2" customFormat="1" ht="16.5" customHeight="1">
      <c r="B359" s="246"/>
      <c r="C359" s="163" t="s">
        <v>938</v>
      </c>
      <c r="D359" s="163" t="s">
        <v>322</v>
      </c>
      <c r="E359" s="164" t="s">
        <v>3292</v>
      </c>
      <c r="F359" s="165" t="s">
        <v>3293</v>
      </c>
      <c r="G359" s="166" t="s">
        <v>148</v>
      </c>
      <c r="H359" s="167">
        <v>281.68700000000001</v>
      </c>
      <c r="I359" s="180"/>
      <c r="J359" s="168">
        <f t="shared" si="80"/>
        <v>0</v>
      </c>
      <c r="K359" s="169"/>
      <c r="L359" s="170"/>
      <c r="M359" s="171" t="s">
        <v>1</v>
      </c>
      <c r="N359" s="251" t="s">
        <v>39</v>
      </c>
      <c r="O359" s="248">
        <v>0</v>
      </c>
      <c r="P359" s="248">
        <f t="shared" si="81"/>
        <v>0</v>
      </c>
      <c r="Q359" s="248">
        <v>0</v>
      </c>
      <c r="R359" s="248">
        <f t="shared" si="82"/>
        <v>0</v>
      </c>
      <c r="S359" s="248">
        <v>0</v>
      </c>
      <c r="T359" s="160">
        <f t="shared" si="83"/>
        <v>0</v>
      </c>
      <c r="AR359" s="161" t="s">
        <v>267</v>
      </c>
      <c r="AT359" s="161" t="s">
        <v>322</v>
      </c>
      <c r="AU359" s="161" t="s">
        <v>86</v>
      </c>
      <c r="AY359" s="211" t="s">
        <v>138</v>
      </c>
      <c r="BE359" s="249">
        <f t="shared" si="84"/>
        <v>0</v>
      </c>
      <c r="BF359" s="249">
        <f t="shared" si="85"/>
        <v>0</v>
      </c>
      <c r="BG359" s="249">
        <f t="shared" si="86"/>
        <v>0</v>
      </c>
      <c r="BH359" s="249">
        <f t="shared" si="87"/>
        <v>0</v>
      </c>
      <c r="BI359" s="249">
        <f t="shared" si="88"/>
        <v>0</v>
      </c>
      <c r="BJ359" s="211" t="s">
        <v>86</v>
      </c>
      <c r="BK359" s="249">
        <f t="shared" si="89"/>
        <v>0</v>
      </c>
      <c r="BL359" s="211" t="s">
        <v>202</v>
      </c>
      <c r="BM359" s="161" t="s">
        <v>3294</v>
      </c>
    </row>
    <row r="360" spans="2:65" s="2" customFormat="1" ht="16.5" customHeight="1">
      <c r="B360" s="246"/>
      <c r="C360" s="150" t="s">
        <v>942</v>
      </c>
      <c r="D360" s="150" t="s">
        <v>140</v>
      </c>
      <c r="E360" s="151" t="s">
        <v>3295</v>
      </c>
      <c r="F360" s="152" t="s">
        <v>3296</v>
      </c>
      <c r="G360" s="153" t="s">
        <v>148</v>
      </c>
      <c r="H360" s="154">
        <v>122.53</v>
      </c>
      <c r="I360" s="178"/>
      <c r="J360" s="155">
        <f t="shared" si="80"/>
        <v>0</v>
      </c>
      <c r="K360" s="247"/>
      <c r="L360" s="39"/>
      <c r="M360" s="157" t="s">
        <v>1</v>
      </c>
      <c r="N360" s="234" t="s">
        <v>39</v>
      </c>
      <c r="O360" s="248">
        <v>0</v>
      </c>
      <c r="P360" s="248">
        <f t="shared" si="81"/>
        <v>0</v>
      </c>
      <c r="Q360" s="248">
        <v>0</v>
      </c>
      <c r="R360" s="248">
        <f t="shared" si="82"/>
        <v>0</v>
      </c>
      <c r="S360" s="248">
        <v>0</v>
      </c>
      <c r="T360" s="160">
        <f t="shared" si="83"/>
        <v>0</v>
      </c>
      <c r="AR360" s="161" t="s">
        <v>202</v>
      </c>
      <c r="AT360" s="161" t="s">
        <v>140</v>
      </c>
      <c r="AU360" s="161" t="s">
        <v>86</v>
      </c>
      <c r="AY360" s="211" t="s">
        <v>138</v>
      </c>
      <c r="BE360" s="249">
        <f t="shared" si="84"/>
        <v>0</v>
      </c>
      <c r="BF360" s="249">
        <f t="shared" si="85"/>
        <v>0</v>
      </c>
      <c r="BG360" s="249">
        <f t="shared" si="86"/>
        <v>0</v>
      </c>
      <c r="BH360" s="249">
        <f t="shared" si="87"/>
        <v>0</v>
      </c>
      <c r="BI360" s="249">
        <f t="shared" si="88"/>
        <v>0</v>
      </c>
      <c r="BJ360" s="211" t="s">
        <v>86</v>
      </c>
      <c r="BK360" s="249">
        <f t="shared" si="89"/>
        <v>0</v>
      </c>
      <c r="BL360" s="211" t="s">
        <v>202</v>
      </c>
      <c r="BM360" s="161" t="s">
        <v>3297</v>
      </c>
    </row>
    <row r="361" spans="2:65" s="2" customFormat="1" ht="16.5" customHeight="1">
      <c r="B361" s="246"/>
      <c r="C361" s="163" t="s">
        <v>946</v>
      </c>
      <c r="D361" s="163" t="s">
        <v>322</v>
      </c>
      <c r="E361" s="164" t="s">
        <v>3298</v>
      </c>
      <c r="F361" s="165" t="s">
        <v>3299</v>
      </c>
      <c r="G361" s="166" t="s">
        <v>148</v>
      </c>
      <c r="H361" s="167">
        <v>130.64699999999999</v>
      </c>
      <c r="I361" s="180"/>
      <c r="J361" s="168">
        <f t="shared" si="80"/>
        <v>0</v>
      </c>
      <c r="K361" s="169"/>
      <c r="L361" s="170"/>
      <c r="M361" s="171" t="s">
        <v>1</v>
      </c>
      <c r="N361" s="251" t="s">
        <v>39</v>
      </c>
      <c r="O361" s="248">
        <v>0</v>
      </c>
      <c r="P361" s="248">
        <f t="shared" si="81"/>
        <v>0</v>
      </c>
      <c r="Q361" s="248">
        <v>0</v>
      </c>
      <c r="R361" s="248">
        <f t="shared" si="82"/>
        <v>0</v>
      </c>
      <c r="S361" s="248">
        <v>0</v>
      </c>
      <c r="T361" s="160">
        <f t="shared" si="83"/>
        <v>0</v>
      </c>
      <c r="AR361" s="161" t="s">
        <v>267</v>
      </c>
      <c r="AT361" s="161" t="s">
        <v>322</v>
      </c>
      <c r="AU361" s="161" t="s">
        <v>86</v>
      </c>
      <c r="AY361" s="211" t="s">
        <v>138</v>
      </c>
      <c r="BE361" s="249">
        <f t="shared" si="84"/>
        <v>0</v>
      </c>
      <c r="BF361" s="249">
        <f t="shared" si="85"/>
        <v>0</v>
      </c>
      <c r="BG361" s="249">
        <f t="shared" si="86"/>
        <v>0</v>
      </c>
      <c r="BH361" s="249">
        <f t="shared" si="87"/>
        <v>0</v>
      </c>
      <c r="BI361" s="249">
        <f t="shared" si="88"/>
        <v>0</v>
      </c>
      <c r="BJ361" s="211" t="s">
        <v>86</v>
      </c>
      <c r="BK361" s="249">
        <f t="shared" si="89"/>
        <v>0</v>
      </c>
      <c r="BL361" s="211" t="s">
        <v>202</v>
      </c>
      <c r="BM361" s="161" t="s">
        <v>3300</v>
      </c>
    </row>
    <row r="362" spans="2:65" s="2" customFormat="1" ht="24.2" customHeight="1">
      <c r="B362" s="246"/>
      <c r="C362" s="150" t="s">
        <v>950</v>
      </c>
      <c r="D362" s="150" t="s">
        <v>140</v>
      </c>
      <c r="E362" s="151" t="s">
        <v>3301</v>
      </c>
      <c r="F362" s="152" t="s">
        <v>3302</v>
      </c>
      <c r="G362" s="153" t="s">
        <v>148</v>
      </c>
      <c r="H362" s="154">
        <v>32.299999999999997</v>
      </c>
      <c r="I362" s="178"/>
      <c r="J362" s="155">
        <f t="shared" si="80"/>
        <v>0</v>
      </c>
      <c r="K362" s="247"/>
      <c r="L362" s="39"/>
      <c r="M362" s="157" t="s">
        <v>1</v>
      </c>
      <c r="N362" s="234" t="s">
        <v>39</v>
      </c>
      <c r="O362" s="248">
        <v>0</v>
      </c>
      <c r="P362" s="248">
        <f t="shared" si="81"/>
        <v>0</v>
      </c>
      <c r="Q362" s="248">
        <v>0</v>
      </c>
      <c r="R362" s="248">
        <f t="shared" si="82"/>
        <v>0</v>
      </c>
      <c r="S362" s="248">
        <v>0</v>
      </c>
      <c r="T362" s="160">
        <f t="shared" si="83"/>
        <v>0</v>
      </c>
      <c r="AR362" s="161" t="s">
        <v>202</v>
      </c>
      <c r="AT362" s="161" t="s">
        <v>140</v>
      </c>
      <c r="AU362" s="161" t="s">
        <v>86</v>
      </c>
      <c r="AY362" s="211" t="s">
        <v>138</v>
      </c>
      <c r="BE362" s="249">
        <f t="shared" si="84"/>
        <v>0</v>
      </c>
      <c r="BF362" s="249">
        <f t="shared" si="85"/>
        <v>0</v>
      </c>
      <c r="BG362" s="249">
        <f t="shared" si="86"/>
        <v>0</v>
      </c>
      <c r="BH362" s="249">
        <f t="shared" si="87"/>
        <v>0</v>
      </c>
      <c r="BI362" s="249">
        <f t="shared" si="88"/>
        <v>0</v>
      </c>
      <c r="BJ362" s="211" t="s">
        <v>86</v>
      </c>
      <c r="BK362" s="249">
        <f t="shared" si="89"/>
        <v>0</v>
      </c>
      <c r="BL362" s="211" t="s">
        <v>202</v>
      </c>
      <c r="BM362" s="161" t="s">
        <v>3303</v>
      </c>
    </row>
    <row r="363" spans="2:65" s="2" customFormat="1" ht="24.2" customHeight="1">
      <c r="B363" s="246"/>
      <c r="C363" s="163" t="s">
        <v>954</v>
      </c>
      <c r="D363" s="163" t="s">
        <v>322</v>
      </c>
      <c r="E363" s="164" t="s">
        <v>3304</v>
      </c>
      <c r="F363" s="165" t="s">
        <v>3305</v>
      </c>
      <c r="G363" s="166" t="s">
        <v>148</v>
      </c>
      <c r="H363" s="167">
        <v>34.061999999999998</v>
      </c>
      <c r="I363" s="180"/>
      <c r="J363" s="168">
        <f t="shared" si="80"/>
        <v>0</v>
      </c>
      <c r="K363" s="169"/>
      <c r="L363" s="170"/>
      <c r="M363" s="171" t="s">
        <v>1</v>
      </c>
      <c r="N363" s="251" t="s">
        <v>39</v>
      </c>
      <c r="O363" s="248">
        <v>0</v>
      </c>
      <c r="P363" s="248">
        <f t="shared" si="81"/>
        <v>0</v>
      </c>
      <c r="Q363" s="248">
        <v>0</v>
      </c>
      <c r="R363" s="248">
        <f t="shared" si="82"/>
        <v>0</v>
      </c>
      <c r="S363" s="248">
        <v>0</v>
      </c>
      <c r="T363" s="160">
        <f t="shared" si="83"/>
        <v>0</v>
      </c>
      <c r="AR363" s="161" t="s">
        <v>267</v>
      </c>
      <c r="AT363" s="161" t="s">
        <v>322</v>
      </c>
      <c r="AU363" s="161" t="s">
        <v>86</v>
      </c>
      <c r="AY363" s="211" t="s">
        <v>138</v>
      </c>
      <c r="BE363" s="249">
        <f t="shared" si="84"/>
        <v>0</v>
      </c>
      <c r="BF363" s="249">
        <f t="shared" si="85"/>
        <v>0</v>
      </c>
      <c r="BG363" s="249">
        <f t="shared" si="86"/>
        <v>0</v>
      </c>
      <c r="BH363" s="249">
        <f t="shared" si="87"/>
        <v>0</v>
      </c>
      <c r="BI363" s="249">
        <f t="shared" si="88"/>
        <v>0</v>
      </c>
      <c r="BJ363" s="211" t="s">
        <v>86</v>
      </c>
      <c r="BK363" s="249">
        <f t="shared" si="89"/>
        <v>0</v>
      </c>
      <c r="BL363" s="211" t="s">
        <v>202</v>
      </c>
      <c r="BM363" s="161" t="s">
        <v>3306</v>
      </c>
    </row>
    <row r="364" spans="2:65" s="2" customFormat="1" ht="24.2" customHeight="1">
      <c r="B364" s="246"/>
      <c r="C364" s="150" t="s">
        <v>958</v>
      </c>
      <c r="D364" s="150" t="s">
        <v>140</v>
      </c>
      <c r="E364" s="151" t="s">
        <v>3307</v>
      </c>
      <c r="F364" s="152" t="s">
        <v>3308</v>
      </c>
      <c r="G364" s="153" t="s">
        <v>895</v>
      </c>
      <c r="H364" s="154">
        <v>173.83</v>
      </c>
      <c r="I364" s="178"/>
      <c r="J364" s="155">
        <f t="shared" si="80"/>
        <v>0</v>
      </c>
      <c r="K364" s="247"/>
      <c r="L364" s="39"/>
      <c r="M364" s="157" t="s">
        <v>1</v>
      </c>
      <c r="N364" s="234" t="s">
        <v>39</v>
      </c>
      <c r="O364" s="248">
        <v>0</v>
      </c>
      <c r="P364" s="248">
        <f t="shared" si="81"/>
        <v>0</v>
      </c>
      <c r="Q364" s="248">
        <v>0</v>
      </c>
      <c r="R364" s="248">
        <f t="shared" si="82"/>
        <v>0</v>
      </c>
      <c r="S364" s="248">
        <v>0</v>
      </c>
      <c r="T364" s="160">
        <f t="shared" si="83"/>
        <v>0</v>
      </c>
      <c r="AR364" s="161" t="s">
        <v>202</v>
      </c>
      <c r="AT364" s="161" t="s">
        <v>140</v>
      </c>
      <c r="AU364" s="161" t="s">
        <v>86</v>
      </c>
      <c r="AY364" s="211" t="s">
        <v>138</v>
      </c>
      <c r="BE364" s="249">
        <f t="shared" si="84"/>
        <v>0</v>
      </c>
      <c r="BF364" s="249">
        <f t="shared" si="85"/>
        <v>0</v>
      </c>
      <c r="BG364" s="249">
        <f t="shared" si="86"/>
        <v>0</v>
      </c>
      <c r="BH364" s="249">
        <f t="shared" si="87"/>
        <v>0</v>
      </c>
      <c r="BI364" s="249">
        <f t="shared" si="88"/>
        <v>0</v>
      </c>
      <c r="BJ364" s="211" t="s">
        <v>86</v>
      </c>
      <c r="BK364" s="249">
        <f t="shared" si="89"/>
        <v>0</v>
      </c>
      <c r="BL364" s="211" t="s">
        <v>202</v>
      </c>
      <c r="BM364" s="161" t="s">
        <v>3309</v>
      </c>
    </row>
    <row r="365" spans="2:65" s="239" customFormat="1" ht="22.9" customHeight="1">
      <c r="B365" s="240"/>
      <c r="D365" s="138" t="s">
        <v>72</v>
      </c>
      <c r="E365" s="147" t="s">
        <v>3310</v>
      </c>
      <c r="F365" s="147" t="s">
        <v>3311</v>
      </c>
      <c r="I365" s="250"/>
      <c r="J365" s="245">
        <f>BK365</f>
        <v>0</v>
      </c>
      <c r="L365" s="240"/>
      <c r="M365" s="242"/>
      <c r="P365" s="243">
        <f>SUM(P366:P380)</f>
        <v>0</v>
      </c>
      <c r="R365" s="243">
        <f>SUM(R366:R380)</f>
        <v>0</v>
      </c>
      <c r="T365" s="244">
        <f>SUM(T366:T380)</f>
        <v>0</v>
      </c>
      <c r="AR365" s="138" t="s">
        <v>86</v>
      </c>
      <c r="AT365" s="145" t="s">
        <v>72</v>
      </c>
      <c r="AU365" s="145" t="s">
        <v>80</v>
      </c>
      <c r="AY365" s="138" t="s">
        <v>138</v>
      </c>
      <c r="BK365" s="146">
        <f>SUM(BK366:BK380)</f>
        <v>0</v>
      </c>
    </row>
    <row r="366" spans="2:65" s="2" customFormat="1" ht="62.65" customHeight="1">
      <c r="B366" s="246"/>
      <c r="C366" s="150" t="s">
        <v>962</v>
      </c>
      <c r="D366" s="150" t="s">
        <v>140</v>
      </c>
      <c r="E366" s="151" t="s">
        <v>3312</v>
      </c>
      <c r="F366" s="152" t="s">
        <v>3313</v>
      </c>
      <c r="G366" s="153" t="s">
        <v>143</v>
      </c>
      <c r="H366" s="154">
        <v>26.745999999999999</v>
      </c>
      <c r="I366" s="178"/>
      <c r="J366" s="155">
        <f t="shared" ref="J366:J380" si="90">ROUND(I366*H366,2)</f>
        <v>0</v>
      </c>
      <c r="K366" s="247"/>
      <c r="L366" s="39"/>
      <c r="M366" s="157" t="s">
        <v>1</v>
      </c>
      <c r="N366" s="234" t="s">
        <v>39</v>
      </c>
      <c r="O366" s="248">
        <v>0</v>
      </c>
      <c r="P366" s="248">
        <f t="shared" ref="P366:P380" si="91">O366*H366</f>
        <v>0</v>
      </c>
      <c r="Q366" s="248">
        <v>0</v>
      </c>
      <c r="R366" s="248">
        <f t="shared" ref="R366:R380" si="92">Q366*H366</f>
        <v>0</v>
      </c>
      <c r="S366" s="248">
        <v>0</v>
      </c>
      <c r="T366" s="160">
        <f t="shared" ref="T366:T380" si="93">S366*H366</f>
        <v>0</v>
      </c>
      <c r="AR366" s="161" t="s">
        <v>202</v>
      </c>
      <c r="AT366" s="161" t="s">
        <v>140</v>
      </c>
      <c r="AU366" s="161" t="s">
        <v>86</v>
      </c>
      <c r="AY366" s="211" t="s">
        <v>138</v>
      </c>
      <c r="BE366" s="249">
        <f t="shared" ref="BE366:BE380" si="94">IF(N366="základná",J366,0)</f>
        <v>0</v>
      </c>
      <c r="BF366" s="249">
        <f t="shared" ref="BF366:BF380" si="95">IF(N366="znížená",J366,0)</f>
        <v>0</v>
      </c>
      <c r="BG366" s="249">
        <f t="shared" ref="BG366:BG380" si="96">IF(N366="zákl. prenesená",J366,0)</f>
        <v>0</v>
      </c>
      <c r="BH366" s="249">
        <f t="shared" ref="BH366:BH380" si="97">IF(N366="zníž. prenesená",J366,0)</f>
        <v>0</v>
      </c>
      <c r="BI366" s="249">
        <f t="shared" ref="BI366:BI380" si="98">IF(N366="nulová",J366,0)</f>
        <v>0</v>
      </c>
      <c r="BJ366" s="211" t="s">
        <v>86</v>
      </c>
      <c r="BK366" s="249">
        <f t="shared" ref="BK366:BK380" si="99">ROUND(I366*H366,2)</f>
        <v>0</v>
      </c>
      <c r="BL366" s="211" t="s">
        <v>202</v>
      </c>
      <c r="BM366" s="161" t="s">
        <v>3314</v>
      </c>
    </row>
    <row r="367" spans="2:65" s="2" customFormat="1" ht="55.5" customHeight="1">
      <c r="B367" s="246"/>
      <c r="C367" s="150" t="s">
        <v>966</v>
      </c>
      <c r="D367" s="150" t="s">
        <v>140</v>
      </c>
      <c r="E367" s="151" t="s">
        <v>3315</v>
      </c>
      <c r="F367" s="152" t="s">
        <v>3316</v>
      </c>
      <c r="G367" s="153" t="s">
        <v>143</v>
      </c>
      <c r="H367" s="154">
        <v>54.454999999999998</v>
      </c>
      <c r="I367" s="178"/>
      <c r="J367" s="155">
        <f t="shared" si="90"/>
        <v>0</v>
      </c>
      <c r="K367" s="247"/>
      <c r="L367" s="39"/>
      <c r="M367" s="157" t="s">
        <v>1</v>
      </c>
      <c r="N367" s="234" t="s">
        <v>39</v>
      </c>
      <c r="O367" s="248">
        <v>0</v>
      </c>
      <c r="P367" s="248">
        <f t="shared" si="91"/>
        <v>0</v>
      </c>
      <c r="Q367" s="248">
        <v>0</v>
      </c>
      <c r="R367" s="248">
        <f t="shared" si="92"/>
        <v>0</v>
      </c>
      <c r="S367" s="248">
        <v>0</v>
      </c>
      <c r="T367" s="160">
        <f t="shared" si="93"/>
        <v>0</v>
      </c>
      <c r="AR367" s="161" t="s">
        <v>202</v>
      </c>
      <c r="AT367" s="161" t="s">
        <v>140</v>
      </c>
      <c r="AU367" s="161" t="s">
        <v>86</v>
      </c>
      <c r="AY367" s="211" t="s">
        <v>138</v>
      </c>
      <c r="BE367" s="249">
        <f t="shared" si="94"/>
        <v>0</v>
      </c>
      <c r="BF367" s="249">
        <f t="shared" si="95"/>
        <v>0</v>
      </c>
      <c r="BG367" s="249">
        <f t="shared" si="96"/>
        <v>0</v>
      </c>
      <c r="BH367" s="249">
        <f t="shared" si="97"/>
        <v>0</v>
      </c>
      <c r="BI367" s="249">
        <f t="shared" si="98"/>
        <v>0</v>
      </c>
      <c r="BJ367" s="211" t="s">
        <v>86</v>
      </c>
      <c r="BK367" s="249">
        <f t="shared" si="99"/>
        <v>0</v>
      </c>
      <c r="BL367" s="211" t="s">
        <v>202</v>
      </c>
      <c r="BM367" s="161" t="s">
        <v>3317</v>
      </c>
    </row>
    <row r="368" spans="2:65" s="2" customFormat="1" ht="66.75" customHeight="1">
      <c r="B368" s="246"/>
      <c r="C368" s="150" t="s">
        <v>970</v>
      </c>
      <c r="D368" s="150" t="s">
        <v>140</v>
      </c>
      <c r="E368" s="151" t="s">
        <v>3318</v>
      </c>
      <c r="F368" s="152" t="s">
        <v>3319</v>
      </c>
      <c r="G368" s="153" t="s">
        <v>143</v>
      </c>
      <c r="H368" s="154">
        <v>7.6449999999999996</v>
      </c>
      <c r="I368" s="178"/>
      <c r="J368" s="155">
        <f t="shared" si="90"/>
        <v>0</v>
      </c>
      <c r="K368" s="247"/>
      <c r="L368" s="39"/>
      <c r="M368" s="157" t="s">
        <v>1</v>
      </c>
      <c r="N368" s="234" t="s">
        <v>39</v>
      </c>
      <c r="O368" s="248">
        <v>0</v>
      </c>
      <c r="P368" s="248">
        <f t="shared" si="91"/>
        <v>0</v>
      </c>
      <c r="Q368" s="248">
        <v>0</v>
      </c>
      <c r="R368" s="248">
        <f t="shared" si="92"/>
        <v>0</v>
      </c>
      <c r="S368" s="248">
        <v>0</v>
      </c>
      <c r="T368" s="160">
        <f t="shared" si="93"/>
        <v>0</v>
      </c>
      <c r="AR368" s="161" t="s">
        <v>202</v>
      </c>
      <c r="AT368" s="161" t="s">
        <v>140</v>
      </c>
      <c r="AU368" s="161" t="s">
        <v>86</v>
      </c>
      <c r="AY368" s="211" t="s">
        <v>138</v>
      </c>
      <c r="BE368" s="249">
        <f t="shared" si="94"/>
        <v>0</v>
      </c>
      <c r="BF368" s="249">
        <f t="shared" si="95"/>
        <v>0</v>
      </c>
      <c r="BG368" s="249">
        <f t="shared" si="96"/>
        <v>0</v>
      </c>
      <c r="BH368" s="249">
        <f t="shared" si="97"/>
        <v>0</v>
      </c>
      <c r="BI368" s="249">
        <f t="shared" si="98"/>
        <v>0</v>
      </c>
      <c r="BJ368" s="211" t="s">
        <v>86</v>
      </c>
      <c r="BK368" s="249">
        <f t="shared" si="99"/>
        <v>0</v>
      </c>
      <c r="BL368" s="211" t="s">
        <v>202</v>
      </c>
      <c r="BM368" s="161" t="s">
        <v>3320</v>
      </c>
    </row>
    <row r="369" spans="2:65" s="2" customFormat="1" ht="37.9" customHeight="1">
      <c r="B369" s="246"/>
      <c r="C369" s="150" t="s">
        <v>974</v>
      </c>
      <c r="D369" s="150" t="s">
        <v>140</v>
      </c>
      <c r="E369" s="151" t="s">
        <v>3321</v>
      </c>
      <c r="F369" s="152" t="s">
        <v>3322</v>
      </c>
      <c r="G369" s="153" t="s">
        <v>143</v>
      </c>
      <c r="H369" s="154">
        <v>143.79599999999999</v>
      </c>
      <c r="I369" s="178"/>
      <c r="J369" s="155">
        <f t="shared" si="90"/>
        <v>0</v>
      </c>
      <c r="K369" s="247"/>
      <c r="L369" s="39"/>
      <c r="M369" s="157" t="s">
        <v>1</v>
      </c>
      <c r="N369" s="234" t="s">
        <v>39</v>
      </c>
      <c r="O369" s="248">
        <v>0</v>
      </c>
      <c r="P369" s="248">
        <f t="shared" si="91"/>
        <v>0</v>
      </c>
      <c r="Q369" s="248">
        <v>0</v>
      </c>
      <c r="R369" s="248">
        <f t="shared" si="92"/>
        <v>0</v>
      </c>
      <c r="S369" s="248">
        <v>0</v>
      </c>
      <c r="T369" s="160">
        <f t="shared" si="93"/>
        <v>0</v>
      </c>
      <c r="AR369" s="161" t="s">
        <v>202</v>
      </c>
      <c r="AT369" s="161" t="s">
        <v>140</v>
      </c>
      <c r="AU369" s="161" t="s">
        <v>86</v>
      </c>
      <c r="AY369" s="211" t="s">
        <v>138</v>
      </c>
      <c r="BE369" s="249">
        <f t="shared" si="94"/>
        <v>0</v>
      </c>
      <c r="BF369" s="249">
        <f t="shared" si="95"/>
        <v>0</v>
      </c>
      <c r="BG369" s="249">
        <f t="shared" si="96"/>
        <v>0</v>
      </c>
      <c r="BH369" s="249">
        <f t="shared" si="97"/>
        <v>0</v>
      </c>
      <c r="BI369" s="249">
        <f t="shared" si="98"/>
        <v>0</v>
      </c>
      <c r="BJ369" s="211" t="s">
        <v>86</v>
      </c>
      <c r="BK369" s="249">
        <f t="shared" si="99"/>
        <v>0</v>
      </c>
      <c r="BL369" s="211" t="s">
        <v>202</v>
      </c>
      <c r="BM369" s="161" t="s">
        <v>3323</v>
      </c>
    </row>
    <row r="370" spans="2:65" s="2" customFormat="1" ht="24.2" customHeight="1">
      <c r="B370" s="246"/>
      <c r="C370" s="150" t="s">
        <v>978</v>
      </c>
      <c r="D370" s="150" t="s">
        <v>140</v>
      </c>
      <c r="E370" s="151" t="s">
        <v>3324</v>
      </c>
      <c r="F370" s="152" t="s">
        <v>3325</v>
      </c>
      <c r="G370" s="153" t="s">
        <v>143</v>
      </c>
      <c r="H370" s="154">
        <v>67.680000000000007</v>
      </c>
      <c r="I370" s="178"/>
      <c r="J370" s="155">
        <f t="shared" si="90"/>
        <v>0</v>
      </c>
      <c r="K370" s="247"/>
      <c r="L370" s="39"/>
      <c r="M370" s="157" t="s">
        <v>1</v>
      </c>
      <c r="N370" s="234" t="s">
        <v>39</v>
      </c>
      <c r="O370" s="248">
        <v>0</v>
      </c>
      <c r="P370" s="248">
        <f t="shared" si="91"/>
        <v>0</v>
      </c>
      <c r="Q370" s="248">
        <v>0</v>
      </c>
      <c r="R370" s="248">
        <f t="shared" si="92"/>
        <v>0</v>
      </c>
      <c r="S370" s="248">
        <v>0</v>
      </c>
      <c r="T370" s="160">
        <f t="shared" si="93"/>
        <v>0</v>
      </c>
      <c r="AR370" s="161" t="s">
        <v>202</v>
      </c>
      <c r="AT370" s="161" t="s">
        <v>140</v>
      </c>
      <c r="AU370" s="161" t="s">
        <v>86</v>
      </c>
      <c r="AY370" s="211" t="s">
        <v>138</v>
      </c>
      <c r="BE370" s="249">
        <f t="shared" si="94"/>
        <v>0</v>
      </c>
      <c r="BF370" s="249">
        <f t="shared" si="95"/>
        <v>0</v>
      </c>
      <c r="BG370" s="249">
        <f t="shared" si="96"/>
        <v>0</v>
      </c>
      <c r="BH370" s="249">
        <f t="shared" si="97"/>
        <v>0</v>
      </c>
      <c r="BI370" s="249">
        <f t="shared" si="98"/>
        <v>0</v>
      </c>
      <c r="BJ370" s="211" t="s">
        <v>86</v>
      </c>
      <c r="BK370" s="249">
        <f t="shared" si="99"/>
        <v>0</v>
      </c>
      <c r="BL370" s="211" t="s">
        <v>202</v>
      </c>
      <c r="BM370" s="161" t="s">
        <v>3326</v>
      </c>
    </row>
    <row r="371" spans="2:65" s="2" customFormat="1" ht="24.2" customHeight="1">
      <c r="B371" s="246"/>
      <c r="C371" s="150" t="s">
        <v>982</v>
      </c>
      <c r="D371" s="150" t="s">
        <v>140</v>
      </c>
      <c r="E371" s="151" t="s">
        <v>3327</v>
      </c>
      <c r="F371" s="152" t="s">
        <v>3328</v>
      </c>
      <c r="G371" s="153" t="s">
        <v>143</v>
      </c>
      <c r="H371" s="154">
        <v>32.220999999999997</v>
      </c>
      <c r="I371" s="178"/>
      <c r="J371" s="155">
        <f t="shared" si="90"/>
        <v>0</v>
      </c>
      <c r="K371" s="247"/>
      <c r="L371" s="39"/>
      <c r="M371" s="157" t="s">
        <v>1</v>
      </c>
      <c r="N371" s="234" t="s">
        <v>39</v>
      </c>
      <c r="O371" s="248">
        <v>0</v>
      </c>
      <c r="P371" s="248">
        <f t="shared" si="91"/>
        <v>0</v>
      </c>
      <c r="Q371" s="248">
        <v>0</v>
      </c>
      <c r="R371" s="248">
        <f t="shared" si="92"/>
        <v>0</v>
      </c>
      <c r="S371" s="248">
        <v>0</v>
      </c>
      <c r="T371" s="160">
        <f t="shared" si="93"/>
        <v>0</v>
      </c>
      <c r="AR371" s="161" t="s">
        <v>202</v>
      </c>
      <c r="AT371" s="161" t="s">
        <v>140</v>
      </c>
      <c r="AU371" s="161" t="s">
        <v>86</v>
      </c>
      <c r="AY371" s="211" t="s">
        <v>138</v>
      </c>
      <c r="BE371" s="249">
        <f t="shared" si="94"/>
        <v>0</v>
      </c>
      <c r="BF371" s="249">
        <f t="shared" si="95"/>
        <v>0</v>
      </c>
      <c r="BG371" s="249">
        <f t="shared" si="96"/>
        <v>0</v>
      </c>
      <c r="BH371" s="249">
        <f t="shared" si="97"/>
        <v>0</v>
      </c>
      <c r="BI371" s="249">
        <f t="shared" si="98"/>
        <v>0</v>
      </c>
      <c r="BJ371" s="211" t="s">
        <v>86</v>
      </c>
      <c r="BK371" s="249">
        <f t="shared" si="99"/>
        <v>0</v>
      </c>
      <c r="BL371" s="211" t="s">
        <v>202</v>
      </c>
      <c r="BM371" s="161" t="s">
        <v>3329</v>
      </c>
    </row>
    <row r="372" spans="2:65" s="2" customFormat="1" ht="24.2" customHeight="1">
      <c r="B372" s="246"/>
      <c r="C372" s="163" t="s">
        <v>986</v>
      </c>
      <c r="D372" s="163" t="s">
        <v>322</v>
      </c>
      <c r="E372" s="164" t="s">
        <v>3330</v>
      </c>
      <c r="F372" s="165" t="s">
        <v>3331</v>
      </c>
      <c r="G372" s="166" t="s">
        <v>143</v>
      </c>
      <c r="H372" s="167">
        <v>33.188000000000002</v>
      </c>
      <c r="I372" s="180"/>
      <c r="J372" s="168">
        <f t="shared" si="90"/>
        <v>0</v>
      </c>
      <c r="K372" s="169"/>
      <c r="L372" s="170"/>
      <c r="M372" s="171" t="s">
        <v>1</v>
      </c>
      <c r="N372" s="251" t="s">
        <v>39</v>
      </c>
      <c r="O372" s="248">
        <v>0</v>
      </c>
      <c r="P372" s="248">
        <f t="shared" si="91"/>
        <v>0</v>
      </c>
      <c r="Q372" s="248">
        <v>0</v>
      </c>
      <c r="R372" s="248">
        <f t="shared" si="92"/>
        <v>0</v>
      </c>
      <c r="S372" s="248">
        <v>0</v>
      </c>
      <c r="T372" s="160">
        <f t="shared" si="93"/>
        <v>0</v>
      </c>
      <c r="AR372" s="161" t="s">
        <v>267</v>
      </c>
      <c r="AT372" s="161" t="s">
        <v>322</v>
      </c>
      <c r="AU372" s="161" t="s">
        <v>86</v>
      </c>
      <c r="AY372" s="211" t="s">
        <v>138</v>
      </c>
      <c r="BE372" s="249">
        <f t="shared" si="94"/>
        <v>0</v>
      </c>
      <c r="BF372" s="249">
        <f t="shared" si="95"/>
        <v>0</v>
      </c>
      <c r="BG372" s="249">
        <f t="shared" si="96"/>
        <v>0</v>
      </c>
      <c r="BH372" s="249">
        <f t="shared" si="97"/>
        <v>0</v>
      </c>
      <c r="BI372" s="249">
        <f t="shared" si="98"/>
        <v>0</v>
      </c>
      <c r="BJ372" s="211" t="s">
        <v>86</v>
      </c>
      <c r="BK372" s="249">
        <f t="shared" si="99"/>
        <v>0</v>
      </c>
      <c r="BL372" s="211" t="s">
        <v>202</v>
      </c>
      <c r="BM372" s="161" t="s">
        <v>3332</v>
      </c>
    </row>
    <row r="373" spans="2:65" s="2" customFormat="1" ht="24.2" customHeight="1">
      <c r="B373" s="246"/>
      <c r="C373" s="150" t="s">
        <v>990</v>
      </c>
      <c r="D373" s="150" t="s">
        <v>140</v>
      </c>
      <c r="E373" s="151" t="s">
        <v>3333</v>
      </c>
      <c r="F373" s="152" t="s">
        <v>3334</v>
      </c>
      <c r="G373" s="153" t="s">
        <v>148</v>
      </c>
      <c r="H373" s="154">
        <v>9.36</v>
      </c>
      <c r="I373" s="178"/>
      <c r="J373" s="155">
        <f t="shared" si="90"/>
        <v>0</v>
      </c>
      <c r="K373" s="247"/>
      <c r="L373" s="39"/>
      <c r="M373" s="157" t="s">
        <v>1</v>
      </c>
      <c r="N373" s="234" t="s">
        <v>39</v>
      </c>
      <c r="O373" s="248">
        <v>0</v>
      </c>
      <c r="P373" s="248">
        <f t="shared" si="91"/>
        <v>0</v>
      </c>
      <c r="Q373" s="248">
        <v>0</v>
      </c>
      <c r="R373" s="248">
        <f t="shared" si="92"/>
        <v>0</v>
      </c>
      <c r="S373" s="248">
        <v>0</v>
      </c>
      <c r="T373" s="160">
        <f t="shared" si="93"/>
        <v>0</v>
      </c>
      <c r="AR373" s="161" t="s">
        <v>202</v>
      </c>
      <c r="AT373" s="161" t="s">
        <v>140</v>
      </c>
      <c r="AU373" s="161" t="s">
        <v>86</v>
      </c>
      <c r="AY373" s="211" t="s">
        <v>138</v>
      </c>
      <c r="BE373" s="249">
        <f t="shared" si="94"/>
        <v>0</v>
      </c>
      <c r="BF373" s="249">
        <f t="shared" si="95"/>
        <v>0</v>
      </c>
      <c r="BG373" s="249">
        <f t="shared" si="96"/>
        <v>0</v>
      </c>
      <c r="BH373" s="249">
        <f t="shared" si="97"/>
        <v>0</v>
      </c>
      <c r="BI373" s="249">
        <f t="shared" si="98"/>
        <v>0</v>
      </c>
      <c r="BJ373" s="211" t="s">
        <v>86</v>
      </c>
      <c r="BK373" s="249">
        <f t="shared" si="99"/>
        <v>0</v>
      </c>
      <c r="BL373" s="211" t="s">
        <v>202</v>
      </c>
      <c r="BM373" s="161" t="s">
        <v>3335</v>
      </c>
    </row>
    <row r="374" spans="2:65" s="2" customFormat="1" ht="24.2" customHeight="1">
      <c r="B374" s="246"/>
      <c r="C374" s="163" t="s">
        <v>994</v>
      </c>
      <c r="D374" s="163" t="s">
        <v>322</v>
      </c>
      <c r="E374" s="164" t="s">
        <v>3336</v>
      </c>
      <c r="F374" s="165" t="s">
        <v>3337</v>
      </c>
      <c r="G374" s="166" t="s">
        <v>148</v>
      </c>
      <c r="H374" s="167">
        <v>20.943999999999999</v>
      </c>
      <c r="I374" s="180"/>
      <c r="J374" s="168">
        <f t="shared" si="90"/>
        <v>0</v>
      </c>
      <c r="K374" s="169"/>
      <c r="L374" s="170"/>
      <c r="M374" s="171" t="s">
        <v>1</v>
      </c>
      <c r="N374" s="251" t="s">
        <v>39</v>
      </c>
      <c r="O374" s="248">
        <v>0</v>
      </c>
      <c r="P374" s="248">
        <f t="shared" si="91"/>
        <v>0</v>
      </c>
      <c r="Q374" s="248">
        <v>0</v>
      </c>
      <c r="R374" s="248">
        <f t="shared" si="92"/>
        <v>0</v>
      </c>
      <c r="S374" s="248">
        <v>0</v>
      </c>
      <c r="T374" s="160">
        <f t="shared" si="93"/>
        <v>0</v>
      </c>
      <c r="AR374" s="161" t="s">
        <v>267</v>
      </c>
      <c r="AT374" s="161" t="s">
        <v>322</v>
      </c>
      <c r="AU374" s="161" t="s">
        <v>86</v>
      </c>
      <c r="AY374" s="211" t="s">
        <v>138</v>
      </c>
      <c r="BE374" s="249">
        <f t="shared" si="94"/>
        <v>0</v>
      </c>
      <c r="BF374" s="249">
        <f t="shared" si="95"/>
        <v>0</v>
      </c>
      <c r="BG374" s="249">
        <f t="shared" si="96"/>
        <v>0</v>
      </c>
      <c r="BH374" s="249">
        <f t="shared" si="97"/>
        <v>0</v>
      </c>
      <c r="BI374" s="249">
        <f t="shared" si="98"/>
        <v>0</v>
      </c>
      <c r="BJ374" s="211" t="s">
        <v>86</v>
      </c>
      <c r="BK374" s="249">
        <f t="shared" si="99"/>
        <v>0</v>
      </c>
      <c r="BL374" s="211" t="s">
        <v>202</v>
      </c>
      <c r="BM374" s="161" t="s">
        <v>3338</v>
      </c>
    </row>
    <row r="375" spans="2:65" s="2" customFormat="1" ht="24.2" customHeight="1">
      <c r="B375" s="246"/>
      <c r="C375" s="163" t="s">
        <v>998</v>
      </c>
      <c r="D375" s="163" t="s">
        <v>322</v>
      </c>
      <c r="E375" s="164" t="s">
        <v>3339</v>
      </c>
      <c r="F375" s="165" t="s">
        <v>3340</v>
      </c>
      <c r="G375" s="166" t="s">
        <v>148</v>
      </c>
      <c r="H375" s="167">
        <v>5.3970000000000002</v>
      </c>
      <c r="I375" s="180"/>
      <c r="J375" s="168">
        <f t="shared" si="90"/>
        <v>0</v>
      </c>
      <c r="K375" s="169"/>
      <c r="L375" s="170"/>
      <c r="M375" s="171" t="s">
        <v>1</v>
      </c>
      <c r="N375" s="251" t="s">
        <v>39</v>
      </c>
      <c r="O375" s="248">
        <v>0</v>
      </c>
      <c r="P375" s="248">
        <f t="shared" si="91"/>
        <v>0</v>
      </c>
      <c r="Q375" s="248">
        <v>0</v>
      </c>
      <c r="R375" s="248">
        <f t="shared" si="92"/>
        <v>0</v>
      </c>
      <c r="S375" s="248">
        <v>0</v>
      </c>
      <c r="T375" s="160">
        <f t="shared" si="93"/>
        <v>0</v>
      </c>
      <c r="AR375" s="161" t="s">
        <v>267</v>
      </c>
      <c r="AT375" s="161" t="s">
        <v>322</v>
      </c>
      <c r="AU375" s="161" t="s">
        <v>86</v>
      </c>
      <c r="AY375" s="211" t="s">
        <v>138</v>
      </c>
      <c r="BE375" s="249">
        <f t="shared" si="94"/>
        <v>0</v>
      </c>
      <c r="BF375" s="249">
        <f t="shared" si="95"/>
        <v>0</v>
      </c>
      <c r="BG375" s="249">
        <f t="shared" si="96"/>
        <v>0</v>
      </c>
      <c r="BH375" s="249">
        <f t="shared" si="97"/>
        <v>0</v>
      </c>
      <c r="BI375" s="249">
        <f t="shared" si="98"/>
        <v>0</v>
      </c>
      <c r="BJ375" s="211" t="s">
        <v>86</v>
      </c>
      <c r="BK375" s="249">
        <f t="shared" si="99"/>
        <v>0</v>
      </c>
      <c r="BL375" s="211" t="s">
        <v>202</v>
      </c>
      <c r="BM375" s="161" t="s">
        <v>3341</v>
      </c>
    </row>
    <row r="376" spans="2:65" s="2" customFormat="1" ht="24.2" customHeight="1">
      <c r="B376" s="246"/>
      <c r="C376" s="150" t="s">
        <v>1002</v>
      </c>
      <c r="D376" s="150" t="s">
        <v>140</v>
      </c>
      <c r="E376" s="151" t="s">
        <v>3342</v>
      </c>
      <c r="F376" s="152" t="s">
        <v>3343</v>
      </c>
      <c r="G376" s="153" t="s">
        <v>148</v>
      </c>
      <c r="H376" s="154">
        <v>20.02</v>
      </c>
      <c r="I376" s="178"/>
      <c r="J376" s="155">
        <f t="shared" si="90"/>
        <v>0</v>
      </c>
      <c r="K376" s="247"/>
      <c r="L376" s="39"/>
      <c r="M376" s="157" t="s">
        <v>1</v>
      </c>
      <c r="N376" s="234" t="s">
        <v>39</v>
      </c>
      <c r="O376" s="248">
        <v>0</v>
      </c>
      <c r="P376" s="248">
        <f t="shared" si="91"/>
        <v>0</v>
      </c>
      <c r="Q376" s="248">
        <v>0</v>
      </c>
      <c r="R376" s="248">
        <f t="shared" si="92"/>
        <v>0</v>
      </c>
      <c r="S376" s="248">
        <v>0</v>
      </c>
      <c r="T376" s="160">
        <f t="shared" si="93"/>
        <v>0</v>
      </c>
      <c r="AR376" s="161" t="s">
        <v>202</v>
      </c>
      <c r="AT376" s="161" t="s">
        <v>140</v>
      </c>
      <c r="AU376" s="161" t="s">
        <v>86</v>
      </c>
      <c r="AY376" s="211" t="s">
        <v>138</v>
      </c>
      <c r="BE376" s="249">
        <f t="shared" si="94"/>
        <v>0</v>
      </c>
      <c r="BF376" s="249">
        <f t="shared" si="95"/>
        <v>0</v>
      </c>
      <c r="BG376" s="249">
        <f t="shared" si="96"/>
        <v>0</v>
      </c>
      <c r="BH376" s="249">
        <f t="shared" si="97"/>
        <v>0</v>
      </c>
      <c r="BI376" s="249">
        <f t="shared" si="98"/>
        <v>0</v>
      </c>
      <c r="BJ376" s="211" t="s">
        <v>86</v>
      </c>
      <c r="BK376" s="249">
        <f t="shared" si="99"/>
        <v>0</v>
      </c>
      <c r="BL376" s="211" t="s">
        <v>202</v>
      </c>
      <c r="BM376" s="161" t="s">
        <v>3344</v>
      </c>
    </row>
    <row r="377" spans="2:65" s="2" customFormat="1" ht="24.2" customHeight="1">
      <c r="B377" s="246"/>
      <c r="C377" s="150" t="s">
        <v>1006</v>
      </c>
      <c r="D377" s="150" t="s">
        <v>140</v>
      </c>
      <c r="E377" s="151" t="s">
        <v>3345</v>
      </c>
      <c r="F377" s="152" t="s">
        <v>3346</v>
      </c>
      <c r="G377" s="153" t="s">
        <v>148</v>
      </c>
      <c r="H377" s="154">
        <v>163.53</v>
      </c>
      <c r="I377" s="178"/>
      <c r="J377" s="155">
        <f t="shared" si="90"/>
        <v>0</v>
      </c>
      <c r="K377" s="247"/>
      <c r="L377" s="39"/>
      <c r="M377" s="157" t="s">
        <v>1</v>
      </c>
      <c r="N377" s="234" t="s">
        <v>39</v>
      </c>
      <c r="O377" s="248">
        <v>0</v>
      </c>
      <c r="P377" s="248">
        <f t="shared" si="91"/>
        <v>0</v>
      </c>
      <c r="Q377" s="248">
        <v>0</v>
      </c>
      <c r="R377" s="248">
        <f t="shared" si="92"/>
        <v>0</v>
      </c>
      <c r="S377" s="248">
        <v>0</v>
      </c>
      <c r="T377" s="160">
        <f t="shared" si="93"/>
        <v>0</v>
      </c>
      <c r="AR377" s="161" t="s">
        <v>202</v>
      </c>
      <c r="AT377" s="161" t="s">
        <v>140</v>
      </c>
      <c r="AU377" s="161" t="s">
        <v>86</v>
      </c>
      <c r="AY377" s="211" t="s">
        <v>138</v>
      </c>
      <c r="BE377" s="249">
        <f t="shared" si="94"/>
        <v>0</v>
      </c>
      <c r="BF377" s="249">
        <f t="shared" si="95"/>
        <v>0</v>
      </c>
      <c r="BG377" s="249">
        <f t="shared" si="96"/>
        <v>0</v>
      </c>
      <c r="BH377" s="249">
        <f t="shared" si="97"/>
        <v>0</v>
      </c>
      <c r="BI377" s="249">
        <f t="shared" si="98"/>
        <v>0</v>
      </c>
      <c r="BJ377" s="211" t="s">
        <v>86</v>
      </c>
      <c r="BK377" s="249">
        <f t="shared" si="99"/>
        <v>0</v>
      </c>
      <c r="BL377" s="211" t="s">
        <v>202</v>
      </c>
      <c r="BM377" s="161" t="s">
        <v>3347</v>
      </c>
    </row>
    <row r="378" spans="2:65" s="2" customFormat="1" ht="24.2" customHeight="1">
      <c r="B378" s="246"/>
      <c r="C378" s="163" t="s">
        <v>1010</v>
      </c>
      <c r="D378" s="163" t="s">
        <v>322</v>
      </c>
      <c r="E378" s="164" t="s">
        <v>3348</v>
      </c>
      <c r="F378" s="165" t="s">
        <v>3349</v>
      </c>
      <c r="G378" s="166" t="s">
        <v>148</v>
      </c>
      <c r="H378" s="167">
        <v>168.43600000000001</v>
      </c>
      <c r="I378" s="180"/>
      <c r="J378" s="168">
        <f t="shared" si="90"/>
        <v>0</v>
      </c>
      <c r="K378" s="169"/>
      <c r="L378" s="170"/>
      <c r="M378" s="171" t="s">
        <v>1</v>
      </c>
      <c r="N378" s="251" t="s">
        <v>39</v>
      </c>
      <c r="O378" s="248">
        <v>0</v>
      </c>
      <c r="P378" s="248">
        <f t="shared" si="91"/>
        <v>0</v>
      </c>
      <c r="Q378" s="248">
        <v>0</v>
      </c>
      <c r="R378" s="248">
        <f t="shared" si="92"/>
        <v>0</v>
      </c>
      <c r="S378" s="248">
        <v>0</v>
      </c>
      <c r="T378" s="160">
        <f t="shared" si="93"/>
        <v>0</v>
      </c>
      <c r="AR378" s="161" t="s">
        <v>267</v>
      </c>
      <c r="AT378" s="161" t="s">
        <v>322</v>
      </c>
      <c r="AU378" s="161" t="s">
        <v>86</v>
      </c>
      <c r="AY378" s="211" t="s">
        <v>138</v>
      </c>
      <c r="BE378" s="249">
        <f t="shared" si="94"/>
        <v>0</v>
      </c>
      <c r="BF378" s="249">
        <f t="shared" si="95"/>
        <v>0</v>
      </c>
      <c r="BG378" s="249">
        <f t="shared" si="96"/>
        <v>0</v>
      </c>
      <c r="BH378" s="249">
        <f t="shared" si="97"/>
        <v>0</v>
      </c>
      <c r="BI378" s="249">
        <f t="shared" si="98"/>
        <v>0</v>
      </c>
      <c r="BJ378" s="211" t="s">
        <v>86</v>
      </c>
      <c r="BK378" s="249">
        <f t="shared" si="99"/>
        <v>0</v>
      </c>
      <c r="BL378" s="211" t="s">
        <v>202</v>
      </c>
      <c r="BM378" s="161" t="s">
        <v>3350</v>
      </c>
    </row>
    <row r="379" spans="2:65" s="2" customFormat="1" ht="16.5" customHeight="1">
      <c r="B379" s="246"/>
      <c r="C379" s="163" t="s">
        <v>1013</v>
      </c>
      <c r="D379" s="163" t="s">
        <v>322</v>
      </c>
      <c r="E379" s="164" t="s">
        <v>3351</v>
      </c>
      <c r="F379" s="165" t="s">
        <v>3352</v>
      </c>
      <c r="G379" s="166" t="s">
        <v>148</v>
      </c>
      <c r="H379" s="167">
        <v>20.620999999999999</v>
      </c>
      <c r="I379" s="180"/>
      <c r="J379" s="168">
        <f t="shared" si="90"/>
        <v>0</v>
      </c>
      <c r="K379" s="169"/>
      <c r="L379" s="170"/>
      <c r="M379" s="171" t="s">
        <v>1</v>
      </c>
      <c r="N379" s="251" t="s">
        <v>39</v>
      </c>
      <c r="O379" s="248">
        <v>0</v>
      </c>
      <c r="P379" s="248">
        <f t="shared" si="91"/>
        <v>0</v>
      </c>
      <c r="Q379" s="248">
        <v>0</v>
      </c>
      <c r="R379" s="248">
        <f t="shared" si="92"/>
        <v>0</v>
      </c>
      <c r="S379" s="248">
        <v>0</v>
      </c>
      <c r="T379" s="160">
        <f t="shared" si="93"/>
        <v>0</v>
      </c>
      <c r="AR379" s="161" t="s">
        <v>267</v>
      </c>
      <c r="AT379" s="161" t="s">
        <v>322</v>
      </c>
      <c r="AU379" s="161" t="s">
        <v>86</v>
      </c>
      <c r="AY379" s="211" t="s">
        <v>138</v>
      </c>
      <c r="BE379" s="249">
        <f t="shared" si="94"/>
        <v>0</v>
      </c>
      <c r="BF379" s="249">
        <f t="shared" si="95"/>
        <v>0</v>
      </c>
      <c r="BG379" s="249">
        <f t="shared" si="96"/>
        <v>0</v>
      </c>
      <c r="BH379" s="249">
        <f t="shared" si="97"/>
        <v>0</v>
      </c>
      <c r="BI379" s="249">
        <f t="shared" si="98"/>
        <v>0</v>
      </c>
      <c r="BJ379" s="211" t="s">
        <v>86</v>
      </c>
      <c r="BK379" s="249">
        <f t="shared" si="99"/>
        <v>0</v>
      </c>
      <c r="BL379" s="211" t="s">
        <v>202</v>
      </c>
      <c r="BM379" s="161" t="s">
        <v>3353</v>
      </c>
    </row>
    <row r="380" spans="2:65" s="2" customFormat="1" ht="24.2" customHeight="1">
      <c r="B380" s="246"/>
      <c r="C380" s="150" t="s">
        <v>1017</v>
      </c>
      <c r="D380" s="150" t="s">
        <v>140</v>
      </c>
      <c r="E380" s="151" t="s">
        <v>3354</v>
      </c>
      <c r="F380" s="152" t="s">
        <v>3355</v>
      </c>
      <c r="G380" s="153" t="s">
        <v>895</v>
      </c>
      <c r="H380" s="154">
        <v>699.32899999999995</v>
      </c>
      <c r="I380" s="178"/>
      <c r="J380" s="155">
        <f t="shared" si="90"/>
        <v>0</v>
      </c>
      <c r="K380" s="247"/>
      <c r="L380" s="39"/>
      <c r="M380" s="157" t="s">
        <v>1</v>
      </c>
      <c r="N380" s="234" t="s">
        <v>39</v>
      </c>
      <c r="O380" s="248">
        <v>0</v>
      </c>
      <c r="P380" s="248">
        <f t="shared" si="91"/>
        <v>0</v>
      </c>
      <c r="Q380" s="248">
        <v>0</v>
      </c>
      <c r="R380" s="248">
        <f t="shared" si="92"/>
        <v>0</v>
      </c>
      <c r="S380" s="248">
        <v>0</v>
      </c>
      <c r="T380" s="160">
        <f t="shared" si="93"/>
        <v>0</v>
      </c>
      <c r="AR380" s="161" t="s">
        <v>202</v>
      </c>
      <c r="AT380" s="161" t="s">
        <v>140</v>
      </c>
      <c r="AU380" s="161" t="s">
        <v>86</v>
      </c>
      <c r="AY380" s="211" t="s">
        <v>138</v>
      </c>
      <c r="BE380" s="249">
        <f t="shared" si="94"/>
        <v>0</v>
      </c>
      <c r="BF380" s="249">
        <f t="shared" si="95"/>
        <v>0</v>
      </c>
      <c r="BG380" s="249">
        <f t="shared" si="96"/>
        <v>0</v>
      </c>
      <c r="BH380" s="249">
        <f t="shared" si="97"/>
        <v>0</v>
      </c>
      <c r="BI380" s="249">
        <f t="shared" si="98"/>
        <v>0</v>
      </c>
      <c r="BJ380" s="211" t="s">
        <v>86</v>
      </c>
      <c r="BK380" s="249">
        <f t="shared" si="99"/>
        <v>0</v>
      </c>
      <c r="BL380" s="211" t="s">
        <v>202</v>
      </c>
      <c r="BM380" s="161" t="s">
        <v>3356</v>
      </c>
    </row>
    <row r="381" spans="2:65" s="239" customFormat="1" ht="22.9" customHeight="1">
      <c r="B381" s="240"/>
      <c r="D381" s="138" t="s">
        <v>72</v>
      </c>
      <c r="E381" s="147" t="s">
        <v>3357</v>
      </c>
      <c r="F381" s="147" t="s">
        <v>3358</v>
      </c>
      <c r="I381" s="250"/>
      <c r="J381" s="245">
        <f>BK381</f>
        <v>0</v>
      </c>
      <c r="L381" s="240"/>
      <c r="M381" s="242"/>
      <c r="P381" s="243">
        <f>SUM(P382:P383)</f>
        <v>0</v>
      </c>
      <c r="R381" s="243">
        <f>SUM(R382:R383)</f>
        <v>0</v>
      </c>
      <c r="T381" s="244">
        <f>SUM(T382:T383)</f>
        <v>0</v>
      </c>
      <c r="AR381" s="138" t="s">
        <v>86</v>
      </c>
      <c r="AT381" s="145" t="s">
        <v>72</v>
      </c>
      <c r="AU381" s="145" t="s">
        <v>80</v>
      </c>
      <c r="AY381" s="138" t="s">
        <v>138</v>
      </c>
      <c r="BK381" s="146">
        <f>SUM(BK382:BK383)</f>
        <v>0</v>
      </c>
    </row>
    <row r="382" spans="2:65" s="2" customFormat="1" ht="24.2" customHeight="1">
      <c r="B382" s="246"/>
      <c r="C382" s="150" t="s">
        <v>1021</v>
      </c>
      <c r="D382" s="150" t="s">
        <v>140</v>
      </c>
      <c r="E382" s="151" t="s">
        <v>3359</v>
      </c>
      <c r="F382" s="152" t="s">
        <v>3360</v>
      </c>
      <c r="G382" s="153" t="s">
        <v>148</v>
      </c>
      <c r="H382" s="154">
        <v>174.13</v>
      </c>
      <c r="I382" s="178"/>
      <c r="J382" s="155">
        <f>ROUND(I382*H382,2)</f>
        <v>0</v>
      </c>
      <c r="K382" s="247"/>
      <c r="L382" s="39"/>
      <c r="M382" s="157" t="s">
        <v>1</v>
      </c>
      <c r="N382" s="234" t="s">
        <v>39</v>
      </c>
      <c r="O382" s="248">
        <v>0</v>
      </c>
      <c r="P382" s="248">
        <f>O382*H382</f>
        <v>0</v>
      </c>
      <c r="Q382" s="248">
        <v>0</v>
      </c>
      <c r="R382" s="248">
        <f>Q382*H382</f>
        <v>0</v>
      </c>
      <c r="S382" s="248">
        <v>0</v>
      </c>
      <c r="T382" s="160">
        <f>S382*H382</f>
        <v>0</v>
      </c>
      <c r="AR382" s="161" t="s">
        <v>202</v>
      </c>
      <c r="AT382" s="161" t="s">
        <v>140</v>
      </c>
      <c r="AU382" s="161" t="s">
        <v>86</v>
      </c>
      <c r="AY382" s="211" t="s">
        <v>138</v>
      </c>
      <c r="BE382" s="249">
        <f>IF(N382="základná",J382,0)</f>
        <v>0</v>
      </c>
      <c r="BF382" s="249">
        <f>IF(N382="znížená",J382,0)</f>
        <v>0</v>
      </c>
      <c r="BG382" s="249">
        <f>IF(N382="zákl. prenesená",J382,0)</f>
        <v>0</v>
      </c>
      <c r="BH382" s="249">
        <f>IF(N382="zníž. prenesená",J382,0)</f>
        <v>0</v>
      </c>
      <c r="BI382" s="249">
        <f>IF(N382="nulová",J382,0)</f>
        <v>0</v>
      </c>
      <c r="BJ382" s="211" t="s">
        <v>86</v>
      </c>
      <c r="BK382" s="249">
        <f>ROUND(I382*H382,2)</f>
        <v>0</v>
      </c>
      <c r="BL382" s="211" t="s">
        <v>202</v>
      </c>
      <c r="BM382" s="161" t="s">
        <v>3361</v>
      </c>
    </row>
    <row r="383" spans="2:65" s="2" customFormat="1" ht="24.2" customHeight="1">
      <c r="B383" s="246"/>
      <c r="C383" s="150" t="s">
        <v>1024</v>
      </c>
      <c r="D383" s="150" t="s">
        <v>140</v>
      </c>
      <c r="E383" s="151" t="s">
        <v>3362</v>
      </c>
      <c r="F383" s="152" t="s">
        <v>3363</v>
      </c>
      <c r="G383" s="153" t="s">
        <v>895</v>
      </c>
      <c r="H383" s="154">
        <v>306.38200000000001</v>
      </c>
      <c r="I383" s="178"/>
      <c r="J383" s="155">
        <f>ROUND(I383*H383,2)</f>
        <v>0</v>
      </c>
      <c r="K383" s="247"/>
      <c r="L383" s="39"/>
      <c r="M383" s="157" t="s">
        <v>1</v>
      </c>
      <c r="N383" s="234" t="s">
        <v>39</v>
      </c>
      <c r="O383" s="248">
        <v>0</v>
      </c>
      <c r="P383" s="248">
        <f>O383*H383</f>
        <v>0</v>
      </c>
      <c r="Q383" s="248">
        <v>0</v>
      </c>
      <c r="R383" s="248">
        <f>Q383*H383</f>
        <v>0</v>
      </c>
      <c r="S383" s="248">
        <v>0</v>
      </c>
      <c r="T383" s="160">
        <f>S383*H383</f>
        <v>0</v>
      </c>
      <c r="AR383" s="161" t="s">
        <v>202</v>
      </c>
      <c r="AT383" s="161" t="s">
        <v>140</v>
      </c>
      <c r="AU383" s="161" t="s">
        <v>86</v>
      </c>
      <c r="AY383" s="211" t="s">
        <v>138</v>
      </c>
      <c r="BE383" s="249">
        <f>IF(N383="základná",J383,0)</f>
        <v>0</v>
      </c>
      <c r="BF383" s="249">
        <f>IF(N383="znížená",J383,0)</f>
        <v>0</v>
      </c>
      <c r="BG383" s="249">
        <f>IF(N383="zákl. prenesená",J383,0)</f>
        <v>0</v>
      </c>
      <c r="BH383" s="249">
        <f>IF(N383="zníž. prenesená",J383,0)</f>
        <v>0</v>
      </c>
      <c r="BI383" s="249">
        <f>IF(N383="nulová",J383,0)</f>
        <v>0</v>
      </c>
      <c r="BJ383" s="211" t="s">
        <v>86</v>
      </c>
      <c r="BK383" s="249">
        <f>ROUND(I383*H383,2)</f>
        <v>0</v>
      </c>
      <c r="BL383" s="211" t="s">
        <v>202</v>
      </c>
      <c r="BM383" s="161" t="s">
        <v>3364</v>
      </c>
    </row>
    <row r="384" spans="2:65" s="239" customFormat="1" ht="22.9" customHeight="1">
      <c r="B384" s="240"/>
      <c r="D384" s="138" t="s">
        <v>72</v>
      </c>
      <c r="E384" s="147" t="s">
        <v>1362</v>
      </c>
      <c r="F384" s="147" t="s">
        <v>1363</v>
      </c>
      <c r="I384" s="250"/>
      <c r="J384" s="245">
        <f>BK384</f>
        <v>0</v>
      </c>
      <c r="L384" s="240"/>
      <c r="M384" s="242"/>
      <c r="P384" s="243">
        <f>SUM(P385:P388)</f>
        <v>0</v>
      </c>
      <c r="R384" s="243">
        <f>SUM(R385:R388)</f>
        <v>0</v>
      </c>
      <c r="T384" s="244">
        <f>SUM(T385:T388)</f>
        <v>0</v>
      </c>
      <c r="AR384" s="138" t="s">
        <v>86</v>
      </c>
      <c r="AT384" s="145" t="s">
        <v>72</v>
      </c>
      <c r="AU384" s="145" t="s">
        <v>80</v>
      </c>
      <c r="AY384" s="138" t="s">
        <v>138</v>
      </c>
      <c r="BK384" s="146">
        <f>SUM(BK385:BK388)</f>
        <v>0</v>
      </c>
    </row>
    <row r="385" spans="2:65" s="2" customFormat="1" ht="33" customHeight="1">
      <c r="B385" s="246"/>
      <c r="C385" s="150" t="s">
        <v>1027</v>
      </c>
      <c r="D385" s="150" t="s">
        <v>140</v>
      </c>
      <c r="E385" s="151" t="s">
        <v>3365</v>
      </c>
      <c r="F385" s="152" t="s">
        <v>3366</v>
      </c>
      <c r="G385" s="153" t="s">
        <v>148</v>
      </c>
      <c r="H385" s="154">
        <v>927.43</v>
      </c>
      <c r="I385" s="178"/>
      <c r="J385" s="155">
        <f>ROUND(I385*H385,2)</f>
        <v>0</v>
      </c>
      <c r="K385" s="247"/>
      <c r="L385" s="39"/>
      <c r="M385" s="157" t="s">
        <v>1</v>
      </c>
      <c r="N385" s="234" t="s">
        <v>39</v>
      </c>
      <c r="O385" s="248">
        <v>0</v>
      </c>
      <c r="P385" s="248">
        <f>O385*H385</f>
        <v>0</v>
      </c>
      <c r="Q385" s="248">
        <v>0</v>
      </c>
      <c r="R385" s="248">
        <f>Q385*H385</f>
        <v>0</v>
      </c>
      <c r="S385" s="248">
        <v>0</v>
      </c>
      <c r="T385" s="160">
        <f>S385*H385</f>
        <v>0</v>
      </c>
      <c r="AR385" s="161" t="s">
        <v>202</v>
      </c>
      <c r="AT385" s="161" t="s">
        <v>140</v>
      </c>
      <c r="AU385" s="161" t="s">
        <v>86</v>
      </c>
      <c r="AY385" s="211" t="s">
        <v>138</v>
      </c>
      <c r="BE385" s="249">
        <f>IF(N385="základná",J385,0)</f>
        <v>0</v>
      </c>
      <c r="BF385" s="249">
        <f>IF(N385="znížená",J385,0)</f>
        <v>0</v>
      </c>
      <c r="BG385" s="249">
        <f>IF(N385="zákl. prenesená",J385,0)</f>
        <v>0</v>
      </c>
      <c r="BH385" s="249">
        <f>IF(N385="zníž. prenesená",J385,0)</f>
        <v>0</v>
      </c>
      <c r="BI385" s="249">
        <f>IF(N385="nulová",J385,0)</f>
        <v>0</v>
      </c>
      <c r="BJ385" s="211" t="s">
        <v>86</v>
      </c>
      <c r="BK385" s="249">
        <f>ROUND(I385*H385,2)</f>
        <v>0</v>
      </c>
      <c r="BL385" s="211" t="s">
        <v>202</v>
      </c>
      <c r="BM385" s="161" t="s">
        <v>3367</v>
      </c>
    </row>
    <row r="386" spans="2:65" s="2" customFormat="1" ht="24.2" customHeight="1">
      <c r="B386" s="246"/>
      <c r="C386" s="163" t="s">
        <v>1031</v>
      </c>
      <c r="D386" s="163" t="s">
        <v>322</v>
      </c>
      <c r="E386" s="164" t="s">
        <v>3368</v>
      </c>
      <c r="F386" s="165" t="s">
        <v>3369</v>
      </c>
      <c r="G386" s="166" t="s">
        <v>148</v>
      </c>
      <c r="H386" s="167">
        <v>814.48</v>
      </c>
      <c r="I386" s="180"/>
      <c r="J386" s="168">
        <f>ROUND(I386*H386,2)</f>
        <v>0</v>
      </c>
      <c r="K386" s="169"/>
      <c r="L386" s="170"/>
      <c r="M386" s="171" t="s">
        <v>1</v>
      </c>
      <c r="N386" s="251" t="s">
        <v>39</v>
      </c>
      <c r="O386" s="248">
        <v>0</v>
      </c>
      <c r="P386" s="248">
        <f>O386*H386</f>
        <v>0</v>
      </c>
      <c r="Q386" s="248">
        <v>0</v>
      </c>
      <c r="R386" s="248">
        <f>Q386*H386</f>
        <v>0</v>
      </c>
      <c r="S386" s="248">
        <v>0</v>
      </c>
      <c r="T386" s="160">
        <f>S386*H386</f>
        <v>0</v>
      </c>
      <c r="AR386" s="161" t="s">
        <v>267</v>
      </c>
      <c r="AT386" s="161" t="s">
        <v>322</v>
      </c>
      <c r="AU386" s="161" t="s">
        <v>86</v>
      </c>
      <c r="AY386" s="211" t="s">
        <v>138</v>
      </c>
      <c r="BE386" s="249">
        <f>IF(N386="základná",J386,0)</f>
        <v>0</v>
      </c>
      <c r="BF386" s="249">
        <f>IF(N386="znížená",J386,0)</f>
        <v>0</v>
      </c>
      <c r="BG386" s="249">
        <f>IF(N386="zákl. prenesená",J386,0)</f>
        <v>0</v>
      </c>
      <c r="BH386" s="249">
        <f>IF(N386="zníž. prenesená",J386,0)</f>
        <v>0</v>
      </c>
      <c r="BI386" s="249">
        <f>IF(N386="nulová",J386,0)</f>
        <v>0</v>
      </c>
      <c r="BJ386" s="211" t="s">
        <v>86</v>
      </c>
      <c r="BK386" s="249">
        <f>ROUND(I386*H386,2)</f>
        <v>0</v>
      </c>
      <c r="BL386" s="211" t="s">
        <v>202</v>
      </c>
      <c r="BM386" s="161" t="s">
        <v>3370</v>
      </c>
    </row>
    <row r="387" spans="2:65" s="2" customFormat="1" ht="16.5" customHeight="1">
      <c r="B387" s="246"/>
      <c r="C387" s="163" t="s">
        <v>1035</v>
      </c>
      <c r="D387" s="163" t="s">
        <v>322</v>
      </c>
      <c r="E387" s="164" t="s">
        <v>3371</v>
      </c>
      <c r="F387" s="165" t="s">
        <v>3372</v>
      </c>
      <c r="G387" s="166" t="s">
        <v>148</v>
      </c>
      <c r="H387" s="167">
        <v>131.49799999999999</v>
      </c>
      <c r="I387" s="180"/>
      <c r="J387" s="168">
        <f>ROUND(I387*H387,2)</f>
        <v>0</v>
      </c>
      <c r="K387" s="169"/>
      <c r="L387" s="170"/>
      <c r="M387" s="171" t="s">
        <v>1</v>
      </c>
      <c r="N387" s="251" t="s">
        <v>39</v>
      </c>
      <c r="O387" s="248">
        <v>0</v>
      </c>
      <c r="P387" s="248">
        <f>O387*H387</f>
        <v>0</v>
      </c>
      <c r="Q387" s="248">
        <v>0</v>
      </c>
      <c r="R387" s="248">
        <f>Q387*H387</f>
        <v>0</v>
      </c>
      <c r="S387" s="248">
        <v>0</v>
      </c>
      <c r="T387" s="160">
        <f>S387*H387</f>
        <v>0</v>
      </c>
      <c r="AR387" s="161" t="s">
        <v>267</v>
      </c>
      <c r="AT387" s="161" t="s">
        <v>322</v>
      </c>
      <c r="AU387" s="161" t="s">
        <v>86</v>
      </c>
      <c r="AY387" s="211" t="s">
        <v>138</v>
      </c>
      <c r="BE387" s="249">
        <f>IF(N387="základná",J387,0)</f>
        <v>0</v>
      </c>
      <c r="BF387" s="249">
        <f>IF(N387="znížená",J387,0)</f>
        <v>0</v>
      </c>
      <c r="BG387" s="249">
        <f>IF(N387="zákl. prenesená",J387,0)</f>
        <v>0</v>
      </c>
      <c r="BH387" s="249">
        <f>IF(N387="zníž. prenesená",J387,0)</f>
        <v>0</v>
      </c>
      <c r="BI387" s="249">
        <f>IF(N387="nulová",J387,0)</f>
        <v>0</v>
      </c>
      <c r="BJ387" s="211" t="s">
        <v>86</v>
      </c>
      <c r="BK387" s="249">
        <f>ROUND(I387*H387,2)</f>
        <v>0</v>
      </c>
      <c r="BL387" s="211" t="s">
        <v>202</v>
      </c>
      <c r="BM387" s="161" t="s">
        <v>3373</v>
      </c>
    </row>
    <row r="388" spans="2:65" s="2" customFormat="1" ht="24.2" customHeight="1">
      <c r="B388" s="246"/>
      <c r="C388" s="150" t="s">
        <v>1038</v>
      </c>
      <c r="D388" s="150" t="s">
        <v>140</v>
      </c>
      <c r="E388" s="151" t="s">
        <v>3374</v>
      </c>
      <c r="F388" s="152" t="s">
        <v>3375</v>
      </c>
      <c r="G388" s="153" t="s">
        <v>895</v>
      </c>
      <c r="H388" s="177"/>
      <c r="I388" s="178"/>
      <c r="J388" s="155">
        <f>ROUND(I388*H388,2)</f>
        <v>0</v>
      </c>
      <c r="K388" s="247"/>
      <c r="L388" s="39"/>
      <c r="M388" s="157" t="s">
        <v>1</v>
      </c>
      <c r="N388" s="234" t="s">
        <v>39</v>
      </c>
      <c r="O388" s="248">
        <v>0</v>
      </c>
      <c r="P388" s="248">
        <f>O388*H388</f>
        <v>0</v>
      </c>
      <c r="Q388" s="248">
        <v>0</v>
      </c>
      <c r="R388" s="248">
        <f>Q388*H388</f>
        <v>0</v>
      </c>
      <c r="S388" s="248">
        <v>0</v>
      </c>
      <c r="T388" s="160">
        <f>S388*H388</f>
        <v>0</v>
      </c>
      <c r="AR388" s="161" t="s">
        <v>202</v>
      </c>
      <c r="AT388" s="161" t="s">
        <v>140</v>
      </c>
      <c r="AU388" s="161" t="s">
        <v>86</v>
      </c>
      <c r="AY388" s="211" t="s">
        <v>138</v>
      </c>
      <c r="BE388" s="249">
        <f>IF(N388="základná",J388,0)</f>
        <v>0</v>
      </c>
      <c r="BF388" s="249">
        <f>IF(N388="znížená",J388,0)</f>
        <v>0</v>
      </c>
      <c r="BG388" s="249">
        <f>IF(N388="zákl. prenesená",J388,0)</f>
        <v>0</v>
      </c>
      <c r="BH388" s="249">
        <f>IF(N388="zníž. prenesená",J388,0)</f>
        <v>0</v>
      </c>
      <c r="BI388" s="249">
        <f>IF(N388="nulová",J388,0)</f>
        <v>0</v>
      </c>
      <c r="BJ388" s="211" t="s">
        <v>86</v>
      </c>
      <c r="BK388" s="249">
        <f>ROUND(I388*H388,2)</f>
        <v>0</v>
      </c>
      <c r="BL388" s="211" t="s">
        <v>202</v>
      </c>
      <c r="BM388" s="161" t="s">
        <v>3376</v>
      </c>
    </row>
    <row r="389" spans="2:65" s="239" customFormat="1" ht="22.9" customHeight="1">
      <c r="B389" s="240"/>
      <c r="D389" s="138" t="s">
        <v>72</v>
      </c>
      <c r="E389" s="147" t="s">
        <v>1368</v>
      </c>
      <c r="F389" s="147" t="s">
        <v>1369</v>
      </c>
      <c r="J389" s="245">
        <f>BK389</f>
        <v>0</v>
      </c>
      <c r="L389" s="240"/>
      <c r="M389" s="242"/>
      <c r="P389" s="243">
        <f>SUM(P390:P393)</f>
        <v>0</v>
      </c>
      <c r="R389" s="243">
        <f>SUM(R390:R393)</f>
        <v>0</v>
      </c>
      <c r="T389" s="244">
        <f>SUM(T390:T393)</f>
        <v>0</v>
      </c>
      <c r="AR389" s="138" t="s">
        <v>86</v>
      </c>
      <c r="AT389" s="145" t="s">
        <v>72</v>
      </c>
      <c r="AU389" s="145" t="s">
        <v>80</v>
      </c>
      <c r="AY389" s="138" t="s">
        <v>138</v>
      </c>
      <c r="BK389" s="146">
        <f>SUM(BK390:BK393)</f>
        <v>0</v>
      </c>
    </row>
    <row r="390" spans="2:65" s="2" customFormat="1" ht="16.5" customHeight="1">
      <c r="B390" s="246"/>
      <c r="C390" s="150" t="s">
        <v>1042</v>
      </c>
      <c r="D390" s="150" t="s">
        <v>140</v>
      </c>
      <c r="E390" s="151" t="s">
        <v>3377</v>
      </c>
      <c r="F390" s="152" t="s">
        <v>3378</v>
      </c>
      <c r="G390" s="153" t="s">
        <v>143</v>
      </c>
      <c r="H390" s="154">
        <v>527.91600000000005</v>
      </c>
      <c r="I390" s="178"/>
      <c r="J390" s="155">
        <f>ROUND(I390*H390,2)</f>
        <v>0</v>
      </c>
      <c r="K390" s="247"/>
      <c r="L390" s="39"/>
      <c r="M390" s="157" t="s">
        <v>1</v>
      </c>
      <c r="N390" s="234" t="s">
        <v>39</v>
      </c>
      <c r="O390" s="248">
        <v>0</v>
      </c>
      <c r="P390" s="248">
        <f>O390*H390</f>
        <v>0</v>
      </c>
      <c r="Q390" s="248">
        <v>0</v>
      </c>
      <c r="R390" s="248">
        <f>Q390*H390</f>
        <v>0</v>
      </c>
      <c r="S390" s="248">
        <v>0</v>
      </c>
      <c r="T390" s="160">
        <f>S390*H390</f>
        <v>0</v>
      </c>
      <c r="AR390" s="161" t="s">
        <v>202</v>
      </c>
      <c r="AT390" s="161" t="s">
        <v>140</v>
      </c>
      <c r="AU390" s="161" t="s">
        <v>86</v>
      </c>
      <c r="AY390" s="211" t="s">
        <v>138</v>
      </c>
      <c r="BE390" s="249">
        <f>IF(N390="základná",J390,0)</f>
        <v>0</v>
      </c>
      <c r="BF390" s="249">
        <f>IF(N390="znížená",J390,0)</f>
        <v>0</v>
      </c>
      <c r="BG390" s="249">
        <f>IF(N390="zákl. prenesená",J390,0)</f>
        <v>0</v>
      </c>
      <c r="BH390" s="249">
        <f>IF(N390="zníž. prenesená",J390,0)</f>
        <v>0</v>
      </c>
      <c r="BI390" s="249">
        <f>IF(N390="nulová",J390,0)</f>
        <v>0</v>
      </c>
      <c r="BJ390" s="211" t="s">
        <v>86</v>
      </c>
      <c r="BK390" s="249">
        <f>ROUND(I390*H390,2)</f>
        <v>0</v>
      </c>
      <c r="BL390" s="211" t="s">
        <v>202</v>
      </c>
      <c r="BM390" s="161" t="s">
        <v>3379</v>
      </c>
    </row>
    <row r="391" spans="2:65" s="2" customFormat="1" ht="16.5" customHeight="1">
      <c r="B391" s="246"/>
      <c r="C391" s="150" t="s">
        <v>1046</v>
      </c>
      <c r="D391" s="150" t="s">
        <v>140</v>
      </c>
      <c r="E391" s="151" t="s">
        <v>3380</v>
      </c>
      <c r="F391" s="152" t="s">
        <v>3381</v>
      </c>
      <c r="G391" s="153" t="s">
        <v>148</v>
      </c>
      <c r="H391" s="154">
        <v>654.15</v>
      </c>
      <c r="I391" s="178"/>
      <c r="J391" s="155">
        <f>ROUND(I391*H391,2)</f>
        <v>0</v>
      </c>
      <c r="K391" s="247"/>
      <c r="L391" s="39"/>
      <c r="M391" s="157" t="s">
        <v>1</v>
      </c>
      <c r="N391" s="234" t="s">
        <v>39</v>
      </c>
      <c r="O391" s="248">
        <v>0</v>
      </c>
      <c r="P391" s="248">
        <f>O391*H391</f>
        <v>0</v>
      </c>
      <c r="Q391" s="248">
        <v>0</v>
      </c>
      <c r="R391" s="248">
        <f>Q391*H391</f>
        <v>0</v>
      </c>
      <c r="S391" s="248">
        <v>0</v>
      </c>
      <c r="T391" s="160">
        <f>S391*H391</f>
        <v>0</v>
      </c>
      <c r="AR391" s="161" t="s">
        <v>202</v>
      </c>
      <c r="AT391" s="161" t="s">
        <v>140</v>
      </c>
      <c r="AU391" s="161" t="s">
        <v>86</v>
      </c>
      <c r="AY391" s="211" t="s">
        <v>138</v>
      </c>
      <c r="BE391" s="249">
        <f>IF(N391="základná",J391,0)</f>
        <v>0</v>
      </c>
      <c r="BF391" s="249">
        <f>IF(N391="znížená",J391,0)</f>
        <v>0</v>
      </c>
      <c r="BG391" s="249">
        <f>IF(N391="zákl. prenesená",J391,0)</f>
        <v>0</v>
      </c>
      <c r="BH391" s="249">
        <f>IF(N391="zníž. prenesená",J391,0)</f>
        <v>0</v>
      </c>
      <c r="BI391" s="249">
        <f>IF(N391="nulová",J391,0)</f>
        <v>0</v>
      </c>
      <c r="BJ391" s="211" t="s">
        <v>86</v>
      </c>
      <c r="BK391" s="249">
        <f>ROUND(I391*H391,2)</f>
        <v>0</v>
      </c>
      <c r="BL391" s="211" t="s">
        <v>202</v>
      </c>
      <c r="BM391" s="161" t="s">
        <v>3382</v>
      </c>
    </row>
    <row r="392" spans="2:65" s="2" customFormat="1" ht="16.5" customHeight="1">
      <c r="B392" s="246"/>
      <c r="C392" s="163" t="s">
        <v>1050</v>
      </c>
      <c r="D392" s="163" t="s">
        <v>322</v>
      </c>
      <c r="E392" s="164" t="s">
        <v>3383</v>
      </c>
      <c r="F392" s="165" t="s">
        <v>3384</v>
      </c>
      <c r="G392" s="166" t="s">
        <v>148</v>
      </c>
      <c r="H392" s="167">
        <v>715.36500000000001</v>
      </c>
      <c r="I392" s="180"/>
      <c r="J392" s="168">
        <f>ROUND(I392*H392,2)</f>
        <v>0</v>
      </c>
      <c r="K392" s="169"/>
      <c r="L392" s="170"/>
      <c r="M392" s="171" t="s">
        <v>1</v>
      </c>
      <c r="N392" s="251" t="s">
        <v>39</v>
      </c>
      <c r="O392" s="248">
        <v>0</v>
      </c>
      <c r="P392" s="248">
        <f>O392*H392</f>
        <v>0</v>
      </c>
      <c r="Q392" s="248">
        <v>0</v>
      </c>
      <c r="R392" s="248">
        <f>Q392*H392</f>
        <v>0</v>
      </c>
      <c r="S392" s="248">
        <v>0</v>
      </c>
      <c r="T392" s="160">
        <f>S392*H392</f>
        <v>0</v>
      </c>
      <c r="AR392" s="161" t="s">
        <v>267</v>
      </c>
      <c r="AT392" s="161" t="s">
        <v>322</v>
      </c>
      <c r="AU392" s="161" t="s">
        <v>86</v>
      </c>
      <c r="AY392" s="211" t="s">
        <v>138</v>
      </c>
      <c r="BE392" s="249">
        <f>IF(N392="základná",J392,0)</f>
        <v>0</v>
      </c>
      <c r="BF392" s="249">
        <f>IF(N392="znížená",J392,0)</f>
        <v>0</v>
      </c>
      <c r="BG392" s="249">
        <f>IF(N392="zákl. prenesená",J392,0)</f>
        <v>0</v>
      </c>
      <c r="BH392" s="249">
        <f>IF(N392="zníž. prenesená",J392,0)</f>
        <v>0</v>
      </c>
      <c r="BI392" s="249">
        <f>IF(N392="nulová",J392,0)</f>
        <v>0</v>
      </c>
      <c r="BJ392" s="211" t="s">
        <v>86</v>
      </c>
      <c r="BK392" s="249">
        <f>ROUND(I392*H392,2)</f>
        <v>0</v>
      </c>
      <c r="BL392" s="211" t="s">
        <v>202</v>
      </c>
      <c r="BM392" s="161" t="s">
        <v>3385</v>
      </c>
    </row>
    <row r="393" spans="2:65" s="2" customFormat="1" ht="24.2" customHeight="1">
      <c r="B393" s="246"/>
      <c r="C393" s="150" t="s">
        <v>1054</v>
      </c>
      <c r="D393" s="150" t="s">
        <v>140</v>
      </c>
      <c r="E393" s="151" t="s">
        <v>3386</v>
      </c>
      <c r="F393" s="152" t="s">
        <v>3387</v>
      </c>
      <c r="G393" s="153" t="s">
        <v>895</v>
      </c>
      <c r="H393" s="177"/>
      <c r="I393" s="178"/>
      <c r="J393" s="155">
        <f>ROUND(I393*H393,2)</f>
        <v>0</v>
      </c>
      <c r="K393" s="247"/>
      <c r="L393" s="39"/>
      <c r="M393" s="157" t="s">
        <v>1</v>
      </c>
      <c r="N393" s="234" t="s">
        <v>39</v>
      </c>
      <c r="O393" s="248">
        <v>0</v>
      </c>
      <c r="P393" s="248">
        <f>O393*H393</f>
        <v>0</v>
      </c>
      <c r="Q393" s="248">
        <v>0</v>
      </c>
      <c r="R393" s="248">
        <f>Q393*H393</f>
        <v>0</v>
      </c>
      <c r="S393" s="248">
        <v>0</v>
      </c>
      <c r="T393" s="160">
        <f>S393*H393</f>
        <v>0</v>
      </c>
      <c r="AR393" s="161" t="s">
        <v>202</v>
      </c>
      <c r="AT393" s="161" t="s">
        <v>140</v>
      </c>
      <c r="AU393" s="161" t="s">
        <v>86</v>
      </c>
      <c r="AY393" s="211" t="s">
        <v>138</v>
      </c>
      <c r="BE393" s="249">
        <f>IF(N393="základná",J393,0)</f>
        <v>0</v>
      </c>
      <c r="BF393" s="249">
        <f>IF(N393="znížená",J393,0)</f>
        <v>0</v>
      </c>
      <c r="BG393" s="249">
        <f>IF(N393="zákl. prenesená",J393,0)</f>
        <v>0</v>
      </c>
      <c r="BH393" s="249">
        <f>IF(N393="zníž. prenesená",J393,0)</f>
        <v>0</v>
      </c>
      <c r="BI393" s="249">
        <f>IF(N393="nulová",J393,0)</f>
        <v>0</v>
      </c>
      <c r="BJ393" s="211" t="s">
        <v>86</v>
      </c>
      <c r="BK393" s="249">
        <f>ROUND(I393*H393,2)</f>
        <v>0</v>
      </c>
      <c r="BL393" s="211" t="s">
        <v>202</v>
      </c>
      <c r="BM393" s="161" t="s">
        <v>3388</v>
      </c>
    </row>
    <row r="394" spans="2:65" s="239" customFormat="1" ht="22.9" customHeight="1">
      <c r="B394" s="240"/>
      <c r="D394" s="138" t="s">
        <v>72</v>
      </c>
      <c r="E394" s="147" t="s">
        <v>3389</v>
      </c>
      <c r="F394" s="147" t="s">
        <v>3390</v>
      </c>
      <c r="J394" s="245">
        <f>BK394</f>
        <v>0</v>
      </c>
      <c r="L394" s="240"/>
      <c r="M394" s="242"/>
      <c r="P394" s="243">
        <f>SUM(P395:P397)</f>
        <v>0</v>
      </c>
      <c r="R394" s="243">
        <f>SUM(R395:R397)</f>
        <v>0</v>
      </c>
      <c r="T394" s="244">
        <f>SUM(T395:T397)</f>
        <v>0</v>
      </c>
      <c r="AR394" s="138" t="s">
        <v>86</v>
      </c>
      <c r="AT394" s="145" t="s">
        <v>72</v>
      </c>
      <c r="AU394" s="145" t="s">
        <v>80</v>
      </c>
      <c r="AY394" s="138" t="s">
        <v>138</v>
      </c>
      <c r="BK394" s="146">
        <f>SUM(BK395:BK397)</f>
        <v>0</v>
      </c>
    </row>
    <row r="395" spans="2:65" s="2" customFormat="1" ht="24.2" customHeight="1">
      <c r="B395" s="246"/>
      <c r="C395" s="150" t="s">
        <v>1057</v>
      </c>
      <c r="D395" s="150" t="s">
        <v>140</v>
      </c>
      <c r="E395" s="151" t="s">
        <v>3391</v>
      </c>
      <c r="F395" s="152" t="s">
        <v>3392</v>
      </c>
      <c r="G395" s="153" t="s">
        <v>148</v>
      </c>
      <c r="H395" s="154">
        <v>488.28300000000002</v>
      </c>
      <c r="I395" s="178"/>
      <c r="J395" s="155">
        <f>ROUND(I395*H395,2)</f>
        <v>0</v>
      </c>
      <c r="K395" s="247"/>
      <c r="L395" s="39"/>
      <c r="M395" s="157" t="s">
        <v>1</v>
      </c>
      <c r="N395" s="234" t="s">
        <v>39</v>
      </c>
      <c r="O395" s="248">
        <v>0</v>
      </c>
      <c r="P395" s="248">
        <f>O395*H395</f>
        <v>0</v>
      </c>
      <c r="Q395" s="248">
        <v>0</v>
      </c>
      <c r="R395" s="248">
        <f>Q395*H395</f>
        <v>0</v>
      </c>
      <c r="S395" s="248">
        <v>0</v>
      </c>
      <c r="T395" s="160">
        <f>S395*H395</f>
        <v>0</v>
      </c>
      <c r="AR395" s="161" t="s">
        <v>202</v>
      </c>
      <c r="AT395" s="161" t="s">
        <v>140</v>
      </c>
      <c r="AU395" s="161" t="s">
        <v>86</v>
      </c>
      <c r="AY395" s="211" t="s">
        <v>138</v>
      </c>
      <c r="BE395" s="249">
        <f>IF(N395="základná",J395,0)</f>
        <v>0</v>
      </c>
      <c r="BF395" s="249">
        <f>IF(N395="znížená",J395,0)</f>
        <v>0</v>
      </c>
      <c r="BG395" s="249">
        <f>IF(N395="zákl. prenesená",J395,0)</f>
        <v>0</v>
      </c>
      <c r="BH395" s="249">
        <f>IF(N395="zníž. prenesená",J395,0)</f>
        <v>0</v>
      </c>
      <c r="BI395" s="249">
        <f>IF(N395="nulová",J395,0)</f>
        <v>0</v>
      </c>
      <c r="BJ395" s="211" t="s">
        <v>86</v>
      </c>
      <c r="BK395" s="249">
        <f>ROUND(I395*H395,2)</f>
        <v>0</v>
      </c>
      <c r="BL395" s="211" t="s">
        <v>202</v>
      </c>
      <c r="BM395" s="161" t="s">
        <v>3393</v>
      </c>
    </row>
    <row r="396" spans="2:65" s="2" customFormat="1" ht="16.5" customHeight="1">
      <c r="B396" s="246"/>
      <c r="C396" s="163" t="s">
        <v>1061</v>
      </c>
      <c r="D396" s="163" t="s">
        <v>322</v>
      </c>
      <c r="E396" s="164" t="s">
        <v>3394</v>
      </c>
      <c r="F396" s="165" t="s">
        <v>3395</v>
      </c>
      <c r="G396" s="166" t="s">
        <v>148</v>
      </c>
      <c r="H396" s="167">
        <v>508.01</v>
      </c>
      <c r="I396" s="180"/>
      <c r="J396" s="168">
        <f>ROUND(I396*H396,2)</f>
        <v>0</v>
      </c>
      <c r="K396" s="169"/>
      <c r="L396" s="170"/>
      <c r="M396" s="171" t="s">
        <v>1</v>
      </c>
      <c r="N396" s="251" t="s">
        <v>39</v>
      </c>
      <c r="O396" s="248">
        <v>0</v>
      </c>
      <c r="P396" s="248">
        <f>O396*H396</f>
        <v>0</v>
      </c>
      <c r="Q396" s="248">
        <v>0</v>
      </c>
      <c r="R396" s="248">
        <f>Q396*H396</f>
        <v>0</v>
      </c>
      <c r="S396" s="248">
        <v>0</v>
      </c>
      <c r="T396" s="160">
        <f>S396*H396</f>
        <v>0</v>
      </c>
      <c r="AR396" s="161" t="s">
        <v>267</v>
      </c>
      <c r="AT396" s="161" t="s">
        <v>322</v>
      </c>
      <c r="AU396" s="161" t="s">
        <v>86</v>
      </c>
      <c r="AY396" s="211" t="s">
        <v>138</v>
      </c>
      <c r="BE396" s="249">
        <f>IF(N396="základná",J396,0)</f>
        <v>0</v>
      </c>
      <c r="BF396" s="249">
        <f>IF(N396="znížená",J396,0)</f>
        <v>0</v>
      </c>
      <c r="BG396" s="249">
        <f>IF(N396="zákl. prenesená",J396,0)</f>
        <v>0</v>
      </c>
      <c r="BH396" s="249">
        <f>IF(N396="zníž. prenesená",J396,0)</f>
        <v>0</v>
      </c>
      <c r="BI396" s="249">
        <f>IF(N396="nulová",J396,0)</f>
        <v>0</v>
      </c>
      <c r="BJ396" s="211" t="s">
        <v>86</v>
      </c>
      <c r="BK396" s="249">
        <f>ROUND(I396*H396,2)</f>
        <v>0</v>
      </c>
      <c r="BL396" s="211" t="s">
        <v>202</v>
      </c>
      <c r="BM396" s="161" t="s">
        <v>3396</v>
      </c>
    </row>
    <row r="397" spans="2:65" s="2" customFormat="1" ht="24.2" customHeight="1">
      <c r="B397" s="246"/>
      <c r="C397" s="150" t="s">
        <v>1065</v>
      </c>
      <c r="D397" s="150" t="s">
        <v>140</v>
      </c>
      <c r="E397" s="151" t="s">
        <v>3397</v>
      </c>
      <c r="F397" s="152" t="s">
        <v>3398</v>
      </c>
      <c r="G397" s="153" t="s">
        <v>895</v>
      </c>
      <c r="H397" s="177"/>
      <c r="I397" s="178"/>
      <c r="J397" s="155">
        <f>ROUND(I397*H397,2)</f>
        <v>0</v>
      </c>
      <c r="K397" s="247"/>
      <c r="L397" s="39"/>
      <c r="M397" s="157" t="s">
        <v>1</v>
      </c>
      <c r="N397" s="234" t="s">
        <v>39</v>
      </c>
      <c r="O397" s="248">
        <v>0</v>
      </c>
      <c r="P397" s="248">
        <f>O397*H397</f>
        <v>0</v>
      </c>
      <c r="Q397" s="248">
        <v>0</v>
      </c>
      <c r="R397" s="248">
        <f>Q397*H397</f>
        <v>0</v>
      </c>
      <c r="S397" s="248">
        <v>0</v>
      </c>
      <c r="T397" s="160">
        <f>S397*H397</f>
        <v>0</v>
      </c>
      <c r="AR397" s="161" t="s">
        <v>202</v>
      </c>
      <c r="AT397" s="161" t="s">
        <v>140</v>
      </c>
      <c r="AU397" s="161" t="s">
        <v>86</v>
      </c>
      <c r="AY397" s="211" t="s">
        <v>138</v>
      </c>
      <c r="BE397" s="249">
        <f>IF(N397="základná",J397,0)</f>
        <v>0</v>
      </c>
      <c r="BF397" s="249">
        <f>IF(N397="znížená",J397,0)</f>
        <v>0</v>
      </c>
      <c r="BG397" s="249">
        <f>IF(N397="zákl. prenesená",J397,0)</f>
        <v>0</v>
      </c>
      <c r="BH397" s="249">
        <f>IF(N397="zníž. prenesená",J397,0)</f>
        <v>0</v>
      </c>
      <c r="BI397" s="249">
        <f>IF(N397="nulová",J397,0)</f>
        <v>0</v>
      </c>
      <c r="BJ397" s="211" t="s">
        <v>86</v>
      </c>
      <c r="BK397" s="249">
        <f>ROUND(I397*H397,2)</f>
        <v>0</v>
      </c>
      <c r="BL397" s="211" t="s">
        <v>202</v>
      </c>
      <c r="BM397" s="161" t="s">
        <v>3399</v>
      </c>
    </row>
    <row r="398" spans="2:65" s="239" customFormat="1" ht="22.9" customHeight="1">
      <c r="B398" s="240"/>
      <c r="D398" s="138" t="s">
        <v>72</v>
      </c>
      <c r="E398" s="147" t="s">
        <v>1396</v>
      </c>
      <c r="F398" s="147" t="s">
        <v>1397</v>
      </c>
      <c r="J398" s="245">
        <f>BK398</f>
        <v>0</v>
      </c>
      <c r="L398" s="240"/>
      <c r="M398" s="242"/>
      <c r="P398" s="243">
        <f>P399</f>
        <v>0</v>
      </c>
      <c r="R398" s="243">
        <f>R399</f>
        <v>0</v>
      </c>
      <c r="T398" s="244">
        <f>T399</f>
        <v>0</v>
      </c>
      <c r="AR398" s="138" t="s">
        <v>86</v>
      </c>
      <c r="AT398" s="145" t="s">
        <v>72</v>
      </c>
      <c r="AU398" s="145" t="s">
        <v>80</v>
      </c>
      <c r="AY398" s="138" t="s">
        <v>138</v>
      </c>
      <c r="BK398" s="146">
        <f>BK399</f>
        <v>0</v>
      </c>
    </row>
    <row r="399" spans="2:65" s="2" customFormat="1" ht="16.5" customHeight="1">
      <c r="B399" s="246"/>
      <c r="C399" s="150" t="s">
        <v>1068</v>
      </c>
      <c r="D399" s="150" t="s">
        <v>140</v>
      </c>
      <c r="E399" s="151" t="s">
        <v>3400</v>
      </c>
      <c r="F399" s="152" t="s">
        <v>3401</v>
      </c>
      <c r="G399" s="153" t="s">
        <v>148</v>
      </c>
      <c r="H399" s="154">
        <v>88.209000000000003</v>
      </c>
      <c r="I399" s="178"/>
      <c r="J399" s="155">
        <f>ROUND(I399*H399,2)</f>
        <v>0</v>
      </c>
      <c r="K399" s="247"/>
      <c r="L399" s="39"/>
      <c r="M399" s="157" t="s">
        <v>1</v>
      </c>
      <c r="N399" s="234" t="s">
        <v>39</v>
      </c>
      <c r="O399" s="248">
        <v>0</v>
      </c>
      <c r="P399" s="248">
        <f>O399*H399</f>
        <v>0</v>
      </c>
      <c r="Q399" s="248">
        <v>0</v>
      </c>
      <c r="R399" s="248">
        <f>Q399*H399</f>
        <v>0</v>
      </c>
      <c r="S399" s="248">
        <v>0</v>
      </c>
      <c r="T399" s="160">
        <f>S399*H399</f>
        <v>0</v>
      </c>
      <c r="AR399" s="161" t="s">
        <v>202</v>
      </c>
      <c r="AT399" s="161" t="s">
        <v>140</v>
      </c>
      <c r="AU399" s="161" t="s">
        <v>86</v>
      </c>
      <c r="AY399" s="211" t="s">
        <v>138</v>
      </c>
      <c r="BE399" s="249">
        <f>IF(N399="základná",J399,0)</f>
        <v>0</v>
      </c>
      <c r="BF399" s="249">
        <f>IF(N399="znížená",J399,0)</f>
        <v>0</v>
      </c>
      <c r="BG399" s="249">
        <f>IF(N399="zákl. prenesená",J399,0)</f>
        <v>0</v>
      </c>
      <c r="BH399" s="249">
        <f>IF(N399="zníž. prenesená",J399,0)</f>
        <v>0</v>
      </c>
      <c r="BI399" s="249">
        <f>IF(N399="nulová",J399,0)</f>
        <v>0</v>
      </c>
      <c r="BJ399" s="211" t="s">
        <v>86</v>
      </c>
      <c r="BK399" s="249">
        <f>ROUND(I399*H399,2)</f>
        <v>0</v>
      </c>
      <c r="BL399" s="211" t="s">
        <v>202</v>
      </c>
      <c r="BM399" s="161" t="s">
        <v>3402</v>
      </c>
    </row>
    <row r="400" spans="2:65" s="239" customFormat="1" ht="22.9" customHeight="1">
      <c r="B400" s="240"/>
      <c r="D400" s="138" t="s">
        <v>72</v>
      </c>
      <c r="E400" s="147" t="s">
        <v>3403</v>
      </c>
      <c r="F400" s="147" t="s">
        <v>3404</v>
      </c>
      <c r="J400" s="245">
        <f>BK400</f>
        <v>0</v>
      </c>
      <c r="L400" s="240"/>
      <c r="M400" s="242"/>
      <c r="P400" s="243">
        <f>SUM(P401:P405)</f>
        <v>0</v>
      </c>
      <c r="R400" s="243">
        <f>SUM(R401:R405)</f>
        <v>0</v>
      </c>
      <c r="T400" s="244">
        <f>SUM(T401:T405)</f>
        <v>0</v>
      </c>
      <c r="AR400" s="138" t="s">
        <v>86</v>
      </c>
      <c r="AT400" s="145" t="s">
        <v>72</v>
      </c>
      <c r="AU400" s="145" t="s">
        <v>80</v>
      </c>
      <c r="AY400" s="138" t="s">
        <v>138</v>
      </c>
      <c r="BK400" s="146">
        <f>SUM(BK401:BK405)</f>
        <v>0</v>
      </c>
    </row>
    <row r="401" spans="2:65" s="2" customFormat="1" ht="37.9" customHeight="1">
      <c r="B401" s="246"/>
      <c r="C401" s="150" t="s">
        <v>1071</v>
      </c>
      <c r="D401" s="150" t="s">
        <v>140</v>
      </c>
      <c r="E401" s="151" t="s">
        <v>3405</v>
      </c>
      <c r="F401" s="152" t="s">
        <v>3406</v>
      </c>
      <c r="G401" s="153" t="s">
        <v>148</v>
      </c>
      <c r="H401" s="154">
        <v>338.24400000000003</v>
      </c>
      <c r="I401" s="178"/>
      <c r="J401" s="155">
        <f>ROUND(I401*H401,2)</f>
        <v>0</v>
      </c>
      <c r="K401" s="247"/>
      <c r="L401" s="39"/>
      <c r="M401" s="157" t="s">
        <v>1</v>
      </c>
      <c r="N401" s="234" t="s">
        <v>39</v>
      </c>
      <c r="O401" s="248">
        <v>0</v>
      </c>
      <c r="P401" s="248">
        <f>O401*H401</f>
        <v>0</v>
      </c>
      <c r="Q401" s="248">
        <v>0</v>
      </c>
      <c r="R401" s="248">
        <f>Q401*H401</f>
        <v>0</v>
      </c>
      <c r="S401" s="248">
        <v>0</v>
      </c>
      <c r="T401" s="160">
        <f>S401*H401</f>
        <v>0</v>
      </c>
      <c r="AR401" s="161" t="s">
        <v>202</v>
      </c>
      <c r="AT401" s="161" t="s">
        <v>140</v>
      </c>
      <c r="AU401" s="161" t="s">
        <v>86</v>
      </c>
      <c r="AY401" s="211" t="s">
        <v>138</v>
      </c>
      <c r="BE401" s="249">
        <f>IF(N401="základná",J401,0)</f>
        <v>0</v>
      </c>
      <c r="BF401" s="249">
        <f>IF(N401="znížená",J401,0)</f>
        <v>0</v>
      </c>
      <c r="BG401" s="249">
        <f>IF(N401="zákl. prenesená",J401,0)</f>
        <v>0</v>
      </c>
      <c r="BH401" s="249">
        <f>IF(N401="zníž. prenesená",J401,0)</f>
        <v>0</v>
      </c>
      <c r="BI401" s="249">
        <f>IF(N401="nulová",J401,0)</f>
        <v>0</v>
      </c>
      <c r="BJ401" s="211" t="s">
        <v>86</v>
      </c>
      <c r="BK401" s="249">
        <f>ROUND(I401*H401,2)</f>
        <v>0</v>
      </c>
      <c r="BL401" s="211" t="s">
        <v>202</v>
      </c>
      <c r="BM401" s="161" t="s">
        <v>3407</v>
      </c>
    </row>
    <row r="402" spans="2:65" s="2" customFormat="1" ht="24.2" customHeight="1">
      <c r="B402" s="246"/>
      <c r="C402" s="150" t="s">
        <v>1075</v>
      </c>
      <c r="D402" s="150" t="s">
        <v>140</v>
      </c>
      <c r="E402" s="151" t="s">
        <v>3408</v>
      </c>
      <c r="F402" s="152" t="s">
        <v>3409</v>
      </c>
      <c r="G402" s="153" t="s">
        <v>148</v>
      </c>
      <c r="H402" s="154">
        <v>1509.3209999999999</v>
      </c>
      <c r="I402" s="178"/>
      <c r="J402" s="155">
        <f>ROUND(I402*H402,2)</f>
        <v>0</v>
      </c>
      <c r="K402" s="247"/>
      <c r="L402" s="39"/>
      <c r="M402" s="157" t="s">
        <v>1</v>
      </c>
      <c r="N402" s="234" t="s">
        <v>39</v>
      </c>
      <c r="O402" s="248">
        <v>0</v>
      </c>
      <c r="P402" s="248">
        <f>O402*H402</f>
        <v>0</v>
      </c>
      <c r="Q402" s="248">
        <v>0</v>
      </c>
      <c r="R402" s="248">
        <f>Q402*H402</f>
        <v>0</v>
      </c>
      <c r="S402" s="248">
        <v>0</v>
      </c>
      <c r="T402" s="160">
        <f>S402*H402</f>
        <v>0</v>
      </c>
      <c r="AR402" s="161" t="s">
        <v>202</v>
      </c>
      <c r="AT402" s="161" t="s">
        <v>140</v>
      </c>
      <c r="AU402" s="161" t="s">
        <v>86</v>
      </c>
      <c r="AY402" s="211" t="s">
        <v>138</v>
      </c>
      <c r="BE402" s="249">
        <f>IF(N402="základná",J402,0)</f>
        <v>0</v>
      </c>
      <c r="BF402" s="249">
        <f>IF(N402="znížená",J402,0)</f>
        <v>0</v>
      </c>
      <c r="BG402" s="249">
        <f>IF(N402="zákl. prenesená",J402,0)</f>
        <v>0</v>
      </c>
      <c r="BH402" s="249">
        <f>IF(N402="zníž. prenesená",J402,0)</f>
        <v>0</v>
      </c>
      <c r="BI402" s="249">
        <f>IF(N402="nulová",J402,0)</f>
        <v>0</v>
      </c>
      <c r="BJ402" s="211" t="s">
        <v>86</v>
      </c>
      <c r="BK402" s="249">
        <f>ROUND(I402*H402,2)</f>
        <v>0</v>
      </c>
      <c r="BL402" s="211" t="s">
        <v>202</v>
      </c>
      <c r="BM402" s="161" t="s">
        <v>3410</v>
      </c>
    </row>
    <row r="403" spans="2:65" s="2" customFormat="1" ht="21.75" customHeight="1">
      <c r="B403" s="246"/>
      <c r="C403" s="150" t="s">
        <v>1079</v>
      </c>
      <c r="D403" s="150" t="s">
        <v>140</v>
      </c>
      <c r="E403" s="151" t="s">
        <v>3411</v>
      </c>
      <c r="F403" s="152" t="s">
        <v>3412</v>
      </c>
      <c r="G403" s="153" t="s">
        <v>148</v>
      </c>
      <c r="H403" s="154">
        <v>7419.9740000000002</v>
      </c>
      <c r="I403" s="178"/>
      <c r="J403" s="155">
        <f>ROUND(I403*H403,2)</f>
        <v>0</v>
      </c>
      <c r="K403" s="247"/>
      <c r="L403" s="39"/>
      <c r="M403" s="157" t="s">
        <v>1</v>
      </c>
      <c r="N403" s="234" t="s">
        <v>39</v>
      </c>
      <c r="O403" s="248">
        <v>0</v>
      </c>
      <c r="P403" s="248">
        <f>O403*H403</f>
        <v>0</v>
      </c>
      <c r="Q403" s="248">
        <v>0</v>
      </c>
      <c r="R403" s="248">
        <f>Q403*H403</f>
        <v>0</v>
      </c>
      <c r="S403" s="248">
        <v>0</v>
      </c>
      <c r="T403" s="160">
        <f>S403*H403</f>
        <v>0</v>
      </c>
      <c r="AR403" s="161" t="s">
        <v>202</v>
      </c>
      <c r="AT403" s="161" t="s">
        <v>140</v>
      </c>
      <c r="AU403" s="161" t="s">
        <v>86</v>
      </c>
      <c r="AY403" s="211" t="s">
        <v>138</v>
      </c>
      <c r="BE403" s="249">
        <f>IF(N403="základná",J403,0)</f>
        <v>0</v>
      </c>
      <c r="BF403" s="249">
        <f>IF(N403="znížená",J403,0)</f>
        <v>0</v>
      </c>
      <c r="BG403" s="249">
        <f>IF(N403="zákl. prenesená",J403,0)</f>
        <v>0</v>
      </c>
      <c r="BH403" s="249">
        <f>IF(N403="zníž. prenesená",J403,0)</f>
        <v>0</v>
      </c>
      <c r="BI403" s="249">
        <f>IF(N403="nulová",J403,0)</f>
        <v>0</v>
      </c>
      <c r="BJ403" s="211" t="s">
        <v>86</v>
      </c>
      <c r="BK403" s="249">
        <f>ROUND(I403*H403,2)</f>
        <v>0</v>
      </c>
      <c r="BL403" s="211" t="s">
        <v>202</v>
      </c>
      <c r="BM403" s="161" t="s">
        <v>3413</v>
      </c>
    </row>
    <row r="404" spans="2:65" s="2" customFormat="1" ht="24.2" customHeight="1">
      <c r="B404" s="246"/>
      <c r="C404" s="150" t="s">
        <v>1083</v>
      </c>
      <c r="D404" s="150" t="s">
        <v>140</v>
      </c>
      <c r="E404" s="151" t="s">
        <v>3414</v>
      </c>
      <c r="F404" s="152" t="s">
        <v>3415</v>
      </c>
      <c r="G404" s="153" t="s">
        <v>148</v>
      </c>
      <c r="H404" s="154">
        <v>502.63</v>
      </c>
      <c r="I404" s="178"/>
      <c r="J404" s="155">
        <f>ROUND(I404*H404,2)</f>
        <v>0</v>
      </c>
      <c r="K404" s="247"/>
      <c r="L404" s="39"/>
      <c r="M404" s="157" t="s">
        <v>1</v>
      </c>
      <c r="N404" s="234" t="s">
        <v>39</v>
      </c>
      <c r="O404" s="248">
        <v>0</v>
      </c>
      <c r="P404" s="248">
        <f>O404*H404</f>
        <v>0</v>
      </c>
      <c r="Q404" s="248">
        <v>0</v>
      </c>
      <c r="R404" s="248">
        <f>Q404*H404</f>
        <v>0</v>
      </c>
      <c r="S404" s="248">
        <v>0</v>
      </c>
      <c r="T404" s="160">
        <f>S404*H404</f>
        <v>0</v>
      </c>
      <c r="AR404" s="161" t="s">
        <v>202</v>
      </c>
      <c r="AT404" s="161" t="s">
        <v>140</v>
      </c>
      <c r="AU404" s="161" t="s">
        <v>86</v>
      </c>
      <c r="AY404" s="211" t="s">
        <v>138</v>
      </c>
      <c r="BE404" s="249">
        <f>IF(N404="základná",J404,0)</f>
        <v>0</v>
      </c>
      <c r="BF404" s="249">
        <f>IF(N404="znížená",J404,0)</f>
        <v>0</v>
      </c>
      <c r="BG404" s="249">
        <f>IF(N404="zákl. prenesená",J404,0)</f>
        <v>0</v>
      </c>
      <c r="BH404" s="249">
        <f>IF(N404="zníž. prenesená",J404,0)</f>
        <v>0</v>
      </c>
      <c r="BI404" s="249">
        <f>IF(N404="nulová",J404,0)</f>
        <v>0</v>
      </c>
      <c r="BJ404" s="211" t="s">
        <v>86</v>
      </c>
      <c r="BK404" s="249">
        <f>ROUND(I404*H404,2)</f>
        <v>0</v>
      </c>
      <c r="BL404" s="211" t="s">
        <v>202</v>
      </c>
      <c r="BM404" s="161" t="s">
        <v>3416</v>
      </c>
    </row>
    <row r="405" spans="2:65" s="2" customFormat="1" ht="37.9" customHeight="1">
      <c r="B405" s="246"/>
      <c r="C405" s="150" t="s">
        <v>1087</v>
      </c>
      <c r="D405" s="150" t="s">
        <v>140</v>
      </c>
      <c r="E405" s="151" t="s">
        <v>3417</v>
      </c>
      <c r="F405" s="152" t="s">
        <v>3418</v>
      </c>
      <c r="G405" s="153" t="s">
        <v>148</v>
      </c>
      <c r="H405" s="154">
        <v>5572.4089999999997</v>
      </c>
      <c r="I405" s="178"/>
      <c r="J405" s="155">
        <f>ROUND(I405*H405,2)</f>
        <v>0</v>
      </c>
      <c r="K405" s="247"/>
      <c r="L405" s="39"/>
      <c r="M405" s="157" t="s">
        <v>1</v>
      </c>
      <c r="N405" s="234" t="s">
        <v>39</v>
      </c>
      <c r="O405" s="248">
        <v>0</v>
      </c>
      <c r="P405" s="248">
        <f>O405*H405</f>
        <v>0</v>
      </c>
      <c r="Q405" s="248">
        <v>0</v>
      </c>
      <c r="R405" s="248">
        <f>Q405*H405</f>
        <v>0</v>
      </c>
      <c r="S405" s="248">
        <v>0</v>
      </c>
      <c r="T405" s="160">
        <f>S405*H405</f>
        <v>0</v>
      </c>
      <c r="AR405" s="161" t="s">
        <v>202</v>
      </c>
      <c r="AT405" s="161" t="s">
        <v>140</v>
      </c>
      <c r="AU405" s="161" t="s">
        <v>86</v>
      </c>
      <c r="AY405" s="211" t="s">
        <v>138</v>
      </c>
      <c r="BE405" s="249">
        <f>IF(N405="základná",J405,0)</f>
        <v>0</v>
      </c>
      <c r="BF405" s="249">
        <f>IF(N405="znížená",J405,0)</f>
        <v>0</v>
      </c>
      <c r="BG405" s="249">
        <f>IF(N405="zákl. prenesená",J405,0)</f>
        <v>0</v>
      </c>
      <c r="BH405" s="249">
        <f>IF(N405="zníž. prenesená",J405,0)</f>
        <v>0</v>
      </c>
      <c r="BI405" s="249">
        <f>IF(N405="nulová",J405,0)</f>
        <v>0</v>
      </c>
      <c r="BJ405" s="211" t="s">
        <v>86</v>
      </c>
      <c r="BK405" s="249">
        <f>ROUND(I405*H405,2)</f>
        <v>0</v>
      </c>
      <c r="BL405" s="211" t="s">
        <v>202</v>
      </c>
      <c r="BM405" s="161" t="s">
        <v>3419</v>
      </c>
    </row>
    <row r="406" spans="2:65" s="239" customFormat="1" ht="22.9" customHeight="1">
      <c r="B406" s="240"/>
      <c r="D406" s="138" t="s">
        <v>72</v>
      </c>
      <c r="E406" s="147" t="s">
        <v>3420</v>
      </c>
      <c r="F406" s="147" t="s">
        <v>3421</v>
      </c>
      <c r="J406" s="245">
        <f>BK406</f>
        <v>0</v>
      </c>
      <c r="L406" s="240"/>
      <c r="M406" s="242"/>
      <c r="P406" s="243">
        <f>SUM(P407:P408)</f>
        <v>0</v>
      </c>
      <c r="R406" s="243">
        <f>SUM(R407:R408)</f>
        <v>0</v>
      </c>
      <c r="T406" s="244">
        <f>SUM(T407:T408)</f>
        <v>0</v>
      </c>
      <c r="AR406" s="138" t="s">
        <v>86</v>
      </c>
      <c r="AT406" s="145" t="s">
        <v>72</v>
      </c>
      <c r="AU406" s="145" t="s">
        <v>80</v>
      </c>
      <c r="AY406" s="138" t="s">
        <v>138</v>
      </c>
      <c r="BK406" s="146">
        <f>SUM(BK407:BK408)</f>
        <v>0</v>
      </c>
    </row>
    <row r="407" spans="2:65" s="2" customFormat="1" ht="37.9" customHeight="1">
      <c r="B407" s="246"/>
      <c r="C407" s="150" t="s">
        <v>1091</v>
      </c>
      <c r="D407" s="150" t="s">
        <v>140</v>
      </c>
      <c r="E407" s="151" t="s">
        <v>3422</v>
      </c>
      <c r="F407" s="152" t="s">
        <v>3423</v>
      </c>
      <c r="G407" s="153" t="s">
        <v>148</v>
      </c>
      <c r="H407" s="154">
        <v>38.1</v>
      </c>
      <c r="I407" s="178"/>
      <c r="J407" s="155">
        <f>ROUND(I407*H407,2)</f>
        <v>0</v>
      </c>
      <c r="K407" s="247"/>
      <c r="L407" s="39"/>
      <c r="M407" s="157" t="s">
        <v>1</v>
      </c>
      <c r="N407" s="234" t="s">
        <v>39</v>
      </c>
      <c r="O407" s="248">
        <v>0</v>
      </c>
      <c r="P407" s="248">
        <f>O407*H407</f>
        <v>0</v>
      </c>
      <c r="Q407" s="248">
        <v>0</v>
      </c>
      <c r="R407" s="248">
        <f>Q407*H407</f>
        <v>0</v>
      </c>
      <c r="S407" s="248">
        <v>0</v>
      </c>
      <c r="T407" s="160">
        <f>S407*H407</f>
        <v>0</v>
      </c>
      <c r="AR407" s="161" t="s">
        <v>202</v>
      </c>
      <c r="AT407" s="161" t="s">
        <v>140</v>
      </c>
      <c r="AU407" s="161" t="s">
        <v>86</v>
      </c>
      <c r="AY407" s="211" t="s">
        <v>138</v>
      </c>
      <c r="BE407" s="249">
        <f>IF(N407="základná",J407,0)</f>
        <v>0</v>
      </c>
      <c r="BF407" s="249">
        <f>IF(N407="znížená",J407,0)</f>
        <v>0</v>
      </c>
      <c r="BG407" s="249">
        <f>IF(N407="zákl. prenesená",J407,0)</f>
        <v>0</v>
      </c>
      <c r="BH407" s="249">
        <f>IF(N407="zníž. prenesená",J407,0)</f>
        <v>0</v>
      </c>
      <c r="BI407" s="249">
        <f>IF(N407="nulová",J407,0)</f>
        <v>0</v>
      </c>
      <c r="BJ407" s="211" t="s">
        <v>86</v>
      </c>
      <c r="BK407" s="249">
        <f>ROUND(I407*H407,2)</f>
        <v>0</v>
      </c>
      <c r="BL407" s="211" t="s">
        <v>202</v>
      </c>
      <c r="BM407" s="161" t="s">
        <v>3424</v>
      </c>
    </row>
    <row r="408" spans="2:65" s="2" customFormat="1" ht="24.2" customHeight="1">
      <c r="B408" s="246"/>
      <c r="C408" s="150" t="s">
        <v>1095</v>
      </c>
      <c r="D408" s="150" t="s">
        <v>140</v>
      </c>
      <c r="E408" s="151" t="s">
        <v>3425</v>
      </c>
      <c r="F408" s="152" t="s">
        <v>3426</v>
      </c>
      <c r="G408" s="153" t="s">
        <v>895</v>
      </c>
      <c r="H408" s="177"/>
      <c r="I408" s="178"/>
      <c r="J408" s="155">
        <f>ROUND(I408*H408,2)</f>
        <v>0</v>
      </c>
      <c r="K408" s="247"/>
      <c r="L408" s="39"/>
      <c r="M408" s="157" t="s">
        <v>1</v>
      </c>
      <c r="N408" s="234" t="s">
        <v>39</v>
      </c>
      <c r="O408" s="248">
        <v>0</v>
      </c>
      <c r="P408" s="248">
        <f>O408*H408</f>
        <v>0</v>
      </c>
      <c r="Q408" s="248">
        <v>0</v>
      </c>
      <c r="R408" s="248">
        <f>Q408*H408</f>
        <v>0</v>
      </c>
      <c r="S408" s="248">
        <v>0</v>
      </c>
      <c r="T408" s="160">
        <f>S408*H408</f>
        <v>0</v>
      </c>
      <c r="AR408" s="161" t="s">
        <v>202</v>
      </c>
      <c r="AT408" s="161" t="s">
        <v>140</v>
      </c>
      <c r="AU408" s="161" t="s">
        <v>86</v>
      </c>
      <c r="AY408" s="211" t="s">
        <v>138</v>
      </c>
      <c r="BE408" s="249">
        <f>IF(N408="základná",J408,0)</f>
        <v>0</v>
      </c>
      <c r="BF408" s="249">
        <f>IF(N408="znížená",J408,0)</f>
        <v>0</v>
      </c>
      <c r="BG408" s="249">
        <f>IF(N408="zákl. prenesená",J408,0)</f>
        <v>0</v>
      </c>
      <c r="BH408" s="249">
        <f>IF(N408="zníž. prenesená",J408,0)</f>
        <v>0</v>
      </c>
      <c r="BI408" s="249">
        <f>IF(N408="nulová",J408,0)</f>
        <v>0</v>
      </c>
      <c r="BJ408" s="211" t="s">
        <v>86</v>
      </c>
      <c r="BK408" s="249">
        <f>ROUND(I408*H408,2)</f>
        <v>0</v>
      </c>
      <c r="BL408" s="211" t="s">
        <v>202</v>
      </c>
      <c r="BM408" s="161" t="s">
        <v>3427</v>
      </c>
    </row>
    <row r="409" spans="2:65" s="239" customFormat="1" ht="22.9" customHeight="1">
      <c r="B409" s="240"/>
      <c r="D409" s="138" t="s">
        <v>72</v>
      </c>
      <c r="E409" s="147" t="s">
        <v>3428</v>
      </c>
      <c r="F409" s="147" t="s">
        <v>3429</v>
      </c>
      <c r="J409" s="245">
        <f>BK409</f>
        <v>0</v>
      </c>
      <c r="L409" s="240"/>
      <c r="M409" s="242"/>
      <c r="P409" s="243">
        <f>P410</f>
        <v>0</v>
      </c>
      <c r="R409" s="243">
        <f>R410</f>
        <v>0</v>
      </c>
      <c r="T409" s="244">
        <f>T410</f>
        <v>0</v>
      </c>
      <c r="AR409" s="138" t="s">
        <v>80</v>
      </c>
      <c r="AT409" s="145" t="s">
        <v>72</v>
      </c>
      <c r="AU409" s="145" t="s">
        <v>80</v>
      </c>
      <c r="AY409" s="138" t="s">
        <v>138</v>
      </c>
      <c r="BK409" s="146">
        <f>BK410</f>
        <v>0</v>
      </c>
    </row>
    <row r="410" spans="2:65" s="2" customFormat="1" ht="55.5" customHeight="1">
      <c r="B410" s="246"/>
      <c r="C410" s="150" t="s">
        <v>1098</v>
      </c>
      <c r="D410" s="150" t="s">
        <v>140</v>
      </c>
      <c r="E410" s="151" t="s">
        <v>3428</v>
      </c>
      <c r="F410" s="152" t="s">
        <v>3430</v>
      </c>
      <c r="G410" s="153" t="s">
        <v>3431</v>
      </c>
      <c r="H410" s="154">
        <v>1</v>
      </c>
      <c r="I410" s="178"/>
      <c r="J410" s="155">
        <f>ROUND(I410*H410,2)</f>
        <v>0</v>
      </c>
      <c r="K410" s="247"/>
      <c r="L410" s="39"/>
      <c r="M410" s="157" t="s">
        <v>1</v>
      </c>
      <c r="N410" s="234" t="s">
        <v>39</v>
      </c>
      <c r="O410" s="248">
        <v>0</v>
      </c>
      <c r="P410" s="248">
        <f>O410*H410</f>
        <v>0</v>
      </c>
      <c r="Q410" s="248">
        <v>0</v>
      </c>
      <c r="R410" s="248">
        <f>Q410*H410</f>
        <v>0</v>
      </c>
      <c r="S410" s="248">
        <v>0</v>
      </c>
      <c r="T410" s="160">
        <f>S410*H410</f>
        <v>0</v>
      </c>
      <c r="AR410" s="161" t="s">
        <v>144</v>
      </c>
      <c r="AT410" s="161" t="s">
        <v>140</v>
      </c>
      <c r="AU410" s="161" t="s">
        <v>86</v>
      </c>
      <c r="AY410" s="211" t="s">
        <v>138</v>
      </c>
      <c r="BE410" s="249">
        <f>IF(N410="základná",J410,0)</f>
        <v>0</v>
      </c>
      <c r="BF410" s="249">
        <f>IF(N410="znížená",J410,0)</f>
        <v>0</v>
      </c>
      <c r="BG410" s="249">
        <f>IF(N410="zákl. prenesená",J410,0)</f>
        <v>0</v>
      </c>
      <c r="BH410" s="249">
        <f>IF(N410="zníž. prenesená",J410,0)</f>
        <v>0</v>
      </c>
      <c r="BI410" s="249">
        <f>IF(N410="nulová",J410,0)</f>
        <v>0</v>
      </c>
      <c r="BJ410" s="211" t="s">
        <v>86</v>
      </c>
      <c r="BK410" s="249">
        <f>ROUND(I410*H410,2)</f>
        <v>0</v>
      </c>
      <c r="BL410" s="211" t="s">
        <v>144</v>
      </c>
      <c r="BM410" s="161" t="s">
        <v>3432</v>
      </c>
    </row>
    <row r="411" spans="2:65" s="239" customFormat="1" ht="25.9" customHeight="1">
      <c r="B411" s="240"/>
      <c r="D411" s="138" t="s">
        <v>72</v>
      </c>
      <c r="E411" s="139" t="s">
        <v>1410</v>
      </c>
      <c r="F411" s="139" t="s">
        <v>1411</v>
      </c>
      <c r="J411" s="241">
        <f>BK411</f>
        <v>0</v>
      </c>
      <c r="L411" s="240"/>
      <c r="M411" s="242"/>
      <c r="P411" s="243">
        <f>SUM(P412:P413)</f>
        <v>0</v>
      </c>
      <c r="R411" s="243">
        <f>SUM(R412:R413)</f>
        <v>0</v>
      </c>
      <c r="T411" s="244">
        <f>SUM(T412:T413)</f>
        <v>0</v>
      </c>
      <c r="AR411" s="138" t="s">
        <v>144</v>
      </c>
      <c r="AT411" s="145" t="s">
        <v>72</v>
      </c>
      <c r="AU411" s="145" t="s">
        <v>73</v>
      </c>
      <c r="AY411" s="138" t="s">
        <v>138</v>
      </c>
      <c r="BK411" s="146">
        <f>SUM(BK412:BK413)</f>
        <v>0</v>
      </c>
    </row>
    <row r="412" spans="2:65" s="2" customFormat="1" ht="24.2" customHeight="1">
      <c r="B412" s="246"/>
      <c r="C412" s="150" t="s">
        <v>1102</v>
      </c>
      <c r="D412" s="150" t="s">
        <v>140</v>
      </c>
      <c r="E412" s="151" t="s">
        <v>1413</v>
      </c>
      <c r="F412" s="152" t="s">
        <v>1414</v>
      </c>
      <c r="G412" s="153" t="s">
        <v>148</v>
      </c>
      <c r="H412" s="154">
        <v>3010.578</v>
      </c>
      <c r="I412" s="155">
        <v>0</v>
      </c>
      <c r="J412" s="155">
        <f>ROUND(I412*H412,2)</f>
        <v>0</v>
      </c>
      <c r="K412" s="247"/>
      <c r="L412" s="39"/>
      <c r="M412" s="157" t="s">
        <v>1</v>
      </c>
      <c r="N412" s="234" t="s">
        <v>39</v>
      </c>
      <c r="O412" s="248">
        <v>0</v>
      </c>
      <c r="P412" s="248">
        <f>O412*H412</f>
        <v>0</v>
      </c>
      <c r="Q412" s="248">
        <v>0</v>
      </c>
      <c r="R412" s="248">
        <f>Q412*H412</f>
        <v>0</v>
      </c>
      <c r="S412" s="248">
        <v>0</v>
      </c>
      <c r="T412" s="160">
        <f>S412*H412</f>
        <v>0</v>
      </c>
      <c r="AR412" s="161" t="s">
        <v>2284</v>
      </c>
      <c r="AT412" s="161" t="s">
        <v>140</v>
      </c>
      <c r="AU412" s="161" t="s">
        <v>80</v>
      </c>
      <c r="AY412" s="211" t="s">
        <v>138</v>
      </c>
      <c r="BE412" s="249">
        <f>IF(N412="základná",J412,0)</f>
        <v>0</v>
      </c>
      <c r="BF412" s="249">
        <f>IF(N412="znížená",J412,0)</f>
        <v>0</v>
      </c>
      <c r="BG412" s="249">
        <f>IF(N412="zákl. prenesená",J412,0)</f>
        <v>0</v>
      </c>
      <c r="BH412" s="249">
        <f>IF(N412="zníž. prenesená",J412,0)</f>
        <v>0</v>
      </c>
      <c r="BI412" s="249">
        <f>IF(N412="nulová",J412,0)</f>
        <v>0</v>
      </c>
      <c r="BJ412" s="211" t="s">
        <v>86</v>
      </c>
      <c r="BK412" s="249">
        <f>ROUND(I412*H412,2)</f>
        <v>0</v>
      </c>
      <c r="BL412" s="211" t="s">
        <v>2284</v>
      </c>
      <c r="BM412" s="161" t="s">
        <v>3433</v>
      </c>
    </row>
    <row r="413" spans="2:65" s="2" customFormat="1" ht="16.5" customHeight="1">
      <c r="B413" s="246"/>
      <c r="C413" s="150" t="s">
        <v>1106</v>
      </c>
      <c r="D413" s="150" t="s">
        <v>140</v>
      </c>
      <c r="E413" s="151" t="s">
        <v>1418</v>
      </c>
      <c r="F413" s="152" t="s">
        <v>1419</v>
      </c>
      <c r="G413" s="153" t="s">
        <v>148</v>
      </c>
      <c r="H413" s="154">
        <v>3304.634</v>
      </c>
      <c r="I413" s="155">
        <v>0</v>
      </c>
      <c r="J413" s="155">
        <f>ROUND(I413*H413,2)</f>
        <v>0</v>
      </c>
      <c r="K413" s="247"/>
      <c r="L413" s="39"/>
      <c r="M413" s="173" t="s">
        <v>1</v>
      </c>
      <c r="N413" s="174" t="s">
        <v>39</v>
      </c>
      <c r="O413" s="175">
        <v>0</v>
      </c>
      <c r="P413" s="175">
        <f>O413*H413</f>
        <v>0</v>
      </c>
      <c r="Q413" s="175">
        <v>0</v>
      </c>
      <c r="R413" s="175">
        <f>Q413*H413</f>
        <v>0</v>
      </c>
      <c r="S413" s="175">
        <v>0</v>
      </c>
      <c r="T413" s="176">
        <f>S413*H413</f>
        <v>0</v>
      </c>
      <c r="AR413" s="161" t="s">
        <v>2284</v>
      </c>
      <c r="AT413" s="161" t="s">
        <v>140</v>
      </c>
      <c r="AU413" s="161" t="s">
        <v>80</v>
      </c>
      <c r="AY413" s="211" t="s">
        <v>138</v>
      </c>
      <c r="BE413" s="249">
        <f>IF(N413="základná",J413,0)</f>
        <v>0</v>
      </c>
      <c r="BF413" s="249">
        <f>IF(N413="znížená",J413,0)</f>
        <v>0</v>
      </c>
      <c r="BG413" s="249">
        <f>IF(N413="zákl. prenesená",J413,0)</f>
        <v>0</v>
      </c>
      <c r="BH413" s="249">
        <f>IF(N413="zníž. prenesená",J413,0)</f>
        <v>0</v>
      </c>
      <c r="BI413" s="249">
        <f>IF(N413="nulová",J413,0)</f>
        <v>0</v>
      </c>
      <c r="BJ413" s="211" t="s">
        <v>86</v>
      </c>
      <c r="BK413" s="249">
        <f>ROUND(I413*H413,2)</f>
        <v>0</v>
      </c>
      <c r="BL413" s="211" t="s">
        <v>2284</v>
      </c>
      <c r="BM413" s="161" t="s">
        <v>3434</v>
      </c>
    </row>
    <row r="414" spans="2:65" s="2" customFormat="1" ht="6.95" customHeight="1">
      <c r="B414" s="216"/>
      <c r="C414" s="217"/>
      <c r="D414" s="217"/>
      <c r="E414" s="217"/>
      <c r="F414" s="217"/>
      <c r="G414" s="217"/>
      <c r="H414" s="217"/>
      <c r="I414" s="217"/>
      <c r="J414" s="217"/>
      <c r="K414" s="217"/>
      <c r="L414" s="39"/>
    </row>
  </sheetData>
  <autoFilter ref="C148:K413" xr:uid="{00000000-0009-0000-0000-000001000000}"/>
  <mergeCells count="12">
    <mergeCell ref="E141:H141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37:H137"/>
    <mergeCell ref="E139:H139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FA6C-706B-4F44-B509-33BF01023735}">
  <sheetPr>
    <tabColor theme="8" tint="0.59999389629810485"/>
    <pageSetUpPr fitToPage="1"/>
  </sheetPr>
  <dimension ref="B2:BM339"/>
  <sheetViews>
    <sheetView showGridLines="0" topLeftCell="A10" workbookViewId="0">
      <selection activeCell="AI16" sqref="AI16"/>
    </sheetView>
  </sheetViews>
  <sheetFormatPr defaultRowHeight="11.25"/>
  <cols>
    <col min="1" max="1" width="8.33203125" style="203" customWidth="1"/>
    <col min="2" max="2" width="1.1640625" style="203" customWidth="1"/>
    <col min="3" max="3" width="4.1640625" style="203" customWidth="1"/>
    <col min="4" max="4" width="4.33203125" style="203" customWidth="1"/>
    <col min="5" max="5" width="17.1640625" style="203" customWidth="1"/>
    <col min="6" max="6" width="50.83203125" style="203" customWidth="1"/>
    <col min="7" max="7" width="7.5" style="203" customWidth="1"/>
    <col min="8" max="8" width="14" style="203" customWidth="1"/>
    <col min="9" max="9" width="15.83203125" style="203" customWidth="1"/>
    <col min="10" max="10" width="22.33203125" style="203" customWidth="1"/>
    <col min="11" max="11" width="22.33203125" style="203" hidden="1" customWidth="1"/>
    <col min="12" max="12" width="9.33203125" style="203" customWidth="1"/>
    <col min="13" max="13" width="10.83203125" style="203" hidden="1" customWidth="1"/>
    <col min="14" max="14" width="9.33203125" style="203"/>
    <col min="15" max="20" width="14.1640625" style="203" hidden="1" customWidth="1"/>
    <col min="21" max="21" width="16.33203125" style="203" hidden="1" customWidth="1"/>
    <col min="22" max="22" width="12.33203125" style="203" customWidth="1"/>
    <col min="23" max="23" width="16.33203125" style="203" customWidth="1"/>
    <col min="24" max="24" width="12.33203125" style="203" customWidth="1"/>
    <col min="25" max="25" width="15" style="203" customWidth="1"/>
    <col min="26" max="26" width="11" style="203" customWidth="1"/>
    <col min="27" max="27" width="15" style="203" customWidth="1"/>
    <col min="28" max="28" width="16.33203125" style="203" customWidth="1"/>
    <col min="29" max="29" width="11" style="203" customWidth="1"/>
    <col min="30" max="30" width="15" style="203" customWidth="1"/>
    <col min="31" max="31" width="16.33203125" style="203" customWidth="1"/>
    <col min="32" max="16384" width="9.33203125" style="203"/>
  </cols>
  <sheetData>
    <row r="2" spans="2:46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211" t="s">
        <v>2891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211" t="s">
        <v>73</v>
      </c>
    </row>
    <row r="4" spans="2:46" ht="24.95" customHeight="1">
      <c r="B4" s="17"/>
      <c r="D4" s="18" t="s">
        <v>94</v>
      </c>
      <c r="L4" s="17"/>
      <c r="M4" s="96" t="s">
        <v>9</v>
      </c>
      <c r="AT4" s="211" t="s">
        <v>3</v>
      </c>
    </row>
    <row r="5" spans="2:46" ht="6.95" customHeight="1">
      <c r="B5" s="17"/>
      <c r="L5" s="17"/>
    </row>
    <row r="6" spans="2:46" ht="12" customHeight="1">
      <c r="B6" s="17"/>
      <c r="D6" s="207" t="s">
        <v>13</v>
      </c>
      <c r="L6" s="17"/>
    </row>
    <row r="7" spans="2:46" ht="16.5" customHeight="1">
      <c r="B7" s="17"/>
      <c r="E7" s="314" t="str">
        <f>'Rekap. stavby - III.etapa'!K6</f>
        <v>Dom Hudby - Obnova objektu NKP aktualizácia+etapizácia</v>
      </c>
      <c r="F7" s="315"/>
      <c r="G7" s="315"/>
      <c r="H7" s="315"/>
      <c r="L7" s="17"/>
    </row>
    <row r="8" spans="2:46" ht="12" customHeight="1">
      <c r="B8" s="17"/>
      <c r="D8" s="207" t="s">
        <v>95</v>
      </c>
      <c r="L8" s="17"/>
    </row>
    <row r="9" spans="2:46" s="2" customFormat="1" ht="16.5" customHeight="1">
      <c r="B9" s="39"/>
      <c r="E9" s="314" t="s">
        <v>2903</v>
      </c>
      <c r="F9" s="322"/>
      <c r="G9" s="322"/>
      <c r="H9" s="322"/>
      <c r="L9" s="39"/>
    </row>
    <row r="10" spans="2:46" s="2" customFormat="1" ht="12" customHeight="1">
      <c r="B10" s="39"/>
      <c r="D10" s="207" t="s">
        <v>97</v>
      </c>
      <c r="L10" s="39"/>
    </row>
    <row r="11" spans="2:46" s="2" customFormat="1" ht="16.5" customHeight="1">
      <c r="B11" s="39"/>
      <c r="E11" s="272" t="s">
        <v>3435</v>
      </c>
      <c r="F11" s="322"/>
      <c r="G11" s="322"/>
      <c r="H11" s="322"/>
      <c r="L11" s="39"/>
    </row>
    <row r="12" spans="2:46" s="2" customFormat="1">
      <c r="B12" s="39"/>
      <c r="L12" s="39"/>
    </row>
    <row r="13" spans="2:46" s="2" customFormat="1" ht="12" customHeight="1">
      <c r="B13" s="39"/>
      <c r="D13" s="207" t="s">
        <v>15</v>
      </c>
      <c r="F13" s="202" t="s">
        <v>1</v>
      </c>
      <c r="I13" s="207" t="s">
        <v>16</v>
      </c>
      <c r="J13" s="202" t="s">
        <v>1</v>
      </c>
      <c r="L13" s="39"/>
    </row>
    <row r="14" spans="2:46" s="2" customFormat="1" ht="12" customHeight="1">
      <c r="B14" s="39"/>
      <c r="D14" s="207" t="s">
        <v>17</v>
      </c>
      <c r="F14" s="202" t="s">
        <v>18</v>
      </c>
      <c r="I14" s="207" t="s">
        <v>19</v>
      </c>
      <c r="J14" s="196" t="str">
        <f>'Rekap. stavby - III.etapa'!AN8</f>
        <v>30. 7. 2021</v>
      </c>
      <c r="L14" s="39"/>
    </row>
    <row r="15" spans="2:46" s="2" customFormat="1" ht="10.9" customHeight="1">
      <c r="B15" s="39"/>
      <c r="L15" s="39"/>
    </row>
    <row r="16" spans="2:46" s="2" customFormat="1" ht="12" customHeight="1">
      <c r="B16" s="39"/>
      <c r="D16" s="207" t="s">
        <v>21</v>
      </c>
      <c r="I16" s="207" t="s">
        <v>22</v>
      </c>
      <c r="J16" s="202" t="s">
        <v>1</v>
      </c>
      <c r="L16" s="39"/>
    </row>
    <row r="17" spans="2:12" s="2" customFormat="1" ht="18" customHeight="1">
      <c r="B17" s="39"/>
      <c r="E17" s="202" t="s">
        <v>1422</v>
      </c>
      <c r="I17" s="207" t="s">
        <v>24</v>
      </c>
      <c r="J17" s="202" t="s">
        <v>1</v>
      </c>
      <c r="L17" s="39"/>
    </row>
    <row r="18" spans="2:12" s="2" customFormat="1" ht="6.95" customHeight="1">
      <c r="B18" s="39"/>
      <c r="L18" s="39"/>
    </row>
    <row r="19" spans="2:12" s="2" customFormat="1" ht="12" customHeight="1">
      <c r="B19" s="39"/>
      <c r="D19" s="207" t="s">
        <v>25</v>
      </c>
      <c r="I19" s="207" t="s">
        <v>22</v>
      </c>
      <c r="J19" s="202" t="str">
        <f>'Rekap. stavby - III.etapa'!AN13</f>
        <v/>
      </c>
      <c r="L19" s="39"/>
    </row>
    <row r="20" spans="2:12" s="2" customFormat="1" ht="18" customHeight="1">
      <c r="B20" s="39"/>
      <c r="E20" s="298" t="str">
        <f>'Rekap. stavby - III.etapa'!E14</f>
        <v xml:space="preserve"> </v>
      </c>
      <c r="F20" s="298"/>
      <c r="G20" s="298"/>
      <c r="H20" s="298"/>
      <c r="I20" s="207" t="s">
        <v>24</v>
      </c>
      <c r="J20" s="202" t="str">
        <f>'Rekap. stavby - III.etapa'!AN14</f>
        <v/>
      </c>
      <c r="L20" s="39"/>
    </row>
    <row r="21" spans="2:12" s="2" customFormat="1" ht="6.95" customHeight="1">
      <c r="B21" s="39"/>
      <c r="L21" s="39"/>
    </row>
    <row r="22" spans="2:12" s="2" customFormat="1" ht="12" customHeight="1">
      <c r="B22" s="39"/>
      <c r="D22" s="207" t="s">
        <v>27</v>
      </c>
      <c r="I22" s="207" t="s">
        <v>22</v>
      </c>
      <c r="J22" s="202" t="s">
        <v>1</v>
      </c>
      <c r="L22" s="39"/>
    </row>
    <row r="23" spans="2:12" s="2" customFormat="1" ht="18" customHeight="1">
      <c r="B23" s="39"/>
      <c r="E23" s="202" t="s">
        <v>28</v>
      </c>
      <c r="I23" s="207" t="s">
        <v>24</v>
      </c>
      <c r="J23" s="202" t="s">
        <v>1</v>
      </c>
      <c r="L23" s="39"/>
    </row>
    <row r="24" spans="2:12" s="2" customFormat="1" ht="6.95" customHeight="1">
      <c r="B24" s="39"/>
      <c r="L24" s="39"/>
    </row>
    <row r="25" spans="2:12" s="2" customFormat="1" ht="12" customHeight="1">
      <c r="B25" s="39"/>
      <c r="D25" s="207" t="s">
        <v>30</v>
      </c>
      <c r="I25" s="207" t="s">
        <v>22</v>
      </c>
      <c r="J25" s="202" t="s">
        <v>1</v>
      </c>
      <c r="L25" s="39"/>
    </row>
    <row r="26" spans="2:12" s="2" customFormat="1" ht="18" customHeight="1">
      <c r="B26" s="39"/>
      <c r="E26" s="202" t="s">
        <v>1851</v>
      </c>
      <c r="I26" s="207" t="s">
        <v>24</v>
      </c>
      <c r="J26" s="202" t="s">
        <v>1</v>
      </c>
      <c r="L26" s="39"/>
    </row>
    <row r="27" spans="2:12" s="2" customFormat="1" ht="6.95" customHeight="1">
      <c r="B27" s="39"/>
      <c r="L27" s="39"/>
    </row>
    <row r="28" spans="2:12" s="2" customFormat="1" ht="12" customHeight="1">
      <c r="B28" s="39"/>
      <c r="D28" s="207" t="s">
        <v>32</v>
      </c>
      <c r="L28" s="39"/>
    </row>
    <row r="29" spans="2:12" s="8" customFormat="1" ht="16.5" customHeight="1">
      <c r="B29" s="99"/>
      <c r="E29" s="301" t="s">
        <v>1</v>
      </c>
      <c r="F29" s="301"/>
      <c r="G29" s="301"/>
      <c r="H29" s="301"/>
      <c r="L29" s="99"/>
    </row>
    <row r="30" spans="2:12" s="2" customFormat="1" ht="6.95" customHeight="1">
      <c r="B30" s="39"/>
      <c r="L30" s="39"/>
    </row>
    <row r="31" spans="2:12" s="2" customFormat="1" ht="6.95" customHeight="1">
      <c r="B31" s="39"/>
      <c r="D31" s="53"/>
      <c r="E31" s="53"/>
      <c r="F31" s="53"/>
      <c r="G31" s="53"/>
      <c r="H31" s="53"/>
      <c r="I31" s="53"/>
      <c r="J31" s="53"/>
      <c r="K31" s="53"/>
      <c r="L31" s="39"/>
    </row>
    <row r="32" spans="2:12" s="2" customFormat="1" ht="14.45" customHeight="1">
      <c r="B32" s="39"/>
      <c r="D32" s="202" t="s">
        <v>102</v>
      </c>
      <c r="J32" s="231">
        <f>J98</f>
        <v>0</v>
      </c>
      <c r="L32" s="39"/>
    </row>
    <row r="33" spans="2:12" s="2" customFormat="1" ht="14.45" customHeight="1">
      <c r="B33" s="39"/>
      <c r="D33" s="212" t="s">
        <v>2015</v>
      </c>
      <c r="J33" s="231">
        <f>J115</f>
        <v>0</v>
      </c>
      <c r="L33" s="39"/>
    </row>
    <row r="34" spans="2:12" s="2" customFormat="1" ht="25.35" customHeight="1">
      <c r="B34" s="39"/>
      <c r="D34" s="100" t="s">
        <v>33</v>
      </c>
      <c r="J34" s="200">
        <f>ROUND(J32 + J33, 2)</f>
        <v>0</v>
      </c>
      <c r="L34" s="39"/>
    </row>
    <row r="35" spans="2:12" s="2" customFormat="1" ht="6.95" customHeight="1">
      <c r="B35" s="39"/>
      <c r="D35" s="53"/>
      <c r="E35" s="53"/>
      <c r="F35" s="53"/>
      <c r="G35" s="53"/>
      <c r="H35" s="53"/>
      <c r="I35" s="53"/>
      <c r="J35" s="53"/>
      <c r="K35" s="53"/>
      <c r="L35" s="39"/>
    </row>
    <row r="36" spans="2:12" s="2" customFormat="1" ht="14.45" customHeight="1">
      <c r="B36" s="39"/>
      <c r="F36" s="205" t="s">
        <v>35</v>
      </c>
      <c r="I36" s="205" t="s">
        <v>34</v>
      </c>
      <c r="J36" s="205" t="s">
        <v>36</v>
      </c>
      <c r="L36" s="39"/>
    </row>
    <row r="37" spans="2:12" s="2" customFormat="1" ht="14.45" customHeight="1">
      <c r="B37" s="39"/>
      <c r="D37" s="101" t="s">
        <v>37</v>
      </c>
      <c r="E37" s="32" t="s">
        <v>38</v>
      </c>
      <c r="F37" s="102">
        <f>ROUND((SUM(BE115:BE116) + SUM(BE138:BE338)),  2)</f>
        <v>0</v>
      </c>
      <c r="G37" s="103"/>
      <c r="H37" s="103"/>
      <c r="I37" s="104">
        <v>0.2</v>
      </c>
      <c r="J37" s="102">
        <f>ROUND(((SUM(BE115:BE116) + SUM(BE138:BE338))*I37),  2)</f>
        <v>0</v>
      </c>
      <c r="L37" s="39"/>
    </row>
    <row r="38" spans="2:12" s="2" customFormat="1" ht="14.45" customHeight="1">
      <c r="B38" s="39"/>
      <c r="E38" s="32" t="s">
        <v>39</v>
      </c>
      <c r="F38" s="105">
        <f>ROUND((SUM(BF115:BF116) + SUM(BF138:BF338)),  2)</f>
        <v>0</v>
      </c>
      <c r="I38" s="106">
        <v>0.2</v>
      </c>
      <c r="J38" s="105">
        <f>ROUND(((SUM(BF115:BF116) + SUM(BF138:BF338))*I38),  2)</f>
        <v>0</v>
      </c>
      <c r="L38" s="39"/>
    </row>
    <row r="39" spans="2:12" s="2" customFormat="1" ht="14.45" hidden="1" customHeight="1">
      <c r="B39" s="39"/>
      <c r="E39" s="207" t="s">
        <v>40</v>
      </c>
      <c r="F39" s="105">
        <f>ROUND((SUM(BG115:BG116) + SUM(BG138:BG338)),  2)</f>
        <v>0</v>
      </c>
      <c r="I39" s="106">
        <v>0.2</v>
      </c>
      <c r="J39" s="105">
        <f>0</f>
        <v>0</v>
      </c>
      <c r="L39" s="39"/>
    </row>
    <row r="40" spans="2:12" s="2" customFormat="1" ht="14.45" hidden="1" customHeight="1">
      <c r="B40" s="39"/>
      <c r="E40" s="207" t="s">
        <v>41</v>
      </c>
      <c r="F40" s="105">
        <f>ROUND((SUM(BH115:BH116) + SUM(BH138:BH338)),  2)</f>
        <v>0</v>
      </c>
      <c r="I40" s="106">
        <v>0.2</v>
      </c>
      <c r="J40" s="105">
        <f>0</f>
        <v>0</v>
      </c>
      <c r="L40" s="39"/>
    </row>
    <row r="41" spans="2:12" s="2" customFormat="1" ht="14.45" hidden="1" customHeight="1">
      <c r="B41" s="39"/>
      <c r="E41" s="32" t="s">
        <v>42</v>
      </c>
      <c r="F41" s="102">
        <f>ROUND((SUM(BI115:BI116) + SUM(BI138:BI338)),  2)</f>
        <v>0</v>
      </c>
      <c r="G41" s="103"/>
      <c r="H41" s="103"/>
      <c r="I41" s="104">
        <v>0</v>
      </c>
      <c r="J41" s="102">
        <f>0</f>
        <v>0</v>
      </c>
      <c r="L41" s="39"/>
    </row>
    <row r="42" spans="2:12" s="2" customFormat="1" ht="6.95" customHeight="1">
      <c r="B42" s="39"/>
      <c r="L42" s="39"/>
    </row>
    <row r="43" spans="2:12" s="2" customFormat="1" ht="25.35" customHeight="1">
      <c r="B43" s="39"/>
      <c r="C43" s="230"/>
      <c r="D43" s="108" t="s">
        <v>43</v>
      </c>
      <c r="E43" s="221"/>
      <c r="F43" s="221"/>
      <c r="G43" s="109" t="s">
        <v>44</v>
      </c>
      <c r="H43" s="110" t="s">
        <v>45</v>
      </c>
      <c r="I43" s="221"/>
      <c r="J43" s="111">
        <f>SUM(J34:J41)</f>
        <v>0</v>
      </c>
      <c r="K43" s="232"/>
      <c r="L43" s="39"/>
    </row>
    <row r="44" spans="2:12" s="2" customFormat="1" ht="14.45" customHeight="1">
      <c r="B44" s="39"/>
      <c r="L44" s="39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2" customFormat="1" ht="12.75">
      <c r="B61" s="39"/>
      <c r="D61" s="42" t="s">
        <v>48</v>
      </c>
      <c r="E61" s="213"/>
      <c r="F61" s="113" t="s">
        <v>49</v>
      </c>
      <c r="G61" s="42" t="s">
        <v>48</v>
      </c>
      <c r="H61" s="213"/>
      <c r="I61" s="213"/>
      <c r="J61" s="114" t="s">
        <v>49</v>
      </c>
      <c r="K61" s="213"/>
      <c r="L61" s="3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2" customFormat="1" ht="12.75">
      <c r="B65" s="39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2" customFormat="1" ht="12.75">
      <c r="B76" s="39"/>
      <c r="D76" s="42" t="s">
        <v>48</v>
      </c>
      <c r="E76" s="213"/>
      <c r="F76" s="113" t="s">
        <v>49</v>
      </c>
      <c r="G76" s="42" t="s">
        <v>48</v>
      </c>
      <c r="H76" s="213"/>
      <c r="I76" s="213"/>
      <c r="J76" s="114" t="s">
        <v>49</v>
      </c>
      <c r="K76" s="213"/>
      <c r="L76" s="39"/>
    </row>
    <row r="77" spans="2:12" s="2" customFormat="1" ht="14.45" customHeight="1"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39"/>
    </row>
    <row r="81" spans="2:12" s="2" customFormat="1" ht="6.95" customHeight="1"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39"/>
    </row>
    <row r="82" spans="2:12" s="2" customFormat="1" ht="24.95" customHeight="1">
      <c r="B82" s="39"/>
      <c r="C82" s="18" t="s">
        <v>99</v>
      </c>
      <c r="L82" s="39"/>
    </row>
    <row r="83" spans="2:12" s="2" customFormat="1" ht="6.95" customHeight="1">
      <c r="B83" s="39"/>
      <c r="L83" s="39"/>
    </row>
    <row r="84" spans="2:12" s="2" customFormat="1" ht="12" customHeight="1">
      <c r="B84" s="39"/>
      <c r="C84" s="207" t="s">
        <v>13</v>
      </c>
      <c r="L84" s="39"/>
    </row>
    <row r="85" spans="2:12" s="2" customFormat="1" ht="16.5" customHeight="1">
      <c r="B85" s="39"/>
      <c r="E85" s="314" t="str">
        <f>E7</f>
        <v>Dom Hudby - Obnova objektu NKP aktualizácia+etapizácia</v>
      </c>
      <c r="F85" s="315"/>
      <c r="G85" s="315"/>
      <c r="H85" s="315"/>
      <c r="L85" s="39"/>
    </row>
    <row r="86" spans="2:12" ht="12" customHeight="1">
      <c r="B86" s="17"/>
      <c r="C86" s="207" t="s">
        <v>95</v>
      </c>
      <c r="L86" s="17"/>
    </row>
    <row r="87" spans="2:12" s="2" customFormat="1" ht="16.5" customHeight="1">
      <c r="B87" s="39"/>
      <c r="E87" s="314" t="s">
        <v>2903</v>
      </c>
      <c r="F87" s="322"/>
      <c r="G87" s="322"/>
      <c r="H87" s="322"/>
      <c r="L87" s="39"/>
    </row>
    <row r="88" spans="2:12" s="2" customFormat="1" ht="12" customHeight="1">
      <c r="B88" s="39"/>
      <c r="C88" s="207" t="s">
        <v>97</v>
      </c>
      <c r="L88" s="39"/>
    </row>
    <row r="89" spans="2:12" s="2" customFormat="1" ht="16.5" customHeight="1">
      <c r="B89" s="39"/>
      <c r="E89" s="272" t="str">
        <f>E11</f>
        <v>03.2 - D1.3 Zdravotechnika</v>
      </c>
      <c r="F89" s="322"/>
      <c r="G89" s="322"/>
      <c r="H89" s="322"/>
      <c r="L89" s="39"/>
    </row>
    <row r="90" spans="2:12" s="2" customFormat="1" ht="6.95" customHeight="1">
      <c r="B90" s="39"/>
      <c r="L90" s="39"/>
    </row>
    <row r="91" spans="2:12" s="2" customFormat="1" ht="12" customHeight="1">
      <c r="B91" s="39"/>
      <c r="C91" s="207" t="s">
        <v>17</v>
      </c>
      <c r="F91" s="202" t="str">
        <f>F14</f>
        <v>Bratislava, Panenská 11</v>
      </c>
      <c r="I91" s="207" t="s">
        <v>19</v>
      </c>
      <c r="J91" s="196" t="str">
        <f>IF(J14="","",J14)</f>
        <v>30. 7. 2021</v>
      </c>
      <c r="L91" s="39"/>
    </row>
    <row r="92" spans="2:12" s="2" customFormat="1" ht="6.95" customHeight="1">
      <c r="B92" s="39"/>
      <c r="L92" s="39"/>
    </row>
    <row r="93" spans="2:12" s="2" customFormat="1" ht="25.7" customHeight="1">
      <c r="B93" s="39"/>
      <c r="C93" s="207" t="s">
        <v>21</v>
      </c>
      <c r="F93" s="202" t="str">
        <f>E17</f>
        <v>GIB Hlavné mesto SR Bratislava</v>
      </c>
      <c r="I93" s="207" t="s">
        <v>27</v>
      </c>
      <c r="J93" s="204" t="str">
        <f>E23</f>
        <v>Ing. arch. Matúš Ivanič</v>
      </c>
      <c r="L93" s="39"/>
    </row>
    <row r="94" spans="2:12" s="2" customFormat="1" ht="15.2" customHeight="1">
      <c r="B94" s="39"/>
      <c r="C94" s="207" t="s">
        <v>25</v>
      </c>
      <c r="F94" s="202" t="str">
        <f>IF(E20="","",E20)</f>
        <v xml:space="preserve"> </v>
      </c>
      <c r="I94" s="207" t="s">
        <v>30</v>
      </c>
      <c r="J94" s="204" t="str">
        <f>E26</f>
        <v>Rosoft,s.r.o.</v>
      </c>
      <c r="L94" s="39"/>
    </row>
    <row r="95" spans="2:12" s="2" customFormat="1" ht="10.35" customHeight="1">
      <c r="B95" s="39"/>
      <c r="L95" s="39"/>
    </row>
    <row r="96" spans="2:12" s="2" customFormat="1" ht="29.25" customHeight="1">
      <c r="B96" s="39"/>
      <c r="C96" s="115" t="s">
        <v>100</v>
      </c>
      <c r="D96" s="230"/>
      <c r="E96" s="230"/>
      <c r="F96" s="230"/>
      <c r="G96" s="230"/>
      <c r="H96" s="230"/>
      <c r="I96" s="230"/>
      <c r="J96" s="116" t="s">
        <v>101</v>
      </c>
      <c r="K96" s="230"/>
      <c r="L96" s="39"/>
    </row>
    <row r="97" spans="2:47" s="2" customFormat="1" ht="10.35" customHeight="1">
      <c r="B97" s="39"/>
      <c r="L97" s="39"/>
    </row>
    <row r="98" spans="2:47" s="2" customFormat="1" ht="22.9" customHeight="1">
      <c r="B98" s="39"/>
      <c r="C98" s="117" t="s">
        <v>2016</v>
      </c>
      <c r="J98" s="200">
        <f>J138</f>
        <v>0</v>
      </c>
      <c r="L98" s="39"/>
      <c r="AU98" s="211" t="s">
        <v>103</v>
      </c>
    </row>
    <row r="99" spans="2:47" s="9" customFormat="1" ht="24.95" customHeight="1">
      <c r="B99" s="118"/>
      <c r="D99" s="119" t="s">
        <v>1423</v>
      </c>
      <c r="E99" s="120"/>
      <c r="F99" s="120"/>
      <c r="G99" s="120"/>
      <c r="H99" s="120"/>
      <c r="I99" s="120"/>
      <c r="J99" s="121">
        <f>J139</f>
        <v>0</v>
      </c>
      <c r="L99" s="118"/>
    </row>
    <row r="100" spans="2:47" s="199" customFormat="1" ht="19.899999999999999" customHeight="1">
      <c r="B100" s="122"/>
      <c r="D100" s="182" t="s">
        <v>3436</v>
      </c>
      <c r="E100" s="183"/>
      <c r="F100" s="183"/>
      <c r="G100" s="183"/>
      <c r="H100" s="183"/>
      <c r="I100" s="183"/>
      <c r="J100" s="184">
        <f>J140</f>
        <v>0</v>
      </c>
      <c r="L100" s="122"/>
    </row>
    <row r="101" spans="2:47" s="199" customFormat="1" ht="19.899999999999999" customHeight="1">
      <c r="B101" s="122"/>
      <c r="D101" s="182" t="s">
        <v>3437</v>
      </c>
      <c r="E101" s="183"/>
      <c r="F101" s="183"/>
      <c r="G101" s="183"/>
      <c r="H101" s="183"/>
      <c r="I101" s="183"/>
      <c r="J101" s="184">
        <f>J152</f>
        <v>0</v>
      </c>
      <c r="L101" s="122"/>
    </row>
    <row r="102" spans="2:47" s="199" customFormat="1" ht="19.899999999999999" customHeight="1">
      <c r="B102" s="122"/>
      <c r="D102" s="182" t="s">
        <v>3438</v>
      </c>
      <c r="E102" s="183"/>
      <c r="F102" s="183"/>
      <c r="G102" s="183"/>
      <c r="H102" s="183"/>
      <c r="I102" s="183"/>
      <c r="J102" s="184">
        <f>J154</f>
        <v>0</v>
      </c>
      <c r="L102" s="122"/>
    </row>
    <row r="103" spans="2:47" s="199" customFormat="1" ht="19.899999999999999" customHeight="1">
      <c r="B103" s="122"/>
      <c r="D103" s="182" t="s">
        <v>3439</v>
      </c>
      <c r="E103" s="183"/>
      <c r="F103" s="183"/>
      <c r="G103" s="183"/>
      <c r="H103" s="183"/>
      <c r="I103" s="183"/>
      <c r="J103" s="184">
        <f>J159</f>
        <v>0</v>
      </c>
      <c r="L103" s="122"/>
    </row>
    <row r="104" spans="2:47" s="199" customFormat="1" ht="19.899999999999999" customHeight="1">
      <c r="B104" s="122"/>
      <c r="D104" s="182" t="s">
        <v>3440</v>
      </c>
      <c r="E104" s="183"/>
      <c r="F104" s="183"/>
      <c r="G104" s="183"/>
      <c r="H104" s="183"/>
      <c r="I104" s="183"/>
      <c r="J104" s="184">
        <f>J201</f>
        <v>0</v>
      </c>
      <c r="L104" s="122"/>
    </row>
    <row r="105" spans="2:47" s="9" customFormat="1" ht="24.95" customHeight="1">
      <c r="B105" s="118"/>
      <c r="D105" s="119" t="s">
        <v>1427</v>
      </c>
      <c r="E105" s="120"/>
      <c r="F105" s="120"/>
      <c r="G105" s="120"/>
      <c r="H105" s="120"/>
      <c r="I105" s="120"/>
      <c r="J105" s="121">
        <f>J214</f>
        <v>0</v>
      </c>
      <c r="L105" s="118"/>
    </row>
    <row r="106" spans="2:47" s="199" customFormat="1" ht="19.899999999999999" customHeight="1">
      <c r="B106" s="122"/>
      <c r="D106" s="182" t="s">
        <v>3441</v>
      </c>
      <c r="E106" s="183"/>
      <c r="F106" s="183"/>
      <c r="G106" s="183"/>
      <c r="H106" s="183"/>
      <c r="I106" s="183"/>
      <c r="J106" s="184">
        <f>J215</f>
        <v>0</v>
      </c>
      <c r="L106" s="122"/>
    </row>
    <row r="107" spans="2:47" s="199" customFormat="1" ht="19.899999999999999" customHeight="1">
      <c r="B107" s="122"/>
      <c r="D107" s="123" t="s">
        <v>1429</v>
      </c>
      <c r="E107" s="124"/>
      <c r="F107" s="124"/>
      <c r="G107" s="124"/>
      <c r="H107" s="124"/>
      <c r="I107" s="124"/>
      <c r="J107" s="125">
        <f>J238</f>
        <v>0</v>
      </c>
      <c r="L107" s="122"/>
    </row>
    <row r="108" spans="2:47" s="199" customFormat="1" ht="19.899999999999999" customHeight="1">
      <c r="B108" s="122"/>
      <c r="D108" s="123" t="s">
        <v>3442</v>
      </c>
      <c r="E108" s="124"/>
      <c r="F108" s="124"/>
      <c r="G108" s="124"/>
      <c r="H108" s="124"/>
      <c r="I108" s="124"/>
      <c r="J108" s="125">
        <f>J272</f>
        <v>0</v>
      </c>
      <c r="L108" s="122"/>
    </row>
    <row r="109" spans="2:47" s="199" customFormat="1" ht="19.899999999999999" customHeight="1">
      <c r="B109" s="122"/>
      <c r="D109" s="123" t="s">
        <v>1430</v>
      </c>
      <c r="E109" s="124"/>
      <c r="F109" s="124"/>
      <c r="G109" s="124"/>
      <c r="H109" s="124"/>
      <c r="I109" s="124"/>
      <c r="J109" s="125">
        <f>J275</f>
        <v>0</v>
      </c>
      <c r="L109" s="122"/>
    </row>
    <row r="110" spans="2:47" s="9" customFormat="1" ht="24.95" customHeight="1">
      <c r="B110" s="118"/>
      <c r="D110" s="119" t="s">
        <v>2290</v>
      </c>
      <c r="E110" s="120"/>
      <c r="F110" s="120"/>
      <c r="G110" s="120"/>
      <c r="H110" s="120"/>
      <c r="I110" s="120"/>
      <c r="J110" s="121">
        <f>J334</f>
        <v>0</v>
      </c>
      <c r="L110" s="118"/>
    </row>
    <row r="111" spans="2:47" s="199" customFormat="1" ht="19.899999999999999" customHeight="1">
      <c r="B111" s="122"/>
      <c r="D111" s="182" t="s">
        <v>3443</v>
      </c>
      <c r="E111" s="183"/>
      <c r="F111" s="183"/>
      <c r="G111" s="183"/>
      <c r="H111" s="183"/>
      <c r="I111" s="183"/>
      <c r="J111" s="184">
        <f>J335</f>
        <v>0</v>
      </c>
      <c r="L111" s="122"/>
    </row>
    <row r="112" spans="2:47" s="199" customFormat="1" ht="19.899999999999999" customHeight="1">
      <c r="B112" s="122"/>
      <c r="D112" s="182" t="s">
        <v>3444</v>
      </c>
      <c r="E112" s="183"/>
      <c r="F112" s="183"/>
      <c r="G112" s="183"/>
      <c r="H112" s="183"/>
      <c r="I112" s="183"/>
      <c r="J112" s="184">
        <f>J337</f>
        <v>0</v>
      </c>
      <c r="L112" s="122"/>
    </row>
    <row r="113" spans="2:14" s="2" customFormat="1" ht="21.75" customHeight="1">
      <c r="B113" s="39"/>
      <c r="L113" s="39"/>
    </row>
    <row r="114" spans="2:14" s="2" customFormat="1" ht="6.95" customHeight="1">
      <c r="B114" s="39"/>
      <c r="L114" s="39"/>
    </row>
    <row r="115" spans="2:14" s="2" customFormat="1" ht="29.25" customHeight="1">
      <c r="B115" s="39"/>
      <c r="C115" s="117" t="s">
        <v>2019</v>
      </c>
      <c r="J115" s="233">
        <v>0</v>
      </c>
      <c r="L115" s="39"/>
      <c r="N115" s="234" t="s">
        <v>37</v>
      </c>
    </row>
    <row r="116" spans="2:14" s="2" customFormat="1" ht="18" customHeight="1">
      <c r="B116" s="39"/>
      <c r="L116" s="39"/>
    </row>
    <row r="117" spans="2:14" s="2" customFormat="1" ht="29.25" customHeight="1">
      <c r="B117" s="39"/>
      <c r="C117" s="229" t="s">
        <v>2012</v>
      </c>
      <c r="D117" s="230"/>
      <c r="E117" s="230"/>
      <c r="F117" s="230"/>
      <c r="G117" s="230"/>
      <c r="H117" s="230"/>
      <c r="I117" s="230"/>
      <c r="J117" s="235">
        <f>ROUND(J98+J115,2)</f>
        <v>0</v>
      </c>
      <c r="K117" s="230"/>
      <c r="L117" s="39"/>
    </row>
    <row r="118" spans="2:14" s="2" customFormat="1" ht="6.95" customHeight="1">
      <c r="B118" s="216"/>
      <c r="C118" s="217"/>
      <c r="D118" s="217"/>
      <c r="E118" s="217"/>
      <c r="F118" s="217"/>
      <c r="G118" s="217"/>
      <c r="H118" s="217"/>
      <c r="I118" s="217"/>
      <c r="J118" s="217"/>
      <c r="K118" s="217"/>
      <c r="L118" s="39"/>
    </row>
    <row r="122" spans="2:14" s="2" customFormat="1" ht="6.95" customHeight="1">
      <c r="B122" s="218"/>
      <c r="C122" s="219"/>
      <c r="D122" s="219"/>
      <c r="E122" s="219"/>
      <c r="F122" s="219"/>
      <c r="G122" s="219"/>
      <c r="H122" s="219"/>
      <c r="I122" s="219"/>
      <c r="J122" s="219"/>
      <c r="K122" s="219"/>
      <c r="L122" s="39"/>
    </row>
    <row r="123" spans="2:14" s="2" customFormat="1" ht="24.95" customHeight="1">
      <c r="B123" s="39"/>
      <c r="C123" s="18" t="s">
        <v>124</v>
      </c>
      <c r="L123" s="39"/>
    </row>
    <row r="124" spans="2:14" s="2" customFormat="1" ht="6.95" customHeight="1">
      <c r="B124" s="39"/>
      <c r="L124" s="39"/>
    </row>
    <row r="125" spans="2:14" s="2" customFormat="1" ht="12" customHeight="1">
      <c r="B125" s="39"/>
      <c r="C125" s="207" t="s">
        <v>13</v>
      </c>
      <c r="L125" s="39"/>
    </row>
    <row r="126" spans="2:14" s="2" customFormat="1" ht="16.5" customHeight="1">
      <c r="B126" s="39"/>
      <c r="E126" s="314" t="str">
        <f>E7</f>
        <v>Dom Hudby - Obnova objektu NKP aktualizácia+etapizácia</v>
      </c>
      <c r="F126" s="315"/>
      <c r="G126" s="315"/>
      <c r="H126" s="315"/>
      <c r="L126" s="39"/>
    </row>
    <row r="127" spans="2:14" ht="12" customHeight="1">
      <c r="B127" s="17"/>
      <c r="C127" s="207" t="s">
        <v>95</v>
      </c>
      <c r="L127" s="17"/>
    </row>
    <row r="128" spans="2:14" s="2" customFormat="1" ht="16.5" customHeight="1">
      <c r="B128" s="39"/>
      <c r="E128" s="314" t="s">
        <v>2903</v>
      </c>
      <c r="F128" s="322"/>
      <c r="G128" s="322"/>
      <c r="H128" s="322"/>
      <c r="L128" s="39"/>
    </row>
    <row r="129" spans="2:65" s="2" customFormat="1" ht="12" customHeight="1">
      <c r="B129" s="39"/>
      <c r="C129" s="207" t="s">
        <v>97</v>
      </c>
      <c r="L129" s="39"/>
    </row>
    <row r="130" spans="2:65" s="2" customFormat="1" ht="16.5" customHeight="1">
      <c r="B130" s="39"/>
      <c r="E130" s="272" t="str">
        <f>E11</f>
        <v>03.2 - D1.3 Zdravotechnika</v>
      </c>
      <c r="F130" s="322"/>
      <c r="G130" s="322"/>
      <c r="H130" s="322"/>
      <c r="L130" s="39"/>
    </row>
    <row r="131" spans="2:65" s="2" customFormat="1" ht="6.95" customHeight="1">
      <c r="B131" s="39"/>
      <c r="L131" s="39"/>
    </row>
    <row r="132" spans="2:65" s="2" customFormat="1" ht="12" customHeight="1">
      <c r="B132" s="39"/>
      <c r="C132" s="207" t="s">
        <v>17</v>
      </c>
      <c r="F132" s="202" t="str">
        <f>F14</f>
        <v>Bratislava, Panenská 11</v>
      </c>
      <c r="I132" s="207" t="s">
        <v>19</v>
      </c>
      <c r="J132" s="196" t="str">
        <f>IF(J14="","",J14)</f>
        <v>30. 7. 2021</v>
      </c>
      <c r="L132" s="39"/>
    </row>
    <row r="133" spans="2:65" s="2" customFormat="1" ht="6.95" customHeight="1">
      <c r="B133" s="39"/>
      <c r="L133" s="39"/>
    </row>
    <row r="134" spans="2:65" s="2" customFormat="1" ht="25.7" customHeight="1">
      <c r="B134" s="39"/>
      <c r="C134" s="207" t="s">
        <v>21</v>
      </c>
      <c r="F134" s="202" t="str">
        <f>E17</f>
        <v>GIB Hlavné mesto SR Bratislava</v>
      </c>
      <c r="I134" s="207" t="s">
        <v>27</v>
      </c>
      <c r="J134" s="204" t="str">
        <f>E23</f>
        <v>Ing. arch. Matúš Ivanič</v>
      </c>
      <c r="L134" s="39"/>
    </row>
    <row r="135" spans="2:65" s="2" customFormat="1" ht="15.2" customHeight="1">
      <c r="B135" s="39"/>
      <c r="C135" s="207" t="s">
        <v>25</v>
      </c>
      <c r="F135" s="202" t="str">
        <f>IF(E20="","",E20)</f>
        <v xml:space="preserve"> </v>
      </c>
      <c r="I135" s="207" t="s">
        <v>30</v>
      </c>
      <c r="J135" s="204" t="str">
        <f>E26</f>
        <v>Rosoft,s.r.o.</v>
      </c>
      <c r="L135" s="39"/>
    </row>
    <row r="136" spans="2:65" s="2" customFormat="1" ht="10.35" customHeight="1">
      <c r="B136" s="39"/>
      <c r="L136" s="39"/>
    </row>
    <row r="137" spans="2:65" s="11" customFormat="1" ht="29.25" customHeight="1">
      <c r="B137" s="132"/>
      <c r="C137" s="128" t="s">
        <v>125</v>
      </c>
      <c r="D137" s="129" t="s">
        <v>58</v>
      </c>
      <c r="E137" s="129" t="s">
        <v>54</v>
      </c>
      <c r="F137" s="129" t="s">
        <v>55</v>
      </c>
      <c r="G137" s="129" t="s">
        <v>126</v>
      </c>
      <c r="H137" s="129" t="s">
        <v>127</v>
      </c>
      <c r="I137" s="129" t="s">
        <v>128</v>
      </c>
      <c r="J137" s="130" t="s">
        <v>101</v>
      </c>
      <c r="K137" s="131" t="s">
        <v>129</v>
      </c>
      <c r="L137" s="132"/>
      <c r="M137" s="59" t="s">
        <v>1</v>
      </c>
      <c r="N137" s="60" t="s">
        <v>37</v>
      </c>
      <c r="O137" s="60" t="s">
        <v>130</v>
      </c>
      <c r="P137" s="60" t="s">
        <v>131</v>
      </c>
      <c r="Q137" s="60" t="s">
        <v>132</v>
      </c>
      <c r="R137" s="60" t="s">
        <v>133</v>
      </c>
      <c r="S137" s="60" t="s">
        <v>134</v>
      </c>
      <c r="T137" s="61" t="s">
        <v>135</v>
      </c>
    </row>
    <row r="138" spans="2:65" s="2" customFormat="1" ht="22.9" customHeight="1">
      <c r="B138" s="39"/>
      <c r="C138" s="66" t="s">
        <v>102</v>
      </c>
      <c r="J138" s="236">
        <f>BK138</f>
        <v>0</v>
      </c>
      <c r="L138" s="39"/>
      <c r="M138" s="222"/>
      <c r="N138" s="53"/>
      <c r="O138" s="53"/>
      <c r="P138" s="237">
        <f>P139+P214+P334</f>
        <v>0</v>
      </c>
      <c r="Q138" s="53"/>
      <c r="R138" s="237">
        <f>R139+R214+R334</f>
        <v>0</v>
      </c>
      <c r="S138" s="53"/>
      <c r="T138" s="238">
        <f>T139+T214+T334</f>
        <v>0</v>
      </c>
      <c r="AT138" s="211" t="s">
        <v>72</v>
      </c>
      <c r="AU138" s="211" t="s">
        <v>103</v>
      </c>
      <c r="BK138" s="136">
        <f>BK139+BK214+BK334</f>
        <v>0</v>
      </c>
    </row>
    <row r="139" spans="2:65" s="239" customFormat="1" ht="25.9" customHeight="1">
      <c r="B139" s="240"/>
      <c r="D139" s="138" t="s">
        <v>72</v>
      </c>
      <c r="E139" s="139" t="s">
        <v>136</v>
      </c>
      <c r="F139" s="139" t="s">
        <v>1431</v>
      </c>
      <c r="J139" s="241">
        <f>BK139</f>
        <v>0</v>
      </c>
      <c r="L139" s="240"/>
      <c r="M139" s="242"/>
      <c r="P139" s="243">
        <f>P140+P152+P154+P159+P201</f>
        <v>0</v>
      </c>
      <c r="R139" s="243">
        <f>R140+R152+R154+R159+R201</f>
        <v>0</v>
      </c>
      <c r="T139" s="244">
        <f>T140+T152+T154+T159+T201</f>
        <v>0</v>
      </c>
      <c r="AR139" s="138" t="s">
        <v>80</v>
      </c>
      <c r="AT139" s="145" t="s">
        <v>72</v>
      </c>
      <c r="AU139" s="145" t="s">
        <v>73</v>
      </c>
      <c r="AY139" s="138" t="s">
        <v>138</v>
      </c>
      <c r="BK139" s="146">
        <f>BK140+BK152+BK154+BK159+BK201</f>
        <v>0</v>
      </c>
    </row>
    <row r="140" spans="2:65" s="239" customFormat="1" ht="22.9" customHeight="1">
      <c r="B140" s="240"/>
      <c r="D140" s="138" t="s">
        <v>72</v>
      </c>
      <c r="E140" s="147" t="s">
        <v>80</v>
      </c>
      <c r="F140" s="147" t="s">
        <v>1432</v>
      </c>
      <c r="J140" s="245">
        <f>BK140</f>
        <v>0</v>
      </c>
      <c r="L140" s="240"/>
      <c r="M140" s="242"/>
      <c r="P140" s="243">
        <f>SUM(P141:P151)</f>
        <v>0</v>
      </c>
      <c r="R140" s="243">
        <f>SUM(R141:R151)</f>
        <v>0</v>
      </c>
      <c r="T140" s="244">
        <f>SUM(T141:T151)</f>
        <v>0</v>
      </c>
      <c r="AR140" s="138" t="s">
        <v>80</v>
      </c>
      <c r="AT140" s="145" t="s">
        <v>72</v>
      </c>
      <c r="AU140" s="145" t="s">
        <v>80</v>
      </c>
      <c r="AY140" s="138" t="s">
        <v>138</v>
      </c>
      <c r="BK140" s="146">
        <f>SUM(BK141:BK151)</f>
        <v>0</v>
      </c>
    </row>
    <row r="141" spans="2:65" s="2" customFormat="1" ht="16.5" customHeight="1">
      <c r="B141" s="246"/>
      <c r="C141" s="150" t="s">
        <v>80</v>
      </c>
      <c r="D141" s="150" t="s">
        <v>140</v>
      </c>
      <c r="E141" s="151" t="s">
        <v>1433</v>
      </c>
      <c r="F141" s="152" t="s">
        <v>1434</v>
      </c>
      <c r="G141" s="153" t="s">
        <v>1435</v>
      </c>
      <c r="H141" s="188">
        <v>0</v>
      </c>
      <c r="I141" s="155"/>
      <c r="J141" s="155">
        <f t="shared" ref="J141:J151" si="0">ROUND(I141*H141,2)</f>
        <v>0</v>
      </c>
      <c r="K141" s="247"/>
      <c r="L141" s="39"/>
      <c r="M141" s="157" t="s">
        <v>1</v>
      </c>
      <c r="N141" s="234" t="s">
        <v>39</v>
      </c>
      <c r="O141" s="248">
        <v>0</v>
      </c>
      <c r="P141" s="248">
        <f t="shared" ref="P141:P151" si="1">O141*H141</f>
        <v>0</v>
      </c>
      <c r="Q141" s="248">
        <v>0</v>
      </c>
      <c r="R141" s="248">
        <f t="shared" ref="R141:R151" si="2">Q141*H141</f>
        <v>0</v>
      </c>
      <c r="S141" s="248">
        <v>0</v>
      </c>
      <c r="T141" s="160">
        <f t="shared" ref="T141:T151" si="3">S141*H141</f>
        <v>0</v>
      </c>
      <c r="AR141" s="161" t="s">
        <v>144</v>
      </c>
      <c r="AT141" s="161" t="s">
        <v>140</v>
      </c>
      <c r="AU141" s="161" t="s">
        <v>86</v>
      </c>
      <c r="AY141" s="211" t="s">
        <v>138</v>
      </c>
      <c r="BE141" s="249">
        <f t="shared" ref="BE141:BE151" si="4">IF(N141="základná",J141,0)</f>
        <v>0</v>
      </c>
      <c r="BF141" s="249">
        <f t="shared" ref="BF141:BF151" si="5">IF(N141="znížená",J141,0)</f>
        <v>0</v>
      </c>
      <c r="BG141" s="249">
        <f t="shared" ref="BG141:BG151" si="6">IF(N141="zákl. prenesená",J141,0)</f>
        <v>0</v>
      </c>
      <c r="BH141" s="249">
        <f t="shared" ref="BH141:BH151" si="7">IF(N141="zníž. prenesená",J141,0)</f>
        <v>0</v>
      </c>
      <c r="BI141" s="249">
        <f t="shared" ref="BI141:BI151" si="8">IF(N141="nulová",J141,0)</f>
        <v>0</v>
      </c>
      <c r="BJ141" s="211" t="s">
        <v>86</v>
      </c>
      <c r="BK141" s="249">
        <f t="shared" ref="BK141:BK151" si="9">ROUND(I141*H141,2)</f>
        <v>0</v>
      </c>
      <c r="BL141" s="211" t="s">
        <v>144</v>
      </c>
      <c r="BM141" s="161" t="s">
        <v>86</v>
      </c>
    </row>
    <row r="142" spans="2:65" s="2" customFormat="1" ht="24.2" customHeight="1">
      <c r="B142" s="246"/>
      <c r="C142" s="150" t="s">
        <v>86</v>
      </c>
      <c r="D142" s="150" t="s">
        <v>140</v>
      </c>
      <c r="E142" s="151" t="s">
        <v>1436</v>
      </c>
      <c r="F142" s="152" t="s">
        <v>1437</v>
      </c>
      <c r="G142" s="153" t="s">
        <v>148</v>
      </c>
      <c r="H142" s="188">
        <v>0</v>
      </c>
      <c r="I142" s="155"/>
      <c r="J142" s="155">
        <f t="shared" si="0"/>
        <v>0</v>
      </c>
      <c r="K142" s="247"/>
      <c r="L142" s="39"/>
      <c r="M142" s="157" t="s">
        <v>1</v>
      </c>
      <c r="N142" s="234" t="s">
        <v>39</v>
      </c>
      <c r="O142" s="248">
        <v>0</v>
      </c>
      <c r="P142" s="248">
        <f t="shared" si="1"/>
        <v>0</v>
      </c>
      <c r="Q142" s="248">
        <v>0</v>
      </c>
      <c r="R142" s="248">
        <f t="shared" si="2"/>
        <v>0</v>
      </c>
      <c r="S142" s="248">
        <v>0</v>
      </c>
      <c r="T142" s="160">
        <f t="shared" si="3"/>
        <v>0</v>
      </c>
      <c r="AR142" s="161" t="s">
        <v>144</v>
      </c>
      <c r="AT142" s="161" t="s">
        <v>140</v>
      </c>
      <c r="AU142" s="161" t="s">
        <v>86</v>
      </c>
      <c r="AY142" s="211" t="s">
        <v>138</v>
      </c>
      <c r="BE142" s="249">
        <f t="shared" si="4"/>
        <v>0</v>
      </c>
      <c r="BF142" s="249">
        <f t="shared" si="5"/>
        <v>0</v>
      </c>
      <c r="BG142" s="249">
        <f t="shared" si="6"/>
        <v>0</v>
      </c>
      <c r="BH142" s="249">
        <f t="shared" si="7"/>
        <v>0</v>
      </c>
      <c r="BI142" s="249">
        <f t="shared" si="8"/>
        <v>0</v>
      </c>
      <c r="BJ142" s="211" t="s">
        <v>86</v>
      </c>
      <c r="BK142" s="249">
        <f t="shared" si="9"/>
        <v>0</v>
      </c>
      <c r="BL142" s="211" t="s">
        <v>144</v>
      </c>
      <c r="BM142" s="161" t="s">
        <v>144</v>
      </c>
    </row>
    <row r="143" spans="2:65" s="2" customFormat="1" ht="16.5" customHeight="1">
      <c r="B143" s="246"/>
      <c r="C143" s="150" t="s">
        <v>150</v>
      </c>
      <c r="D143" s="150" t="s">
        <v>140</v>
      </c>
      <c r="E143" s="151" t="s">
        <v>1438</v>
      </c>
      <c r="F143" s="152" t="s">
        <v>1439</v>
      </c>
      <c r="G143" s="153" t="s">
        <v>143</v>
      </c>
      <c r="H143" s="188">
        <v>0</v>
      </c>
      <c r="I143" s="155"/>
      <c r="J143" s="155">
        <f t="shared" si="0"/>
        <v>0</v>
      </c>
      <c r="K143" s="247"/>
      <c r="L143" s="39"/>
      <c r="M143" s="157" t="s">
        <v>1</v>
      </c>
      <c r="N143" s="234" t="s">
        <v>39</v>
      </c>
      <c r="O143" s="248">
        <v>0</v>
      </c>
      <c r="P143" s="248">
        <f t="shared" si="1"/>
        <v>0</v>
      </c>
      <c r="Q143" s="248">
        <v>0</v>
      </c>
      <c r="R143" s="248">
        <f t="shared" si="2"/>
        <v>0</v>
      </c>
      <c r="S143" s="248">
        <v>0</v>
      </c>
      <c r="T143" s="160">
        <f t="shared" si="3"/>
        <v>0</v>
      </c>
      <c r="AR143" s="161" t="s">
        <v>144</v>
      </c>
      <c r="AT143" s="161" t="s">
        <v>140</v>
      </c>
      <c r="AU143" s="161" t="s">
        <v>86</v>
      </c>
      <c r="AY143" s="211" t="s">
        <v>138</v>
      </c>
      <c r="BE143" s="249">
        <f t="shared" si="4"/>
        <v>0</v>
      </c>
      <c r="BF143" s="249">
        <f t="shared" si="5"/>
        <v>0</v>
      </c>
      <c r="BG143" s="249">
        <f t="shared" si="6"/>
        <v>0</v>
      </c>
      <c r="BH143" s="249">
        <f t="shared" si="7"/>
        <v>0</v>
      </c>
      <c r="BI143" s="249">
        <f t="shared" si="8"/>
        <v>0</v>
      </c>
      <c r="BJ143" s="211" t="s">
        <v>86</v>
      </c>
      <c r="BK143" s="249">
        <f t="shared" si="9"/>
        <v>0</v>
      </c>
      <c r="BL143" s="211" t="s">
        <v>144</v>
      </c>
      <c r="BM143" s="161" t="s">
        <v>162</v>
      </c>
    </row>
    <row r="144" spans="2:65" s="2" customFormat="1" ht="21.75" customHeight="1">
      <c r="B144" s="246"/>
      <c r="C144" s="150" t="s">
        <v>144</v>
      </c>
      <c r="D144" s="150" t="s">
        <v>140</v>
      </c>
      <c r="E144" s="151" t="s">
        <v>1440</v>
      </c>
      <c r="F144" s="152" t="s">
        <v>1441</v>
      </c>
      <c r="G144" s="153" t="s">
        <v>153</v>
      </c>
      <c r="H144" s="188">
        <v>0</v>
      </c>
      <c r="I144" s="155"/>
      <c r="J144" s="155">
        <f t="shared" si="0"/>
        <v>0</v>
      </c>
      <c r="K144" s="247"/>
      <c r="L144" s="39"/>
      <c r="M144" s="157" t="s">
        <v>1</v>
      </c>
      <c r="N144" s="234" t="s">
        <v>39</v>
      </c>
      <c r="O144" s="248">
        <v>0</v>
      </c>
      <c r="P144" s="248">
        <f t="shared" si="1"/>
        <v>0</v>
      </c>
      <c r="Q144" s="248">
        <v>0</v>
      </c>
      <c r="R144" s="248">
        <f t="shared" si="2"/>
        <v>0</v>
      </c>
      <c r="S144" s="248">
        <v>0</v>
      </c>
      <c r="T144" s="160">
        <f t="shared" si="3"/>
        <v>0</v>
      </c>
      <c r="AR144" s="161" t="s">
        <v>144</v>
      </c>
      <c r="AT144" s="161" t="s">
        <v>140</v>
      </c>
      <c r="AU144" s="161" t="s">
        <v>86</v>
      </c>
      <c r="AY144" s="211" t="s">
        <v>138</v>
      </c>
      <c r="BE144" s="249">
        <f t="shared" si="4"/>
        <v>0</v>
      </c>
      <c r="BF144" s="249">
        <f t="shared" si="5"/>
        <v>0</v>
      </c>
      <c r="BG144" s="249">
        <f t="shared" si="6"/>
        <v>0</v>
      </c>
      <c r="BH144" s="249">
        <f t="shared" si="7"/>
        <v>0</v>
      </c>
      <c r="BI144" s="249">
        <f t="shared" si="8"/>
        <v>0</v>
      </c>
      <c r="BJ144" s="211" t="s">
        <v>86</v>
      </c>
      <c r="BK144" s="249">
        <f t="shared" si="9"/>
        <v>0</v>
      </c>
      <c r="BL144" s="211" t="s">
        <v>144</v>
      </c>
      <c r="BM144" s="161" t="s">
        <v>170</v>
      </c>
    </row>
    <row r="145" spans="2:65" s="2" customFormat="1" ht="21.75" customHeight="1">
      <c r="B145" s="246"/>
      <c r="C145" s="150" t="s">
        <v>158</v>
      </c>
      <c r="D145" s="150" t="s">
        <v>140</v>
      </c>
      <c r="E145" s="151" t="s">
        <v>1442</v>
      </c>
      <c r="F145" s="152" t="s">
        <v>1443</v>
      </c>
      <c r="G145" s="153" t="s">
        <v>153</v>
      </c>
      <c r="H145" s="188">
        <v>0</v>
      </c>
      <c r="I145" s="155"/>
      <c r="J145" s="155">
        <f t="shared" si="0"/>
        <v>0</v>
      </c>
      <c r="K145" s="247"/>
      <c r="L145" s="39"/>
      <c r="M145" s="157" t="s">
        <v>1</v>
      </c>
      <c r="N145" s="234" t="s">
        <v>39</v>
      </c>
      <c r="O145" s="248">
        <v>0</v>
      </c>
      <c r="P145" s="248">
        <f t="shared" si="1"/>
        <v>0</v>
      </c>
      <c r="Q145" s="248">
        <v>0</v>
      </c>
      <c r="R145" s="248">
        <f t="shared" si="2"/>
        <v>0</v>
      </c>
      <c r="S145" s="248">
        <v>0</v>
      </c>
      <c r="T145" s="160">
        <f t="shared" si="3"/>
        <v>0</v>
      </c>
      <c r="AR145" s="161" t="s">
        <v>144</v>
      </c>
      <c r="AT145" s="161" t="s">
        <v>140</v>
      </c>
      <c r="AU145" s="161" t="s">
        <v>86</v>
      </c>
      <c r="AY145" s="211" t="s">
        <v>138</v>
      </c>
      <c r="BE145" s="249">
        <f t="shared" si="4"/>
        <v>0</v>
      </c>
      <c r="BF145" s="249">
        <f t="shared" si="5"/>
        <v>0</v>
      </c>
      <c r="BG145" s="249">
        <f t="shared" si="6"/>
        <v>0</v>
      </c>
      <c r="BH145" s="249">
        <f t="shared" si="7"/>
        <v>0</v>
      </c>
      <c r="BI145" s="249">
        <f t="shared" si="8"/>
        <v>0</v>
      </c>
      <c r="BJ145" s="211" t="s">
        <v>86</v>
      </c>
      <c r="BK145" s="249">
        <f t="shared" si="9"/>
        <v>0</v>
      </c>
      <c r="BL145" s="211" t="s">
        <v>144</v>
      </c>
      <c r="BM145" s="161" t="s">
        <v>178</v>
      </c>
    </row>
    <row r="146" spans="2:65" s="2" customFormat="1" ht="21.75" customHeight="1">
      <c r="B146" s="246"/>
      <c r="C146" s="150" t="s">
        <v>162</v>
      </c>
      <c r="D146" s="150" t="s">
        <v>140</v>
      </c>
      <c r="E146" s="151" t="s">
        <v>1444</v>
      </c>
      <c r="F146" s="152" t="s">
        <v>1445</v>
      </c>
      <c r="G146" s="153" t="s">
        <v>153</v>
      </c>
      <c r="H146" s="188">
        <v>0</v>
      </c>
      <c r="I146" s="155"/>
      <c r="J146" s="155">
        <f t="shared" si="0"/>
        <v>0</v>
      </c>
      <c r="K146" s="247"/>
      <c r="L146" s="39"/>
      <c r="M146" s="157" t="s">
        <v>1</v>
      </c>
      <c r="N146" s="234" t="s">
        <v>39</v>
      </c>
      <c r="O146" s="248">
        <v>0</v>
      </c>
      <c r="P146" s="248">
        <f t="shared" si="1"/>
        <v>0</v>
      </c>
      <c r="Q146" s="248">
        <v>0</v>
      </c>
      <c r="R146" s="248">
        <f t="shared" si="2"/>
        <v>0</v>
      </c>
      <c r="S146" s="248">
        <v>0</v>
      </c>
      <c r="T146" s="160">
        <f t="shared" si="3"/>
        <v>0</v>
      </c>
      <c r="AR146" s="161" t="s">
        <v>144</v>
      </c>
      <c r="AT146" s="161" t="s">
        <v>140</v>
      </c>
      <c r="AU146" s="161" t="s">
        <v>86</v>
      </c>
      <c r="AY146" s="211" t="s">
        <v>138</v>
      </c>
      <c r="BE146" s="249">
        <f t="shared" si="4"/>
        <v>0</v>
      </c>
      <c r="BF146" s="249">
        <f t="shared" si="5"/>
        <v>0</v>
      </c>
      <c r="BG146" s="249">
        <f t="shared" si="6"/>
        <v>0</v>
      </c>
      <c r="BH146" s="249">
        <f t="shared" si="7"/>
        <v>0</v>
      </c>
      <c r="BI146" s="249">
        <f t="shared" si="8"/>
        <v>0</v>
      </c>
      <c r="BJ146" s="211" t="s">
        <v>86</v>
      </c>
      <c r="BK146" s="249">
        <f t="shared" si="9"/>
        <v>0</v>
      </c>
      <c r="BL146" s="211" t="s">
        <v>144</v>
      </c>
      <c r="BM146" s="161" t="s">
        <v>186</v>
      </c>
    </row>
    <row r="147" spans="2:65" s="2" customFormat="1" ht="24.2" customHeight="1">
      <c r="B147" s="246"/>
      <c r="C147" s="150" t="s">
        <v>166</v>
      </c>
      <c r="D147" s="150" t="s">
        <v>140</v>
      </c>
      <c r="E147" s="151" t="s">
        <v>1446</v>
      </c>
      <c r="F147" s="152" t="s">
        <v>1447</v>
      </c>
      <c r="G147" s="153" t="s">
        <v>153</v>
      </c>
      <c r="H147" s="188">
        <v>0</v>
      </c>
      <c r="I147" s="155"/>
      <c r="J147" s="155">
        <f t="shared" si="0"/>
        <v>0</v>
      </c>
      <c r="K147" s="247"/>
      <c r="L147" s="39"/>
      <c r="M147" s="157" t="s">
        <v>1</v>
      </c>
      <c r="N147" s="234" t="s">
        <v>39</v>
      </c>
      <c r="O147" s="248">
        <v>0</v>
      </c>
      <c r="P147" s="248">
        <f t="shared" si="1"/>
        <v>0</v>
      </c>
      <c r="Q147" s="248">
        <v>0</v>
      </c>
      <c r="R147" s="248">
        <f t="shared" si="2"/>
        <v>0</v>
      </c>
      <c r="S147" s="248">
        <v>0</v>
      </c>
      <c r="T147" s="160">
        <f t="shared" si="3"/>
        <v>0</v>
      </c>
      <c r="AR147" s="161" t="s">
        <v>144</v>
      </c>
      <c r="AT147" s="161" t="s">
        <v>140</v>
      </c>
      <c r="AU147" s="161" t="s">
        <v>86</v>
      </c>
      <c r="AY147" s="211" t="s">
        <v>138</v>
      </c>
      <c r="BE147" s="249">
        <f t="shared" si="4"/>
        <v>0</v>
      </c>
      <c r="BF147" s="249">
        <f t="shared" si="5"/>
        <v>0</v>
      </c>
      <c r="BG147" s="249">
        <f t="shared" si="6"/>
        <v>0</v>
      </c>
      <c r="BH147" s="249">
        <f t="shared" si="7"/>
        <v>0</v>
      </c>
      <c r="BI147" s="249">
        <f t="shared" si="8"/>
        <v>0</v>
      </c>
      <c r="BJ147" s="211" t="s">
        <v>86</v>
      </c>
      <c r="BK147" s="249">
        <f t="shared" si="9"/>
        <v>0</v>
      </c>
      <c r="BL147" s="211" t="s">
        <v>144</v>
      </c>
      <c r="BM147" s="161" t="s">
        <v>194</v>
      </c>
    </row>
    <row r="148" spans="2:65" s="2" customFormat="1" ht="16.5" customHeight="1">
      <c r="B148" s="246"/>
      <c r="C148" s="150" t="s">
        <v>170</v>
      </c>
      <c r="D148" s="150" t="s">
        <v>140</v>
      </c>
      <c r="E148" s="151" t="s">
        <v>1448</v>
      </c>
      <c r="F148" s="152" t="s">
        <v>1449</v>
      </c>
      <c r="G148" s="153" t="s">
        <v>153</v>
      </c>
      <c r="H148" s="188">
        <v>0</v>
      </c>
      <c r="I148" s="155"/>
      <c r="J148" s="155">
        <f t="shared" si="0"/>
        <v>0</v>
      </c>
      <c r="K148" s="247"/>
      <c r="L148" s="39"/>
      <c r="M148" s="157" t="s">
        <v>1</v>
      </c>
      <c r="N148" s="234" t="s">
        <v>39</v>
      </c>
      <c r="O148" s="248">
        <v>0</v>
      </c>
      <c r="P148" s="248">
        <f t="shared" si="1"/>
        <v>0</v>
      </c>
      <c r="Q148" s="248">
        <v>0</v>
      </c>
      <c r="R148" s="248">
        <f t="shared" si="2"/>
        <v>0</v>
      </c>
      <c r="S148" s="248">
        <v>0</v>
      </c>
      <c r="T148" s="160">
        <f t="shared" si="3"/>
        <v>0</v>
      </c>
      <c r="AR148" s="161" t="s">
        <v>144</v>
      </c>
      <c r="AT148" s="161" t="s">
        <v>140</v>
      </c>
      <c r="AU148" s="161" t="s">
        <v>86</v>
      </c>
      <c r="AY148" s="211" t="s">
        <v>138</v>
      </c>
      <c r="BE148" s="249">
        <f t="shared" si="4"/>
        <v>0</v>
      </c>
      <c r="BF148" s="249">
        <f t="shared" si="5"/>
        <v>0</v>
      </c>
      <c r="BG148" s="249">
        <f t="shared" si="6"/>
        <v>0</v>
      </c>
      <c r="BH148" s="249">
        <f t="shared" si="7"/>
        <v>0</v>
      </c>
      <c r="BI148" s="249">
        <f t="shared" si="8"/>
        <v>0</v>
      </c>
      <c r="BJ148" s="211" t="s">
        <v>86</v>
      </c>
      <c r="BK148" s="249">
        <f t="shared" si="9"/>
        <v>0</v>
      </c>
      <c r="BL148" s="211" t="s">
        <v>144</v>
      </c>
      <c r="BM148" s="161" t="s">
        <v>202</v>
      </c>
    </row>
    <row r="149" spans="2:65" s="2" customFormat="1" ht="21.75" customHeight="1">
      <c r="B149" s="246"/>
      <c r="C149" s="150" t="s">
        <v>174</v>
      </c>
      <c r="D149" s="150" t="s">
        <v>140</v>
      </c>
      <c r="E149" s="151" t="s">
        <v>1450</v>
      </c>
      <c r="F149" s="152" t="s">
        <v>1451</v>
      </c>
      <c r="G149" s="153" t="s">
        <v>153</v>
      </c>
      <c r="H149" s="188">
        <v>0</v>
      </c>
      <c r="I149" s="155"/>
      <c r="J149" s="155">
        <f t="shared" si="0"/>
        <v>0</v>
      </c>
      <c r="K149" s="247"/>
      <c r="L149" s="39"/>
      <c r="M149" s="157" t="s">
        <v>1</v>
      </c>
      <c r="N149" s="234" t="s">
        <v>39</v>
      </c>
      <c r="O149" s="248">
        <v>0</v>
      </c>
      <c r="P149" s="248">
        <f t="shared" si="1"/>
        <v>0</v>
      </c>
      <c r="Q149" s="248">
        <v>0</v>
      </c>
      <c r="R149" s="248">
        <f t="shared" si="2"/>
        <v>0</v>
      </c>
      <c r="S149" s="248">
        <v>0</v>
      </c>
      <c r="T149" s="160">
        <f t="shared" si="3"/>
        <v>0</v>
      </c>
      <c r="AR149" s="161" t="s">
        <v>144</v>
      </c>
      <c r="AT149" s="161" t="s">
        <v>140</v>
      </c>
      <c r="AU149" s="161" t="s">
        <v>86</v>
      </c>
      <c r="AY149" s="211" t="s">
        <v>138</v>
      </c>
      <c r="BE149" s="249">
        <f t="shared" si="4"/>
        <v>0</v>
      </c>
      <c r="BF149" s="249">
        <f t="shared" si="5"/>
        <v>0</v>
      </c>
      <c r="BG149" s="249">
        <f t="shared" si="6"/>
        <v>0</v>
      </c>
      <c r="BH149" s="249">
        <f t="shared" si="7"/>
        <v>0</v>
      </c>
      <c r="BI149" s="249">
        <f t="shared" si="8"/>
        <v>0</v>
      </c>
      <c r="BJ149" s="211" t="s">
        <v>86</v>
      </c>
      <c r="BK149" s="249">
        <f t="shared" si="9"/>
        <v>0</v>
      </c>
      <c r="BL149" s="211" t="s">
        <v>144</v>
      </c>
      <c r="BM149" s="161" t="s">
        <v>211</v>
      </c>
    </row>
    <row r="150" spans="2:65" s="2" customFormat="1" ht="16.5" customHeight="1">
      <c r="B150" s="246"/>
      <c r="C150" s="150" t="s">
        <v>178</v>
      </c>
      <c r="D150" s="150" t="s">
        <v>140</v>
      </c>
      <c r="E150" s="151" t="s">
        <v>1452</v>
      </c>
      <c r="F150" s="152" t="s">
        <v>1453</v>
      </c>
      <c r="G150" s="153" t="s">
        <v>153</v>
      </c>
      <c r="H150" s="188">
        <v>0</v>
      </c>
      <c r="I150" s="155"/>
      <c r="J150" s="155">
        <f t="shared" si="0"/>
        <v>0</v>
      </c>
      <c r="K150" s="247"/>
      <c r="L150" s="39"/>
      <c r="M150" s="157" t="s">
        <v>1</v>
      </c>
      <c r="N150" s="234" t="s">
        <v>39</v>
      </c>
      <c r="O150" s="248">
        <v>0</v>
      </c>
      <c r="P150" s="248">
        <f t="shared" si="1"/>
        <v>0</v>
      </c>
      <c r="Q150" s="248">
        <v>0</v>
      </c>
      <c r="R150" s="248">
        <f t="shared" si="2"/>
        <v>0</v>
      </c>
      <c r="S150" s="248">
        <v>0</v>
      </c>
      <c r="T150" s="160">
        <f t="shared" si="3"/>
        <v>0</v>
      </c>
      <c r="AR150" s="161" t="s">
        <v>144</v>
      </c>
      <c r="AT150" s="161" t="s">
        <v>140</v>
      </c>
      <c r="AU150" s="161" t="s">
        <v>86</v>
      </c>
      <c r="AY150" s="211" t="s">
        <v>138</v>
      </c>
      <c r="BE150" s="249">
        <f t="shared" si="4"/>
        <v>0</v>
      </c>
      <c r="BF150" s="249">
        <f t="shared" si="5"/>
        <v>0</v>
      </c>
      <c r="BG150" s="249">
        <f t="shared" si="6"/>
        <v>0</v>
      </c>
      <c r="BH150" s="249">
        <f t="shared" si="7"/>
        <v>0</v>
      </c>
      <c r="BI150" s="249">
        <f t="shared" si="8"/>
        <v>0</v>
      </c>
      <c r="BJ150" s="211" t="s">
        <v>86</v>
      </c>
      <c r="BK150" s="249">
        <f t="shared" si="9"/>
        <v>0</v>
      </c>
      <c r="BL150" s="211" t="s">
        <v>144</v>
      </c>
      <c r="BM150" s="161" t="s">
        <v>7</v>
      </c>
    </row>
    <row r="151" spans="2:65" s="2" customFormat="1" ht="16.5" customHeight="1">
      <c r="B151" s="246"/>
      <c r="C151" s="150" t="s">
        <v>182</v>
      </c>
      <c r="D151" s="150" t="s">
        <v>140</v>
      </c>
      <c r="E151" s="151" t="s">
        <v>1454</v>
      </c>
      <c r="F151" s="152" t="s">
        <v>1455</v>
      </c>
      <c r="G151" s="153" t="s">
        <v>153</v>
      </c>
      <c r="H151" s="188">
        <v>0</v>
      </c>
      <c r="I151" s="155"/>
      <c r="J151" s="155">
        <f t="shared" si="0"/>
        <v>0</v>
      </c>
      <c r="K151" s="247"/>
      <c r="L151" s="39"/>
      <c r="M151" s="157" t="s">
        <v>1</v>
      </c>
      <c r="N151" s="234" t="s">
        <v>39</v>
      </c>
      <c r="O151" s="248">
        <v>0</v>
      </c>
      <c r="P151" s="248">
        <f t="shared" si="1"/>
        <v>0</v>
      </c>
      <c r="Q151" s="248">
        <v>0</v>
      </c>
      <c r="R151" s="248">
        <f t="shared" si="2"/>
        <v>0</v>
      </c>
      <c r="S151" s="248">
        <v>0</v>
      </c>
      <c r="T151" s="160">
        <f t="shared" si="3"/>
        <v>0</v>
      </c>
      <c r="AR151" s="161" t="s">
        <v>144</v>
      </c>
      <c r="AT151" s="161" t="s">
        <v>140</v>
      </c>
      <c r="AU151" s="161" t="s">
        <v>86</v>
      </c>
      <c r="AY151" s="211" t="s">
        <v>138</v>
      </c>
      <c r="BE151" s="249">
        <f t="shared" si="4"/>
        <v>0</v>
      </c>
      <c r="BF151" s="249">
        <f t="shared" si="5"/>
        <v>0</v>
      </c>
      <c r="BG151" s="249">
        <f t="shared" si="6"/>
        <v>0</v>
      </c>
      <c r="BH151" s="249">
        <f t="shared" si="7"/>
        <v>0</v>
      </c>
      <c r="BI151" s="249">
        <f t="shared" si="8"/>
        <v>0</v>
      </c>
      <c r="BJ151" s="211" t="s">
        <v>86</v>
      </c>
      <c r="BK151" s="249">
        <f t="shared" si="9"/>
        <v>0</v>
      </c>
      <c r="BL151" s="211" t="s">
        <v>144</v>
      </c>
      <c r="BM151" s="161" t="s">
        <v>227</v>
      </c>
    </row>
    <row r="152" spans="2:65" s="239" customFormat="1" ht="22.9" customHeight="1">
      <c r="B152" s="240"/>
      <c r="D152" s="138" t="s">
        <v>72</v>
      </c>
      <c r="E152" s="147" t="s">
        <v>144</v>
      </c>
      <c r="F152" s="147" t="s">
        <v>1456</v>
      </c>
      <c r="J152" s="245">
        <f>BK152</f>
        <v>0</v>
      </c>
      <c r="L152" s="240"/>
      <c r="M152" s="242"/>
      <c r="P152" s="243">
        <f>P153</f>
        <v>0</v>
      </c>
      <c r="R152" s="243">
        <f>R153</f>
        <v>0</v>
      </c>
      <c r="T152" s="244">
        <f>T153</f>
        <v>0</v>
      </c>
      <c r="AR152" s="138" t="s">
        <v>80</v>
      </c>
      <c r="AT152" s="145" t="s">
        <v>72</v>
      </c>
      <c r="AU152" s="145" t="s">
        <v>80</v>
      </c>
      <c r="AY152" s="138" t="s">
        <v>138</v>
      </c>
      <c r="BK152" s="146">
        <f>BK153</f>
        <v>0</v>
      </c>
    </row>
    <row r="153" spans="2:65" s="2" customFormat="1" ht="24.2" customHeight="1">
      <c r="B153" s="246"/>
      <c r="C153" s="150" t="s">
        <v>186</v>
      </c>
      <c r="D153" s="150" t="s">
        <v>140</v>
      </c>
      <c r="E153" s="151" t="s">
        <v>1457</v>
      </c>
      <c r="F153" s="152" t="s">
        <v>1458</v>
      </c>
      <c r="G153" s="153" t="s">
        <v>153</v>
      </c>
      <c r="H153" s="188">
        <v>0</v>
      </c>
      <c r="I153" s="155"/>
      <c r="J153" s="155">
        <f>ROUND(I153*H153,2)</f>
        <v>0</v>
      </c>
      <c r="K153" s="247"/>
      <c r="L153" s="39"/>
      <c r="M153" s="157" t="s">
        <v>1</v>
      </c>
      <c r="N153" s="234" t="s">
        <v>39</v>
      </c>
      <c r="O153" s="248">
        <v>0</v>
      </c>
      <c r="P153" s="248">
        <f>O153*H153</f>
        <v>0</v>
      </c>
      <c r="Q153" s="248">
        <v>0</v>
      </c>
      <c r="R153" s="248">
        <f>Q153*H153</f>
        <v>0</v>
      </c>
      <c r="S153" s="248">
        <v>0</v>
      </c>
      <c r="T153" s="160">
        <f>S153*H153</f>
        <v>0</v>
      </c>
      <c r="AR153" s="161" t="s">
        <v>144</v>
      </c>
      <c r="AT153" s="161" t="s">
        <v>140</v>
      </c>
      <c r="AU153" s="161" t="s">
        <v>86</v>
      </c>
      <c r="AY153" s="211" t="s">
        <v>138</v>
      </c>
      <c r="BE153" s="249">
        <f>IF(N153="základná",J153,0)</f>
        <v>0</v>
      </c>
      <c r="BF153" s="249">
        <f>IF(N153="znížená",J153,0)</f>
        <v>0</v>
      </c>
      <c r="BG153" s="249">
        <f>IF(N153="zákl. prenesená",J153,0)</f>
        <v>0</v>
      </c>
      <c r="BH153" s="249">
        <f>IF(N153="zníž. prenesená",J153,0)</f>
        <v>0</v>
      </c>
      <c r="BI153" s="249">
        <f>IF(N153="nulová",J153,0)</f>
        <v>0</v>
      </c>
      <c r="BJ153" s="211" t="s">
        <v>86</v>
      </c>
      <c r="BK153" s="249">
        <f>ROUND(I153*H153,2)</f>
        <v>0</v>
      </c>
      <c r="BL153" s="211" t="s">
        <v>144</v>
      </c>
      <c r="BM153" s="161" t="s">
        <v>235</v>
      </c>
    </row>
    <row r="154" spans="2:65" s="239" customFormat="1" ht="22.9" customHeight="1">
      <c r="B154" s="240"/>
      <c r="D154" s="138" t="s">
        <v>72</v>
      </c>
      <c r="E154" s="147" t="s">
        <v>158</v>
      </c>
      <c r="F154" s="147" t="s">
        <v>1459</v>
      </c>
      <c r="J154" s="245">
        <f>BK154</f>
        <v>0</v>
      </c>
      <c r="L154" s="240"/>
      <c r="M154" s="242"/>
      <c r="P154" s="243">
        <f>SUM(P155:P158)</f>
        <v>0</v>
      </c>
      <c r="R154" s="243">
        <f>SUM(R155:R158)</f>
        <v>0</v>
      </c>
      <c r="T154" s="244">
        <f>SUM(T155:T158)</f>
        <v>0</v>
      </c>
      <c r="AR154" s="138" t="s">
        <v>80</v>
      </c>
      <c r="AT154" s="145" t="s">
        <v>72</v>
      </c>
      <c r="AU154" s="145" t="s">
        <v>80</v>
      </c>
      <c r="AY154" s="138" t="s">
        <v>138</v>
      </c>
      <c r="BK154" s="146">
        <f>SUM(BK155:BK158)</f>
        <v>0</v>
      </c>
    </row>
    <row r="155" spans="2:65" s="2" customFormat="1" ht="24.2" customHeight="1">
      <c r="B155" s="246"/>
      <c r="C155" s="150" t="s">
        <v>190</v>
      </c>
      <c r="D155" s="150" t="s">
        <v>140</v>
      </c>
      <c r="E155" s="151" t="s">
        <v>1460</v>
      </c>
      <c r="F155" s="152" t="s">
        <v>1461</v>
      </c>
      <c r="G155" s="153" t="s">
        <v>148</v>
      </c>
      <c r="H155" s="188">
        <v>0</v>
      </c>
      <c r="I155" s="155"/>
      <c r="J155" s="155">
        <f>ROUND(I155*H155,2)</f>
        <v>0</v>
      </c>
      <c r="K155" s="247"/>
      <c r="L155" s="39"/>
      <c r="M155" s="157" t="s">
        <v>1</v>
      </c>
      <c r="N155" s="234" t="s">
        <v>39</v>
      </c>
      <c r="O155" s="248">
        <v>0</v>
      </c>
      <c r="P155" s="248">
        <f>O155*H155</f>
        <v>0</v>
      </c>
      <c r="Q155" s="248">
        <v>0</v>
      </c>
      <c r="R155" s="248">
        <f>Q155*H155</f>
        <v>0</v>
      </c>
      <c r="S155" s="248">
        <v>0</v>
      </c>
      <c r="T155" s="160">
        <f>S155*H155</f>
        <v>0</v>
      </c>
      <c r="AR155" s="161" t="s">
        <v>144</v>
      </c>
      <c r="AT155" s="161" t="s">
        <v>140</v>
      </c>
      <c r="AU155" s="161" t="s">
        <v>86</v>
      </c>
      <c r="AY155" s="211" t="s">
        <v>138</v>
      </c>
      <c r="BE155" s="249">
        <f>IF(N155="základná",J155,0)</f>
        <v>0</v>
      </c>
      <c r="BF155" s="249">
        <f>IF(N155="znížená",J155,0)</f>
        <v>0</v>
      </c>
      <c r="BG155" s="249">
        <f>IF(N155="zákl. prenesená",J155,0)</f>
        <v>0</v>
      </c>
      <c r="BH155" s="249">
        <f>IF(N155="zníž. prenesená",J155,0)</f>
        <v>0</v>
      </c>
      <c r="BI155" s="249">
        <f>IF(N155="nulová",J155,0)</f>
        <v>0</v>
      </c>
      <c r="BJ155" s="211" t="s">
        <v>86</v>
      </c>
      <c r="BK155" s="249">
        <f>ROUND(I155*H155,2)</f>
        <v>0</v>
      </c>
      <c r="BL155" s="211" t="s">
        <v>144</v>
      </c>
      <c r="BM155" s="161" t="s">
        <v>243</v>
      </c>
    </row>
    <row r="156" spans="2:65" s="2" customFormat="1" ht="21.75" customHeight="1">
      <c r="B156" s="246"/>
      <c r="C156" s="150" t="s">
        <v>194</v>
      </c>
      <c r="D156" s="150" t="s">
        <v>140</v>
      </c>
      <c r="E156" s="151" t="s">
        <v>1462</v>
      </c>
      <c r="F156" s="152" t="s">
        <v>1463</v>
      </c>
      <c r="G156" s="153" t="s">
        <v>153</v>
      </c>
      <c r="H156" s="188">
        <v>0</v>
      </c>
      <c r="I156" s="155"/>
      <c r="J156" s="155">
        <f>ROUND(I156*H156,2)</f>
        <v>0</v>
      </c>
      <c r="K156" s="247"/>
      <c r="L156" s="39"/>
      <c r="M156" s="157" t="s">
        <v>1</v>
      </c>
      <c r="N156" s="234" t="s">
        <v>39</v>
      </c>
      <c r="O156" s="248">
        <v>0</v>
      </c>
      <c r="P156" s="248">
        <f>O156*H156</f>
        <v>0</v>
      </c>
      <c r="Q156" s="248">
        <v>0</v>
      </c>
      <c r="R156" s="248">
        <f>Q156*H156</f>
        <v>0</v>
      </c>
      <c r="S156" s="248">
        <v>0</v>
      </c>
      <c r="T156" s="160">
        <f>S156*H156</f>
        <v>0</v>
      </c>
      <c r="AR156" s="161" t="s">
        <v>144</v>
      </c>
      <c r="AT156" s="161" t="s">
        <v>140</v>
      </c>
      <c r="AU156" s="161" t="s">
        <v>86</v>
      </c>
      <c r="AY156" s="211" t="s">
        <v>138</v>
      </c>
      <c r="BE156" s="249">
        <f>IF(N156="základná",J156,0)</f>
        <v>0</v>
      </c>
      <c r="BF156" s="249">
        <f>IF(N156="znížená",J156,0)</f>
        <v>0</v>
      </c>
      <c r="BG156" s="249">
        <f>IF(N156="zákl. prenesená",J156,0)</f>
        <v>0</v>
      </c>
      <c r="BH156" s="249">
        <f>IF(N156="zníž. prenesená",J156,0)</f>
        <v>0</v>
      </c>
      <c r="BI156" s="249">
        <f>IF(N156="nulová",J156,0)</f>
        <v>0</v>
      </c>
      <c r="BJ156" s="211" t="s">
        <v>86</v>
      </c>
      <c r="BK156" s="249">
        <f>ROUND(I156*H156,2)</f>
        <v>0</v>
      </c>
      <c r="BL156" s="211" t="s">
        <v>144</v>
      </c>
      <c r="BM156" s="161" t="s">
        <v>251</v>
      </c>
    </row>
    <row r="157" spans="2:65" s="2" customFormat="1" ht="24.2" customHeight="1">
      <c r="B157" s="246"/>
      <c r="C157" s="150" t="s">
        <v>198</v>
      </c>
      <c r="D157" s="150" t="s">
        <v>140</v>
      </c>
      <c r="E157" s="151" t="s">
        <v>1464</v>
      </c>
      <c r="F157" s="152" t="s">
        <v>1465</v>
      </c>
      <c r="G157" s="153" t="s">
        <v>148</v>
      </c>
      <c r="H157" s="188">
        <v>0</v>
      </c>
      <c r="I157" s="155"/>
      <c r="J157" s="155">
        <f>ROUND(I157*H157,2)</f>
        <v>0</v>
      </c>
      <c r="K157" s="247"/>
      <c r="L157" s="39"/>
      <c r="M157" s="157" t="s">
        <v>1</v>
      </c>
      <c r="N157" s="234" t="s">
        <v>39</v>
      </c>
      <c r="O157" s="248">
        <v>0</v>
      </c>
      <c r="P157" s="248">
        <f>O157*H157</f>
        <v>0</v>
      </c>
      <c r="Q157" s="248">
        <v>0</v>
      </c>
      <c r="R157" s="248">
        <f>Q157*H157</f>
        <v>0</v>
      </c>
      <c r="S157" s="248">
        <v>0</v>
      </c>
      <c r="T157" s="160">
        <f>S157*H157</f>
        <v>0</v>
      </c>
      <c r="AR157" s="161" t="s">
        <v>144</v>
      </c>
      <c r="AT157" s="161" t="s">
        <v>140</v>
      </c>
      <c r="AU157" s="161" t="s">
        <v>86</v>
      </c>
      <c r="AY157" s="211" t="s">
        <v>138</v>
      </c>
      <c r="BE157" s="249">
        <f>IF(N157="základná",J157,0)</f>
        <v>0</v>
      </c>
      <c r="BF157" s="249">
        <f>IF(N157="znížená",J157,0)</f>
        <v>0</v>
      </c>
      <c r="BG157" s="249">
        <f>IF(N157="zákl. prenesená",J157,0)</f>
        <v>0</v>
      </c>
      <c r="BH157" s="249">
        <f>IF(N157="zníž. prenesená",J157,0)</f>
        <v>0</v>
      </c>
      <c r="BI157" s="249">
        <f>IF(N157="nulová",J157,0)</f>
        <v>0</v>
      </c>
      <c r="BJ157" s="211" t="s">
        <v>86</v>
      </c>
      <c r="BK157" s="249">
        <f>ROUND(I157*H157,2)</f>
        <v>0</v>
      </c>
      <c r="BL157" s="211" t="s">
        <v>144</v>
      </c>
      <c r="BM157" s="161" t="s">
        <v>259</v>
      </c>
    </row>
    <row r="158" spans="2:65" s="2" customFormat="1" ht="24.2" customHeight="1">
      <c r="B158" s="246"/>
      <c r="C158" s="150" t="s">
        <v>202</v>
      </c>
      <c r="D158" s="150" t="s">
        <v>140</v>
      </c>
      <c r="E158" s="151" t="s">
        <v>1466</v>
      </c>
      <c r="F158" s="152" t="s">
        <v>1467</v>
      </c>
      <c r="G158" s="153" t="s">
        <v>148</v>
      </c>
      <c r="H158" s="188">
        <v>0</v>
      </c>
      <c r="I158" s="155"/>
      <c r="J158" s="155">
        <f>ROUND(I158*H158,2)</f>
        <v>0</v>
      </c>
      <c r="K158" s="247"/>
      <c r="L158" s="39"/>
      <c r="M158" s="157" t="s">
        <v>1</v>
      </c>
      <c r="N158" s="234" t="s">
        <v>39</v>
      </c>
      <c r="O158" s="248">
        <v>0</v>
      </c>
      <c r="P158" s="248">
        <f>O158*H158</f>
        <v>0</v>
      </c>
      <c r="Q158" s="248">
        <v>0</v>
      </c>
      <c r="R158" s="248">
        <f>Q158*H158</f>
        <v>0</v>
      </c>
      <c r="S158" s="248">
        <v>0</v>
      </c>
      <c r="T158" s="160">
        <f>S158*H158</f>
        <v>0</v>
      </c>
      <c r="AR158" s="161" t="s">
        <v>144</v>
      </c>
      <c r="AT158" s="161" t="s">
        <v>140</v>
      </c>
      <c r="AU158" s="161" t="s">
        <v>86</v>
      </c>
      <c r="AY158" s="211" t="s">
        <v>138</v>
      </c>
      <c r="BE158" s="249">
        <f>IF(N158="základná",J158,0)</f>
        <v>0</v>
      </c>
      <c r="BF158" s="249">
        <f>IF(N158="znížená",J158,0)</f>
        <v>0</v>
      </c>
      <c r="BG158" s="249">
        <f>IF(N158="zákl. prenesená",J158,0)</f>
        <v>0</v>
      </c>
      <c r="BH158" s="249">
        <f>IF(N158="zníž. prenesená",J158,0)</f>
        <v>0</v>
      </c>
      <c r="BI158" s="249">
        <f>IF(N158="nulová",J158,0)</f>
        <v>0</v>
      </c>
      <c r="BJ158" s="211" t="s">
        <v>86</v>
      </c>
      <c r="BK158" s="249">
        <f>ROUND(I158*H158,2)</f>
        <v>0</v>
      </c>
      <c r="BL158" s="211" t="s">
        <v>144</v>
      </c>
      <c r="BM158" s="161" t="s">
        <v>267</v>
      </c>
    </row>
    <row r="159" spans="2:65" s="239" customFormat="1" ht="22.9" customHeight="1">
      <c r="B159" s="240"/>
      <c r="D159" s="138" t="s">
        <v>72</v>
      </c>
      <c r="E159" s="147" t="s">
        <v>170</v>
      </c>
      <c r="F159" s="147" t="s">
        <v>1468</v>
      </c>
      <c r="J159" s="245">
        <f>BK159</f>
        <v>0</v>
      </c>
      <c r="L159" s="240"/>
      <c r="M159" s="242"/>
      <c r="P159" s="243">
        <f>SUM(P160:P200)</f>
        <v>0</v>
      </c>
      <c r="R159" s="243">
        <f>SUM(R160:R200)</f>
        <v>0</v>
      </c>
      <c r="T159" s="244">
        <f>SUM(T160:T200)</f>
        <v>0</v>
      </c>
      <c r="AR159" s="138" t="s">
        <v>80</v>
      </c>
      <c r="AT159" s="145" t="s">
        <v>72</v>
      </c>
      <c r="AU159" s="145" t="s">
        <v>80</v>
      </c>
      <c r="AY159" s="138" t="s">
        <v>138</v>
      </c>
      <c r="BK159" s="146">
        <f>SUM(BK160:BK200)</f>
        <v>0</v>
      </c>
    </row>
    <row r="160" spans="2:65" s="2" customFormat="1" ht="21.75" customHeight="1">
      <c r="B160" s="246"/>
      <c r="C160" s="150" t="s">
        <v>206</v>
      </c>
      <c r="D160" s="150" t="s">
        <v>140</v>
      </c>
      <c r="E160" s="151" t="s">
        <v>1469</v>
      </c>
      <c r="F160" s="152" t="s">
        <v>1470</v>
      </c>
      <c r="G160" s="153" t="s">
        <v>143</v>
      </c>
      <c r="H160" s="188">
        <v>0</v>
      </c>
      <c r="I160" s="155"/>
      <c r="J160" s="155">
        <f t="shared" ref="J160:J200" si="10">ROUND(I160*H160,2)</f>
        <v>0</v>
      </c>
      <c r="K160" s="247"/>
      <c r="L160" s="39"/>
      <c r="M160" s="157" t="s">
        <v>1</v>
      </c>
      <c r="N160" s="234" t="s">
        <v>39</v>
      </c>
      <c r="O160" s="248">
        <v>0</v>
      </c>
      <c r="P160" s="248">
        <f t="shared" ref="P160:P200" si="11">O160*H160</f>
        <v>0</v>
      </c>
      <c r="Q160" s="248">
        <v>0</v>
      </c>
      <c r="R160" s="248">
        <f t="shared" ref="R160:R200" si="12">Q160*H160</f>
        <v>0</v>
      </c>
      <c r="S160" s="248">
        <v>0</v>
      </c>
      <c r="T160" s="160">
        <f t="shared" ref="T160:T200" si="13">S160*H160</f>
        <v>0</v>
      </c>
      <c r="AR160" s="161" t="s">
        <v>144</v>
      </c>
      <c r="AT160" s="161" t="s">
        <v>140</v>
      </c>
      <c r="AU160" s="161" t="s">
        <v>86</v>
      </c>
      <c r="AY160" s="211" t="s">
        <v>138</v>
      </c>
      <c r="BE160" s="249">
        <f t="shared" ref="BE160:BE200" si="14">IF(N160="základná",J160,0)</f>
        <v>0</v>
      </c>
      <c r="BF160" s="249">
        <f t="shared" ref="BF160:BF200" si="15">IF(N160="znížená",J160,0)</f>
        <v>0</v>
      </c>
      <c r="BG160" s="249">
        <f t="shared" ref="BG160:BG200" si="16">IF(N160="zákl. prenesená",J160,0)</f>
        <v>0</v>
      </c>
      <c r="BH160" s="249">
        <f t="shared" ref="BH160:BH200" si="17">IF(N160="zníž. prenesená",J160,0)</f>
        <v>0</v>
      </c>
      <c r="BI160" s="249">
        <f t="shared" ref="BI160:BI200" si="18">IF(N160="nulová",J160,0)</f>
        <v>0</v>
      </c>
      <c r="BJ160" s="211" t="s">
        <v>86</v>
      </c>
      <c r="BK160" s="249">
        <f t="shared" ref="BK160:BK200" si="19">ROUND(I160*H160,2)</f>
        <v>0</v>
      </c>
      <c r="BL160" s="211" t="s">
        <v>144</v>
      </c>
      <c r="BM160" s="161" t="s">
        <v>275</v>
      </c>
    </row>
    <row r="161" spans="2:65" s="2" customFormat="1" ht="21.75" customHeight="1">
      <c r="B161" s="246"/>
      <c r="C161" s="163" t="s">
        <v>211</v>
      </c>
      <c r="D161" s="163" t="s">
        <v>322</v>
      </c>
      <c r="E161" s="164" t="s">
        <v>1471</v>
      </c>
      <c r="F161" s="165" t="s">
        <v>1472</v>
      </c>
      <c r="G161" s="166" t="s">
        <v>1473</v>
      </c>
      <c r="H161" s="189">
        <v>0</v>
      </c>
      <c r="I161" s="168"/>
      <c r="J161" s="168">
        <f t="shared" si="10"/>
        <v>0</v>
      </c>
      <c r="K161" s="169"/>
      <c r="L161" s="170"/>
      <c r="M161" s="171" t="s">
        <v>1</v>
      </c>
      <c r="N161" s="251" t="s">
        <v>39</v>
      </c>
      <c r="O161" s="248">
        <v>0</v>
      </c>
      <c r="P161" s="248">
        <f t="shared" si="11"/>
        <v>0</v>
      </c>
      <c r="Q161" s="248">
        <v>0</v>
      </c>
      <c r="R161" s="248">
        <f t="shared" si="12"/>
        <v>0</v>
      </c>
      <c r="S161" s="248">
        <v>0</v>
      </c>
      <c r="T161" s="160">
        <f t="shared" si="13"/>
        <v>0</v>
      </c>
      <c r="AR161" s="161" t="s">
        <v>170</v>
      </c>
      <c r="AT161" s="161" t="s">
        <v>322</v>
      </c>
      <c r="AU161" s="161" t="s">
        <v>86</v>
      </c>
      <c r="AY161" s="211" t="s">
        <v>138</v>
      </c>
      <c r="BE161" s="249">
        <f t="shared" si="14"/>
        <v>0</v>
      </c>
      <c r="BF161" s="249">
        <f t="shared" si="15"/>
        <v>0</v>
      </c>
      <c r="BG161" s="249">
        <f t="shared" si="16"/>
        <v>0</v>
      </c>
      <c r="BH161" s="249">
        <f t="shared" si="17"/>
        <v>0</v>
      </c>
      <c r="BI161" s="249">
        <f t="shared" si="18"/>
        <v>0</v>
      </c>
      <c r="BJ161" s="211" t="s">
        <v>86</v>
      </c>
      <c r="BK161" s="249">
        <f t="shared" si="19"/>
        <v>0</v>
      </c>
      <c r="BL161" s="211" t="s">
        <v>144</v>
      </c>
      <c r="BM161" s="161" t="s">
        <v>283</v>
      </c>
    </row>
    <row r="162" spans="2:65" s="2" customFormat="1" ht="33" customHeight="1">
      <c r="B162" s="246"/>
      <c r="C162" s="150" t="s">
        <v>216</v>
      </c>
      <c r="D162" s="150" t="s">
        <v>140</v>
      </c>
      <c r="E162" s="151" t="s">
        <v>1474</v>
      </c>
      <c r="F162" s="152" t="s">
        <v>1475</v>
      </c>
      <c r="G162" s="153" t="s">
        <v>143</v>
      </c>
      <c r="H162" s="188">
        <v>0</v>
      </c>
      <c r="I162" s="155"/>
      <c r="J162" s="155">
        <f t="shared" si="10"/>
        <v>0</v>
      </c>
      <c r="K162" s="247"/>
      <c r="L162" s="39"/>
      <c r="M162" s="157" t="s">
        <v>1</v>
      </c>
      <c r="N162" s="234" t="s">
        <v>39</v>
      </c>
      <c r="O162" s="248">
        <v>0</v>
      </c>
      <c r="P162" s="248">
        <f t="shared" si="11"/>
        <v>0</v>
      </c>
      <c r="Q162" s="248">
        <v>0</v>
      </c>
      <c r="R162" s="248">
        <f t="shared" si="12"/>
        <v>0</v>
      </c>
      <c r="S162" s="248">
        <v>0</v>
      </c>
      <c r="T162" s="160">
        <f t="shared" si="13"/>
        <v>0</v>
      </c>
      <c r="AR162" s="161" t="s">
        <v>144</v>
      </c>
      <c r="AT162" s="161" t="s">
        <v>140</v>
      </c>
      <c r="AU162" s="161" t="s">
        <v>86</v>
      </c>
      <c r="AY162" s="211" t="s">
        <v>138</v>
      </c>
      <c r="BE162" s="249">
        <f t="shared" si="14"/>
        <v>0</v>
      </c>
      <c r="BF162" s="249">
        <f t="shared" si="15"/>
        <v>0</v>
      </c>
      <c r="BG162" s="249">
        <f t="shared" si="16"/>
        <v>0</v>
      </c>
      <c r="BH162" s="249">
        <f t="shared" si="17"/>
        <v>0</v>
      </c>
      <c r="BI162" s="249">
        <f t="shared" si="18"/>
        <v>0</v>
      </c>
      <c r="BJ162" s="211" t="s">
        <v>86</v>
      </c>
      <c r="BK162" s="249">
        <f t="shared" si="19"/>
        <v>0</v>
      </c>
      <c r="BL162" s="211" t="s">
        <v>144</v>
      </c>
      <c r="BM162" s="161" t="s">
        <v>292</v>
      </c>
    </row>
    <row r="163" spans="2:65" s="2" customFormat="1" ht="33" customHeight="1">
      <c r="B163" s="246"/>
      <c r="C163" s="150" t="s">
        <v>7</v>
      </c>
      <c r="D163" s="150" t="s">
        <v>140</v>
      </c>
      <c r="E163" s="151" t="s">
        <v>1476</v>
      </c>
      <c r="F163" s="152" t="s">
        <v>1477</v>
      </c>
      <c r="G163" s="153" t="s">
        <v>143</v>
      </c>
      <c r="H163" s="188">
        <v>0</v>
      </c>
      <c r="I163" s="155"/>
      <c r="J163" s="155">
        <f t="shared" si="10"/>
        <v>0</v>
      </c>
      <c r="K163" s="247"/>
      <c r="L163" s="39"/>
      <c r="M163" s="157" t="s">
        <v>1</v>
      </c>
      <c r="N163" s="234" t="s">
        <v>39</v>
      </c>
      <c r="O163" s="248">
        <v>0</v>
      </c>
      <c r="P163" s="248">
        <f t="shared" si="11"/>
        <v>0</v>
      </c>
      <c r="Q163" s="248">
        <v>0</v>
      </c>
      <c r="R163" s="248">
        <f t="shared" si="12"/>
        <v>0</v>
      </c>
      <c r="S163" s="248">
        <v>0</v>
      </c>
      <c r="T163" s="160">
        <f t="shared" si="13"/>
        <v>0</v>
      </c>
      <c r="AR163" s="161" t="s">
        <v>144</v>
      </c>
      <c r="AT163" s="161" t="s">
        <v>140</v>
      </c>
      <c r="AU163" s="161" t="s">
        <v>86</v>
      </c>
      <c r="AY163" s="211" t="s">
        <v>138</v>
      </c>
      <c r="BE163" s="249">
        <f t="shared" si="14"/>
        <v>0</v>
      </c>
      <c r="BF163" s="249">
        <f t="shared" si="15"/>
        <v>0</v>
      </c>
      <c r="BG163" s="249">
        <f t="shared" si="16"/>
        <v>0</v>
      </c>
      <c r="BH163" s="249">
        <f t="shared" si="17"/>
        <v>0</v>
      </c>
      <c r="BI163" s="249">
        <f t="shared" si="18"/>
        <v>0</v>
      </c>
      <c r="BJ163" s="211" t="s">
        <v>86</v>
      </c>
      <c r="BK163" s="249">
        <f t="shared" si="19"/>
        <v>0</v>
      </c>
      <c r="BL163" s="211" t="s">
        <v>144</v>
      </c>
      <c r="BM163" s="161" t="s">
        <v>301</v>
      </c>
    </row>
    <row r="164" spans="2:65" s="2" customFormat="1" ht="33" customHeight="1">
      <c r="B164" s="246"/>
      <c r="C164" s="150" t="s">
        <v>223</v>
      </c>
      <c r="D164" s="150" t="s">
        <v>140</v>
      </c>
      <c r="E164" s="151" t="s">
        <v>1478</v>
      </c>
      <c r="F164" s="152" t="s">
        <v>1479</v>
      </c>
      <c r="G164" s="153" t="s">
        <v>143</v>
      </c>
      <c r="H164" s="188">
        <v>0</v>
      </c>
      <c r="I164" s="155"/>
      <c r="J164" s="155">
        <f t="shared" si="10"/>
        <v>0</v>
      </c>
      <c r="K164" s="247"/>
      <c r="L164" s="39"/>
      <c r="M164" s="157" t="s">
        <v>1</v>
      </c>
      <c r="N164" s="234" t="s">
        <v>39</v>
      </c>
      <c r="O164" s="248">
        <v>0</v>
      </c>
      <c r="P164" s="248">
        <f t="shared" si="11"/>
        <v>0</v>
      </c>
      <c r="Q164" s="248">
        <v>0</v>
      </c>
      <c r="R164" s="248">
        <f t="shared" si="12"/>
        <v>0</v>
      </c>
      <c r="S164" s="248">
        <v>0</v>
      </c>
      <c r="T164" s="160">
        <f t="shared" si="13"/>
        <v>0</v>
      </c>
      <c r="AR164" s="161" t="s">
        <v>144</v>
      </c>
      <c r="AT164" s="161" t="s">
        <v>140</v>
      </c>
      <c r="AU164" s="161" t="s">
        <v>86</v>
      </c>
      <c r="AY164" s="211" t="s">
        <v>138</v>
      </c>
      <c r="BE164" s="249">
        <f t="shared" si="14"/>
        <v>0</v>
      </c>
      <c r="BF164" s="249">
        <f t="shared" si="15"/>
        <v>0</v>
      </c>
      <c r="BG164" s="249">
        <f t="shared" si="16"/>
        <v>0</v>
      </c>
      <c r="BH164" s="249">
        <f t="shared" si="17"/>
        <v>0</v>
      </c>
      <c r="BI164" s="249">
        <f t="shared" si="18"/>
        <v>0</v>
      </c>
      <c r="BJ164" s="211" t="s">
        <v>86</v>
      </c>
      <c r="BK164" s="249">
        <f t="shared" si="19"/>
        <v>0</v>
      </c>
      <c r="BL164" s="211" t="s">
        <v>144</v>
      </c>
      <c r="BM164" s="161" t="s">
        <v>309</v>
      </c>
    </row>
    <row r="165" spans="2:65" s="2" customFormat="1" ht="24.2" customHeight="1">
      <c r="B165" s="246"/>
      <c r="C165" s="163" t="s">
        <v>227</v>
      </c>
      <c r="D165" s="163" t="s">
        <v>322</v>
      </c>
      <c r="E165" s="164" t="s">
        <v>1480</v>
      </c>
      <c r="F165" s="165" t="s">
        <v>1481</v>
      </c>
      <c r="G165" s="166" t="s">
        <v>1473</v>
      </c>
      <c r="H165" s="189">
        <v>0</v>
      </c>
      <c r="I165" s="168"/>
      <c r="J165" s="168">
        <f t="shared" si="10"/>
        <v>0</v>
      </c>
      <c r="K165" s="169"/>
      <c r="L165" s="170"/>
      <c r="M165" s="171" t="s">
        <v>1</v>
      </c>
      <c r="N165" s="251" t="s">
        <v>39</v>
      </c>
      <c r="O165" s="248">
        <v>0</v>
      </c>
      <c r="P165" s="248">
        <f t="shared" si="11"/>
        <v>0</v>
      </c>
      <c r="Q165" s="248">
        <v>0</v>
      </c>
      <c r="R165" s="248">
        <f t="shared" si="12"/>
        <v>0</v>
      </c>
      <c r="S165" s="248">
        <v>0</v>
      </c>
      <c r="T165" s="160">
        <f t="shared" si="13"/>
        <v>0</v>
      </c>
      <c r="AR165" s="161" t="s">
        <v>170</v>
      </c>
      <c r="AT165" s="161" t="s">
        <v>322</v>
      </c>
      <c r="AU165" s="161" t="s">
        <v>86</v>
      </c>
      <c r="AY165" s="211" t="s">
        <v>138</v>
      </c>
      <c r="BE165" s="249">
        <f t="shared" si="14"/>
        <v>0</v>
      </c>
      <c r="BF165" s="249">
        <f t="shared" si="15"/>
        <v>0</v>
      </c>
      <c r="BG165" s="249">
        <f t="shared" si="16"/>
        <v>0</v>
      </c>
      <c r="BH165" s="249">
        <f t="shared" si="17"/>
        <v>0</v>
      </c>
      <c r="BI165" s="249">
        <f t="shared" si="18"/>
        <v>0</v>
      </c>
      <c r="BJ165" s="211" t="s">
        <v>86</v>
      </c>
      <c r="BK165" s="249">
        <f t="shared" si="19"/>
        <v>0</v>
      </c>
      <c r="BL165" s="211" t="s">
        <v>144</v>
      </c>
      <c r="BM165" s="161" t="s">
        <v>317</v>
      </c>
    </row>
    <row r="166" spans="2:65" s="2" customFormat="1" ht="24.2" customHeight="1">
      <c r="B166" s="246"/>
      <c r="C166" s="163" t="s">
        <v>231</v>
      </c>
      <c r="D166" s="163" t="s">
        <v>322</v>
      </c>
      <c r="E166" s="164" t="s">
        <v>1482</v>
      </c>
      <c r="F166" s="165" t="s">
        <v>1483</v>
      </c>
      <c r="G166" s="166" t="s">
        <v>1473</v>
      </c>
      <c r="H166" s="189">
        <v>0</v>
      </c>
      <c r="I166" s="168"/>
      <c r="J166" s="168">
        <f t="shared" si="10"/>
        <v>0</v>
      </c>
      <c r="K166" s="169"/>
      <c r="L166" s="170"/>
      <c r="M166" s="171" t="s">
        <v>1</v>
      </c>
      <c r="N166" s="251" t="s">
        <v>39</v>
      </c>
      <c r="O166" s="248">
        <v>0</v>
      </c>
      <c r="P166" s="248">
        <f t="shared" si="11"/>
        <v>0</v>
      </c>
      <c r="Q166" s="248">
        <v>0</v>
      </c>
      <c r="R166" s="248">
        <f t="shared" si="12"/>
        <v>0</v>
      </c>
      <c r="S166" s="248">
        <v>0</v>
      </c>
      <c r="T166" s="160">
        <f t="shared" si="13"/>
        <v>0</v>
      </c>
      <c r="AR166" s="161" t="s">
        <v>170</v>
      </c>
      <c r="AT166" s="161" t="s">
        <v>322</v>
      </c>
      <c r="AU166" s="161" t="s">
        <v>86</v>
      </c>
      <c r="AY166" s="211" t="s">
        <v>138</v>
      </c>
      <c r="BE166" s="249">
        <f t="shared" si="14"/>
        <v>0</v>
      </c>
      <c r="BF166" s="249">
        <f t="shared" si="15"/>
        <v>0</v>
      </c>
      <c r="BG166" s="249">
        <f t="shared" si="16"/>
        <v>0</v>
      </c>
      <c r="BH166" s="249">
        <f t="shared" si="17"/>
        <v>0</v>
      </c>
      <c r="BI166" s="249">
        <f t="shared" si="18"/>
        <v>0</v>
      </c>
      <c r="BJ166" s="211" t="s">
        <v>86</v>
      </c>
      <c r="BK166" s="249">
        <f t="shared" si="19"/>
        <v>0</v>
      </c>
      <c r="BL166" s="211" t="s">
        <v>144</v>
      </c>
      <c r="BM166" s="161" t="s">
        <v>326</v>
      </c>
    </row>
    <row r="167" spans="2:65" s="2" customFormat="1" ht="24.2" customHeight="1">
      <c r="B167" s="246"/>
      <c r="C167" s="163" t="s">
        <v>235</v>
      </c>
      <c r="D167" s="163" t="s">
        <v>322</v>
      </c>
      <c r="E167" s="164" t="s">
        <v>1484</v>
      </c>
      <c r="F167" s="165" t="s">
        <v>1485</v>
      </c>
      <c r="G167" s="166" t="s">
        <v>1473</v>
      </c>
      <c r="H167" s="189">
        <v>0</v>
      </c>
      <c r="I167" s="168"/>
      <c r="J167" s="168">
        <f t="shared" si="10"/>
        <v>0</v>
      </c>
      <c r="K167" s="169"/>
      <c r="L167" s="170"/>
      <c r="M167" s="171" t="s">
        <v>1</v>
      </c>
      <c r="N167" s="251" t="s">
        <v>39</v>
      </c>
      <c r="O167" s="248">
        <v>0</v>
      </c>
      <c r="P167" s="248">
        <f t="shared" si="11"/>
        <v>0</v>
      </c>
      <c r="Q167" s="248">
        <v>0</v>
      </c>
      <c r="R167" s="248">
        <f t="shared" si="12"/>
        <v>0</v>
      </c>
      <c r="S167" s="248">
        <v>0</v>
      </c>
      <c r="T167" s="160">
        <f t="shared" si="13"/>
        <v>0</v>
      </c>
      <c r="AR167" s="161" t="s">
        <v>170</v>
      </c>
      <c r="AT167" s="161" t="s">
        <v>322</v>
      </c>
      <c r="AU167" s="161" t="s">
        <v>86</v>
      </c>
      <c r="AY167" s="211" t="s">
        <v>138</v>
      </c>
      <c r="BE167" s="249">
        <f t="shared" si="14"/>
        <v>0</v>
      </c>
      <c r="BF167" s="249">
        <f t="shared" si="15"/>
        <v>0</v>
      </c>
      <c r="BG167" s="249">
        <f t="shared" si="16"/>
        <v>0</v>
      </c>
      <c r="BH167" s="249">
        <f t="shared" si="17"/>
        <v>0</v>
      </c>
      <c r="BI167" s="249">
        <f t="shared" si="18"/>
        <v>0</v>
      </c>
      <c r="BJ167" s="211" t="s">
        <v>86</v>
      </c>
      <c r="BK167" s="249">
        <f t="shared" si="19"/>
        <v>0</v>
      </c>
      <c r="BL167" s="211" t="s">
        <v>144</v>
      </c>
      <c r="BM167" s="161" t="s">
        <v>334</v>
      </c>
    </row>
    <row r="168" spans="2:65" s="2" customFormat="1" ht="24.2" customHeight="1">
      <c r="B168" s="246"/>
      <c r="C168" s="163" t="s">
        <v>239</v>
      </c>
      <c r="D168" s="163" t="s">
        <v>322</v>
      </c>
      <c r="E168" s="164" t="s">
        <v>1486</v>
      </c>
      <c r="F168" s="165" t="s">
        <v>1487</v>
      </c>
      <c r="G168" s="166" t="s">
        <v>1473</v>
      </c>
      <c r="H168" s="189">
        <v>0</v>
      </c>
      <c r="I168" s="168"/>
      <c r="J168" s="168">
        <f t="shared" si="10"/>
        <v>0</v>
      </c>
      <c r="K168" s="169"/>
      <c r="L168" s="170"/>
      <c r="M168" s="171" t="s">
        <v>1</v>
      </c>
      <c r="N168" s="251" t="s">
        <v>39</v>
      </c>
      <c r="O168" s="248">
        <v>0</v>
      </c>
      <c r="P168" s="248">
        <f t="shared" si="11"/>
        <v>0</v>
      </c>
      <c r="Q168" s="248">
        <v>0</v>
      </c>
      <c r="R168" s="248">
        <f t="shared" si="12"/>
        <v>0</v>
      </c>
      <c r="S168" s="248">
        <v>0</v>
      </c>
      <c r="T168" s="160">
        <f t="shared" si="13"/>
        <v>0</v>
      </c>
      <c r="AR168" s="161" t="s">
        <v>170</v>
      </c>
      <c r="AT168" s="161" t="s">
        <v>322</v>
      </c>
      <c r="AU168" s="161" t="s">
        <v>86</v>
      </c>
      <c r="AY168" s="211" t="s">
        <v>138</v>
      </c>
      <c r="BE168" s="249">
        <f t="shared" si="14"/>
        <v>0</v>
      </c>
      <c r="BF168" s="249">
        <f t="shared" si="15"/>
        <v>0</v>
      </c>
      <c r="BG168" s="249">
        <f t="shared" si="16"/>
        <v>0</v>
      </c>
      <c r="BH168" s="249">
        <f t="shared" si="17"/>
        <v>0</v>
      </c>
      <c r="BI168" s="249">
        <f t="shared" si="18"/>
        <v>0</v>
      </c>
      <c r="BJ168" s="211" t="s">
        <v>86</v>
      </c>
      <c r="BK168" s="249">
        <f t="shared" si="19"/>
        <v>0</v>
      </c>
      <c r="BL168" s="211" t="s">
        <v>144</v>
      </c>
      <c r="BM168" s="161" t="s">
        <v>342</v>
      </c>
    </row>
    <row r="169" spans="2:65" s="2" customFormat="1" ht="24.2" customHeight="1">
      <c r="B169" s="246"/>
      <c r="C169" s="163" t="s">
        <v>243</v>
      </c>
      <c r="D169" s="163" t="s">
        <v>322</v>
      </c>
      <c r="E169" s="164" t="s">
        <v>1488</v>
      </c>
      <c r="F169" s="165" t="s">
        <v>1489</v>
      </c>
      <c r="G169" s="166" t="s">
        <v>1473</v>
      </c>
      <c r="H169" s="189">
        <v>0</v>
      </c>
      <c r="I169" s="168"/>
      <c r="J169" s="168">
        <f t="shared" si="10"/>
        <v>0</v>
      </c>
      <c r="K169" s="169"/>
      <c r="L169" s="170"/>
      <c r="M169" s="171" t="s">
        <v>1</v>
      </c>
      <c r="N169" s="251" t="s">
        <v>39</v>
      </c>
      <c r="O169" s="248">
        <v>0</v>
      </c>
      <c r="P169" s="248">
        <f t="shared" si="11"/>
        <v>0</v>
      </c>
      <c r="Q169" s="248">
        <v>0</v>
      </c>
      <c r="R169" s="248">
        <f t="shared" si="12"/>
        <v>0</v>
      </c>
      <c r="S169" s="248">
        <v>0</v>
      </c>
      <c r="T169" s="160">
        <f t="shared" si="13"/>
        <v>0</v>
      </c>
      <c r="AR169" s="161" t="s">
        <v>170</v>
      </c>
      <c r="AT169" s="161" t="s">
        <v>322</v>
      </c>
      <c r="AU169" s="161" t="s">
        <v>86</v>
      </c>
      <c r="AY169" s="211" t="s">
        <v>138</v>
      </c>
      <c r="BE169" s="249">
        <f t="shared" si="14"/>
        <v>0</v>
      </c>
      <c r="BF169" s="249">
        <f t="shared" si="15"/>
        <v>0</v>
      </c>
      <c r="BG169" s="249">
        <f t="shared" si="16"/>
        <v>0</v>
      </c>
      <c r="BH169" s="249">
        <f t="shared" si="17"/>
        <v>0</v>
      </c>
      <c r="BI169" s="249">
        <f t="shared" si="18"/>
        <v>0</v>
      </c>
      <c r="BJ169" s="211" t="s">
        <v>86</v>
      </c>
      <c r="BK169" s="249">
        <f t="shared" si="19"/>
        <v>0</v>
      </c>
      <c r="BL169" s="211" t="s">
        <v>144</v>
      </c>
      <c r="BM169" s="161" t="s">
        <v>350</v>
      </c>
    </row>
    <row r="170" spans="2:65" s="2" customFormat="1" ht="24.2" customHeight="1">
      <c r="B170" s="246"/>
      <c r="C170" s="150" t="s">
        <v>247</v>
      </c>
      <c r="D170" s="150" t="s">
        <v>140</v>
      </c>
      <c r="E170" s="151" t="s">
        <v>1490</v>
      </c>
      <c r="F170" s="152" t="s">
        <v>1491</v>
      </c>
      <c r="G170" s="153" t="s">
        <v>143</v>
      </c>
      <c r="H170" s="188">
        <v>0</v>
      </c>
      <c r="I170" s="155"/>
      <c r="J170" s="155">
        <f t="shared" si="10"/>
        <v>0</v>
      </c>
      <c r="K170" s="247"/>
      <c r="L170" s="39"/>
      <c r="M170" s="157" t="s">
        <v>1</v>
      </c>
      <c r="N170" s="234" t="s">
        <v>39</v>
      </c>
      <c r="O170" s="248">
        <v>0</v>
      </c>
      <c r="P170" s="248">
        <f t="shared" si="11"/>
        <v>0</v>
      </c>
      <c r="Q170" s="248">
        <v>0</v>
      </c>
      <c r="R170" s="248">
        <f t="shared" si="12"/>
        <v>0</v>
      </c>
      <c r="S170" s="248">
        <v>0</v>
      </c>
      <c r="T170" s="160">
        <f t="shared" si="13"/>
        <v>0</v>
      </c>
      <c r="AR170" s="161" t="s">
        <v>144</v>
      </c>
      <c r="AT170" s="161" t="s">
        <v>140</v>
      </c>
      <c r="AU170" s="161" t="s">
        <v>86</v>
      </c>
      <c r="AY170" s="211" t="s">
        <v>138</v>
      </c>
      <c r="BE170" s="249">
        <f t="shared" si="14"/>
        <v>0</v>
      </c>
      <c r="BF170" s="249">
        <f t="shared" si="15"/>
        <v>0</v>
      </c>
      <c r="BG170" s="249">
        <f t="shared" si="16"/>
        <v>0</v>
      </c>
      <c r="BH170" s="249">
        <f t="shared" si="17"/>
        <v>0</v>
      </c>
      <c r="BI170" s="249">
        <f t="shared" si="18"/>
        <v>0</v>
      </c>
      <c r="BJ170" s="211" t="s">
        <v>86</v>
      </c>
      <c r="BK170" s="249">
        <f t="shared" si="19"/>
        <v>0</v>
      </c>
      <c r="BL170" s="211" t="s">
        <v>144</v>
      </c>
      <c r="BM170" s="161" t="s">
        <v>358</v>
      </c>
    </row>
    <row r="171" spans="2:65" s="2" customFormat="1" ht="24.2" customHeight="1">
      <c r="B171" s="246"/>
      <c r="C171" s="163" t="s">
        <v>251</v>
      </c>
      <c r="D171" s="163" t="s">
        <v>322</v>
      </c>
      <c r="E171" s="164" t="s">
        <v>1492</v>
      </c>
      <c r="F171" s="165" t="s">
        <v>1493</v>
      </c>
      <c r="G171" s="166" t="s">
        <v>1473</v>
      </c>
      <c r="H171" s="189">
        <v>0</v>
      </c>
      <c r="I171" s="168"/>
      <c r="J171" s="168">
        <f t="shared" si="10"/>
        <v>0</v>
      </c>
      <c r="K171" s="169"/>
      <c r="L171" s="170"/>
      <c r="M171" s="171" t="s">
        <v>1</v>
      </c>
      <c r="N171" s="251" t="s">
        <v>39</v>
      </c>
      <c r="O171" s="248">
        <v>0</v>
      </c>
      <c r="P171" s="248">
        <f t="shared" si="11"/>
        <v>0</v>
      </c>
      <c r="Q171" s="248">
        <v>0</v>
      </c>
      <c r="R171" s="248">
        <f t="shared" si="12"/>
        <v>0</v>
      </c>
      <c r="S171" s="248">
        <v>0</v>
      </c>
      <c r="T171" s="160">
        <f t="shared" si="13"/>
        <v>0</v>
      </c>
      <c r="AR171" s="161" t="s">
        <v>170</v>
      </c>
      <c r="AT171" s="161" t="s">
        <v>322</v>
      </c>
      <c r="AU171" s="161" t="s">
        <v>86</v>
      </c>
      <c r="AY171" s="211" t="s">
        <v>138</v>
      </c>
      <c r="BE171" s="249">
        <f t="shared" si="14"/>
        <v>0</v>
      </c>
      <c r="BF171" s="249">
        <f t="shared" si="15"/>
        <v>0</v>
      </c>
      <c r="BG171" s="249">
        <f t="shared" si="16"/>
        <v>0</v>
      </c>
      <c r="BH171" s="249">
        <f t="shared" si="17"/>
        <v>0</v>
      </c>
      <c r="BI171" s="249">
        <f t="shared" si="18"/>
        <v>0</v>
      </c>
      <c r="BJ171" s="211" t="s">
        <v>86</v>
      </c>
      <c r="BK171" s="249">
        <f t="shared" si="19"/>
        <v>0</v>
      </c>
      <c r="BL171" s="211" t="s">
        <v>144</v>
      </c>
      <c r="BM171" s="161" t="s">
        <v>366</v>
      </c>
    </row>
    <row r="172" spans="2:65" s="2" customFormat="1" ht="24.2" customHeight="1">
      <c r="B172" s="246"/>
      <c r="C172" s="163" t="s">
        <v>255</v>
      </c>
      <c r="D172" s="163" t="s">
        <v>322</v>
      </c>
      <c r="E172" s="164" t="s">
        <v>1494</v>
      </c>
      <c r="F172" s="165" t="s">
        <v>1495</v>
      </c>
      <c r="G172" s="166" t="s">
        <v>1473</v>
      </c>
      <c r="H172" s="189">
        <v>0</v>
      </c>
      <c r="I172" s="168"/>
      <c r="J172" s="168">
        <f t="shared" si="10"/>
        <v>0</v>
      </c>
      <c r="K172" s="169"/>
      <c r="L172" s="170"/>
      <c r="M172" s="171" t="s">
        <v>1</v>
      </c>
      <c r="N172" s="251" t="s">
        <v>39</v>
      </c>
      <c r="O172" s="248">
        <v>0</v>
      </c>
      <c r="P172" s="248">
        <f t="shared" si="11"/>
        <v>0</v>
      </c>
      <c r="Q172" s="248">
        <v>0</v>
      </c>
      <c r="R172" s="248">
        <f t="shared" si="12"/>
        <v>0</v>
      </c>
      <c r="S172" s="248">
        <v>0</v>
      </c>
      <c r="T172" s="160">
        <f t="shared" si="13"/>
        <v>0</v>
      </c>
      <c r="AR172" s="161" t="s">
        <v>170</v>
      </c>
      <c r="AT172" s="161" t="s">
        <v>322</v>
      </c>
      <c r="AU172" s="161" t="s">
        <v>86</v>
      </c>
      <c r="AY172" s="211" t="s">
        <v>138</v>
      </c>
      <c r="BE172" s="249">
        <f t="shared" si="14"/>
        <v>0</v>
      </c>
      <c r="BF172" s="249">
        <f t="shared" si="15"/>
        <v>0</v>
      </c>
      <c r="BG172" s="249">
        <f t="shared" si="16"/>
        <v>0</v>
      </c>
      <c r="BH172" s="249">
        <f t="shared" si="17"/>
        <v>0</v>
      </c>
      <c r="BI172" s="249">
        <f t="shared" si="18"/>
        <v>0</v>
      </c>
      <c r="BJ172" s="211" t="s">
        <v>86</v>
      </c>
      <c r="BK172" s="249">
        <f t="shared" si="19"/>
        <v>0</v>
      </c>
      <c r="BL172" s="211" t="s">
        <v>144</v>
      </c>
      <c r="BM172" s="161" t="s">
        <v>374</v>
      </c>
    </row>
    <row r="173" spans="2:65" s="2" customFormat="1" ht="24.2" customHeight="1">
      <c r="B173" s="246"/>
      <c r="C173" s="163" t="s">
        <v>259</v>
      </c>
      <c r="D173" s="163" t="s">
        <v>322</v>
      </c>
      <c r="E173" s="164" t="s">
        <v>1496</v>
      </c>
      <c r="F173" s="165" t="s">
        <v>1497</v>
      </c>
      <c r="G173" s="166" t="s">
        <v>1473</v>
      </c>
      <c r="H173" s="189">
        <v>0</v>
      </c>
      <c r="I173" s="168"/>
      <c r="J173" s="168">
        <f t="shared" si="10"/>
        <v>0</v>
      </c>
      <c r="K173" s="169"/>
      <c r="L173" s="170"/>
      <c r="M173" s="171" t="s">
        <v>1</v>
      </c>
      <c r="N173" s="251" t="s">
        <v>39</v>
      </c>
      <c r="O173" s="248">
        <v>0</v>
      </c>
      <c r="P173" s="248">
        <f t="shared" si="11"/>
        <v>0</v>
      </c>
      <c r="Q173" s="248">
        <v>0</v>
      </c>
      <c r="R173" s="248">
        <f t="shared" si="12"/>
        <v>0</v>
      </c>
      <c r="S173" s="248">
        <v>0</v>
      </c>
      <c r="T173" s="160">
        <f t="shared" si="13"/>
        <v>0</v>
      </c>
      <c r="AR173" s="161" t="s">
        <v>170</v>
      </c>
      <c r="AT173" s="161" t="s">
        <v>322</v>
      </c>
      <c r="AU173" s="161" t="s">
        <v>86</v>
      </c>
      <c r="AY173" s="211" t="s">
        <v>138</v>
      </c>
      <c r="BE173" s="249">
        <f t="shared" si="14"/>
        <v>0</v>
      </c>
      <c r="BF173" s="249">
        <f t="shared" si="15"/>
        <v>0</v>
      </c>
      <c r="BG173" s="249">
        <f t="shared" si="16"/>
        <v>0</v>
      </c>
      <c r="BH173" s="249">
        <f t="shared" si="17"/>
        <v>0</v>
      </c>
      <c r="BI173" s="249">
        <f t="shared" si="18"/>
        <v>0</v>
      </c>
      <c r="BJ173" s="211" t="s">
        <v>86</v>
      </c>
      <c r="BK173" s="249">
        <f t="shared" si="19"/>
        <v>0</v>
      </c>
      <c r="BL173" s="211" t="s">
        <v>144</v>
      </c>
      <c r="BM173" s="161" t="s">
        <v>382</v>
      </c>
    </row>
    <row r="174" spans="2:65" s="2" customFormat="1" ht="24.2" customHeight="1">
      <c r="B174" s="246"/>
      <c r="C174" s="163" t="s">
        <v>263</v>
      </c>
      <c r="D174" s="163" t="s">
        <v>322</v>
      </c>
      <c r="E174" s="164" t="s">
        <v>1498</v>
      </c>
      <c r="F174" s="165" t="s">
        <v>1499</v>
      </c>
      <c r="G174" s="166" t="s">
        <v>1473</v>
      </c>
      <c r="H174" s="189">
        <v>0</v>
      </c>
      <c r="I174" s="168"/>
      <c r="J174" s="168">
        <f t="shared" si="10"/>
        <v>0</v>
      </c>
      <c r="K174" s="169"/>
      <c r="L174" s="170"/>
      <c r="M174" s="171" t="s">
        <v>1</v>
      </c>
      <c r="N174" s="251" t="s">
        <v>39</v>
      </c>
      <c r="O174" s="248">
        <v>0</v>
      </c>
      <c r="P174" s="248">
        <f t="shared" si="11"/>
        <v>0</v>
      </c>
      <c r="Q174" s="248">
        <v>0</v>
      </c>
      <c r="R174" s="248">
        <f t="shared" si="12"/>
        <v>0</v>
      </c>
      <c r="S174" s="248">
        <v>0</v>
      </c>
      <c r="T174" s="160">
        <f t="shared" si="13"/>
        <v>0</v>
      </c>
      <c r="AR174" s="161" t="s">
        <v>170</v>
      </c>
      <c r="AT174" s="161" t="s">
        <v>322</v>
      </c>
      <c r="AU174" s="161" t="s">
        <v>86</v>
      </c>
      <c r="AY174" s="211" t="s">
        <v>138</v>
      </c>
      <c r="BE174" s="249">
        <f t="shared" si="14"/>
        <v>0</v>
      </c>
      <c r="BF174" s="249">
        <f t="shared" si="15"/>
        <v>0</v>
      </c>
      <c r="BG174" s="249">
        <f t="shared" si="16"/>
        <v>0</v>
      </c>
      <c r="BH174" s="249">
        <f t="shared" si="17"/>
        <v>0</v>
      </c>
      <c r="BI174" s="249">
        <f t="shared" si="18"/>
        <v>0</v>
      </c>
      <c r="BJ174" s="211" t="s">
        <v>86</v>
      </c>
      <c r="BK174" s="249">
        <f t="shared" si="19"/>
        <v>0</v>
      </c>
      <c r="BL174" s="211" t="s">
        <v>144</v>
      </c>
      <c r="BM174" s="161" t="s">
        <v>390</v>
      </c>
    </row>
    <row r="175" spans="2:65" s="2" customFormat="1" ht="24.2" customHeight="1">
      <c r="B175" s="246"/>
      <c r="C175" s="163" t="s">
        <v>267</v>
      </c>
      <c r="D175" s="163" t="s">
        <v>322</v>
      </c>
      <c r="E175" s="164" t="s">
        <v>1500</v>
      </c>
      <c r="F175" s="165" t="s">
        <v>1501</v>
      </c>
      <c r="G175" s="166" t="s">
        <v>1473</v>
      </c>
      <c r="H175" s="189">
        <v>0</v>
      </c>
      <c r="I175" s="168"/>
      <c r="J175" s="168">
        <f t="shared" si="10"/>
        <v>0</v>
      </c>
      <c r="K175" s="169"/>
      <c r="L175" s="170"/>
      <c r="M175" s="171" t="s">
        <v>1</v>
      </c>
      <c r="N175" s="251" t="s">
        <v>39</v>
      </c>
      <c r="O175" s="248">
        <v>0</v>
      </c>
      <c r="P175" s="248">
        <f t="shared" si="11"/>
        <v>0</v>
      </c>
      <c r="Q175" s="248">
        <v>0</v>
      </c>
      <c r="R175" s="248">
        <f t="shared" si="12"/>
        <v>0</v>
      </c>
      <c r="S175" s="248">
        <v>0</v>
      </c>
      <c r="T175" s="160">
        <f t="shared" si="13"/>
        <v>0</v>
      </c>
      <c r="AR175" s="161" t="s">
        <v>170</v>
      </c>
      <c r="AT175" s="161" t="s">
        <v>322</v>
      </c>
      <c r="AU175" s="161" t="s">
        <v>86</v>
      </c>
      <c r="AY175" s="211" t="s">
        <v>138</v>
      </c>
      <c r="BE175" s="249">
        <f t="shared" si="14"/>
        <v>0</v>
      </c>
      <c r="BF175" s="249">
        <f t="shared" si="15"/>
        <v>0</v>
      </c>
      <c r="BG175" s="249">
        <f t="shared" si="16"/>
        <v>0</v>
      </c>
      <c r="BH175" s="249">
        <f t="shared" si="17"/>
        <v>0</v>
      </c>
      <c r="BI175" s="249">
        <f t="shared" si="18"/>
        <v>0</v>
      </c>
      <c r="BJ175" s="211" t="s">
        <v>86</v>
      </c>
      <c r="BK175" s="249">
        <f t="shared" si="19"/>
        <v>0</v>
      </c>
      <c r="BL175" s="211" t="s">
        <v>144</v>
      </c>
      <c r="BM175" s="161" t="s">
        <v>399</v>
      </c>
    </row>
    <row r="176" spans="2:65" s="2" customFormat="1" ht="24.2" customHeight="1">
      <c r="B176" s="246"/>
      <c r="C176" s="163" t="s">
        <v>271</v>
      </c>
      <c r="D176" s="163" t="s">
        <v>322</v>
      </c>
      <c r="E176" s="164" t="s">
        <v>1502</v>
      </c>
      <c r="F176" s="165" t="s">
        <v>1503</v>
      </c>
      <c r="G176" s="166" t="s">
        <v>1473</v>
      </c>
      <c r="H176" s="189">
        <v>0</v>
      </c>
      <c r="I176" s="168"/>
      <c r="J176" s="168">
        <f t="shared" si="10"/>
        <v>0</v>
      </c>
      <c r="K176" s="169"/>
      <c r="L176" s="170"/>
      <c r="M176" s="171" t="s">
        <v>1</v>
      </c>
      <c r="N176" s="251" t="s">
        <v>39</v>
      </c>
      <c r="O176" s="248">
        <v>0</v>
      </c>
      <c r="P176" s="248">
        <f t="shared" si="11"/>
        <v>0</v>
      </c>
      <c r="Q176" s="248">
        <v>0</v>
      </c>
      <c r="R176" s="248">
        <f t="shared" si="12"/>
        <v>0</v>
      </c>
      <c r="S176" s="248">
        <v>0</v>
      </c>
      <c r="T176" s="160">
        <f t="shared" si="13"/>
        <v>0</v>
      </c>
      <c r="AR176" s="161" t="s">
        <v>170</v>
      </c>
      <c r="AT176" s="161" t="s">
        <v>322</v>
      </c>
      <c r="AU176" s="161" t="s">
        <v>86</v>
      </c>
      <c r="AY176" s="211" t="s">
        <v>138</v>
      </c>
      <c r="BE176" s="249">
        <f t="shared" si="14"/>
        <v>0</v>
      </c>
      <c r="BF176" s="249">
        <f t="shared" si="15"/>
        <v>0</v>
      </c>
      <c r="BG176" s="249">
        <f t="shared" si="16"/>
        <v>0</v>
      </c>
      <c r="BH176" s="249">
        <f t="shared" si="17"/>
        <v>0</v>
      </c>
      <c r="BI176" s="249">
        <f t="shared" si="18"/>
        <v>0</v>
      </c>
      <c r="BJ176" s="211" t="s">
        <v>86</v>
      </c>
      <c r="BK176" s="249">
        <f t="shared" si="19"/>
        <v>0</v>
      </c>
      <c r="BL176" s="211" t="s">
        <v>144</v>
      </c>
      <c r="BM176" s="161" t="s">
        <v>407</v>
      </c>
    </row>
    <row r="177" spans="2:65" s="2" customFormat="1" ht="24.2" customHeight="1">
      <c r="B177" s="246"/>
      <c r="C177" s="163" t="s">
        <v>275</v>
      </c>
      <c r="D177" s="163" t="s">
        <v>322</v>
      </c>
      <c r="E177" s="164" t="s">
        <v>1504</v>
      </c>
      <c r="F177" s="165" t="s">
        <v>1505</v>
      </c>
      <c r="G177" s="166" t="s">
        <v>1473</v>
      </c>
      <c r="H177" s="189">
        <v>0</v>
      </c>
      <c r="I177" s="168"/>
      <c r="J177" s="168">
        <f t="shared" si="10"/>
        <v>0</v>
      </c>
      <c r="K177" s="169"/>
      <c r="L177" s="170"/>
      <c r="M177" s="171" t="s">
        <v>1</v>
      </c>
      <c r="N177" s="251" t="s">
        <v>39</v>
      </c>
      <c r="O177" s="248">
        <v>0</v>
      </c>
      <c r="P177" s="248">
        <f t="shared" si="11"/>
        <v>0</v>
      </c>
      <c r="Q177" s="248">
        <v>0</v>
      </c>
      <c r="R177" s="248">
        <f t="shared" si="12"/>
        <v>0</v>
      </c>
      <c r="S177" s="248">
        <v>0</v>
      </c>
      <c r="T177" s="160">
        <f t="shared" si="13"/>
        <v>0</v>
      </c>
      <c r="AR177" s="161" t="s">
        <v>170</v>
      </c>
      <c r="AT177" s="161" t="s">
        <v>322</v>
      </c>
      <c r="AU177" s="161" t="s">
        <v>86</v>
      </c>
      <c r="AY177" s="211" t="s">
        <v>138</v>
      </c>
      <c r="BE177" s="249">
        <f t="shared" si="14"/>
        <v>0</v>
      </c>
      <c r="BF177" s="249">
        <f t="shared" si="15"/>
        <v>0</v>
      </c>
      <c r="BG177" s="249">
        <f t="shared" si="16"/>
        <v>0</v>
      </c>
      <c r="BH177" s="249">
        <f t="shared" si="17"/>
        <v>0</v>
      </c>
      <c r="BI177" s="249">
        <f t="shared" si="18"/>
        <v>0</v>
      </c>
      <c r="BJ177" s="211" t="s">
        <v>86</v>
      </c>
      <c r="BK177" s="249">
        <f t="shared" si="19"/>
        <v>0</v>
      </c>
      <c r="BL177" s="211" t="s">
        <v>144</v>
      </c>
      <c r="BM177" s="161" t="s">
        <v>415</v>
      </c>
    </row>
    <row r="178" spans="2:65" s="2" customFormat="1" ht="24.2" customHeight="1">
      <c r="B178" s="246"/>
      <c r="C178" s="163" t="s">
        <v>279</v>
      </c>
      <c r="D178" s="163" t="s">
        <v>322</v>
      </c>
      <c r="E178" s="164" t="s">
        <v>1506</v>
      </c>
      <c r="F178" s="165" t="s">
        <v>1507</v>
      </c>
      <c r="G178" s="166" t="s">
        <v>1473</v>
      </c>
      <c r="H178" s="189">
        <v>0</v>
      </c>
      <c r="I178" s="168"/>
      <c r="J178" s="168">
        <f t="shared" si="10"/>
        <v>0</v>
      </c>
      <c r="K178" s="169"/>
      <c r="L178" s="170"/>
      <c r="M178" s="171" t="s">
        <v>1</v>
      </c>
      <c r="N178" s="251" t="s">
        <v>39</v>
      </c>
      <c r="O178" s="248">
        <v>0</v>
      </c>
      <c r="P178" s="248">
        <f t="shared" si="11"/>
        <v>0</v>
      </c>
      <c r="Q178" s="248">
        <v>0</v>
      </c>
      <c r="R178" s="248">
        <f t="shared" si="12"/>
        <v>0</v>
      </c>
      <c r="S178" s="248">
        <v>0</v>
      </c>
      <c r="T178" s="160">
        <f t="shared" si="13"/>
        <v>0</v>
      </c>
      <c r="AR178" s="161" t="s">
        <v>170</v>
      </c>
      <c r="AT178" s="161" t="s">
        <v>322</v>
      </c>
      <c r="AU178" s="161" t="s">
        <v>86</v>
      </c>
      <c r="AY178" s="211" t="s">
        <v>138</v>
      </c>
      <c r="BE178" s="249">
        <f t="shared" si="14"/>
        <v>0</v>
      </c>
      <c r="BF178" s="249">
        <f t="shared" si="15"/>
        <v>0</v>
      </c>
      <c r="BG178" s="249">
        <f t="shared" si="16"/>
        <v>0</v>
      </c>
      <c r="BH178" s="249">
        <f t="shared" si="17"/>
        <v>0</v>
      </c>
      <c r="BI178" s="249">
        <f t="shared" si="18"/>
        <v>0</v>
      </c>
      <c r="BJ178" s="211" t="s">
        <v>86</v>
      </c>
      <c r="BK178" s="249">
        <f t="shared" si="19"/>
        <v>0</v>
      </c>
      <c r="BL178" s="211" t="s">
        <v>144</v>
      </c>
      <c r="BM178" s="161" t="s">
        <v>423</v>
      </c>
    </row>
    <row r="179" spans="2:65" s="2" customFormat="1" ht="21.75" customHeight="1">
      <c r="B179" s="246"/>
      <c r="C179" s="150" t="s">
        <v>283</v>
      </c>
      <c r="D179" s="150" t="s">
        <v>140</v>
      </c>
      <c r="E179" s="151" t="s">
        <v>1508</v>
      </c>
      <c r="F179" s="152" t="s">
        <v>1509</v>
      </c>
      <c r="G179" s="153" t="s">
        <v>143</v>
      </c>
      <c r="H179" s="188">
        <v>0</v>
      </c>
      <c r="I179" s="155"/>
      <c r="J179" s="155">
        <f t="shared" si="10"/>
        <v>0</v>
      </c>
      <c r="K179" s="247"/>
      <c r="L179" s="39"/>
      <c r="M179" s="157" t="s">
        <v>1</v>
      </c>
      <c r="N179" s="234" t="s">
        <v>39</v>
      </c>
      <c r="O179" s="248">
        <v>0</v>
      </c>
      <c r="P179" s="248">
        <f t="shared" si="11"/>
        <v>0</v>
      </c>
      <c r="Q179" s="248">
        <v>0</v>
      </c>
      <c r="R179" s="248">
        <f t="shared" si="12"/>
        <v>0</v>
      </c>
      <c r="S179" s="248">
        <v>0</v>
      </c>
      <c r="T179" s="160">
        <f t="shared" si="13"/>
        <v>0</v>
      </c>
      <c r="AR179" s="161" t="s">
        <v>144</v>
      </c>
      <c r="AT179" s="161" t="s">
        <v>140</v>
      </c>
      <c r="AU179" s="161" t="s">
        <v>86</v>
      </c>
      <c r="AY179" s="211" t="s">
        <v>138</v>
      </c>
      <c r="BE179" s="249">
        <f t="shared" si="14"/>
        <v>0</v>
      </c>
      <c r="BF179" s="249">
        <f t="shared" si="15"/>
        <v>0</v>
      </c>
      <c r="BG179" s="249">
        <f t="shared" si="16"/>
        <v>0</v>
      </c>
      <c r="BH179" s="249">
        <f t="shared" si="17"/>
        <v>0</v>
      </c>
      <c r="BI179" s="249">
        <f t="shared" si="18"/>
        <v>0</v>
      </c>
      <c r="BJ179" s="211" t="s">
        <v>86</v>
      </c>
      <c r="BK179" s="249">
        <f t="shared" si="19"/>
        <v>0</v>
      </c>
      <c r="BL179" s="211" t="s">
        <v>144</v>
      </c>
      <c r="BM179" s="161" t="s">
        <v>431</v>
      </c>
    </row>
    <row r="180" spans="2:65" s="2" customFormat="1" ht="24.2" customHeight="1">
      <c r="B180" s="246"/>
      <c r="C180" s="150" t="s">
        <v>288</v>
      </c>
      <c r="D180" s="150" t="s">
        <v>140</v>
      </c>
      <c r="E180" s="151" t="s">
        <v>1510</v>
      </c>
      <c r="F180" s="152" t="s">
        <v>1511</v>
      </c>
      <c r="G180" s="153" t="s">
        <v>143</v>
      </c>
      <c r="H180" s="188">
        <v>0</v>
      </c>
      <c r="I180" s="155"/>
      <c r="J180" s="155">
        <f t="shared" si="10"/>
        <v>0</v>
      </c>
      <c r="K180" s="247"/>
      <c r="L180" s="39"/>
      <c r="M180" s="157" t="s">
        <v>1</v>
      </c>
      <c r="N180" s="234" t="s">
        <v>39</v>
      </c>
      <c r="O180" s="248">
        <v>0</v>
      </c>
      <c r="P180" s="248">
        <f t="shared" si="11"/>
        <v>0</v>
      </c>
      <c r="Q180" s="248">
        <v>0</v>
      </c>
      <c r="R180" s="248">
        <f t="shared" si="12"/>
        <v>0</v>
      </c>
      <c r="S180" s="248">
        <v>0</v>
      </c>
      <c r="T180" s="160">
        <f t="shared" si="13"/>
        <v>0</v>
      </c>
      <c r="AR180" s="161" t="s">
        <v>144</v>
      </c>
      <c r="AT180" s="161" t="s">
        <v>140</v>
      </c>
      <c r="AU180" s="161" t="s">
        <v>86</v>
      </c>
      <c r="AY180" s="211" t="s">
        <v>138</v>
      </c>
      <c r="BE180" s="249">
        <f t="shared" si="14"/>
        <v>0</v>
      </c>
      <c r="BF180" s="249">
        <f t="shared" si="15"/>
        <v>0</v>
      </c>
      <c r="BG180" s="249">
        <f t="shared" si="16"/>
        <v>0</v>
      </c>
      <c r="BH180" s="249">
        <f t="shared" si="17"/>
        <v>0</v>
      </c>
      <c r="BI180" s="249">
        <f t="shared" si="18"/>
        <v>0</v>
      </c>
      <c r="BJ180" s="211" t="s">
        <v>86</v>
      </c>
      <c r="BK180" s="249">
        <f t="shared" si="19"/>
        <v>0</v>
      </c>
      <c r="BL180" s="211" t="s">
        <v>144</v>
      </c>
      <c r="BM180" s="161" t="s">
        <v>439</v>
      </c>
    </row>
    <row r="181" spans="2:65" s="2" customFormat="1" ht="16.5" customHeight="1">
      <c r="B181" s="246"/>
      <c r="C181" s="150" t="s">
        <v>292</v>
      </c>
      <c r="D181" s="150" t="s">
        <v>140</v>
      </c>
      <c r="E181" s="151" t="s">
        <v>1512</v>
      </c>
      <c r="F181" s="152" t="s">
        <v>1513</v>
      </c>
      <c r="G181" s="153" t="s">
        <v>143</v>
      </c>
      <c r="H181" s="188">
        <v>0</v>
      </c>
      <c r="I181" s="155"/>
      <c r="J181" s="155">
        <f t="shared" si="10"/>
        <v>0</v>
      </c>
      <c r="K181" s="247"/>
      <c r="L181" s="39"/>
      <c r="M181" s="157" t="s">
        <v>1</v>
      </c>
      <c r="N181" s="234" t="s">
        <v>39</v>
      </c>
      <c r="O181" s="248">
        <v>0</v>
      </c>
      <c r="P181" s="248">
        <f t="shared" si="11"/>
        <v>0</v>
      </c>
      <c r="Q181" s="248">
        <v>0</v>
      </c>
      <c r="R181" s="248">
        <f t="shared" si="12"/>
        <v>0</v>
      </c>
      <c r="S181" s="248">
        <v>0</v>
      </c>
      <c r="T181" s="160">
        <f t="shared" si="13"/>
        <v>0</v>
      </c>
      <c r="AR181" s="161" t="s">
        <v>144</v>
      </c>
      <c r="AT181" s="161" t="s">
        <v>140</v>
      </c>
      <c r="AU181" s="161" t="s">
        <v>86</v>
      </c>
      <c r="AY181" s="211" t="s">
        <v>138</v>
      </c>
      <c r="BE181" s="249">
        <f t="shared" si="14"/>
        <v>0</v>
      </c>
      <c r="BF181" s="249">
        <f t="shared" si="15"/>
        <v>0</v>
      </c>
      <c r="BG181" s="249">
        <f t="shared" si="16"/>
        <v>0</v>
      </c>
      <c r="BH181" s="249">
        <f t="shared" si="17"/>
        <v>0</v>
      </c>
      <c r="BI181" s="249">
        <f t="shared" si="18"/>
        <v>0</v>
      </c>
      <c r="BJ181" s="211" t="s">
        <v>86</v>
      </c>
      <c r="BK181" s="249">
        <f t="shared" si="19"/>
        <v>0</v>
      </c>
      <c r="BL181" s="211" t="s">
        <v>144</v>
      </c>
      <c r="BM181" s="161" t="s">
        <v>447</v>
      </c>
    </row>
    <row r="182" spans="2:65" s="2" customFormat="1" ht="21.75" customHeight="1">
      <c r="B182" s="246"/>
      <c r="C182" s="150" t="s">
        <v>296</v>
      </c>
      <c r="D182" s="150" t="s">
        <v>140</v>
      </c>
      <c r="E182" s="151" t="s">
        <v>1514</v>
      </c>
      <c r="F182" s="152" t="s">
        <v>1515</v>
      </c>
      <c r="G182" s="153" t="s">
        <v>153</v>
      </c>
      <c r="H182" s="188">
        <v>0</v>
      </c>
      <c r="I182" s="155"/>
      <c r="J182" s="155">
        <f t="shared" si="10"/>
        <v>0</v>
      </c>
      <c r="K182" s="247"/>
      <c r="L182" s="39"/>
      <c r="M182" s="157" t="s">
        <v>1</v>
      </c>
      <c r="N182" s="234" t="s">
        <v>39</v>
      </c>
      <c r="O182" s="248">
        <v>0</v>
      </c>
      <c r="P182" s="248">
        <f t="shared" si="11"/>
        <v>0</v>
      </c>
      <c r="Q182" s="248">
        <v>0</v>
      </c>
      <c r="R182" s="248">
        <f t="shared" si="12"/>
        <v>0</v>
      </c>
      <c r="S182" s="248">
        <v>0</v>
      </c>
      <c r="T182" s="160">
        <f t="shared" si="13"/>
        <v>0</v>
      </c>
      <c r="AR182" s="161" t="s">
        <v>144</v>
      </c>
      <c r="AT182" s="161" t="s">
        <v>140</v>
      </c>
      <c r="AU182" s="161" t="s">
        <v>86</v>
      </c>
      <c r="AY182" s="211" t="s">
        <v>138</v>
      </c>
      <c r="BE182" s="249">
        <f t="shared" si="14"/>
        <v>0</v>
      </c>
      <c r="BF182" s="249">
        <f t="shared" si="15"/>
        <v>0</v>
      </c>
      <c r="BG182" s="249">
        <f t="shared" si="16"/>
        <v>0</v>
      </c>
      <c r="BH182" s="249">
        <f t="shared" si="17"/>
        <v>0</v>
      </c>
      <c r="BI182" s="249">
        <f t="shared" si="18"/>
        <v>0</v>
      </c>
      <c r="BJ182" s="211" t="s">
        <v>86</v>
      </c>
      <c r="BK182" s="249">
        <f t="shared" si="19"/>
        <v>0</v>
      </c>
      <c r="BL182" s="211" t="s">
        <v>144</v>
      </c>
      <c r="BM182" s="161" t="s">
        <v>455</v>
      </c>
    </row>
    <row r="183" spans="2:65" s="2" customFormat="1" ht="24.2" customHeight="1">
      <c r="B183" s="246"/>
      <c r="C183" s="150" t="s">
        <v>301</v>
      </c>
      <c r="D183" s="150" t="s">
        <v>140</v>
      </c>
      <c r="E183" s="151" t="s">
        <v>1516</v>
      </c>
      <c r="F183" s="152" t="s">
        <v>1517</v>
      </c>
      <c r="G183" s="153" t="s">
        <v>1473</v>
      </c>
      <c r="H183" s="188">
        <v>0</v>
      </c>
      <c r="I183" s="155"/>
      <c r="J183" s="155">
        <f t="shared" si="10"/>
        <v>0</v>
      </c>
      <c r="K183" s="247"/>
      <c r="L183" s="39"/>
      <c r="M183" s="157" t="s">
        <v>1</v>
      </c>
      <c r="N183" s="234" t="s">
        <v>39</v>
      </c>
      <c r="O183" s="248">
        <v>0</v>
      </c>
      <c r="P183" s="248">
        <f t="shared" si="11"/>
        <v>0</v>
      </c>
      <c r="Q183" s="248">
        <v>0</v>
      </c>
      <c r="R183" s="248">
        <f t="shared" si="12"/>
        <v>0</v>
      </c>
      <c r="S183" s="248">
        <v>0</v>
      </c>
      <c r="T183" s="160">
        <f t="shared" si="13"/>
        <v>0</v>
      </c>
      <c r="AR183" s="161" t="s">
        <v>144</v>
      </c>
      <c r="AT183" s="161" t="s">
        <v>140</v>
      </c>
      <c r="AU183" s="161" t="s">
        <v>86</v>
      </c>
      <c r="AY183" s="211" t="s">
        <v>138</v>
      </c>
      <c r="BE183" s="249">
        <f t="shared" si="14"/>
        <v>0</v>
      </c>
      <c r="BF183" s="249">
        <f t="shared" si="15"/>
        <v>0</v>
      </c>
      <c r="BG183" s="249">
        <f t="shared" si="16"/>
        <v>0</v>
      </c>
      <c r="BH183" s="249">
        <f t="shared" si="17"/>
        <v>0</v>
      </c>
      <c r="BI183" s="249">
        <f t="shared" si="18"/>
        <v>0</v>
      </c>
      <c r="BJ183" s="211" t="s">
        <v>86</v>
      </c>
      <c r="BK183" s="249">
        <f t="shared" si="19"/>
        <v>0</v>
      </c>
      <c r="BL183" s="211" t="s">
        <v>144</v>
      </c>
      <c r="BM183" s="161" t="s">
        <v>463</v>
      </c>
    </row>
    <row r="184" spans="2:65" s="2" customFormat="1" ht="24.2" customHeight="1">
      <c r="B184" s="246"/>
      <c r="C184" s="150" t="s">
        <v>305</v>
      </c>
      <c r="D184" s="150" t="s">
        <v>140</v>
      </c>
      <c r="E184" s="151" t="s">
        <v>1518</v>
      </c>
      <c r="F184" s="152" t="s">
        <v>1519</v>
      </c>
      <c r="G184" s="153" t="s">
        <v>1473</v>
      </c>
      <c r="H184" s="188">
        <v>0</v>
      </c>
      <c r="I184" s="155"/>
      <c r="J184" s="155">
        <f t="shared" si="10"/>
        <v>0</v>
      </c>
      <c r="K184" s="247"/>
      <c r="L184" s="39"/>
      <c r="M184" s="157" t="s">
        <v>1</v>
      </c>
      <c r="N184" s="234" t="s">
        <v>39</v>
      </c>
      <c r="O184" s="248">
        <v>0</v>
      </c>
      <c r="P184" s="248">
        <f t="shared" si="11"/>
        <v>0</v>
      </c>
      <c r="Q184" s="248">
        <v>0</v>
      </c>
      <c r="R184" s="248">
        <f t="shared" si="12"/>
        <v>0</v>
      </c>
      <c r="S184" s="248">
        <v>0</v>
      </c>
      <c r="T184" s="160">
        <f t="shared" si="13"/>
        <v>0</v>
      </c>
      <c r="AR184" s="161" t="s">
        <v>144</v>
      </c>
      <c r="AT184" s="161" t="s">
        <v>140</v>
      </c>
      <c r="AU184" s="161" t="s">
        <v>86</v>
      </c>
      <c r="AY184" s="211" t="s">
        <v>138</v>
      </c>
      <c r="BE184" s="249">
        <f t="shared" si="14"/>
        <v>0</v>
      </c>
      <c r="BF184" s="249">
        <f t="shared" si="15"/>
        <v>0</v>
      </c>
      <c r="BG184" s="249">
        <f t="shared" si="16"/>
        <v>0</v>
      </c>
      <c r="BH184" s="249">
        <f t="shared" si="17"/>
        <v>0</v>
      </c>
      <c r="BI184" s="249">
        <f t="shared" si="18"/>
        <v>0</v>
      </c>
      <c r="BJ184" s="211" t="s">
        <v>86</v>
      </c>
      <c r="BK184" s="249">
        <f t="shared" si="19"/>
        <v>0</v>
      </c>
      <c r="BL184" s="211" t="s">
        <v>144</v>
      </c>
      <c r="BM184" s="161" t="s">
        <v>471</v>
      </c>
    </row>
    <row r="185" spans="2:65" s="2" customFormat="1" ht="16.5" customHeight="1">
      <c r="B185" s="246"/>
      <c r="C185" s="150" t="s">
        <v>309</v>
      </c>
      <c r="D185" s="150" t="s">
        <v>140</v>
      </c>
      <c r="E185" s="151" t="s">
        <v>1520</v>
      </c>
      <c r="F185" s="152" t="s">
        <v>1521</v>
      </c>
      <c r="G185" s="153" t="s">
        <v>1473</v>
      </c>
      <c r="H185" s="188">
        <v>0</v>
      </c>
      <c r="I185" s="155"/>
      <c r="J185" s="155">
        <f t="shared" si="10"/>
        <v>0</v>
      </c>
      <c r="K185" s="247"/>
      <c r="L185" s="39"/>
      <c r="M185" s="157" t="s">
        <v>1</v>
      </c>
      <c r="N185" s="234" t="s">
        <v>39</v>
      </c>
      <c r="O185" s="248">
        <v>0</v>
      </c>
      <c r="P185" s="248">
        <f t="shared" si="11"/>
        <v>0</v>
      </c>
      <c r="Q185" s="248">
        <v>0</v>
      </c>
      <c r="R185" s="248">
        <f t="shared" si="12"/>
        <v>0</v>
      </c>
      <c r="S185" s="248">
        <v>0</v>
      </c>
      <c r="T185" s="160">
        <f t="shared" si="13"/>
        <v>0</v>
      </c>
      <c r="AR185" s="161" t="s">
        <v>144</v>
      </c>
      <c r="AT185" s="161" t="s">
        <v>140</v>
      </c>
      <c r="AU185" s="161" t="s">
        <v>86</v>
      </c>
      <c r="AY185" s="211" t="s">
        <v>138</v>
      </c>
      <c r="BE185" s="249">
        <f t="shared" si="14"/>
        <v>0</v>
      </c>
      <c r="BF185" s="249">
        <f t="shared" si="15"/>
        <v>0</v>
      </c>
      <c r="BG185" s="249">
        <f t="shared" si="16"/>
        <v>0</v>
      </c>
      <c r="BH185" s="249">
        <f t="shared" si="17"/>
        <v>0</v>
      </c>
      <c r="BI185" s="249">
        <f t="shared" si="18"/>
        <v>0</v>
      </c>
      <c r="BJ185" s="211" t="s">
        <v>86</v>
      </c>
      <c r="BK185" s="249">
        <f t="shared" si="19"/>
        <v>0</v>
      </c>
      <c r="BL185" s="211" t="s">
        <v>144</v>
      </c>
      <c r="BM185" s="161" t="s">
        <v>479</v>
      </c>
    </row>
    <row r="186" spans="2:65" s="2" customFormat="1" ht="16.5" customHeight="1">
      <c r="B186" s="246"/>
      <c r="C186" s="163" t="s">
        <v>313</v>
      </c>
      <c r="D186" s="163" t="s">
        <v>322</v>
      </c>
      <c r="E186" s="164" t="s">
        <v>1522</v>
      </c>
      <c r="F186" s="165" t="s">
        <v>1523</v>
      </c>
      <c r="G186" s="166" t="s">
        <v>1473</v>
      </c>
      <c r="H186" s="189">
        <v>0</v>
      </c>
      <c r="I186" s="168"/>
      <c r="J186" s="168">
        <f t="shared" si="10"/>
        <v>0</v>
      </c>
      <c r="K186" s="169"/>
      <c r="L186" s="170"/>
      <c r="M186" s="171" t="s">
        <v>1</v>
      </c>
      <c r="N186" s="251" t="s">
        <v>39</v>
      </c>
      <c r="O186" s="248">
        <v>0</v>
      </c>
      <c r="P186" s="248">
        <f t="shared" si="11"/>
        <v>0</v>
      </c>
      <c r="Q186" s="248">
        <v>0</v>
      </c>
      <c r="R186" s="248">
        <f t="shared" si="12"/>
        <v>0</v>
      </c>
      <c r="S186" s="248">
        <v>0</v>
      </c>
      <c r="T186" s="160">
        <f t="shared" si="13"/>
        <v>0</v>
      </c>
      <c r="AR186" s="161" t="s">
        <v>170</v>
      </c>
      <c r="AT186" s="161" t="s">
        <v>322</v>
      </c>
      <c r="AU186" s="161" t="s">
        <v>86</v>
      </c>
      <c r="AY186" s="211" t="s">
        <v>138</v>
      </c>
      <c r="BE186" s="249">
        <f t="shared" si="14"/>
        <v>0</v>
      </c>
      <c r="BF186" s="249">
        <f t="shared" si="15"/>
        <v>0</v>
      </c>
      <c r="BG186" s="249">
        <f t="shared" si="16"/>
        <v>0</v>
      </c>
      <c r="BH186" s="249">
        <f t="shared" si="17"/>
        <v>0</v>
      </c>
      <c r="BI186" s="249">
        <f t="shared" si="18"/>
        <v>0</v>
      </c>
      <c r="BJ186" s="211" t="s">
        <v>86</v>
      </c>
      <c r="BK186" s="249">
        <f t="shared" si="19"/>
        <v>0</v>
      </c>
      <c r="BL186" s="211" t="s">
        <v>144</v>
      </c>
      <c r="BM186" s="161" t="s">
        <v>487</v>
      </c>
    </row>
    <row r="187" spans="2:65" s="2" customFormat="1" ht="16.5" customHeight="1">
      <c r="B187" s="246"/>
      <c r="C187" s="163" t="s">
        <v>317</v>
      </c>
      <c r="D187" s="163" t="s">
        <v>322</v>
      </c>
      <c r="E187" s="164" t="s">
        <v>1524</v>
      </c>
      <c r="F187" s="165" t="s">
        <v>1525</v>
      </c>
      <c r="G187" s="166" t="s">
        <v>1473</v>
      </c>
      <c r="H187" s="189">
        <v>0</v>
      </c>
      <c r="I187" s="168"/>
      <c r="J187" s="168">
        <f t="shared" si="10"/>
        <v>0</v>
      </c>
      <c r="K187" s="169"/>
      <c r="L187" s="170"/>
      <c r="M187" s="171" t="s">
        <v>1</v>
      </c>
      <c r="N187" s="251" t="s">
        <v>39</v>
      </c>
      <c r="O187" s="248">
        <v>0</v>
      </c>
      <c r="P187" s="248">
        <f t="shared" si="11"/>
        <v>0</v>
      </c>
      <c r="Q187" s="248">
        <v>0</v>
      </c>
      <c r="R187" s="248">
        <f t="shared" si="12"/>
        <v>0</v>
      </c>
      <c r="S187" s="248">
        <v>0</v>
      </c>
      <c r="T187" s="160">
        <f t="shared" si="13"/>
        <v>0</v>
      </c>
      <c r="AR187" s="161" t="s">
        <v>170</v>
      </c>
      <c r="AT187" s="161" t="s">
        <v>322</v>
      </c>
      <c r="AU187" s="161" t="s">
        <v>86</v>
      </c>
      <c r="AY187" s="211" t="s">
        <v>138</v>
      </c>
      <c r="BE187" s="249">
        <f t="shared" si="14"/>
        <v>0</v>
      </c>
      <c r="BF187" s="249">
        <f t="shared" si="15"/>
        <v>0</v>
      </c>
      <c r="BG187" s="249">
        <f t="shared" si="16"/>
        <v>0</v>
      </c>
      <c r="BH187" s="249">
        <f t="shared" si="17"/>
        <v>0</v>
      </c>
      <c r="BI187" s="249">
        <f t="shared" si="18"/>
        <v>0</v>
      </c>
      <c r="BJ187" s="211" t="s">
        <v>86</v>
      </c>
      <c r="BK187" s="249">
        <f t="shared" si="19"/>
        <v>0</v>
      </c>
      <c r="BL187" s="211" t="s">
        <v>144</v>
      </c>
      <c r="BM187" s="161" t="s">
        <v>496</v>
      </c>
    </row>
    <row r="188" spans="2:65" s="2" customFormat="1" ht="16.5" customHeight="1">
      <c r="B188" s="246"/>
      <c r="C188" s="163" t="s">
        <v>321</v>
      </c>
      <c r="D188" s="163" t="s">
        <v>322</v>
      </c>
      <c r="E188" s="164" t="s">
        <v>1526</v>
      </c>
      <c r="F188" s="165" t="s">
        <v>1527</v>
      </c>
      <c r="G188" s="166" t="s">
        <v>1473</v>
      </c>
      <c r="H188" s="189">
        <v>0</v>
      </c>
      <c r="I188" s="168"/>
      <c r="J188" s="168">
        <f t="shared" si="10"/>
        <v>0</v>
      </c>
      <c r="K188" s="169"/>
      <c r="L188" s="170"/>
      <c r="M188" s="171" t="s">
        <v>1</v>
      </c>
      <c r="N188" s="251" t="s">
        <v>39</v>
      </c>
      <c r="O188" s="248">
        <v>0</v>
      </c>
      <c r="P188" s="248">
        <f t="shared" si="11"/>
        <v>0</v>
      </c>
      <c r="Q188" s="248">
        <v>0</v>
      </c>
      <c r="R188" s="248">
        <f t="shared" si="12"/>
        <v>0</v>
      </c>
      <c r="S188" s="248">
        <v>0</v>
      </c>
      <c r="T188" s="160">
        <f t="shared" si="13"/>
        <v>0</v>
      </c>
      <c r="AR188" s="161" t="s">
        <v>170</v>
      </c>
      <c r="AT188" s="161" t="s">
        <v>322</v>
      </c>
      <c r="AU188" s="161" t="s">
        <v>86</v>
      </c>
      <c r="AY188" s="211" t="s">
        <v>138</v>
      </c>
      <c r="BE188" s="249">
        <f t="shared" si="14"/>
        <v>0</v>
      </c>
      <c r="BF188" s="249">
        <f t="shared" si="15"/>
        <v>0</v>
      </c>
      <c r="BG188" s="249">
        <f t="shared" si="16"/>
        <v>0</v>
      </c>
      <c r="BH188" s="249">
        <f t="shared" si="17"/>
        <v>0</v>
      </c>
      <c r="BI188" s="249">
        <f t="shared" si="18"/>
        <v>0</v>
      </c>
      <c r="BJ188" s="211" t="s">
        <v>86</v>
      </c>
      <c r="BK188" s="249">
        <f t="shared" si="19"/>
        <v>0</v>
      </c>
      <c r="BL188" s="211" t="s">
        <v>144</v>
      </c>
      <c r="BM188" s="161" t="s">
        <v>504</v>
      </c>
    </row>
    <row r="189" spans="2:65" s="2" customFormat="1" ht="24.2" customHeight="1">
      <c r="B189" s="246"/>
      <c r="C189" s="150" t="s">
        <v>326</v>
      </c>
      <c r="D189" s="150" t="s">
        <v>140</v>
      </c>
      <c r="E189" s="151" t="s">
        <v>1528</v>
      </c>
      <c r="F189" s="152" t="s">
        <v>1529</v>
      </c>
      <c r="G189" s="153" t="s">
        <v>1473</v>
      </c>
      <c r="H189" s="188">
        <v>0</v>
      </c>
      <c r="I189" s="155"/>
      <c r="J189" s="155">
        <f t="shared" si="10"/>
        <v>0</v>
      </c>
      <c r="K189" s="247"/>
      <c r="L189" s="39"/>
      <c r="M189" s="157" t="s">
        <v>1</v>
      </c>
      <c r="N189" s="234" t="s">
        <v>39</v>
      </c>
      <c r="O189" s="248">
        <v>0</v>
      </c>
      <c r="P189" s="248">
        <f t="shared" si="11"/>
        <v>0</v>
      </c>
      <c r="Q189" s="248">
        <v>0</v>
      </c>
      <c r="R189" s="248">
        <f t="shared" si="12"/>
        <v>0</v>
      </c>
      <c r="S189" s="248">
        <v>0</v>
      </c>
      <c r="T189" s="160">
        <f t="shared" si="13"/>
        <v>0</v>
      </c>
      <c r="AR189" s="161" t="s">
        <v>144</v>
      </c>
      <c r="AT189" s="161" t="s">
        <v>140</v>
      </c>
      <c r="AU189" s="161" t="s">
        <v>86</v>
      </c>
      <c r="AY189" s="211" t="s">
        <v>138</v>
      </c>
      <c r="BE189" s="249">
        <f t="shared" si="14"/>
        <v>0</v>
      </c>
      <c r="BF189" s="249">
        <f t="shared" si="15"/>
        <v>0</v>
      </c>
      <c r="BG189" s="249">
        <f t="shared" si="16"/>
        <v>0</v>
      </c>
      <c r="BH189" s="249">
        <f t="shared" si="17"/>
        <v>0</v>
      </c>
      <c r="BI189" s="249">
        <f t="shared" si="18"/>
        <v>0</v>
      </c>
      <c r="BJ189" s="211" t="s">
        <v>86</v>
      </c>
      <c r="BK189" s="249">
        <f t="shared" si="19"/>
        <v>0</v>
      </c>
      <c r="BL189" s="211" t="s">
        <v>144</v>
      </c>
      <c r="BM189" s="161" t="s">
        <v>512</v>
      </c>
    </row>
    <row r="190" spans="2:65" s="2" customFormat="1" ht="24.2" customHeight="1">
      <c r="B190" s="246"/>
      <c r="C190" s="150" t="s">
        <v>330</v>
      </c>
      <c r="D190" s="150" t="s">
        <v>140</v>
      </c>
      <c r="E190" s="151" t="s">
        <v>1530</v>
      </c>
      <c r="F190" s="152" t="s">
        <v>1531</v>
      </c>
      <c r="G190" s="153" t="s">
        <v>1473</v>
      </c>
      <c r="H190" s="188">
        <v>0</v>
      </c>
      <c r="I190" s="155"/>
      <c r="J190" s="155">
        <f t="shared" si="10"/>
        <v>0</v>
      </c>
      <c r="K190" s="247"/>
      <c r="L190" s="39"/>
      <c r="M190" s="157" t="s">
        <v>1</v>
      </c>
      <c r="N190" s="234" t="s">
        <v>39</v>
      </c>
      <c r="O190" s="248">
        <v>0</v>
      </c>
      <c r="P190" s="248">
        <f t="shared" si="11"/>
        <v>0</v>
      </c>
      <c r="Q190" s="248">
        <v>0</v>
      </c>
      <c r="R190" s="248">
        <f t="shared" si="12"/>
        <v>0</v>
      </c>
      <c r="S190" s="248">
        <v>0</v>
      </c>
      <c r="T190" s="160">
        <f t="shared" si="13"/>
        <v>0</v>
      </c>
      <c r="AR190" s="161" t="s">
        <v>144</v>
      </c>
      <c r="AT190" s="161" t="s">
        <v>140</v>
      </c>
      <c r="AU190" s="161" t="s">
        <v>86</v>
      </c>
      <c r="AY190" s="211" t="s">
        <v>138</v>
      </c>
      <c r="BE190" s="249">
        <f t="shared" si="14"/>
        <v>0</v>
      </c>
      <c r="BF190" s="249">
        <f t="shared" si="15"/>
        <v>0</v>
      </c>
      <c r="BG190" s="249">
        <f t="shared" si="16"/>
        <v>0</v>
      </c>
      <c r="BH190" s="249">
        <f t="shared" si="17"/>
        <v>0</v>
      </c>
      <c r="BI190" s="249">
        <f t="shared" si="18"/>
        <v>0</v>
      </c>
      <c r="BJ190" s="211" t="s">
        <v>86</v>
      </c>
      <c r="BK190" s="249">
        <f t="shared" si="19"/>
        <v>0</v>
      </c>
      <c r="BL190" s="211" t="s">
        <v>144</v>
      </c>
      <c r="BM190" s="161" t="s">
        <v>521</v>
      </c>
    </row>
    <row r="191" spans="2:65" s="2" customFormat="1" ht="16.5" customHeight="1">
      <c r="B191" s="246"/>
      <c r="C191" s="150" t="s">
        <v>334</v>
      </c>
      <c r="D191" s="150" t="s">
        <v>140</v>
      </c>
      <c r="E191" s="151" t="s">
        <v>1532</v>
      </c>
      <c r="F191" s="152" t="s">
        <v>1533</v>
      </c>
      <c r="G191" s="153" t="s">
        <v>1473</v>
      </c>
      <c r="H191" s="188">
        <v>0</v>
      </c>
      <c r="I191" s="155"/>
      <c r="J191" s="155">
        <f t="shared" si="10"/>
        <v>0</v>
      </c>
      <c r="K191" s="247"/>
      <c r="L191" s="39"/>
      <c r="M191" s="157" t="s">
        <v>1</v>
      </c>
      <c r="N191" s="234" t="s">
        <v>39</v>
      </c>
      <c r="O191" s="248">
        <v>0</v>
      </c>
      <c r="P191" s="248">
        <f t="shared" si="11"/>
        <v>0</v>
      </c>
      <c r="Q191" s="248">
        <v>0</v>
      </c>
      <c r="R191" s="248">
        <f t="shared" si="12"/>
        <v>0</v>
      </c>
      <c r="S191" s="248">
        <v>0</v>
      </c>
      <c r="T191" s="160">
        <f t="shared" si="13"/>
        <v>0</v>
      </c>
      <c r="AR191" s="161" t="s">
        <v>144</v>
      </c>
      <c r="AT191" s="161" t="s">
        <v>140</v>
      </c>
      <c r="AU191" s="161" t="s">
        <v>86</v>
      </c>
      <c r="AY191" s="211" t="s">
        <v>138</v>
      </c>
      <c r="BE191" s="249">
        <f t="shared" si="14"/>
        <v>0</v>
      </c>
      <c r="BF191" s="249">
        <f t="shared" si="15"/>
        <v>0</v>
      </c>
      <c r="BG191" s="249">
        <f t="shared" si="16"/>
        <v>0</v>
      </c>
      <c r="BH191" s="249">
        <f t="shared" si="17"/>
        <v>0</v>
      </c>
      <c r="BI191" s="249">
        <f t="shared" si="18"/>
        <v>0</v>
      </c>
      <c r="BJ191" s="211" t="s">
        <v>86</v>
      </c>
      <c r="BK191" s="249">
        <f t="shared" si="19"/>
        <v>0</v>
      </c>
      <c r="BL191" s="211" t="s">
        <v>144</v>
      </c>
      <c r="BM191" s="161" t="s">
        <v>529</v>
      </c>
    </row>
    <row r="192" spans="2:65" s="2" customFormat="1" ht="21.75" customHeight="1">
      <c r="B192" s="246"/>
      <c r="C192" s="163" t="s">
        <v>338</v>
      </c>
      <c r="D192" s="163" t="s">
        <v>322</v>
      </c>
      <c r="E192" s="164" t="s">
        <v>1534</v>
      </c>
      <c r="F192" s="165" t="s">
        <v>1535</v>
      </c>
      <c r="G192" s="166" t="s">
        <v>1473</v>
      </c>
      <c r="H192" s="189">
        <v>0</v>
      </c>
      <c r="I192" s="168"/>
      <c r="J192" s="168">
        <f t="shared" si="10"/>
        <v>0</v>
      </c>
      <c r="K192" s="169"/>
      <c r="L192" s="170"/>
      <c r="M192" s="171" t="s">
        <v>1</v>
      </c>
      <c r="N192" s="251" t="s">
        <v>39</v>
      </c>
      <c r="O192" s="248">
        <v>0</v>
      </c>
      <c r="P192" s="248">
        <f t="shared" si="11"/>
        <v>0</v>
      </c>
      <c r="Q192" s="248">
        <v>0</v>
      </c>
      <c r="R192" s="248">
        <f t="shared" si="12"/>
        <v>0</v>
      </c>
      <c r="S192" s="248">
        <v>0</v>
      </c>
      <c r="T192" s="160">
        <f t="shared" si="13"/>
        <v>0</v>
      </c>
      <c r="AR192" s="161" t="s">
        <v>170</v>
      </c>
      <c r="AT192" s="161" t="s">
        <v>322</v>
      </c>
      <c r="AU192" s="161" t="s">
        <v>86</v>
      </c>
      <c r="AY192" s="211" t="s">
        <v>138</v>
      </c>
      <c r="BE192" s="249">
        <f t="shared" si="14"/>
        <v>0</v>
      </c>
      <c r="BF192" s="249">
        <f t="shared" si="15"/>
        <v>0</v>
      </c>
      <c r="BG192" s="249">
        <f t="shared" si="16"/>
        <v>0</v>
      </c>
      <c r="BH192" s="249">
        <f t="shared" si="17"/>
        <v>0</v>
      </c>
      <c r="BI192" s="249">
        <f t="shared" si="18"/>
        <v>0</v>
      </c>
      <c r="BJ192" s="211" t="s">
        <v>86</v>
      </c>
      <c r="BK192" s="249">
        <f t="shared" si="19"/>
        <v>0</v>
      </c>
      <c r="BL192" s="211" t="s">
        <v>144</v>
      </c>
      <c r="BM192" s="161" t="s">
        <v>537</v>
      </c>
    </row>
    <row r="193" spans="2:65" s="2" customFormat="1" ht="21.75" customHeight="1">
      <c r="B193" s="246"/>
      <c r="C193" s="163" t="s">
        <v>342</v>
      </c>
      <c r="D193" s="163" t="s">
        <v>322</v>
      </c>
      <c r="E193" s="164" t="s">
        <v>1536</v>
      </c>
      <c r="F193" s="165" t="s">
        <v>1537</v>
      </c>
      <c r="G193" s="166" t="s">
        <v>1473</v>
      </c>
      <c r="H193" s="189">
        <v>0</v>
      </c>
      <c r="I193" s="168"/>
      <c r="J193" s="168">
        <f t="shared" si="10"/>
        <v>0</v>
      </c>
      <c r="K193" s="169"/>
      <c r="L193" s="170"/>
      <c r="M193" s="171" t="s">
        <v>1</v>
      </c>
      <c r="N193" s="251" t="s">
        <v>39</v>
      </c>
      <c r="O193" s="248">
        <v>0</v>
      </c>
      <c r="P193" s="248">
        <f t="shared" si="11"/>
        <v>0</v>
      </c>
      <c r="Q193" s="248">
        <v>0</v>
      </c>
      <c r="R193" s="248">
        <f t="shared" si="12"/>
        <v>0</v>
      </c>
      <c r="S193" s="248">
        <v>0</v>
      </c>
      <c r="T193" s="160">
        <f t="shared" si="13"/>
        <v>0</v>
      </c>
      <c r="AR193" s="161" t="s">
        <v>170</v>
      </c>
      <c r="AT193" s="161" t="s">
        <v>322</v>
      </c>
      <c r="AU193" s="161" t="s">
        <v>86</v>
      </c>
      <c r="AY193" s="211" t="s">
        <v>138</v>
      </c>
      <c r="BE193" s="249">
        <f t="shared" si="14"/>
        <v>0</v>
      </c>
      <c r="BF193" s="249">
        <f t="shared" si="15"/>
        <v>0</v>
      </c>
      <c r="BG193" s="249">
        <f t="shared" si="16"/>
        <v>0</v>
      </c>
      <c r="BH193" s="249">
        <f t="shared" si="17"/>
        <v>0</v>
      </c>
      <c r="BI193" s="249">
        <f t="shared" si="18"/>
        <v>0</v>
      </c>
      <c r="BJ193" s="211" t="s">
        <v>86</v>
      </c>
      <c r="BK193" s="249">
        <f t="shared" si="19"/>
        <v>0</v>
      </c>
      <c r="BL193" s="211" t="s">
        <v>144</v>
      </c>
      <c r="BM193" s="161" t="s">
        <v>543</v>
      </c>
    </row>
    <row r="194" spans="2:65" s="2" customFormat="1" ht="21.75" customHeight="1">
      <c r="B194" s="246"/>
      <c r="C194" s="163" t="s">
        <v>346</v>
      </c>
      <c r="D194" s="163" t="s">
        <v>322</v>
      </c>
      <c r="E194" s="164" t="s">
        <v>1538</v>
      </c>
      <c r="F194" s="165" t="s">
        <v>1539</v>
      </c>
      <c r="G194" s="166" t="s">
        <v>1473</v>
      </c>
      <c r="H194" s="189">
        <v>0</v>
      </c>
      <c r="I194" s="168"/>
      <c r="J194" s="168">
        <f t="shared" si="10"/>
        <v>0</v>
      </c>
      <c r="K194" s="169"/>
      <c r="L194" s="170"/>
      <c r="M194" s="171" t="s">
        <v>1</v>
      </c>
      <c r="N194" s="251" t="s">
        <v>39</v>
      </c>
      <c r="O194" s="248">
        <v>0</v>
      </c>
      <c r="P194" s="248">
        <f t="shared" si="11"/>
        <v>0</v>
      </c>
      <c r="Q194" s="248">
        <v>0</v>
      </c>
      <c r="R194" s="248">
        <f t="shared" si="12"/>
        <v>0</v>
      </c>
      <c r="S194" s="248">
        <v>0</v>
      </c>
      <c r="T194" s="160">
        <f t="shared" si="13"/>
        <v>0</v>
      </c>
      <c r="AR194" s="161" t="s">
        <v>170</v>
      </c>
      <c r="AT194" s="161" t="s">
        <v>322</v>
      </c>
      <c r="AU194" s="161" t="s">
        <v>86</v>
      </c>
      <c r="AY194" s="211" t="s">
        <v>138</v>
      </c>
      <c r="BE194" s="249">
        <f t="shared" si="14"/>
        <v>0</v>
      </c>
      <c r="BF194" s="249">
        <f t="shared" si="15"/>
        <v>0</v>
      </c>
      <c r="BG194" s="249">
        <f t="shared" si="16"/>
        <v>0</v>
      </c>
      <c r="BH194" s="249">
        <f t="shared" si="17"/>
        <v>0</v>
      </c>
      <c r="BI194" s="249">
        <f t="shared" si="18"/>
        <v>0</v>
      </c>
      <c r="BJ194" s="211" t="s">
        <v>86</v>
      </c>
      <c r="BK194" s="249">
        <f t="shared" si="19"/>
        <v>0</v>
      </c>
      <c r="BL194" s="211" t="s">
        <v>144</v>
      </c>
      <c r="BM194" s="161" t="s">
        <v>551</v>
      </c>
    </row>
    <row r="195" spans="2:65" s="2" customFormat="1" ht="16.5" customHeight="1">
      <c r="B195" s="246"/>
      <c r="C195" s="163" t="s">
        <v>350</v>
      </c>
      <c r="D195" s="163" t="s">
        <v>322</v>
      </c>
      <c r="E195" s="164" t="s">
        <v>1540</v>
      </c>
      <c r="F195" s="165" t="s">
        <v>1541</v>
      </c>
      <c r="G195" s="166" t="s">
        <v>1473</v>
      </c>
      <c r="H195" s="189">
        <v>0</v>
      </c>
      <c r="I195" s="168"/>
      <c r="J195" s="168">
        <f t="shared" si="10"/>
        <v>0</v>
      </c>
      <c r="K195" s="169"/>
      <c r="L195" s="170"/>
      <c r="M195" s="171" t="s">
        <v>1</v>
      </c>
      <c r="N195" s="251" t="s">
        <v>39</v>
      </c>
      <c r="O195" s="248">
        <v>0</v>
      </c>
      <c r="P195" s="248">
        <f t="shared" si="11"/>
        <v>0</v>
      </c>
      <c r="Q195" s="248">
        <v>0</v>
      </c>
      <c r="R195" s="248">
        <f t="shared" si="12"/>
        <v>0</v>
      </c>
      <c r="S195" s="248">
        <v>0</v>
      </c>
      <c r="T195" s="160">
        <f t="shared" si="13"/>
        <v>0</v>
      </c>
      <c r="AR195" s="161" t="s">
        <v>170</v>
      </c>
      <c r="AT195" s="161" t="s">
        <v>322</v>
      </c>
      <c r="AU195" s="161" t="s">
        <v>86</v>
      </c>
      <c r="AY195" s="211" t="s">
        <v>138</v>
      </c>
      <c r="BE195" s="249">
        <f t="shared" si="14"/>
        <v>0</v>
      </c>
      <c r="BF195" s="249">
        <f t="shared" si="15"/>
        <v>0</v>
      </c>
      <c r="BG195" s="249">
        <f t="shared" si="16"/>
        <v>0</v>
      </c>
      <c r="BH195" s="249">
        <f t="shared" si="17"/>
        <v>0</v>
      </c>
      <c r="BI195" s="249">
        <f t="shared" si="18"/>
        <v>0</v>
      </c>
      <c r="BJ195" s="211" t="s">
        <v>86</v>
      </c>
      <c r="BK195" s="249">
        <f t="shared" si="19"/>
        <v>0</v>
      </c>
      <c r="BL195" s="211" t="s">
        <v>144</v>
      </c>
      <c r="BM195" s="161" t="s">
        <v>559</v>
      </c>
    </row>
    <row r="196" spans="2:65" s="2" customFormat="1" ht="16.5" customHeight="1">
      <c r="B196" s="246"/>
      <c r="C196" s="163" t="s">
        <v>354</v>
      </c>
      <c r="D196" s="163" t="s">
        <v>322</v>
      </c>
      <c r="E196" s="164" t="s">
        <v>1542</v>
      </c>
      <c r="F196" s="165" t="s">
        <v>1543</v>
      </c>
      <c r="G196" s="166" t="s">
        <v>1473</v>
      </c>
      <c r="H196" s="189">
        <v>0</v>
      </c>
      <c r="I196" s="168"/>
      <c r="J196" s="168">
        <f t="shared" si="10"/>
        <v>0</v>
      </c>
      <c r="K196" s="169"/>
      <c r="L196" s="170"/>
      <c r="M196" s="171" t="s">
        <v>1</v>
      </c>
      <c r="N196" s="251" t="s">
        <v>39</v>
      </c>
      <c r="O196" s="248">
        <v>0</v>
      </c>
      <c r="P196" s="248">
        <f t="shared" si="11"/>
        <v>0</v>
      </c>
      <c r="Q196" s="248">
        <v>0</v>
      </c>
      <c r="R196" s="248">
        <f t="shared" si="12"/>
        <v>0</v>
      </c>
      <c r="S196" s="248">
        <v>0</v>
      </c>
      <c r="T196" s="160">
        <f t="shared" si="13"/>
        <v>0</v>
      </c>
      <c r="AR196" s="161" t="s">
        <v>170</v>
      </c>
      <c r="AT196" s="161" t="s">
        <v>322</v>
      </c>
      <c r="AU196" s="161" t="s">
        <v>86</v>
      </c>
      <c r="AY196" s="211" t="s">
        <v>138</v>
      </c>
      <c r="BE196" s="249">
        <f t="shared" si="14"/>
        <v>0</v>
      </c>
      <c r="BF196" s="249">
        <f t="shared" si="15"/>
        <v>0</v>
      </c>
      <c r="BG196" s="249">
        <f t="shared" si="16"/>
        <v>0</v>
      </c>
      <c r="BH196" s="249">
        <f t="shared" si="17"/>
        <v>0</v>
      </c>
      <c r="BI196" s="249">
        <f t="shared" si="18"/>
        <v>0</v>
      </c>
      <c r="BJ196" s="211" t="s">
        <v>86</v>
      </c>
      <c r="BK196" s="249">
        <f t="shared" si="19"/>
        <v>0</v>
      </c>
      <c r="BL196" s="211" t="s">
        <v>144</v>
      </c>
      <c r="BM196" s="161" t="s">
        <v>567</v>
      </c>
    </row>
    <row r="197" spans="2:65" s="2" customFormat="1" ht="16.5" customHeight="1">
      <c r="B197" s="246"/>
      <c r="C197" s="163" t="s">
        <v>358</v>
      </c>
      <c r="D197" s="163" t="s">
        <v>322</v>
      </c>
      <c r="E197" s="164" t="s">
        <v>1544</v>
      </c>
      <c r="F197" s="165" t="s">
        <v>1545</v>
      </c>
      <c r="G197" s="166" t="s">
        <v>1473</v>
      </c>
      <c r="H197" s="189">
        <v>0</v>
      </c>
      <c r="I197" s="168"/>
      <c r="J197" s="168">
        <f t="shared" si="10"/>
        <v>0</v>
      </c>
      <c r="K197" s="169"/>
      <c r="L197" s="170"/>
      <c r="M197" s="171" t="s">
        <v>1</v>
      </c>
      <c r="N197" s="251" t="s">
        <v>39</v>
      </c>
      <c r="O197" s="248">
        <v>0</v>
      </c>
      <c r="P197" s="248">
        <f t="shared" si="11"/>
        <v>0</v>
      </c>
      <c r="Q197" s="248">
        <v>0</v>
      </c>
      <c r="R197" s="248">
        <f t="shared" si="12"/>
        <v>0</v>
      </c>
      <c r="S197" s="248">
        <v>0</v>
      </c>
      <c r="T197" s="160">
        <f t="shared" si="13"/>
        <v>0</v>
      </c>
      <c r="AR197" s="161" t="s">
        <v>170</v>
      </c>
      <c r="AT197" s="161" t="s">
        <v>322</v>
      </c>
      <c r="AU197" s="161" t="s">
        <v>86</v>
      </c>
      <c r="AY197" s="211" t="s">
        <v>138</v>
      </c>
      <c r="BE197" s="249">
        <f t="shared" si="14"/>
        <v>0</v>
      </c>
      <c r="BF197" s="249">
        <f t="shared" si="15"/>
        <v>0</v>
      </c>
      <c r="BG197" s="249">
        <f t="shared" si="16"/>
        <v>0</v>
      </c>
      <c r="BH197" s="249">
        <f t="shared" si="17"/>
        <v>0</v>
      </c>
      <c r="BI197" s="249">
        <f t="shared" si="18"/>
        <v>0</v>
      </c>
      <c r="BJ197" s="211" t="s">
        <v>86</v>
      </c>
      <c r="BK197" s="249">
        <f t="shared" si="19"/>
        <v>0</v>
      </c>
      <c r="BL197" s="211" t="s">
        <v>144</v>
      </c>
      <c r="BM197" s="161" t="s">
        <v>575</v>
      </c>
    </row>
    <row r="198" spans="2:65" s="2" customFormat="1" ht="21.75" customHeight="1">
      <c r="B198" s="246"/>
      <c r="C198" s="163" t="s">
        <v>362</v>
      </c>
      <c r="D198" s="163" t="s">
        <v>322</v>
      </c>
      <c r="E198" s="164" t="s">
        <v>1546</v>
      </c>
      <c r="F198" s="165" t="s">
        <v>1547</v>
      </c>
      <c r="G198" s="166" t="s">
        <v>1473</v>
      </c>
      <c r="H198" s="189">
        <v>0</v>
      </c>
      <c r="I198" s="168"/>
      <c r="J198" s="168">
        <f t="shared" si="10"/>
        <v>0</v>
      </c>
      <c r="K198" s="169"/>
      <c r="L198" s="170"/>
      <c r="M198" s="171" t="s">
        <v>1</v>
      </c>
      <c r="N198" s="251" t="s">
        <v>39</v>
      </c>
      <c r="O198" s="248">
        <v>0</v>
      </c>
      <c r="P198" s="248">
        <f t="shared" si="11"/>
        <v>0</v>
      </c>
      <c r="Q198" s="248">
        <v>0</v>
      </c>
      <c r="R198" s="248">
        <f t="shared" si="12"/>
        <v>0</v>
      </c>
      <c r="S198" s="248">
        <v>0</v>
      </c>
      <c r="T198" s="160">
        <f t="shared" si="13"/>
        <v>0</v>
      </c>
      <c r="AR198" s="161" t="s">
        <v>170</v>
      </c>
      <c r="AT198" s="161" t="s">
        <v>322</v>
      </c>
      <c r="AU198" s="161" t="s">
        <v>86</v>
      </c>
      <c r="AY198" s="211" t="s">
        <v>138</v>
      </c>
      <c r="BE198" s="249">
        <f t="shared" si="14"/>
        <v>0</v>
      </c>
      <c r="BF198" s="249">
        <f t="shared" si="15"/>
        <v>0</v>
      </c>
      <c r="BG198" s="249">
        <f t="shared" si="16"/>
        <v>0</v>
      </c>
      <c r="BH198" s="249">
        <f t="shared" si="17"/>
        <v>0</v>
      </c>
      <c r="BI198" s="249">
        <f t="shared" si="18"/>
        <v>0</v>
      </c>
      <c r="BJ198" s="211" t="s">
        <v>86</v>
      </c>
      <c r="BK198" s="249">
        <f t="shared" si="19"/>
        <v>0</v>
      </c>
      <c r="BL198" s="211" t="s">
        <v>144</v>
      </c>
      <c r="BM198" s="161" t="s">
        <v>583</v>
      </c>
    </row>
    <row r="199" spans="2:65" s="2" customFormat="1" ht="24.2" customHeight="1">
      <c r="B199" s="246"/>
      <c r="C199" s="150" t="s">
        <v>366</v>
      </c>
      <c r="D199" s="150" t="s">
        <v>140</v>
      </c>
      <c r="E199" s="151" t="s">
        <v>1548</v>
      </c>
      <c r="F199" s="152" t="s">
        <v>1549</v>
      </c>
      <c r="G199" s="153" t="s">
        <v>1473</v>
      </c>
      <c r="H199" s="188">
        <v>0</v>
      </c>
      <c r="I199" s="155"/>
      <c r="J199" s="155">
        <f t="shared" si="10"/>
        <v>0</v>
      </c>
      <c r="K199" s="247"/>
      <c r="L199" s="39"/>
      <c r="M199" s="157" t="s">
        <v>1</v>
      </c>
      <c r="N199" s="234" t="s">
        <v>39</v>
      </c>
      <c r="O199" s="248">
        <v>0</v>
      </c>
      <c r="P199" s="248">
        <f t="shared" si="11"/>
        <v>0</v>
      </c>
      <c r="Q199" s="248">
        <v>0</v>
      </c>
      <c r="R199" s="248">
        <f t="shared" si="12"/>
        <v>0</v>
      </c>
      <c r="S199" s="248">
        <v>0</v>
      </c>
      <c r="T199" s="160">
        <f t="shared" si="13"/>
        <v>0</v>
      </c>
      <c r="AR199" s="161" t="s">
        <v>144</v>
      </c>
      <c r="AT199" s="161" t="s">
        <v>140</v>
      </c>
      <c r="AU199" s="161" t="s">
        <v>86</v>
      </c>
      <c r="AY199" s="211" t="s">
        <v>138</v>
      </c>
      <c r="BE199" s="249">
        <f t="shared" si="14"/>
        <v>0</v>
      </c>
      <c r="BF199" s="249">
        <f t="shared" si="15"/>
        <v>0</v>
      </c>
      <c r="BG199" s="249">
        <f t="shared" si="16"/>
        <v>0</v>
      </c>
      <c r="BH199" s="249">
        <f t="shared" si="17"/>
        <v>0</v>
      </c>
      <c r="BI199" s="249">
        <f t="shared" si="18"/>
        <v>0</v>
      </c>
      <c r="BJ199" s="211" t="s">
        <v>86</v>
      </c>
      <c r="BK199" s="249">
        <f t="shared" si="19"/>
        <v>0</v>
      </c>
      <c r="BL199" s="211" t="s">
        <v>144</v>
      </c>
      <c r="BM199" s="161" t="s">
        <v>591</v>
      </c>
    </row>
    <row r="200" spans="2:65" s="2" customFormat="1" ht="16.5" customHeight="1">
      <c r="B200" s="246"/>
      <c r="C200" s="163" t="s">
        <v>370</v>
      </c>
      <c r="D200" s="163" t="s">
        <v>322</v>
      </c>
      <c r="E200" s="164" t="s">
        <v>1550</v>
      </c>
      <c r="F200" s="165" t="s">
        <v>1551</v>
      </c>
      <c r="G200" s="166" t="s">
        <v>1473</v>
      </c>
      <c r="H200" s="189">
        <v>0</v>
      </c>
      <c r="I200" s="168"/>
      <c r="J200" s="168">
        <f t="shared" si="10"/>
        <v>0</v>
      </c>
      <c r="K200" s="169"/>
      <c r="L200" s="170"/>
      <c r="M200" s="171" t="s">
        <v>1</v>
      </c>
      <c r="N200" s="251" t="s">
        <v>39</v>
      </c>
      <c r="O200" s="248">
        <v>0</v>
      </c>
      <c r="P200" s="248">
        <f t="shared" si="11"/>
        <v>0</v>
      </c>
      <c r="Q200" s="248">
        <v>0</v>
      </c>
      <c r="R200" s="248">
        <f t="shared" si="12"/>
        <v>0</v>
      </c>
      <c r="S200" s="248">
        <v>0</v>
      </c>
      <c r="T200" s="160">
        <f t="shared" si="13"/>
        <v>0</v>
      </c>
      <c r="AR200" s="161" t="s">
        <v>170</v>
      </c>
      <c r="AT200" s="161" t="s">
        <v>322</v>
      </c>
      <c r="AU200" s="161" t="s">
        <v>86</v>
      </c>
      <c r="AY200" s="211" t="s">
        <v>138</v>
      </c>
      <c r="BE200" s="249">
        <f t="shared" si="14"/>
        <v>0</v>
      </c>
      <c r="BF200" s="249">
        <f t="shared" si="15"/>
        <v>0</v>
      </c>
      <c r="BG200" s="249">
        <f t="shared" si="16"/>
        <v>0</v>
      </c>
      <c r="BH200" s="249">
        <f t="shared" si="17"/>
        <v>0</v>
      </c>
      <c r="BI200" s="249">
        <f t="shared" si="18"/>
        <v>0</v>
      </c>
      <c r="BJ200" s="211" t="s">
        <v>86</v>
      </c>
      <c r="BK200" s="249">
        <f t="shared" si="19"/>
        <v>0</v>
      </c>
      <c r="BL200" s="211" t="s">
        <v>144</v>
      </c>
      <c r="BM200" s="161" t="s">
        <v>599</v>
      </c>
    </row>
    <row r="201" spans="2:65" s="239" customFormat="1" ht="22.9" customHeight="1">
      <c r="B201" s="240"/>
      <c r="D201" s="138" t="s">
        <v>72</v>
      </c>
      <c r="E201" s="147" t="s">
        <v>174</v>
      </c>
      <c r="F201" s="147" t="s">
        <v>1552</v>
      </c>
      <c r="J201" s="245">
        <f>BK201</f>
        <v>0</v>
      </c>
      <c r="L201" s="240"/>
      <c r="M201" s="242"/>
      <c r="P201" s="243">
        <f>SUM(P202:P213)</f>
        <v>0</v>
      </c>
      <c r="R201" s="243">
        <f>SUM(R202:R213)</f>
        <v>0</v>
      </c>
      <c r="T201" s="244">
        <f>SUM(T202:T213)</f>
        <v>0</v>
      </c>
      <c r="AR201" s="138" t="s">
        <v>80</v>
      </c>
      <c r="AT201" s="145" t="s">
        <v>72</v>
      </c>
      <c r="AU201" s="145" t="s">
        <v>80</v>
      </c>
      <c r="AY201" s="138" t="s">
        <v>138</v>
      </c>
      <c r="BK201" s="146">
        <f>SUM(BK202:BK213)</f>
        <v>0</v>
      </c>
    </row>
    <row r="202" spans="2:65" s="2" customFormat="1" ht="16.5" customHeight="1">
      <c r="B202" s="246"/>
      <c r="C202" s="150" t="s">
        <v>374</v>
      </c>
      <c r="D202" s="150" t="s">
        <v>140</v>
      </c>
      <c r="E202" s="151" t="s">
        <v>1553</v>
      </c>
      <c r="F202" s="152" t="s">
        <v>1554</v>
      </c>
      <c r="G202" s="153" t="s">
        <v>153</v>
      </c>
      <c r="H202" s="188">
        <v>0</v>
      </c>
      <c r="I202" s="155"/>
      <c r="J202" s="155">
        <f t="shared" ref="J202:J213" si="20">ROUND(I202*H202,2)</f>
        <v>0</v>
      </c>
      <c r="K202" s="247"/>
      <c r="L202" s="39"/>
      <c r="M202" s="157" t="s">
        <v>1</v>
      </c>
      <c r="N202" s="234" t="s">
        <v>39</v>
      </c>
      <c r="O202" s="248">
        <v>0</v>
      </c>
      <c r="P202" s="248">
        <f t="shared" ref="P202:P213" si="21">O202*H202</f>
        <v>0</v>
      </c>
      <c r="Q202" s="248">
        <v>0</v>
      </c>
      <c r="R202" s="248">
        <f t="shared" ref="R202:R213" si="22">Q202*H202</f>
        <v>0</v>
      </c>
      <c r="S202" s="248">
        <v>0</v>
      </c>
      <c r="T202" s="160">
        <f t="shared" ref="T202:T213" si="23">S202*H202</f>
        <v>0</v>
      </c>
      <c r="AR202" s="161" t="s">
        <v>144</v>
      </c>
      <c r="AT202" s="161" t="s">
        <v>140</v>
      </c>
      <c r="AU202" s="161" t="s">
        <v>86</v>
      </c>
      <c r="AY202" s="211" t="s">
        <v>138</v>
      </c>
      <c r="BE202" s="249">
        <f t="shared" ref="BE202:BE213" si="24">IF(N202="základná",J202,0)</f>
        <v>0</v>
      </c>
      <c r="BF202" s="249">
        <f t="shared" ref="BF202:BF213" si="25">IF(N202="znížená",J202,0)</f>
        <v>0</v>
      </c>
      <c r="BG202" s="249">
        <f t="shared" ref="BG202:BG213" si="26">IF(N202="zákl. prenesená",J202,0)</f>
        <v>0</v>
      </c>
      <c r="BH202" s="249">
        <f t="shared" ref="BH202:BH213" si="27">IF(N202="zníž. prenesená",J202,0)</f>
        <v>0</v>
      </c>
      <c r="BI202" s="249">
        <f t="shared" ref="BI202:BI213" si="28">IF(N202="nulová",J202,0)</f>
        <v>0</v>
      </c>
      <c r="BJ202" s="211" t="s">
        <v>86</v>
      </c>
      <c r="BK202" s="249">
        <f t="shared" ref="BK202:BK213" si="29">ROUND(I202*H202,2)</f>
        <v>0</v>
      </c>
      <c r="BL202" s="211" t="s">
        <v>144</v>
      </c>
      <c r="BM202" s="161" t="s">
        <v>607</v>
      </c>
    </row>
    <row r="203" spans="2:65" s="2" customFormat="1" ht="21.75" customHeight="1">
      <c r="B203" s="246"/>
      <c r="C203" s="150" t="s">
        <v>378</v>
      </c>
      <c r="D203" s="150" t="s">
        <v>140</v>
      </c>
      <c r="E203" s="151" t="s">
        <v>1555</v>
      </c>
      <c r="F203" s="152" t="s">
        <v>1556</v>
      </c>
      <c r="G203" s="153" t="s">
        <v>143</v>
      </c>
      <c r="H203" s="188">
        <v>0</v>
      </c>
      <c r="I203" s="155"/>
      <c r="J203" s="155">
        <f t="shared" si="20"/>
        <v>0</v>
      </c>
      <c r="K203" s="247"/>
      <c r="L203" s="39"/>
      <c r="M203" s="157" t="s">
        <v>1</v>
      </c>
      <c r="N203" s="234" t="s">
        <v>39</v>
      </c>
      <c r="O203" s="248">
        <v>0</v>
      </c>
      <c r="P203" s="248">
        <f t="shared" si="21"/>
        <v>0</v>
      </c>
      <c r="Q203" s="248">
        <v>0</v>
      </c>
      <c r="R203" s="248">
        <f t="shared" si="22"/>
        <v>0</v>
      </c>
      <c r="S203" s="248">
        <v>0</v>
      </c>
      <c r="T203" s="160">
        <f t="shared" si="23"/>
        <v>0</v>
      </c>
      <c r="AR203" s="161" t="s">
        <v>144</v>
      </c>
      <c r="AT203" s="161" t="s">
        <v>140</v>
      </c>
      <c r="AU203" s="161" t="s">
        <v>86</v>
      </c>
      <c r="AY203" s="211" t="s">
        <v>138</v>
      </c>
      <c r="BE203" s="249">
        <f t="shared" si="24"/>
        <v>0</v>
      </c>
      <c r="BF203" s="249">
        <f t="shared" si="25"/>
        <v>0</v>
      </c>
      <c r="BG203" s="249">
        <f t="shared" si="26"/>
        <v>0</v>
      </c>
      <c r="BH203" s="249">
        <f t="shared" si="27"/>
        <v>0</v>
      </c>
      <c r="BI203" s="249">
        <f t="shared" si="28"/>
        <v>0</v>
      </c>
      <c r="BJ203" s="211" t="s">
        <v>86</v>
      </c>
      <c r="BK203" s="249">
        <f t="shared" si="29"/>
        <v>0</v>
      </c>
      <c r="BL203" s="211" t="s">
        <v>144</v>
      </c>
      <c r="BM203" s="161" t="s">
        <v>615</v>
      </c>
    </row>
    <row r="204" spans="2:65" s="2" customFormat="1" ht="21.75" customHeight="1">
      <c r="B204" s="246"/>
      <c r="C204" s="150" t="s">
        <v>382</v>
      </c>
      <c r="D204" s="150" t="s">
        <v>140</v>
      </c>
      <c r="E204" s="151" t="s">
        <v>752</v>
      </c>
      <c r="F204" s="152" t="s">
        <v>1557</v>
      </c>
      <c r="G204" s="153" t="s">
        <v>209</v>
      </c>
      <c r="H204" s="188">
        <v>0</v>
      </c>
      <c r="I204" s="155"/>
      <c r="J204" s="155">
        <f t="shared" si="20"/>
        <v>0</v>
      </c>
      <c r="K204" s="247"/>
      <c r="L204" s="39"/>
      <c r="M204" s="157" t="s">
        <v>1</v>
      </c>
      <c r="N204" s="234" t="s">
        <v>39</v>
      </c>
      <c r="O204" s="248">
        <v>0</v>
      </c>
      <c r="P204" s="248">
        <f t="shared" si="21"/>
        <v>0</v>
      </c>
      <c r="Q204" s="248">
        <v>0</v>
      </c>
      <c r="R204" s="248">
        <f t="shared" si="22"/>
        <v>0</v>
      </c>
      <c r="S204" s="248">
        <v>0</v>
      </c>
      <c r="T204" s="160">
        <f t="shared" si="23"/>
        <v>0</v>
      </c>
      <c r="AR204" s="161" t="s">
        <v>144</v>
      </c>
      <c r="AT204" s="161" t="s">
        <v>140</v>
      </c>
      <c r="AU204" s="161" t="s">
        <v>86</v>
      </c>
      <c r="AY204" s="211" t="s">
        <v>138</v>
      </c>
      <c r="BE204" s="249">
        <f t="shared" si="24"/>
        <v>0</v>
      </c>
      <c r="BF204" s="249">
        <f t="shared" si="25"/>
        <v>0</v>
      </c>
      <c r="BG204" s="249">
        <f t="shared" si="26"/>
        <v>0</v>
      </c>
      <c r="BH204" s="249">
        <f t="shared" si="27"/>
        <v>0</v>
      </c>
      <c r="BI204" s="249">
        <f t="shared" si="28"/>
        <v>0</v>
      </c>
      <c r="BJ204" s="211" t="s">
        <v>86</v>
      </c>
      <c r="BK204" s="249">
        <f t="shared" si="29"/>
        <v>0</v>
      </c>
      <c r="BL204" s="211" t="s">
        <v>144</v>
      </c>
      <c r="BM204" s="161" t="s">
        <v>623</v>
      </c>
    </row>
    <row r="205" spans="2:65" s="2" customFormat="1" ht="24.2" customHeight="1">
      <c r="B205" s="246"/>
      <c r="C205" s="150" t="s">
        <v>386</v>
      </c>
      <c r="D205" s="150" t="s">
        <v>140</v>
      </c>
      <c r="E205" s="151" t="s">
        <v>756</v>
      </c>
      <c r="F205" s="152" t="s">
        <v>1558</v>
      </c>
      <c r="G205" s="153" t="s">
        <v>209</v>
      </c>
      <c r="H205" s="188">
        <v>0</v>
      </c>
      <c r="I205" s="155"/>
      <c r="J205" s="155">
        <f t="shared" si="20"/>
        <v>0</v>
      </c>
      <c r="K205" s="247"/>
      <c r="L205" s="39"/>
      <c r="M205" s="157" t="s">
        <v>1</v>
      </c>
      <c r="N205" s="234" t="s">
        <v>39</v>
      </c>
      <c r="O205" s="248">
        <v>0</v>
      </c>
      <c r="P205" s="248">
        <f t="shared" si="21"/>
        <v>0</v>
      </c>
      <c r="Q205" s="248">
        <v>0</v>
      </c>
      <c r="R205" s="248">
        <f t="shared" si="22"/>
        <v>0</v>
      </c>
      <c r="S205" s="248">
        <v>0</v>
      </c>
      <c r="T205" s="160">
        <f t="shared" si="23"/>
        <v>0</v>
      </c>
      <c r="AR205" s="161" t="s">
        <v>144</v>
      </c>
      <c r="AT205" s="161" t="s">
        <v>140</v>
      </c>
      <c r="AU205" s="161" t="s">
        <v>86</v>
      </c>
      <c r="AY205" s="211" t="s">
        <v>138</v>
      </c>
      <c r="BE205" s="249">
        <f t="shared" si="24"/>
        <v>0</v>
      </c>
      <c r="BF205" s="249">
        <f t="shared" si="25"/>
        <v>0</v>
      </c>
      <c r="BG205" s="249">
        <f t="shared" si="26"/>
        <v>0</v>
      </c>
      <c r="BH205" s="249">
        <f t="shared" si="27"/>
        <v>0</v>
      </c>
      <c r="BI205" s="249">
        <f t="shared" si="28"/>
        <v>0</v>
      </c>
      <c r="BJ205" s="211" t="s">
        <v>86</v>
      </c>
      <c r="BK205" s="249">
        <f t="shared" si="29"/>
        <v>0</v>
      </c>
      <c r="BL205" s="211" t="s">
        <v>144</v>
      </c>
      <c r="BM205" s="161" t="s">
        <v>631</v>
      </c>
    </row>
    <row r="206" spans="2:65" s="2" customFormat="1" ht="16.5" customHeight="1">
      <c r="B206" s="246"/>
      <c r="C206" s="150" t="s">
        <v>390</v>
      </c>
      <c r="D206" s="150" t="s">
        <v>140</v>
      </c>
      <c r="E206" s="151" t="s">
        <v>1559</v>
      </c>
      <c r="F206" s="152" t="s">
        <v>1560</v>
      </c>
      <c r="G206" s="153" t="s">
        <v>209</v>
      </c>
      <c r="H206" s="188">
        <v>0</v>
      </c>
      <c r="I206" s="155"/>
      <c r="J206" s="155">
        <f t="shared" si="20"/>
        <v>0</v>
      </c>
      <c r="K206" s="247"/>
      <c r="L206" s="39"/>
      <c r="M206" s="157" t="s">
        <v>1</v>
      </c>
      <c r="N206" s="234" t="s">
        <v>39</v>
      </c>
      <c r="O206" s="248">
        <v>0</v>
      </c>
      <c r="P206" s="248">
        <f t="shared" si="21"/>
        <v>0</v>
      </c>
      <c r="Q206" s="248">
        <v>0</v>
      </c>
      <c r="R206" s="248">
        <f t="shared" si="22"/>
        <v>0</v>
      </c>
      <c r="S206" s="248">
        <v>0</v>
      </c>
      <c r="T206" s="160">
        <f t="shared" si="23"/>
        <v>0</v>
      </c>
      <c r="AR206" s="161" t="s">
        <v>144</v>
      </c>
      <c r="AT206" s="161" t="s">
        <v>140</v>
      </c>
      <c r="AU206" s="161" t="s">
        <v>86</v>
      </c>
      <c r="AY206" s="211" t="s">
        <v>138</v>
      </c>
      <c r="BE206" s="249">
        <f t="shared" si="24"/>
        <v>0</v>
      </c>
      <c r="BF206" s="249">
        <f t="shared" si="25"/>
        <v>0</v>
      </c>
      <c r="BG206" s="249">
        <f t="shared" si="26"/>
        <v>0</v>
      </c>
      <c r="BH206" s="249">
        <f t="shared" si="27"/>
        <v>0</v>
      </c>
      <c r="BI206" s="249">
        <f t="shared" si="28"/>
        <v>0</v>
      </c>
      <c r="BJ206" s="211" t="s">
        <v>86</v>
      </c>
      <c r="BK206" s="249">
        <f t="shared" si="29"/>
        <v>0</v>
      </c>
      <c r="BL206" s="211" t="s">
        <v>144</v>
      </c>
      <c r="BM206" s="161" t="s">
        <v>639</v>
      </c>
    </row>
    <row r="207" spans="2:65" s="2" customFormat="1" ht="24.2" customHeight="1">
      <c r="B207" s="246"/>
      <c r="C207" s="150" t="s">
        <v>394</v>
      </c>
      <c r="D207" s="150" t="s">
        <v>140</v>
      </c>
      <c r="E207" s="151" t="s">
        <v>1561</v>
      </c>
      <c r="F207" s="152" t="s">
        <v>1562</v>
      </c>
      <c r="G207" s="153" t="s">
        <v>209</v>
      </c>
      <c r="H207" s="188">
        <v>0</v>
      </c>
      <c r="I207" s="155"/>
      <c r="J207" s="155">
        <f t="shared" si="20"/>
        <v>0</v>
      </c>
      <c r="K207" s="247"/>
      <c r="L207" s="39"/>
      <c r="M207" s="157" t="s">
        <v>1</v>
      </c>
      <c r="N207" s="234" t="s">
        <v>39</v>
      </c>
      <c r="O207" s="248">
        <v>0</v>
      </c>
      <c r="P207" s="248">
        <f t="shared" si="21"/>
        <v>0</v>
      </c>
      <c r="Q207" s="248">
        <v>0</v>
      </c>
      <c r="R207" s="248">
        <f t="shared" si="22"/>
        <v>0</v>
      </c>
      <c r="S207" s="248">
        <v>0</v>
      </c>
      <c r="T207" s="160">
        <f t="shared" si="23"/>
        <v>0</v>
      </c>
      <c r="AR207" s="161" t="s">
        <v>144</v>
      </c>
      <c r="AT207" s="161" t="s">
        <v>140</v>
      </c>
      <c r="AU207" s="161" t="s">
        <v>86</v>
      </c>
      <c r="AY207" s="211" t="s">
        <v>138</v>
      </c>
      <c r="BE207" s="249">
        <f t="shared" si="24"/>
        <v>0</v>
      </c>
      <c r="BF207" s="249">
        <f t="shared" si="25"/>
        <v>0</v>
      </c>
      <c r="BG207" s="249">
        <f t="shared" si="26"/>
        <v>0</v>
      </c>
      <c r="BH207" s="249">
        <f t="shared" si="27"/>
        <v>0</v>
      </c>
      <c r="BI207" s="249">
        <f t="shared" si="28"/>
        <v>0</v>
      </c>
      <c r="BJ207" s="211" t="s">
        <v>86</v>
      </c>
      <c r="BK207" s="249">
        <f t="shared" si="29"/>
        <v>0</v>
      </c>
      <c r="BL207" s="211" t="s">
        <v>144</v>
      </c>
      <c r="BM207" s="161" t="s">
        <v>647</v>
      </c>
    </row>
    <row r="208" spans="2:65" s="2" customFormat="1" ht="24.2" customHeight="1">
      <c r="B208" s="246"/>
      <c r="C208" s="150" t="s">
        <v>399</v>
      </c>
      <c r="D208" s="150" t="s">
        <v>140</v>
      </c>
      <c r="E208" s="151" t="s">
        <v>1563</v>
      </c>
      <c r="F208" s="152" t="s">
        <v>1564</v>
      </c>
      <c r="G208" s="153" t="s">
        <v>209</v>
      </c>
      <c r="H208" s="188">
        <v>0</v>
      </c>
      <c r="I208" s="155"/>
      <c r="J208" s="155">
        <f t="shared" si="20"/>
        <v>0</v>
      </c>
      <c r="K208" s="247"/>
      <c r="L208" s="39"/>
      <c r="M208" s="157" t="s">
        <v>1</v>
      </c>
      <c r="N208" s="234" t="s">
        <v>39</v>
      </c>
      <c r="O208" s="248">
        <v>0</v>
      </c>
      <c r="P208" s="248">
        <f t="shared" si="21"/>
        <v>0</v>
      </c>
      <c r="Q208" s="248">
        <v>0</v>
      </c>
      <c r="R208" s="248">
        <f t="shared" si="22"/>
        <v>0</v>
      </c>
      <c r="S208" s="248">
        <v>0</v>
      </c>
      <c r="T208" s="160">
        <f t="shared" si="23"/>
        <v>0</v>
      </c>
      <c r="AR208" s="161" t="s">
        <v>144</v>
      </c>
      <c r="AT208" s="161" t="s">
        <v>140</v>
      </c>
      <c r="AU208" s="161" t="s">
        <v>86</v>
      </c>
      <c r="AY208" s="211" t="s">
        <v>138</v>
      </c>
      <c r="BE208" s="249">
        <f t="shared" si="24"/>
        <v>0</v>
      </c>
      <c r="BF208" s="249">
        <f t="shared" si="25"/>
        <v>0</v>
      </c>
      <c r="BG208" s="249">
        <f t="shared" si="26"/>
        <v>0</v>
      </c>
      <c r="BH208" s="249">
        <f t="shared" si="27"/>
        <v>0</v>
      </c>
      <c r="BI208" s="249">
        <f t="shared" si="28"/>
        <v>0</v>
      </c>
      <c r="BJ208" s="211" t="s">
        <v>86</v>
      </c>
      <c r="BK208" s="249">
        <f t="shared" si="29"/>
        <v>0</v>
      </c>
      <c r="BL208" s="211" t="s">
        <v>144</v>
      </c>
      <c r="BM208" s="161" t="s">
        <v>655</v>
      </c>
    </row>
    <row r="209" spans="2:65" s="2" customFormat="1" ht="24.2" customHeight="1">
      <c r="B209" s="246"/>
      <c r="C209" s="150" t="s">
        <v>403</v>
      </c>
      <c r="D209" s="150" t="s">
        <v>140</v>
      </c>
      <c r="E209" s="151" t="s">
        <v>1565</v>
      </c>
      <c r="F209" s="152" t="s">
        <v>1566</v>
      </c>
      <c r="G209" s="153" t="s">
        <v>209</v>
      </c>
      <c r="H209" s="188">
        <v>0</v>
      </c>
      <c r="I209" s="155"/>
      <c r="J209" s="155">
        <f t="shared" si="20"/>
        <v>0</v>
      </c>
      <c r="K209" s="247"/>
      <c r="L209" s="39"/>
      <c r="M209" s="157" t="s">
        <v>1</v>
      </c>
      <c r="N209" s="234" t="s">
        <v>39</v>
      </c>
      <c r="O209" s="248">
        <v>0</v>
      </c>
      <c r="P209" s="248">
        <f t="shared" si="21"/>
        <v>0</v>
      </c>
      <c r="Q209" s="248">
        <v>0</v>
      </c>
      <c r="R209" s="248">
        <f t="shared" si="22"/>
        <v>0</v>
      </c>
      <c r="S209" s="248">
        <v>0</v>
      </c>
      <c r="T209" s="160">
        <f t="shared" si="23"/>
        <v>0</v>
      </c>
      <c r="AR209" s="161" t="s">
        <v>144</v>
      </c>
      <c r="AT209" s="161" t="s">
        <v>140</v>
      </c>
      <c r="AU209" s="161" t="s">
        <v>86</v>
      </c>
      <c r="AY209" s="211" t="s">
        <v>138</v>
      </c>
      <c r="BE209" s="249">
        <f t="shared" si="24"/>
        <v>0</v>
      </c>
      <c r="BF209" s="249">
        <f t="shared" si="25"/>
        <v>0</v>
      </c>
      <c r="BG209" s="249">
        <f t="shared" si="26"/>
        <v>0</v>
      </c>
      <c r="BH209" s="249">
        <f t="shared" si="27"/>
        <v>0</v>
      </c>
      <c r="BI209" s="249">
        <f t="shared" si="28"/>
        <v>0</v>
      </c>
      <c r="BJ209" s="211" t="s">
        <v>86</v>
      </c>
      <c r="BK209" s="249">
        <f t="shared" si="29"/>
        <v>0</v>
      </c>
      <c r="BL209" s="211" t="s">
        <v>144</v>
      </c>
      <c r="BM209" s="161" t="s">
        <v>663</v>
      </c>
    </row>
    <row r="210" spans="2:65" s="2" customFormat="1" ht="16.5" customHeight="1">
      <c r="B210" s="246"/>
      <c r="C210" s="150" t="s">
        <v>407</v>
      </c>
      <c r="D210" s="150" t="s">
        <v>140</v>
      </c>
      <c r="E210" s="151" t="s">
        <v>1567</v>
      </c>
      <c r="F210" s="152" t="s">
        <v>1568</v>
      </c>
      <c r="G210" s="153" t="s">
        <v>519</v>
      </c>
      <c r="H210" s="188">
        <v>0</v>
      </c>
      <c r="I210" s="155"/>
      <c r="J210" s="155">
        <f t="shared" si="20"/>
        <v>0</v>
      </c>
      <c r="K210" s="247"/>
      <c r="L210" s="39"/>
      <c r="M210" s="157" t="s">
        <v>1</v>
      </c>
      <c r="N210" s="234" t="s">
        <v>39</v>
      </c>
      <c r="O210" s="248">
        <v>0</v>
      </c>
      <c r="P210" s="248">
        <f t="shared" si="21"/>
        <v>0</v>
      </c>
      <c r="Q210" s="248">
        <v>0</v>
      </c>
      <c r="R210" s="248">
        <f t="shared" si="22"/>
        <v>0</v>
      </c>
      <c r="S210" s="248">
        <v>0</v>
      </c>
      <c r="T210" s="160">
        <f t="shared" si="23"/>
        <v>0</v>
      </c>
      <c r="AR210" s="161" t="s">
        <v>144</v>
      </c>
      <c r="AT210" s="161" t="s">
        <v>140</v>
      </c>
      <c r="AU210" s="161" t="s">
        <v>86</v>
      </c>
      <c r="AY210" s="211" t="s">
        <v>138</v>
      </c>
      <c r="BE210" s="249">
        <f t="shared" si="24"/>
        <v>0</v>
      </c>
      <c r="BF210" s="249">
        <f t="shared" si="25"/>
        <v>0</v>
      </c>
      <c r="BG210" s="249">
        <f t="shared" si="26"/>
        <v>0</v>
      </c>
      <c r="BH210" s="249">
        <f t="shared" si="27"/>
        <v>0</v>
      </c>
      <c r="BI210" s="249">
        <f t="shared" si="28"/>
        <v>0</v>
      </c>
      <c r="BJ210" s="211" t="s">
        <v>86</v>
      </c>
      <c r="BK210" s="249">
        <f t="shared" si="29"/>
        <v>0</v>
      </c>
      <c r="BL210" s="211" t="s">
        <v>144</v>
      </c>
      <c r="BM210" s="161" t="s">
        <v>671</v>
      </c>
    </row>
    <row r="211" spans="2:65" s="2" customFormat="1" ht="16.5" customHeight="1">
      <c r="B211" s="246"/>
      <c r="C211" s="163" t="s">
        <v>411</v>
      </c>
      <c r="D211" s="163" t="s">
        <v>322</v>
      </c>
      <c r="E211" s="164" t="s">
        <v>1569</v>
      </c>
      <c r="F211" s="165" t="s">
        <v>1570</v>
      </c>
      <c r="G211" s="166" t="s">
        <v>1473</v>
      </c>
      <c r="H211" s="189">
        <v>0</v>
      </c>
      <c r="I211" s="168"/>
      <c r="J211" s="168">
        <f t="shared" si="20"/>
        <v>0</v>
      </c>
      <c r="K211" s="169"/>
      <c r="L211" s="170"/>
      <c r="M211" s="171" t="s">
        <v>1</v>
      </c>
      <c r="N211" s="251" t="s">
        <v>39</v>
      </c>
      <c r="O211" s="248">
        <v>0</v>
      </c>
      <c r="P211" s="248">
        <f t="shared" si="21"/>
        <v>0</v>
      </c>
      <c r="Q211" s="248">
        <v>0</v>
      </c>
      <c r="R211" s="248">
        <f t="shared" si="22"/>
        <v>0</v>
      </c>
      <c r="S211" s="248">
        <v>0</v>
      </c>
      <c r="T211" s="160">
        <f t="shared" si="23"/>
        <v>0</v>
      </c>
      <c r="AR211" s="161" t="s">
        <v>170</v>
      </c>
      <c r="AT211" s="161" t="s">
        <v>322</v>
      </c>
      <c r="AU211" s="161" t="s">
        <v>86</v>
      </c>
      <c r="AY211" s="211" t="s">
        <v>138</v>
      </c>
      <c r="BE211" s="249">
        <f t="shared" si="24"/>
        <v>0</v>
      </c>
      <c r="BF211" s="249">
        <f t="shared" si="25"/>
        <v>0</v>
      </c>
      <c r="BG211" s="249">
        <f t="shared" si="26"/>
        <v>0</v>
      </c>
      <c r="BH211" s="249">
        <f t="shared" si="27"/>
        <v>0</v>
      </c>
      <c r="BI211" s="249">
        <f t="shared" si="28"/>
        <v>0</v>
      </c>
      <c r="BJ211" s="211" t="s">
        <v>86</v>
      </c>
      <c r="BK211" s="249">
        <f t="shared" si="29"/>
        <v>0</v>
      </c>
      <c r="BL211" s="211" t="s">
        <v>144</v>
      </c>
      <c r="BM211" s="161" t="s">
        <v>679</v>
      </c>
    </row>
    <row r="212" spans="2:65" s="2" customFormat="1" ht="16.5" customHeight="1">
      <c r="B212" s="246"/>
      <c r="C212" s="163" t="s">
        <v>415</v>
      </c>
      <c r="D212" s="163" t="s">
        <v>322</v>
      </c>
      <c r="E212" s="164" t="s">
        <v>1571</v>
      </c>
      <c r="F212" s="165" t="s">
        <v>1572</v>
      </c>
      <c r="G212" s="166" t="s">
        <v>1473</v>
      </c>
      <c r="H212" s="189">
        <v>0</v>
      </c>
      <c r="I212" s="168"/>
      <c r="J212" s="168">
        <f t="shared" si="20"/>
        <v>0</v>
      </c>
      <c r="K212" s="169"/>
      <c r="L212" s="170"/>
      <c r="M212" s="171" t="s">
        <v>1</v>
      </c>
      <c r="N212" s="251" t="s">
        <v>39</v>
      </c>
      <c r="O212" s="248">
        <v>0</v>
      </c>
      <c r="P212" s="248">
        <f t="shared" si="21"/>
        <v>0</v>
      </c>
      <c r="Q212" s="248">
        <v>0</v>
      </c>
      <c r="R212" s="248">
        <f t="shared" si="22"/>
        <v>0</v>
      </c>
      <c r="S212" s="248">
        <v>0</v>
      </c>
      <c r="T212" s="160">
        <f t="shared" si="23"/>
        <v>0</v>
      </c>
      <c r="AR212" s="161" t="s">
        <v>170</v>
      </c>
      <c r="AT212" s="161" t="s">
        <v>322</v>
      </c>
      <c r="AU212" s="161" t="s">
        <v>86</v>
      </c>
      <c r="AY212" s="211" t="s">
        <v>138</v>
      </c>
      <c r="BE212" s="249">
        <f t="shared" si="24"/>
        <v>0</v>
      </c>
      <c r="BF212" s="249">
        <f t="shared" si="25"/>
        <v>0</v>
      </c>
      <c r="BG212" s="249">
        <f t="shared" si="26"/>
        <v>0</v>
      </c>
      <c r="BH212" s="249">
        <f t="shared" si="27"/>
        <v>0</v>
      </c>
      <c r="BI212" s="249">
        <f t="shared" si="28"/>
        <v>0</v>
      </c>
      <c r="BJ212" s="211" t="s">
        <v>86</v>
      </c>
      <c r="BK212" s="249">
        <f t="shared" si="29"/>
        <v>0</v>
      </c>
      <c r="BL212" s="211" t="s">
        <v>144</v>
      </c>
      <c r="BM212" s="161" t="s">
        <v>687</v>
      </c>
    </row>
    <row r="213" spans="2:65" s="2" customFormat="1" ht="16.5" customHeight="1">
      <c r="B213" s="246"/>
      <c r="C213" s="163" t="s">
        <v>419</v>
      </c>
      <c r="D213" s="163" t="s">
        <v>322</v>
      </c>
      <c r="E213" s="164" t="s">
        <v>1573</v>
      </c>
      <c r="F213" s="165" t="s">
        <v>1574</v>
      </c>
      <c r="G213" s="166" t="s">
        <v>1473</v>
      </c>
      <c r="H213" s="189">
        <v>0</v>
      </c>
      <c r="I213" s="168"/>
      <c r="J213" s="168">
        <f t="shared" si="20"/>
        <v>0</v>
      </c>
      <c r="K213" s="169"/>
      <c r="L213" s="170"/>
      <c r="M213" s="171" t="s">
        <v>1</v>
      </c>
      <c r="N213" s="251" t="s">
        <v>39</v>
      </c>
      <c r="O213" s="248">
        <v>0</v>
      </c>
      <c r="P213" s="248">
        <f t="shared" si="21"/>
        <v>0</v>
      </c>
      <c r="Q213" s="248">
        <v>0</v>
      </c>
      <c r="R213" s="248">
        <f t="shared" si="22"/>
        <v>0</v>
      </c>
      <c r="S213" s="248">
        <v>0</v>
      </c>
      <c r="T213" s="160">
        <f t="shared" si="23"/>
        <v>0</v>
      </c>
      <c r="AR213" s="161" t="s">
        <v>170</v>
      </c>
      <c r="AT213" s="161" t="s">
        <v>322</v>
      </c>
      <c r="AU213" s="161" t="s">
        <v>86</v>
      </c>
      <c r="AY213" s="211" t="s">
        <v>138</v>
      </c>
      <c r="BE213" s="249">
        <f t="shared" si="24"/>
        <v>0</v>
      </c>
      <c r="BF213" s="249">
        <f t="shared" si="25"/>
        <v>0</v>
      </c>
      <c r="BG213" s="249">
        <f t="shared" si="26"/>
        <v>0</v>
      </c>
      <c r="BH213" s="249">
        <f t="shared" si="27"/>
        <v>0</v>
      </c>
      <c r="BI213" s="249">
        <f t="shared" si="28"/>
        <v>0</v>
      </c>
      <c r="BJ213" s="211" t="s">
        <v>86</v>
      </c>
      <c r="BK213" s="249">
        <f t="shared" si="29"/>
        <v>0</v>
      </c>
      <c r="BL213" s="211" t="s">
        <v>144</v>
      </c>
      <c r="BM213" s="161" t="s">
        <v>695</v>
      </c>
    </row>
    <row r="214" spans="2:65" s="239" customFormat="1" ht="25.9" customHeight="1">
      <c r="B214" s="240"/>
      <c r="D214" s="138" t="s">
        <v>72</v>
      </c>
      <c r="E214" s="139" t="s">
        <v>776</v>
      </c>
      <c r="F214" s="139" t="s">
        <v>1575</v>
      </c>
      <c r="J214" s="241">
        <f>BK214</f>
        <v>0</v>
      </c>
      <c r="L214" s="240"/>
      <c r="M214" s="242"/>
      <c r="P214" s="243">
        <f>P215+P238+P272+P275</f>
        <v>0</v>
      </c>
      <c r="R214" s="243">
        <f>R215+R238+R272+R275</f>
        <v>0</v>
      </c>
      <c r="T214" s="244">
        <f>T215+T238+T272+T275</f>
        <v>0</v>
      </c>
      <c r="AR214" s="138" t="s">
        <v>86</v>
      </c>
      <c r="AT214" s="145" t="s">
        <v>72</v>
      </c>
      <c r="AU214" s="145" t="s">
        <v>73</v>
      </c>
      <c r="AY214" s="138" t="s">
        <v>138</v>
      </c>
      <c r="BK214" s="146">
        <f>BK215+BK238+BK272+BK275</f>
        <v>0</v>
      </c>
    </row>
    <row r="215" spans="2:65" s="239" customFormat="1" ht="22.9" customHeight="1">
      <c r="B215" s="240"/>
      <c r="D215" s="138" t="s">
        <v>72</v>
      </c>
      <c r="E215" s="147" t="s">
        <v>1576</v>
      </c>
      <c r="F215" s="147" t="s">
        <v>1577</v>
      </c>
      <c r="J215" s="245">
        <f>BK215</f>
        <v>0</v>
      </c>
      <c r="L215" s="240"/>
      <c r="M215" s="242"/>
      <c r="P215" s="243">
        <f>SUM(P216:P237)</f>
        <v>0</v>
      </c>
      <c r="R215" s="243">
        <f>SUM(R216:R237)</f>
        <v>0</v>
      </c>
      <c r="T215" s="244">
        <f>SUM(T216:T237)</f>
        <v>0</v>
      </c>
      <c r="AR215" s="138" t="s">
        <v>86</v>
      </c>
      <c r="AT215" s="145" t="s">
        <v>72</v>
      </c>
      <c r="AU215" s="145" t="s">
        <v>80</v>
      </c>
      <c r="AY215" s="138" t="s">
        <v>138</v>
      </c>
      <c r="BK215" s="146">
        <f>SUM(BK216:BK237)</f>
        <v>0</v>
      </c>
    </row>
    <row r="216" spans="2:65" s="2" customFormat="1" ht="16.5" customHeight="1">
      <c r="B216" s="246"/>
      <c r="C216" s="150" t="s">
        <v>423</v>
      </c>
      <c r="D216" s="150" t="s">
        <v>140</v>
      </c>
      <c r="E216" s="151" t="s">
        <v>1578</v>
      </c>
      <c r="F216" s="152" t="s">
        <v>1579</v>
      </c>
      <c r="G216" s="153" t="s">
        <v>143</v>
      </c>
      <c r="H216" s="188">
        <v>0</v>
      </c>
      <c r="I216" s="155"/>
      <c r="J216" s="155">
        <f t="shared" ref="J216:J237" si="30">ROUND(I216*H216,2)</f>
        <v>0</v>
      </c>
      <c r="K216" s="247"/>
      <c r="L216" s="39"/>
      <c r="M216" s="157" t="s">
        <v>1</v>
      </c>
      <c r="N216" s="234" t="s">
        <v>39</v>
      </c>
      <c r="O216" s="248">
        <v>0</v>
      </c>
      <c r="P216" s="248">
        <f t="shared" ref="P216:P237" si="31">O216*H216</f>
        <v>0</v>
      </c>
      <c r="Q216" s="248">
        <v>0</v>
      </c>
      <c r="R216" s="248">
        <f t="shared" ref="R216:R237" si="32">Q216*H216</f>
        <v>0</v>
      </c>
      <c r="S216" s="248">
        <v>0</v>
      </c>
      <c r="T216" s="160">
        <f t="shared" ref="T216:T237" si="33">S216*H216</f>
        <v>0</v>
      </c>
      <c r="AR216" s="161" t="s">
        <v>202</v>
      </c>
      <c r="AT216" s="161" t="s">
        <v>140</v>
      </c>
      <c r="AU216" s="161" t="s">
        <v>86</v>
      </c>
      <c r="AY216" s="211" t="s">
        <v>138</v>
      </c>
      <c r="BE216" s="249">
        <f t="shared" ref="BE216:BE237" si="34">IF(N216="základná",J216,0)</f>
        <v>0</v>
      </c>
      <c r="BF216" s="249">
        <f t="shared" ref="BF216:BF237" si="35">IF(N216="znížená",J216,0)</f>
        <v>0</v>
      </c>
      <c r="BG216" s="249">
        <f t="shared" ref="BG216:BG237" si="36">IF(N216="zákl. prenesená",J216,0)</f>
        <v>0</v>
      </c>
      <c r="BH216" s="249">
        <f t="shared" ref="BH216:BH237" si="37">IF(N216="zníž. prenesená",J216,0)</f>
        <v>0</v>
      </c>
      <c r="BI216" s="249">
        <f t="shared" ref="BI216:BI237" si="38">IF(N216="nulová",J216,0)</f>
        <v>0</v>
      </c>
      <c r="BJ216" s="211" t="s">
        <v>86</v>
      </c>
      <c r="BK216" s="249">
        <f t="shared" ref="BK216:BK237" si="39">ROUND(I216*H216,2)</f>
        <v>0</v>
      </c>
      <c r="BL216" s="211" t="s">
        <v>202</v>
      </c>
      <c r="BM216" s="161" t="s">
        <v>703</v>
      </c>
    </row>
    <row r="217" spans="2:65" s="2" customFormat="1" ht="16.5" customHeight="1">
      <c r="B217" s="246"/>
      <c r="C217" s="150" t="s">
        <v>427</v>
      </c>
      <c r="D217" s="150" t="s">
        <v>140</v>
      </c>
      <c r="E217" s="151" t="s">
        <v>1580</v>
      </c>
      <c r="F217" s="152" t="s">
        <v>1581</v>
      </c>
      <c r="G217" s="153" t="s">
        <v>143</v>
      </c>
      <c r="H217" s="188">
        <v>0</v>
      </c>
      <c r="I217" s="155"/>
      <c r="J217" s="155">
        <f t="shared" si="30"/>
        <v>0</v>
      </c>
      <c r="K217" s="247"/>
      <c r="L217" s="39"/>
      <c r="M217" s="157" t="s">
        <v>1</v>
      </c>
      <c r="N217" s="234" t="s">
        <v>39</v>
      </c>
      <c r="O217" s="248">
        <v>0</v>
      </c>
      <c r="P217" s="248">
        <f t="shared" si="31"/>
        <v>0</v>
      </c>
      <c r="Q217" s="248">
        <v>0</v>
      </c>
      <c r="R217" s="248">
        <f t="shared" si="32"/>
        <v>0</v>
      </c>
      <c r="S217" s="248">
        <v>0</v>
      </c>
      <c r="T217" s="160">
        <f t="shared" si="33"/>
        <v>0</v>
      </c>
      <c r="AR217" s="161" t="s">
        <v>202</v>
      </c>
      <c r="AT217" s="161" t="s">
        <v>140</v>
      </c>
      <c r="AU217" s="161" t="s">
        <v>86</v>
      </c>
      <c r="AY217" s="211" t="s">
        <v>138</v>
      </c>
      <c r="BE217" s="249">
        <f t="shared" si="34"/>
        <v>0</v>
      </c>
      <c r="BF217" s="249">
        <f t="shared" si="35"/>
        <v>0</v>
      </c>
      <c r="BG217" s="249">
        <f t="shared" si="36"/>
        <v>0</v>
      </c>
      <c r="BH217" s="249">
        <f t="shared" si="37"/>
        <v>0</v>
      </c>
      <c r="BI217" s="249">
        <f t="shared" si="38"/>
        <v>0</v>
      </c>
      <c r="BJ217" s="211" t="s">
        <v>86</v>
      </c>
      <c r="BK217" s="249">
        <f t="shared" si="39"/>
        <v>0</v>
      </c>
      <c r="BL217" s="211" t="s">
        <v>202</v>
      </c>
      <c r="BM217" s="161" t="s">
        <v>711</v>
      </c>
    </row>
    <row r="218" spans="2:65" s="2" customFormat="1" ht="16.5" customHeight="1">
      <c r="B218" s="246"/>
      <c r="C218" s="150" t="s">
        <v>431</v>
      </c>
      <c r="D218" s="150" t="s">
        <v>140</v>
      </c>
      <c r="E218" s="151" t="s">
        <v>1582</v>
      </c>
      <c r="F218" s="152" t="s">
        <v>1583</v>
      </c>
      <c r="G218" s="153" t="s">
        <v>143</v>
      </c>
      <c r="H218" s="188">
        <v>0</v>
      </c>
      <c r="I218" s="155"/>
      <c r="J218" s="155">
        <f t="shared" si="30"/>
        <v>0</v>
      </c>
      <c r="K218" s="247"/>
      <c r="L218" s="39"/>
      <c r="M218" s="157" t="s">
        <v>1</v>
      </c>
      <c r="N218" s="234" t="s">
        <v>39</v>
      </c>
      <c r="O218" s="248">
        <v>0</v>
      </c>
      <c r="P218" s="248">
        <f t="shared" si="31"/>
        <v>0</v>
      </c>
      <c r="Q218" s="248">
        <v>0</v>
      </c>
      <c r="R218" s="248">
        <f t="shared" si="32"/>
        <v>0</v>
      </c>
      <c r="S218" s="248">
        <v>0</v>
      </c>
      <c r="T218" s="160">
        <f t="shared" si="33"/>
        <v>0</v>
      </c>
      <c r="AR218" s="161" t="s">
        <v>202</v>
      </c>
      <c r="AT218" s="161" t="s">
        <v>140</v>
      </c>
      <c r="AU218" s="161" t="s">
        <v>86</v>
      </c>
      <c r="AY218" s="211" t="s">
        <v>138</v>
      </c>
      <c r="BE218" s="249">
        <f t="shared" si="34"/>
        <v>0</v>
      </c>
      <c r="BF218" s="249">
        <f t="shared" si="35"/>
        <v>0</v>
      </c>
      <c r="BG218" s="249">
        <f t="shared" si="36"/>
        <v>0</v>
      </c>
      <c r="BH218" s="249">
        <f t="shared" si="37"/>
        <v>0</v>
      </c>
      <c r="BI218" s="249">
        <f t="shared" si="38"/>
        <v>0</v>
      </c>
      <c r="BJ218" s="211" t="s">
        <v>86</v>
      </c>
      <c r="BK218" s="249">
        <f t="shared" si="39"/>
        <v>0</v>
      </c>
      <c r="BL218" s="211" t="s">
        <v>202</v>
      </c>
      <c r="BM218" s="161" t="s">
        <v>719</v>
      </c>
    </row>
    <row r="219" spans="2:65" s="2" customFormat="1" ht="16.5" customHeight="1">
      <c r="B219" s="246"/>
      <c r="C219" s="150" t="s">
        <v>435</v>
      </c>
      <c r="D219" s="150" t="s">
        <v>140</v>
      </c>
      <c r="E219" s="151" t="s">
        <v>1584</v>
      </c>
      <c r="F219" s="152" t="s">
        <v>1585</v>
      </c>
      <c r="G219" s="153" t="s">
        <v>143</v>
      </c>
      <c r="H219" s="188">
        <v>0</v>
      </c>
      <c r="I219" s="155"/>
      <c r="J219" s="155">
        <f t="shared" si="30"/>
        <v>0</v>
      </c>
      <c r="K219" s="247"/>
      <c r="L219" s="39"/>
      <c r="M219" s="157" t="s">
        <v>1</v>
      </c>
      <c r="N219" s="234" t="s">
        <v>39</v>
      </c>
      <c r="O219" s="248">
        <v>0</v>
      </c>
      <c r="P219" s="248">
        <f t="shared" si="31"/>
        <v>0</v>
      </c>
      <c r="Q219" s="248">
        <v>0</v>
      </c>
      <c r="R219" s="248">
        <f t="shared" si="32"/>
        <v>0</v>
      </c>
      <c r="S219" s="248">
        <v>0</v>
      </c>
      <c r="T219" s="160">
        <f t="shared" si="33"/>
        <v>0</v>
      </c>
      <c r="AR219" s="161" t="s">
        <v>202</v>
      </c>
      <c r="AT219" s="161" t="s">
        <v>140</v>
      </c>
      <c r="AU219" s="161" t="s">
        <v>86</v>
      </c>
      <c r="AY219" s="211" t="s">
        <v>138</v>
      </c>
      <c r="BE219" s="249">
        <f t="shared" si="34"/>
        <v>0</v>
      </c>
      <c r="BF219" s="249">
        <f t="shared" si="35"/>
        <v>0</v>
      </c>
      <c r="BG219" s="249">
        <f t="shared" si="36"/>
        <v>0</v>
      </c>
      <c r="BH219" s="249">
        <f t="shared" si="37"/>
        <v>0</v>
      </c>
      <c r="BI219" s="249">
        <f t="shared" si="38"/>
        <v>0</v>
      </c>
      <c r="BJ219" s="211" t="s">
        <v>86</v>
      </c>
      <c r="BK219" s="249">
        <f t="shared" si="39"/>
        <v>0</v>
      </c>
      <c r="BL219" s="211" t="s">
        <v>202</v>
      </c>
      <c r="BM219" s="161" t="s">
        <v>727</v>
      </c>
    </row>
    <row r="220" spans="2:65" s="2" customFormat="1" ht="16.5" customHeight="1">
      <c r="B220" s="246"/>
      <c r="C220" s="150" t="s">
        <v>439</v>
      </c>
      <c r="D220" s="150" t="s">
        <v>140</v>
      </c>
      <c r="E220" s="151" t="s">
        <v>1586</v>
      </c>
      <c r="F220" s="152" t="s">
        <v>1587</v>
      </c>
      <c r="G220" s="153" t="s">
        <v>143</v>
      </c>
      <c r="H220" s="188">
        <v>0</v>
      </c>
      <c r="I220" s="155"/>
      <c r="J220" s="155">
        <f t="shared" si="30"/>
        <v>0</v>
      </c>
      <c r="K220" s="247"/>
      <c r="L220" s="39"/>
      <c r="M220" s="157" t="s">
        <v>1</v>
      </c>
      <c r="N220" s="234" t="s">
        <v>39</v>
      </c>
      <c r="O220" s="248">
        <v>0</v>
      </c>
      <c r="P220" s="248">
        <f t="shared" si="31"/>
        <v>0</v>
      </c>
      <c r="Q220" s="248">
        <v>0</v>
      </c>
      <c r="R220" s="248">
        <f t="shared" si="32"/>
        <v>0</v>
      </c>
      <c r="S220" s="248">
        <v>0</v>
      </c>
      <c r="T220" s="160">
        <f t="shared" si="33"/>
        <v>0</v>
      </c>
      <c r="AR220" s="161" t="s">
        <v>202</v>
      </c>
      <c r="AT220" s="161" t="s">
        <v>140</v>
      </c>
      <c r="AU220" s="161" t="s">
        <v>86</v>
      </c>
      <c r="AY220" s="211" t="s">
        <v>138</v>
      </c>
      <c r="BE220" s="249">
        <f t="shared" si="34"/>
        <v>0</v>
      </c>
      <c r="BF220" s="249">
        <f t="shared" si="35"/>
        <v>0</v>
      </c>
      <c r="BG220" s="249">
        <f t="shared" si="36"/>
        <v>0</v>
      </c>
      <c r="BH220" s="249">
        <f t="shared" si="37"/>
        <v>0</v>
      </c>
      <c r="BI220" s="249">
        <f t="shared" si="38"/>
        <v>0</v>
      </c>
      <c r="BJ220" s="211" t="s">
        <v>86</v>
      </c>
      <c r="BK220" s="249">
        <f t="shared" si="39"/>
        <v>0</v>
      </c>
      <c r="BL220" s="211" t="s">
        <v>202</v>
      </c>
      <c r="BM220" s="161" t="s">
        <v>735</v>
      </c>
    </row>
    <row r="221" spans="2:65" s="2" customFormat="1" ht="24.2" customHeight="1">
      <c r="B221" s="246"/>
      <c r="C221" s="150" t="s">
        <v>443</v>
      </c>
      <c r="D221" s="150" t="s">
        <v>140</v>
      </c>
      <c r="E221" s="151" t="s">
        <v>1588</v>
      </c>
      <c r="F221" s="152" t="s">
        <v>1589</v>
      </c>
      <c r="G221" s="153" t="s">
        <v>143</v>
      </c>
      <c r="H221" s="188">
        <v>0</v>
      </c>
      <c r="I221" s="155"/>
      <c r="J221" s="155">
        <f t="shared" si="30"/>
        <v>0</v>
      </c>
      <c r="K221" s="247"/>
      <c r="L221" s="39"/>
      <c r="M221" s="157" t="s">
        <v>1</v>
      </c>
      <c r="N221" s="234" t="s">
        <v>39</v>
      </c>
      <c r="O221" s="248">
        <v>0</v>
      </c>
      <c r="P221" s="248">
        <f t="shared" si="31"/>
        <v>0</v>
      </c>
      <c r="Q221" s="248">
        <v>0</v>
      </c>
      <c r="R221" s="248">
        <f t="shared" si="32"/>
        <v>0</v>
      </c>
      <c r="S221" s="248">
        <v>0</v>
      </c>
      <c r="T221" s="160">
        <f t="shared" si="33"/>
        <v>0</v>
      </c>
      <c r="AR221" s="161" t="s">
        <v>202</v>
      </c>
      <c r="AT221" s="161" t="s">
        <v>140</v>
      </c>
      <c r="AU221" s="161" t="s">
        <v>86</v>
      </c>
      <c r="AY221" s="211" t="s">
        <v>138</v>
      </c>
      <c r="BE221" s="249">
        <f t="shared" si="34"/>
        <v>0</v>
      </c>
      <c r="BF221" s="249">
        <f t="shared" si="35"/>
        <v>0</v>
      </c>
      <c r="BG221" s="249">
        <f t="shared" si="36"/>
        <v>0</v>
      </c>
      <c r="BH221" s="249">
        <f t="shared" si="37"/>
        <v>0</v>
      </c>
      <c r="BI221" s="249">
        <f t="shared" si="38"/>
        <v>0</v>
      </c>
      <c r="BJ221" s="211" t="s">
        <v>86</v>
      </c>
      <c r="BK221" s="249">
        <f t="shared" si="39"/>
        <v>0</v>
      </c>
      <c r="BL221" s="211" t="s">
        <v>202</v>
      </c>
      <c r="BM221" s="161" t="s">
        <v>743</v>
      </c>
    </row>
    <row r="222" spans="2:65" s="2" customFormat="1" ht="24.2" customHeight="1">
      <c r="B222" s="246"/>
      <c r="C222" s="150" t="s">
        <v>447</v>
      </c>
      <c r="D222" s="150" t="s">
        <v>140</v>
      </c>
      <c r="E222" s="151" t="s">
        <v>1590</v>
      </c>
      <c r="F222" s="152" t="s">
        <v>1591</v>
      </c>
      <c r="G222" s="153" t="s">
        <v>143</v>
      </c>
      <c r="H222" s="188">
        <v>0</v>
      </c>
      <c r="I222" s="155"/>
      <c r="J222" s="155">
        <f t="shared" si="30"/>
        <v>0</v>
      </c>
      <c r="K222" s="247"/>
      <c r="L222" s="39"/>
      <c r="M222" s="157" t="s">
        <v>1</v>
      </c>
      <c r="N222" s="234" t="s">
        <v>39</v>
      </c>
      <c r="O222" s="248">
        <v>0</v>
      </c>
      <c r="P222" s="248">
        <f t="shared" si="31"/>
        <v>0</v>
      </c>
      <c r="Q222" s="248">
        <v>0</v>
      </c>
      <c r="R222" s="248">
        <f t="shared" si="32"/>
        <v>0</v>
      </c>
      <c r="S222" s="248">
        <v>0</v>
      </c>
      <c r="T222" s="160">
        <f t="shared" si="33"/>
        <v>0</v>
      </c>
      <c r="AR222" s="161" t="s">
        <v>202</v>
      </c>
      <c r="AT222" s="161" t="s">
        <v>140</v>
      </c>
      <c r="AU222" s="161" t="s">
        <v>86</v>
      </c>
      <c r="AY222" s="211" t="s">
        <v>138</v>
      </c>
      <c r="BE222" s="249">
        <f t="shared" si="34"/>
        <v>0</v>
      </c>
      <c r="BF222" s="249">
        <f t="shared" si="35"/>
        <v>0</v>
      </c>
      <c r="BG222" s="249">
        <f t="shared" si="36"/>
        <v>0</v>
      </c>
      <c r="BH222" s="249">
        <f t="shared" si="37"/>
        <v>0</v>
      </c>
      <c r="BI222" s="249">
        <f t="shared" si="38"/>
        <v>0</v>
      </c>
      <c r="BJ222" s="211" t="s">
        <v>86</v>
      </c>
      <c r="BK222" s="249">
        <f t="shared" si="39"/>
        <v>0</v>
      </c>
      <c r="BL222" s="211" t="s">
        <v>202</v>
      </c>
      <c r="BM222" s="161" t="s">
        <v>751</v>
      </c>
    </row>
    <row r="223" spans="2:65" s="2" customFormat="1" ht="21.75" customHeight="1">
      <c r="B223" s="246"/>
      <c r="C223" s="150" t="s">
        <v>451</v>
      </c>
      <c r="D223" s="150" t="s">
        <v>140</v>
      </c>
      <c r="E223" s="151" t="s">
        <v>1592</v>
      </c>
      <c r="F223" s="152" t="s">
        <v>1593</v>
      </c>
      <c r="G223" s="153" t="s">
        <v>1473</v>
      </c>
      <c r="H223" s="188">
        <v>0</v>
      </c>
      <c r="I223" s="155"/>
      <c r="J223" s="155">
        <f t="shared" si="30"/>
        <v>0</v>
      </c>
      <c r="K223" s="247"/>
      <c r="L223" s="39"/>
      <c r="M223" s="157" t="s">
        <v>1</v>
      </c>
      <c r="N223" s="234" t="s">
        <v>39</v>
      </c>
      <c r="O223" s="248">
        <v>0</v>
      </c>
      <c r="P223" s="248">
        <f t="shared" si="31"/>
        <v>0</v>
      </c>
      <c r="Q223" s="248">
        <v>0</v>
      </c>
      <c r="R223" s="248">
        <f t="shared" si="32"/>
        <v>0</v>
      </c>
      <c r="S223" s="248">
        <v>0</v>
      </c>
      <c r="T223" s="160">
        <f t="shared" si="33"/>
        <v>0</v>
      </c>
      <c r="AR223" s="161" t="s">
        <v>202</v>
      </c>
      <c r="AT223" s="161" t="s">
        <v>140</v>
      </c>
      <c r="AU223" s="161" t="s">
        <v>86</v>
      </c>
      <c r="AY223" s="211" t="s">
        <v>138</v>
      </c>
      <c r="BE223" s="249">
        <f t="shared" si="34"/>
        <v>0</v>
      </c>
      <c r="BF223" s="249">
        <f t="shared" si="35"/>
        <v>0</v>
      </c>
      <c r="BG223" s="249">
        <f t="shared" si="36"/>
        <v>0</v>
      </c>
      <c r="BH223" s="249">
        <f t="shared" si="37"/>
        <v>0</v>
      </c>
      <c r="BI223" s="249">
        <f t="shared" si="38"/>
        <v>0</v>
      </c>
      <c r="BJ223" s="211" t="s">
        <v>86</v>
      </c>
      <c r="BK223" s="249">
        <f t="shared" si="39"/>
        <v>0</v>
      </c>
      <c r="BL223" s="211" t="s">
        <v>202</v>
      </c>
      <c r="BM223" s="161" t="s">
        <v>759</v>
      </c>
    </row>
    <row r="224" spans="2:65" s="2" customFormat="1" ht="21.75" customHeight="1">
      <c r="B224" s="246"/>
      <c r="C224" s="150" t="s">
        <v>455</v>
      </c>
      <c r="D224" s="150" t="s">
        <v>140</v>
      </c>
      <c r="E224" s="151" t="s">
        <v>1594</v>
      </c>
      <c r="F224" s="152" t="s">
        <v>1595</v>
      </c>
      <c r="G224" s="153" t="s">
        <v>1473</v>
      </c>
      <c r="H224" s="188">
        <v>0</v>
      </c>
      <c r="I224" s="155"/>
      <c r="J224" s="155">
        <f t="shared" si="30"/>
        <v>0</v>
      </c>
      <c r="K224" s="247"/>
      <c r="L224" s="39"/>
      <c r="M224" s="157" t="s">
        <v>1</v>
      </c>
      <c r="N224" s="234" t="s">
        <v>39</v>
      </c>
      <c r="O224" s="248">
        <v>0</v>
      </c>
      <c r="P224" s="248">
        <f t="shared" si="31"/>
        <v>0</v>
      </c>
      <c r="Q224" s="248">
        <v>0</v>
      </c>
      <c r="R224" s="248">
        <f t="shared" si="32"/>
        <v>0</v>
      </c>
      <c r="S224" s="248">
        <v>0</v>
      </c>
      <c r="T224" s="160">
        <f t="shared" si="33"/>
        <v>0</v>
      </c>
      <c r="AR224" s="161" t="s">
        <v>202</v>
      </c>
      <c r="AT224" s="161" t="s">
        <v>140</v>
      </c>
      <c r="AU224" s="161" t="s">
        <v>86</v>
      </c>
      <c r="AY224" s="211" t="s">
        <v>138</v>
      </c>
      <c r="BE224" s="249">
        <f t="shared" si="34"/>
        <v>0</v>
      </c>
      <c r="BF224" s="249">
        <f t="shared" si="35"/>
        <v>0</v>
      </c>
      <c r="BG224" s="249">
        <f t="shared" si="36"/>
        <v>0</v>
      </c>
      <c r="BH224" s="249">
        <f t="shared" si="37"/>
        <v>0</v>
      </c>
      <c r="BI224" s="249">
        <f t="shared" si="38"/>
        <v>0</v>
      </c>
      <c r="BJ224" s="211" t="s">
        <v>86</v>
      </c>
      <c r="BK224" s="249">
        <f t="shared" si="39"/>
        <v>0</v>
      </c>
      <c r="BL224" s="211" t="s">
        <v>202</v>
      </c>
      <c r="BM224" s="161" t="s">
        <v>767</v>
      </c>
    </row>
    <row r="225" spans="2:65" s="2" customFormat="1" ht="21.75" customHeight="1">
      <c r="B225" s="246"/>
      <c r="C225" s="150" t="s">
        <v>459</v>
      </c>
      <c r="D225" s="150" t="s">
        <v>140</v>
      </c>
      <c r="E225" s="151" t="s">
        <v>1596</v>
      </c>
      <c r="F225" s="152" t="s">
        <v>1597</v>
      </c>
      <c r="G225" s="153" t="s">
        <v>1473</v>
      </c>
      <c r="H225" s="188">
        <v>0</v>
      </c>
      <c r="I225" s="155"/>
      <c r="J225" s="155">
        <f t="shared" si="30"/>
        <v>0</v>
      </c>
      <c r="K225" s="247"/>
      <c r="L225" s="39"/>
      <c r="M225" s="157" t="s">
        <v>1</v>
      </c>
      <c r="N225" s="234" t="s">
        <v>39</v>
      </c>
      <c r="O225" s="248">
        <v>0</v>
      </c>
      <c r="P225" s="248">
        <f t="shared" si="31"/>
        <v>0</v>
      </c>
      <c r="Q225" s="248">
        <v>0</v>
      </c>
      <c r="R225" s="248">
        <f t="shared" si="32"/>
        <v>0</v>
      </c>
      <c r="S225" s="248">
        <v>0</v>
      </c>
      <c r="T225" s="160">
        <f t="shared" si="33"/>
        <v>0</v>
      </c>
      <c r="AR225" s="161" t="s">
        <v>202</v>
      </c>
      <c r="AT225" s="161" t="s">
        <v>140</v>
      </c>
      <c r="AU225" s="161" t="s">
        <v>86</v>
      </c>
      <c r="AY225" s="211" t="s">
        <v>138</v>
      </c>
      <c r="BE225" s="249">
        <f t="shared" si="34"/>
        <v>0</v>
      </c>
      <c r="BF225" s="249">
        <f t="shared" si="35"/>
        <v>0</v>
      </c>
      <c r="BG225" s="249">
        <f t="shared" si="36"/>
        <v>0</v>
      </c>
      <c r="BH225" s="249">
        <f t="shared" si="37"/>
        <v>0</v>
      </c>
      <c r="BI225" s="249">
        <f t="shared" si="38"/>
        <v>0</v>
      </c>
      <c r="BJ225" s="211" t="s">
        <v>86</v>
      </c>
      <c r="BK225" s="249">
        <f t="shared" si="39"/>
        <v>0</v>
      </c>
      <c r="BL225" s="211" t="s">
        <v>202</v>
      </c>
      <c r="BM225" s="161" t="s">
        <v>780</v>
      </c>
    </row>
    <row r="226" spans="2:65" s="2" customFormat="1" ht="21.75" customHeight="1">
      <c r="B226" s="246"/>
      <c r="C226" s="150" t="s">
        <v>463</v>
      </c>
      <c r="D226" s="150" t="s">
        <v>140</v>
      </c>
      <c r="E226" s="151" t="s">
        <v>1598</v>
      </c>
      <c r="F226" s="152" t="s">
        <v>1599</v>
      </c>
      <c r="G226" s="153" t="s">
        <v>1473</v>
      </c>
      <c r="H226" s="188">
        <v>0</v>
      </c>
      <c r="I226" s="155"/>
      <c r="J226" s="155">
        <f t="shared" si="30"/>
        <v>0</v>
      </c>
      <c r="K226" s="247"/>
      <c r="L226" s="39"/>
      <c r="M226" s="157" t="s">
        <v>1</v>
      </c>
      <c r="N226" s="234" t="s">
        <v>39</v>
      </c>
      <c r="O226" s="248">
        <v>0</v>
      </c>
      <c r="P226" s="248">
        <f t="shared" si="31"/>
        <v>0</v>
      </c>
      <c r="Q226" s="248">
        <v>0</v>
      </c>
      <c r="R226" s="248">
        <f t="shared" si="32"/>
        <v>0</v>
      </c>
      <c r="S226" s="248">
        <v>0</v>
      </c>
      <c r="T226" s="160">
        <f t="shared" si="33"/>
        <v>0</v>
      </c>
      <c r="AR226" s="161" t="s">
        <v>202</v>
      </c>
      <c r="AT226" s="161" t="s">
        <v>140</v>
      </c>
      <c r="AU226" s="161" t="s">
        <v>86</v>
      </c>
      <c r="AY226" s="211" t="s">
        <v>138</v>
      </c>
      <c r="BE226" s="249">
        <f t="shared" si="34"/>
        <v>0</v>
      </c>
      <c r="BF226" s="249">
        <f t="shared" si="35"/>
        <v>0</v>
      </c>
      <c r="BG226" s="249">
        <f t="shared" si="36"/>
        <v>0</v>
      </c>
      <c r="BH226" s="249">
        <f t="shared" si="37"/>
        <v>0</v>
      </c>
      <c r="BI226" s="249">
        <f t="shared" si="38"/>
        <v>0</v>
      </c>
      <c r="BJ226" s="211" t="s">
        <v>86</v>
      </c>
      <c r="BK226" s="249">
        <f t="shared" si="39"/>
        <v>0</v>
      </c>
      <c r="BL226" s="211" t="s">
        <v>202</v>
      </c>
      <c r="BM226" s="161" t="s">
        <v>792</v>
      </c>
    </row>
    <row r="227" spans="2:65" s="2" customFormat="1" ht="21.75" customHeight="1">
      <c r="B227" s="246"/>
      <c r="C227" s="150" t="s">
        <v>467</v>
      </c>
      <c r="D227" s="150" t="s">
        <v>140</v>
      </c>
      <c r="E227" s="151" t="s">
        <v>1600</v>
      </c>
      <c r="F227" s="152" t="s">
        <v>1601</v>
      </c>
      <c r="G227" s="153" t="s">
        <v>1473</v>
      </c>
      <c r="H227" s="188">
        <v>0</v>
      </c>
      <c r="I227" s="155"/>
      <c r="J227" s="155">
        <f t="shared" si="30"/>
        <v>0</v>
      </c>
      <c r="K227" s="247"/>
      <c r="L227" s="39"/>
      <c r="M227" s="157" t="s">
        <v>1</v>
      </c>
      <c r="N227" s="234" t="s">
        <v>39</v>
      </c>
      <c r="O227" s="248">
        <v>0</v>
      </c>
      <c r="P227" s="248">
        <f t="shared" si="31"/>
        <v>0</v>
      </c>
      <c r="Q227" s="248">
        <v>0</v>
      </c>
      <c r="R227" s="248">
        <f t="shared" si="32"/>
        <v>0</v>
      </c>
      <c r="S227" s="248">
        <v>0</v>
      </c>
      <c r="T227" s="160">
        <f t="shared" si="33"/>
        <v>0</v>
      </c>
      <c r="AR227" s="161" t="s">
        <v>202</v>
      </c>
      <c r="AT227" s="161" t="s">
        <v>140</v>
      </c>
      <c r="AU227" s="161" t="s">
        <v>86</v>
      </c>
      <c r="AY227" s="211" t="s">
        <v>138</v>
      </c>
      <c r="BE227" s="249">
        <f t="shared" si="34"/>
        <v>0</v>
      </c>
      <c r="BF227" s="249">
        <f t="shared" si="35"/>
        <v>0</v>
      </c>
      <c r="BG227" s="249">
        <f t="shared" si="36"/>
        <v>0</v>
      </c>
      <c r="BH227" s="249">
        <f t="shared" si="37"/>
        <v>0</v>
      </c>
      <c r="BI227" s="249">
        <f t="shared" si="38"/>
        <v>0</v>
      </c>
      <c r="BJ227" s="211" t="s">
        <v>86</v>
      </c>
      <c r="BK227" s="249">
        <f t="shared" si="39"/>
        <v>0</v>
      </c>
      <c r="BL227" s="211" t="s">
        <v>202</v>
      </c>
      <c r="BM227" s="161" t="s">
        <v>800</v>
      </c>
    </row>
    <row r="228" spans="2:65" s="2" customFormat="1" ht="24.2" customHeight="1">
      <c r="B228" s="246"/>
      <c r="C228" s="150" t="s">
        <v>471</v>
      </c>
      <c r="D228" s="150" t="s">
        <v>140</v>
      </c>
      <c r="E228" s="151" t="s">
        <v>1602</v>
      </c>
      <c r="F228" s="152" t="s">
        <v>1603</v>
      </c>
      <c r="G228" s="153" t="s">
        <v>1473</v>
      </c>
      <c r="H228" s="188">
        <v>0</v>
      </c>
      <c r="I228" s="155"/>
      <c r="J228" s="155">
        <f t="shared" si="30"/>
        <v>0</v>
      </c>
      <c r="K228" s="247"/>
      <c r="L228" s="39"/>
      <c r="M228" s="157" t="s">
        <v>1</v>
      </c>
      <c r="N228" s="234" t="s">
        <v>39</v>
      </c>
      <c r="O228" s="248">
        <v>0</v>
      </c>
      <c r="P228" s="248">
        <f t="shared" si="31"/>
        <v>0</v>
      </c>
      <c r="Q228" s="248">
        <v>0</v>
      </c>
      <c r="R228" s="248">
        <f t="shared" si="32"/>
        <v>0</v>
      </c>
      <c r="S228" s="248">
        <v>0</v>
      </c>
      <c r="T228" s="160">
        <f t="shared" si="33"/>
        <v>0</v>
      </c>
      <c r="AR228" s="161" t="s">
        <v>202</v>
      </c>
      <c r="AT228" s="161" t="s">
        <v>140</v>
      </c>
      <c r="AU228" s="161" t="s">
        <v>86</v>
      </c>
      <c r="AY228" s="211" t="s">
        <v>138</v>
      </c>
      <c r="BE228" s="249">
        <f t="shared" si="34"/>
        <v>0</v>
      </c>
      <c r="BF228" s="249">
        <f t="shared" si="35"/>
        <v>0</v>
      </c>
      <c r="BG228" s="249">
        <f t="shared" si="36"/>
        <v>0</v>
      </c>
      <c r="BH228" s="249">
        <f t="shared" si="37"/>
        <v>0</v>
      </c>
      <c r="BI228" s="249">
        <f t="shared" si="38"/>
        <v>0</v>
      </c>
      <c r="BJ228" s="211" t="s">
        <v>86</v>
      </c>
      <c r="BK228" s="249">
        <f t="shared" si="39"/>
        <v>0</v>
      </c>
      <c r="BL228" s="211" t="s">
        <v>202</v>
      </c>
      <c r="BM228" s="161" t="s">
        <v>808</v>
      </c>
    </row>
    <row r="229" spans="2:65" s="2" customFormat="1" ht="16.5" customHeight="1">
      <c r="B229" s="246"/>
      <c r="C229" s="150" t="s">
        <v>475</v>
      </c>
      <c r="D229" s="150" t="s">
        <v>140</v>
      </c>
      <c r="E229" s="151" t="s">
        <v>1604</v>
      </c>
      <c r="F229" s="152" t="s">
        <v>1605</v>
      </c>
      <c r="G229" s="153" t="s">
        <v>1473</v>
      </c>
      <c r="H229" s="188">
        <v>0</v>
      </c>
      <c r="I229" s="155"/>
      <c r="J229" s="155">
        <f t="shared" si="30"/>
        <v>0</v>
      </c>
      <c r="K229" s="247"/>
      <c r="L229" s="39"/>
      <c r="M229" s="157" t="s">
        <v>1</v>
      </c>
      <c r="N229" s="234" t="s">
        <v>39</v>
      </c>
      <c r="O229" s="248">
        <v>0</v>
      </c>
      <c r="P229" s="248">
        <f t="shared" si="31"/>
        <v>0</v>
      </c>
      <c r="Q229" s="248">
        <v>0</v>
      </c>
      <c r="R229" s="248">
        <f t="shared" si="32"/>
        <v>0</v>
      </c>
      <c r="S229" s="248">
        <v>0</v>
      </c>
      <c r="T229" s="160">
        <f t="shared" si="33"/>
        <v>0</v>
      </c>
      <c r="AR229" s="161" t="s">
        <v>202</v>
      </c>
      <c r="AT229" s="161" t="s">
        <v>140</v>
      </c>
      <c r="AU229" s="161" t="s">
        <v>86</v>
      </c>
      <c r="AY229" s="211" t="s">
        <v>138</v>
      </c>
      <c r="BE229" s="249">
        <f t="shared" si="34"/>
        <v>0</v>
      </c>
      <c r="BF229" s="249">
        <f t="shared" si="35"/>
        <v>0</v>
      </c>
      <c r="BG229" s="249">
        <f t="shared" si="36"/>
        <v>0</v>
      </c>
      <c r="BH229" s="249">
        <f t="shared" si="37"/>
        <v>0</v>
      </c>
      <c r="BI229" s="249">
        <f t="shared" si="38"/>
        <v>0</v>
      </c>
      <c r="BJ229" s="211" t="s">
        <v>86</v>
      </c>
      <c r="BK229" s="249">
        <f t="shared" si="39"/>
        <v>0</v>
      </c>
      <c r="BL229" s="211" t="s">
        <v>202</v>
      </c>
      <c r="BM229" s="161" t="s">
        <v>816</v>
      </c>
    </row>
    <row r="230" spans="2:65" s="2" customFormat="1" ht="16.5" customHeight="1">
      <c r="B230" s="246"/>
      <c r="C230" s="163" t="s">
        <v>479</v>
      </c>
      <c r="D230" s="163" t="s">
        <v>322</v>
      </c>
      <c r="E230" s="164" t="s">
        <v>1606</v>
      </c>
      <c r="F230" s="165" t="s">
        <v>1607</v>
      </c>
      <c r="G230" s="166" t="s">
        <v>1473</v>
      </c>
      <c r="H230" s="189">
        <v>0</v>
      </c>
      <c r="I230" s="168"/>
      <c r="J230" s="168">
        <f t="shared" si="30"/>
        <v>0</v>
      </c>
      <c r="K230" s="169"/>
      <c r="L230" s="170"/>
      <c r="M230" s="171" t="s">
        <v>1</v>
      </c>
      <c r="N230" s="251" t="s">
        <v>39</v>
      </c>
      <c r="O230" s="248">
        <v>0</v>
      </c>
      <c r="P230" s="248">
        <f t="shared" si="31"/>
        <v>0</v>
      </c>
      <c r="Q230" s="248">
        <v>0</v>
      </c>
      <c r="R230" s="248">
        <f t="shared" si="32"/>
        <v>0</v>
      </c>
      <c r="S230" s="248">
        <v>0</v>
      </c>
      <c r="T230" s="160">
        <f t="shared" si="33"/>
        <v>0</v>
      </c>
      <c r="AR230" s="161" t="s">
        <v>267</v>
      </c>
      <c r="AT230" s="161" t="s">
        <v>322</v>
      </c>
      <c r="AU230" s="161" t="s">
        <v>86</v>
      </c>
      <c r="AY230" s="211" t="s">
        <v>138</v>
      </c>
      <c r="BE230" s="249">
        <f t="shared" si="34"/>
        <v>0</v>
      </c>
      <c r="BF230" s="249">
        <f t="shared" si="35"/>
        <v>0</v>
      </c>
      <c r="BG230" s="249">
        <f t="shared" si="36"/>
        <v>0</v>
      </c>
      <c r="BH230" s="249">
        <f t="shared" si="37"/>
        <v>0</v>
      </c>
      <c r="BI230" s="249">
        <f t="shared" si="38"/>
        <v>0</v>
      </c>
      <c r="BJ230" s="211" t="s">
        <v>86</v>
      </c>
      <c r="BK230" s="249">
        <f t="shared" si="39"/>
        <v>0</v>
      </c>
      <c r="BL230" s="211" t="s">
        <v>202</v>
      </c>
      <c r="BM230" s="161" t="s">
        <v>824</v>
      </c>
    </row>
    <row r="231" spans="2:65" s="2" customFormat="1" ht="16.5" customHeight="1">
      <c r="B231" s="246"/>
      <c r="C231" s="150" t="s">
        <v>483</v>
      </c>
      <c r="D231" s="150" t="s">
        <v>140</v>
      </c>
      <c r="E231" s="151" t="s">
        <v>1608</v>
      </c>
      <c r="F231" s="152" t="s">
        <v>1609</v>
      </c>
      <c r="G231" s="153" t="s">
        <v>1473</v>
      </c>
      <c r="H231" s="188">
        <v>0</v>
      </c>
      <c r="I231" s="155"/>
      <c r="J231" s="155">
        <f t="shared" si="30"/>
        <v>0</v>
      </c>
      <c r="K231" s="247"/>
      <c r="L231" s="39"/>
      <c r="M231" s="157" t="s">
        <v>1</v>
      </c>
      <c r="N231" s="234" t="s">
        <v>39</v>
      </c>
      <c r="O231" s="248">
        <v>0</v>
      </c>
      <c r="P231" s="248">
        <f t="shared" si="31"/>
        <v>0</v>
      </c>
      <c r="Q231" s="248">
        <v>0</v>
      </c>
      <c r="R231" s="248">
        <f t="shared" si="32"/>
        <v>0</v>
      </c>
      <c r="S231" s="248">
        <v>0</v>
      </c>
      <c r="T231" s="160">
        <f t="shared" si="33"/>
        <v>0</v>
      </c>
      <c r="AR231" s="161" t="s">
        <v>202</v>
      </c>
      <c r="AT231" s="161" t="s">
        <v>140</v>
      </c>
      <c r="AU231" s="161" t="s">
        <v>86</v>
      </c>
      <c r="AY231" s="211" t="s">
        <v>138</v>
      </c>
      <c r="BE231" s="249">
        <f t="shared" si="34"/>
        <v>0</v>
      </c>
      <c r="BF231" s="249">
        <f t="shared" si="35"/>
        <v>0</v>
      </c>
      <c r="BG231" s="249">
        <f t="shared" si="36"/>
        <v>0</v>
      </c>
      <c r="BH231" s="249">
        <f t="shared" si="37"/>
        <v>0</v>
      </c>
      <c r="BI231" s="249">
        <f t="shared" si="38"/>
        <v>0</v>
      </c>
      <c r="BJ231" s="211" t="s">
        <v>86</v>
      </c>
      <c r="BK231" s="249">
        <f t="shared" si="39"/>
        <v>0</v>
      </c>
      <c r="BL231" s="211" t="s">
        <v>202</v>
      </c>
      <c r="BM231" s="161" t="s">
        <v>832</v>
      </c>
    </row>
    <row r="232" spans="2:65" s="2" customFormat="1" ht="16.5" customHeight="1">
      <c r="B232" s="246"/>
      <c r="C232" s="150" t="s">
        <v>487</v>
      </c>
      <c r="D232" s="150" t="s">
        <v>140</v>
      </c>
      <c r="E232" s="151" t="s">
        <v>1610</v>
      </c>
      <c r="F232" s="152" t="s">
        <v>1611</v>
      </c>
      <c r="G232" s="153" t="s">
        <v>1473</v>
      </c>
      <c r="H232" s="188">
        <v>0</v>
      </c>
      <c r="I232" s="155"/>
      <c r="J232" s="155">
        <f t="shared" si="30"/>
        <v>0</v>
      </c>
      <c r="K232" s="247"/>
      <c r="L232" s="39"/>
      <c r="M232" s="157" t="s">
        <v>1</v>
      </c>
      <c r="N232" s="234" t="s">
        <v>39</v>
      </c>
      <c r="O232" s="248">
        <v>0</v>
      </c>
      <c r="P232" s="248">
        <f t="shared" si="31"/>
        <v>0</v>
      </c>
      <c r="Q232" s="248">
        <v>0</v>
      </c>
      <c r="R232" s="248">
        <f t="shared" si="32"/>
        <v>0</v>
      </c>
      <c r="S232" s="248">
        <v>0</v>
      </c>
      <c r="T232" s="160">
        <f t="shared" si="33"/>
        <v>0</v>
      </c>
      <c r="AR232" s="161" t="s">
        <v>202</v>
      </c>
      <c r="AT232" s="161" t="s">
        <v>140</v>
      </c>
      <c r="AU232" s="161" t="s">
        <v>86</v>
      </c>
      <c r="AY232" s="211" t="s">
        <v>138</v>
      </c>
      <c r="BE232" s="249">
        <f t="shared" si="34"/>
        <v>0</v>
      </c>
      <c r="BF232" s="249">
        <f t="shared" si="35"/>
        <v>0</v>
      </c>
      <c r="BG232" s="249">
        <f t="shared" si="36"/>
        <v>0</v>
      </c>
      <c r="BH232" s="249">
        <f t="shared" si="37"/>
        <v>0</v>
      </c>
      <c r="BI232" s="249">
        <f t="shared" si="38"/>
        <v>0</v>
      </c>
      <c r="BJ232" s="211" t="s">
        <v>86</v>
      </c>
      <c r="BK232" s="249">
        <f t="shared" si="39"/>
        <v>0</v>
      </c>
      <c r="BL232" s="211" t="s">
        <v>202</v>
      </c>
      <c r="BM232" s="161" t="s">
        <v>840</v>
      </c>
    </row>
    <row r="233" spans="2:65" s="2" customFormat="1" ht="16.5" customHeight="1">
      <c r="B233" s="246"/>
      <c r="C233" s="150" t="s">
        <v>491</v>
      </c>
      <c r="D233" s="150" t="s">
        <v>140</v>
      </c>
      <c r="E233" s="151" t="s">
        <v>1612</v>
      </c>
      <c r="F233" s="152" t="s">
        <v>1613</v>
      </c>
      <c r="G233" s="153" t="s">
        <v>1473</v>
      </c>
      <c r="H233" s="188">
        <v>0</v>
      </c>
      <c r="I233" s="155"/>
      <c r="J233" s="155">
        <f t="shared" si="30"/>
        <v>0</v>
      </c>
      <c r="K233" s="247"/>
      <c r="L233" s="39"/>
      <c r="M233" s="157" t="s">
        <v>1</v>
      </c>
      <c r="N233" s="234" t="s">
        <v>39</v>
      </c>
      <c r="O233" s="248">
        <v>0</v>
      </c>
      <c r="P233" s="248">
        <f t="shared" si="31"/>
        <v>0</v>
      </c>
      <c r="Q233" s="248">
        <v>0</v>
      </c>
      <c r="R233" s="248">
        <f t="shared" si="32"/>
        <v>0</v>
      </c>
      <c r="S233" s="248">
        <v>0</v>
      </c>
      <c r="T233" s="160">
        <f t="shared" si="33"/>
        <v>0</v>
      </c>
      <c r="AR233" s="161" t="s">
        <v>202</v>
      </c>
      <c r="AT233" s="161" t="s">
        <v>140</v>
      </c>
      <c r="AU233" s="161" t="s">
        <v>86</v>
      </c>
      <c r="AY233" s="211" t="s">
        <v>138</v>
      </c>
      <c r="BE233" s="249">
        <f t="shared" si="34"/>
        <v>0</v>
      </c>
      <c r="BF233" s="249">
        <f t="shared" si="35"/>
        <v>0</v>
      </c>
      <c r="BG233" s="249">
        <f t="shared" si="36"/>
        <v>0</v>
      </c>
      <c r="BH233" s="249">
        <f t="shared" si="37"/>
        <v>0</v>
      </c>
      <c r="BI233" s="249">
        <f t="shared" si="38"/>
        <v>0</v>
      </c>
      <c r="BJ233" s="211" t="s">
        <v>86</v>
      </c>
      <c r="BK233" s="249">
        <f t="shared" si="39"/>
        <v>0</v>
      </c>
      <c r="BL233" s="211" t="s">
        <v>202</v>
      </c>
      <c r="BM233" s="161" t="s">
        <v>848</v>
      </c>
    </row>
    <row r="234" spans="2:65" s="2" customFormat="1" ht="16.5" customHeight="1">
      <c r="B234" s="246"/>
      <c r="C234" s="150" t="s">
        <v>496</v>
      </c>
      <c r="D234" s="150" t="s">
        <v>140</v>
      </c>
      <c r="E234" s="151" t="s">
        <v>1614</v>
      </c>
      <c r="F234" s="152" t="s">
        <v>1615</v>
      </c>
      <c r="G234" s="153" t="s">
        <v>143</v>
      </c>
      <c r="H234" s="188">
        <v>0</v>
      </c>
      <c r="I234" s="155"/>
      <c r="J234" s="155">
        <f t="shared" si="30"/>
        <v>0</v>
      </c>
      <c r="K234" s="247"/>
      <c r="L234" s="39"/>
      <c r="M234" s="157" t="s">
        <v>1</v>
      </c>
      <c r="N234" s="234" t="s">
        <v>39</v>
      </c>
      <c r="O234" s="248">
        <v>0</v>
      </c>
      <c r="P234" s="248">
        <f t="shared" si="31"/>
        <v>0</v>
      </c>
      <c r="Q234" s="248">
        <v>0</v>
      </c>
      <c r="R234" s="248">
        <f t="shared" si="32"/>
        <v>0</v>
      </c>
      <c r="S234" s="248">
        <v>0</v>
      </c>
      <c r="T234" s="160">
        <f t="shared" si="33"/>
        <v>0</v>
      </c>
      <c r="AR234" s="161" t="s">
        <v>202</v>
      </c>
      <c r="AT234" s="161" t="s">
        <v>140</v>
      </c>
      <c r="AU234" s="161" t="s">
        <v>86</v>
      </c>
      <c r="AY234" s="211" t="s">
        <v>138</v>
      </c>
      <c r="BE234" s="249">
        <f t="shared" si="34"/>
        <v>0</v>
      </c>
      <c r="BF234" s="249">
        <f t="shared" si="35"/>
        <v>0</v>
      </c>
      <c r="BG234" s="249">
        <f t="shared" si="36"/>
        <v>0</v>
      </c>
      <c r="BH234" s="249">
        <f t="shared" si="37"/>
        <v>0</v>
      </c>
      <c r="BI234" s="249">
        <f t="shared" si="38"/>
        <v>0</v>
      </c>
      <c r="BJ234" s="211" t="s">
        <v>86</v>
      </c>
      <c r="BK234" s="249">
        <f t="shared" si="39"/>
        <v>0</v>
      </c>
      <c r="BL234" s="211" t="s">
        <v>202</v>
      </c>
      <c r="BM234" s="161" t="s">
        <v>856</v>
      </c>
    </row>
    <row r="235" spans="2:65" s="2" customFormat="1" ht="16.5" customHeight="1">
      <c r="B235" s="246"/>
      <c r="C235" s="150" t="s">
        <v>500</v>
      </c>
      <c r="D235" s="150" t="s">
        <v>140</v>
      </c>
      <c r="E235" s="151" t="s">
        <v>1616</v>
      </c>
      <c r="F235" s="152" t="s">
        <v>1617</v>
      </c>
      <c r="G235" s="153" t="s">
        <v>143</v>
      </c>
      <c r="H235" s="188">
        <v>0</v>
      </c>
      <c r="I235" s="155"/>
      <c r="J235" s="155">
        <f t="shared" si="30"/>
        <v>0</v>
      </c>
      <c r="K235" s="247"/>
      <c r="L235" s="39"/>
      <c r="M235" s="157" t="s">
        <v>1</v>
      </c>
      <c r="N235" s="234" t="s">
        <v>39</v>
      </c>
      <c r="O235" s="248">
        <v>0</v>
      </c>
      <c r="P235" s="248">
        <f t="shared" si="31"/>
        <v>0</v>
      </c>
      <c r="Q235" s="248">
        <v>0</v>
      </c>
      <c r="R235" s="248">
        <f t="shared" si="32"/>
        <v>0</v>
      </c>
      <c r="S235" s="248">
        <v>0</v>
      </c>
      <c r="T235" s="160">
        <f t="shared" si="33"/>
        <v>0</v>
      </c>
      <c r="AR235" s="161" t="s">
        <v>202</v>
      </c>
      <c r="AT235" s="161" t="s">
        <v>140</v>
      </c>
      <c r="AU235" s="161" t="s">
        <v>86</v>
      </c>
      <c r="AY235" s="211" t="s">
        <v>138</v>
      </c>
      <c r="BE235" s="249">
        <f t="shared" si="34"/>
        <v>0</v>
      </c>
      <c r="BF235" s="249">
        <f t="shared" si="35"/>
        <v>0</v>
      </c>
      <c r="BG235" s="249">
        <f t="shared" si="36"/>
        <v>0</v>
      </c>
      <c r="BH235" s="249">
        <f t="shared" si="37"/>
        <v>0</v>
      </c>
      <c r="BI235" s="249">
        <f t="shared" si="38"/>
        <v>0</v>
      </c>
      <c r="BJ235" s="211" t="s">
        <v>86</v>
      </c>
      <c r="BK235" s="249">
        <f t="shared" si="39"/>
        <v>0</v>
      </c>
      <c r="BL235" s="211" t="s">
        <v>202</v>
      </c>
      <c r="BM235" s="161" t="s">
        <v>864</v>
      </c>
    </row>
    <row r="236" spans="2:65" s="2" customFormat="1" ht="16.5" customHeight="1">
      <c r="B236" s="246"/>
      <c r="C236" s="150" t="s">
        <v>504</v>
      </c>
      <c r="D236" s="150" t="s">
        <v>140</v>
      </c>
      <c r="E236" s="151" t="s">
        <v>1618</v>
      </c>
      <c r="F236" s="152" t="s">
        <v>1619</v>
      </c>
      <c r="G236" s="153" t="s">
        <v>519</v>
      </c>
      <c r="H236" s="188">
        <v>0</v>
      </c>
      <c r="I236" s="155"/>
      <c r="J236" s="155">
        <f t="shared" si="30"/>
        <v>0</v>
      </c>
      <c r="K236" s="247"/>
      <c r="L236" s="39"/>
      <c r="M236" s="157" t="s">
        <v>1</v>
      </c>
      <c r="N236" s="234" t="s">
        <v>39</v>
      </c>
      <c r="O236" s="248">
        <v>0</v>
      </c>
      <c r="P236" s="248">
        <f t="shared" si="31"/>
        <v>0</v>
      </c>
      <c r="Q236" s="248">
        <v>0</v>
      </c>
      <c r="R236" s="248">
        <f t="shared" si="32"/>
        <v>0</v>
      </c>
      <c r="S236" s="248">
        <v>0</v>
      </c>
      <c r="T236" s="160">
        <f t="shared" si="33"/>
        <v>0</v>
      </c>
      <c r="AR236" s="161" t="s">
        <v>202</v>
      </c>
      <c r="AT236" s="161" t="s">
        <v>140</v>
      </c>
      <c r="AU236" s="161" t="s">
        <v>86</v>
      </c>
      <c r="AY236" s="211" t="s">
        <v>138</v>
      </c>
      <c r="BE236" s="249">
        <f t="shared" si="34"/>
        <v>0</v>
      </c>
      <c r="BF236" s="249">
        <f t="shared" si="35"/>
        <v>0</v>
      </c>
      <c r="BG236" s="249">
        <f t="shared" si="36"/>
        <v>0</v>
      </c>
      <c r="BH236" s="249">
        <f t="shared" si="37"/>
        <v>0</v>
      </c>
      <c r="BI236" s="249">
        <f t="shared" si="38"/>
        <v>0</v>
      </c>
      <c r="BJ236" s="211" t="s">
        <v>86</v>
      </c>
      <c r="BK236" s="249">
        <f t="shared" si="39"/>
        <v>0</v>
      </c>
      <c r="BL236" s="211" t="s">
        <v>202</v>
      </c>
      <c r="BM236" s="161" t="s">
        <v>872</v>
      </c>
    </row>
    <row r="237" spans="2:65" s="2" customFormat="1" ht="24.2" customHeight="1">
      <c r="B237" s="246"/>
      <c r="C237" s="150" t="s">
        <v>508</v>
      </c>
      <c r="D237" s="150" t="s">
        <v>140</v>
      </c>
      <c r="E237" s="151" t="s">
        <v>1620</v>
      </c>
      <c r="F237" s="152" t="s">
        <v>1621</v>
      </c>
      <c r="G237" s="153" t="s">
        <v>209</v>
      </c>
      <c r="H237" s="188">
        <v>0</v>
      </c>
      <c r="I237" s="155"/>
      <c r="J237" s="155">
        <f t="shared" si="30"/>
        <v>0</v>
      </c>
      <c r="K237" s="247"/>
      <c r="L237" s="39"/>
      <c r="M237" s="157" t="s">
        <v>1</v>
      </c>
      <c r="N237" s="234" t="s">
        <v>39</v>
      </c>
      <c r="O237" s="248">
        <v>0</v>
      </c>
      <c r="P237" s="248">
        <f t="shared" si="31"/>
        <v>0</v>
      </c>
      <c r="Q237" s="248">
        <v>0</v>
      </c>
      <c r="R237" s="248">
        <f t="shared" si="32"/>
        <v>0</v>
      </c>
      <c r="S237" s="248">
        <v>0</v>
      </c>
      <c r="T237" s="160">
        <f t="shared" si="33"/>
        <v>0</v>
      </c>
      <c r="AR237" s="161" t="s">
        <v>202</v>
      </c>
      <c r="AT237" s="161" t="s">
        <v>140</v>
      </c>
      <c r="AU237" s="161" t="s">
        <v>86</v>
      </c>
      <c r="AY237" s="211" t="s">
        <v>138</v>
      </c>
      <c r="BE237" s="249">
        <f t="shared" si="34"/>
        <v>0</v>
      </c>
      <c r="BF237" s="249">
        <f t="shared" si="35"/>
        <v>0</v>
      </c>
      <c r="BG237" s="249">
        <f t="shared" si="36"/>
        <v>0</v>
      </c>
      <c r="BH237" s="249">
        <f t="shared" si="37"/>
        <v>0</v>
      </c>
      <c r="BI237" s="249">
        <f t="shared" si="38"/>
        <v>0</v>
      </c>
      <c r="BJ237" s="211" t="s">
        <v>86</v>
      </c>
      <c r="BK237" s="249">
        <f t="shared" si="39"/>
        <v>0</v>
      </c>
      <c r="BL237" s="211" t="s">
        <v>202</v>
      </c>
      <c r="BM237" s="161" t="s">
        <v>880</v>
      </c>
    </row>
    <row r="238" spans="2:65" s="239" customFormat="1" ht="22.9" customHeight="1">
      <c r="B238" s="240"/>
      <c r="D238" s="138" t="s">
        <v>72</v>
      </c>
      <c r="E238" s="147" t="s">
        <v>1622</v>
      </c>
      <c r="F238" s="147" t="s">
        <v>1623</v>
      </c>
      <c r="J238" s="245">
        <f>BK238</f>
        <v>0</v>
      </c>
      <c r="L238" s="240"/>
      <c r="M238" s="242"/>
      <c r="P238" s="243">
        <f>SUM(P239:P271)</f>
        <v>0</v>
      </c>
      <c r="R238" s="243">
        <f>SUM(R239:R271)</f>
        <v>0</v>
      </c>
      <c r="T238" s="244">
        <f>SUM(T239:T271)</f>
        <v>0</v>
      </c>
      <c r="AR238" s="138" t="s">
        <v>86</v>
      </c>
      <c r="AT238" s="145" t="s">
        <v>72</v>
      </c>
      <c r="AU238" s="145" t="s">
        <v>80</v>
      </c>
      <c r="AY238" s="138" t="s">
        <v>138</v>
      </c>
      <c r="BK238" s="146">
        <f>SUM(BK239:BK271)</f>
        <v>0</v>
      </c>
    </row>
    <row r="239" spans="2:65" s="2" customFormat="1" ht="21.75" customHeight="1">
      <c r="B239" s="246"/>
      <c r="C239" s="150" t="s">
        <v>512</v>
      </c>
      <c r="D239" s="150" t="s">
        <v>140</v>
      </c>
      <c r="E239" s="151" t="s">
        <v>1624</v>
      </c>
      <c r="F239" s="152" t="s">
        <v>1625</v>
      </c>
      <c r="G239" s="153" t="s">
        <v>143</v>
      </c>
      <c r="H239" s="188">
        <v>0</v>
      </c>
      <c r="I239" s="155"/>
      <c r="J239" s="155">
        <f t="shared" ref="J239:J271" si="40">ROUND(I239*H239,2)</f>
        <v>0</v>
      </c>
      <c r="K239" s="247"/>
      <c r="L239" s="39"/>
      <c r="M239" s="157" t="s">
        <v>1</v>
      </c>
      <c r="N239" s="234" t="s">
        <v>39</v>
      </c>
      <c r="O239" s="248">
        <v>0</v>
      </c>
      <c r="P239" s="248">
        <f t="shared" ref="P239:P271" si="41">O239*H239</f>
        <v>0</v>
      </c>
      <c r="Q239" s="248">
        <v>0</v>
      </c>
      <c r="R239" s="248">
        <f t="shared" ref="R239:R271" si="42">Q239*H239</f>
        <v>0</v>
      </c>
      <c r="S239" s="248">
        <v>0</v>
      </c>
      <c r="T239" s="160">
        <f t="shared" ref="T239:T271" si="43">S239*H239</f>
        <v>0</v>
      </c>
      <c r="AR239" s="161" t="s">
        <v>202</v>
      </c>
      <c r="AT239" s="161" t="s">
        <v>140</v>
      </c>
      <c r="AU239" s="161" t="s">
        <v>86</v>
      </c>
      <c r="AY239" s="211" t="s">
        <v>138</v>
      </c>
      <c r="BE239" s="249">
        <f t="shared" ref="BE239:BE271" si="44">IF(N239="základná",J239,0)</f>
        <v>0</v>
      </c>
      <c r="BF239" s="249">
        <f t="shared" ref="BF239:BF271" si="45">IF(N239="znížená",J239,0)</f>
        <v>0</v>
      </c>
      <c r="BG239" s="249">
        <f t="shared" ref="BG239:BG271" si="46">IF(N239="zákl. prenesená",J239,0)</f>
        <v>0</v>
      </c>
      <c r="BH239" s="249">
        <f t="shared" ref="BH239:BH271" si="47">IF(N239="zníž. prenesená",J239,0)</f>
        <v>0</v>
      </c>
      <c r="BI239" s="249">
        <f t="shared" ref="BI239:BI271" si="48">IF(N239="nulová",J239,0)</f>
        <v>0</v>
      </c>
      <c r="BJ239" s="211" t="s">
        <v>86</v>
      </c>
      <c r="BK239" s="249">
        <f t="shared" ref="BK239:BK271" si="49">ROUND(I239*H239,2)</f>
        <v>0</v>
      </c>
      <c r="BL239" s="211" t="s">
        <v>202</v>
      </c>
      <c r="BM239" s="161" t="s">
        <v>888</v>
      </c>
    </row>
    <row r="240" spans="2:65" s="2" customFormat="1" ht="24.2" customHeight="1">
      <c r="B240" s="246"/>
      <c r="C240" s="150" t="s">
        <v>516</v>
      </c>
      <c r="D240" s="150" t="s">
        <v>140</v>
      </c>
      <c r="E240" s="151" t="s">
        <v>1626</v>
      </c>
      <c r="F240" s="152" t="s">
        <v>1627</v>
      </c>
      <c r="G240" s="153" t="s">
        <v>143</v>
      </c>
      <c r="H240" s="188">
        <v>0</v>
      </c>
      <c r="I240" s="155"/>
      <c r="J240" s="155">
        <f t="shared" si="40"/>
        <v>0</v>
      </c>
      <c r="K240" s="247"/>
      <c r="L240" s="39"/>
      <c r="M240" s="157" t="s">
        <v>1</v>
      </c>
      <c r="N240" s="234" t="s">
        <v>39</v>
      </c>
      <c r="O240" s="248">
        <v>0</v>
      </c>
      <c r="P240" s="248">
        <f t="shared" si="41"/>
        <v>0</v>
      </c>
      <c r="Q240" s="248">
        <v>0</v>
      </c>
      <c r="R240" s="248">
        <f t="shared" si="42"/>
        <v>0</v>
      </c>
      <c r="S240" s="248">
        <v>0</v>
      </c>
      <c r="T240" s="160">
        <f t="shared" si="43"/>
        <v>0</v>
      </c>
      <c r="AR240" s="161" t="s">
        <v>202</v>
      </c>
      <c r="AT240" s="161" t="s">
        <v>140</v>
      </c>
      <c r="AU240" s="161" t="s">
        <v>86</v>
      </c>
      <c r="AY240" s="211" t="s">
        <v>138</v>
      </c>
      <c r="BE240" s="249">
        <f t="shared" si="44"/>
        <v>0</v>
      </c>
      <c r="BF240" s="249">
        <f t="shared" si="45"/>
        <v>0</v>
      </c>
      <c r="BG240" s="249">
        <f t="shared" si="46"/>
        <v>0</v>
      </c>
      <c r="BH240" s="249">
        <f t="shared" si="47"/>
        <v>0</v>
      </c>
      <c r="BI240" s="249">
        <f t="shared" si="48"/>
        <v>0</v>
      </c>
      <c r="BJ240" s="211" t="s">
        <v>86</v>
      </c>
      <c r="BK240" s="249">
        <f t="shared" si="49"/>
        <v>0</v>
      </c>
      <c r="BL240" s="211" t="s">
        <v>202</v>
      </c>
      <c r="BM240" s="161" t="s">
        <v>899</v>
      </c>
    </row>
    <row r="241" spans="2:65" s="2" customFormat="1" ht="24.2" customHeight="1">
      <c r="B241" s="246"/>
      <c r="C241" s="150" t="s">
        <v>521</v>
      </c>
      <c r="D241" s="150" t="s">
        <v>140</v>
      </c>
      <c r="E241" s="151" t="s">
        <v>1628</v>
      </c>
      <c r="F241" s="152" t="s">
        <v>1629</v>
      </c>
      <c r="G241" s="153" t="s">
        <v>143</v>
      </c>
      <c r="H241" s="188">
        <v>0</v>
      </c>
      <c r="I241" s="155"/>
      <c r="J241" s="155">
        <f t="shared" si="40"/>
        <v>0</v>
      </c>
      <c r="K241" s="247"/>
      <c r="L241" s="39"/>
      <c r="M241" s="157" t="s">
        <v>1</v>
      </c>
      <c r="N241" s="234" t="s">
        <v>39</v>
      </c>
      <c r="O241" s="248">
        <v>0</v>
      </c>
      <c r="P241" s="248">
        <f t="shared" si="41"/>
        <v>0</v>
      </c>
      <c r="Q241" s="248">
        <v>0</v>
      </c>
      <c r="R241" s="248">
        <f t="shared" si="42"/>
        <v>0</v>
      </c>
      <c r="S241" s="248">
        <v>0</v>
      </c>
      <c r="T241" s="160">
        <f t="shared" si="43"/>
        <v>0</v>
      </c>
      <c r="AR241" s="161" t="s">
        <v>202</v>
      </c>
      <c r="AT241" s="161" t="s">
        <v>140</v>
      </c>
      <c r="AU241" s="161" t="s">
        <v>86</v>
      </c>
      <c r="AY241" s="211" t="s">
        <v>138</v>
      </c>
      <c r="BE241" s="249">
        <f t="shared" si="44"/>
        <v>0</v>
      </c>
      <c r="BF241" s="249">
        <f t="shared" si="45"/>
        <v>0</v>
      </c>
      <c r="BG241" s="249">
        <f t="shared" si="46"/>
        <v>0</v>
      </c>
      <c r="BH241" s="249">
        <f t="shared" si="47"/>
        <v>0</v>
      </c>
      <c r="BI241" s="249">
        <f t="shared" si="48"/>
        <v>0</v>
      </c>
      <c r="BJ241" s="211" t="s">
        <v>86</v>
      </c>
      <c r="BK241" s="249">
        <f t="shared" si="49"/>
        <v>0</v>
      </c>
      <c r="BL241" s="211" t="s">
        <v>202</v>
      </c>
      <c r="BM241" s="161" t="s">
        <v>909</v>
      </c>
    </row>
    <row r="242" spans="2:65" s="2" customFormat="1" ht="24.2" customHeight="1">
      <c r="B242" s="246"/>
      <c r="C242" s="150" t="s">
        <v>525</v>
      </c>
      <c r="D242" s="150" t="s">
        <v>140</v>
      </c>
      <c r="E242" s="151" t="s">
        <v>1630</v>
      </c>
      <c r="F242" s="152" t="s">
        <v>1631</v>
      </c>
      <c r="G242" s="153" t="s">
        <v>143</v>
      </c>
      <c r="H242" s="188">
        <v>0</v>
      </c>
      <c r="I242" s="155"/>
      <c r="J242" s="155">
        <f t="shared" si="40"/>
        <v>0</v>
      </c>
      <c r="K242" s="247"/>
      <c r="L242" s="39"/>
      <c r="M242" s="157" t="s">
        <v>1</v>
      </c>
      <c r="N242" s="234" t="s">
        <v>39</v>
      </c>
      <c r="O242" s="248">
        <v>0</v>
      </c>
      <c r="P242" s="248">
        <f t="shared" si="41"/>
        <v>0</v>
      </c>
      <c r="Q242" s="248">
        <v>0</v>
      </c>
      <c r="R242" s="248">
        <f t="shared" si="42"/>
        <v>0</v>
      </c>
      <c r="S242" s="248">
        <v>0</v>
      </c>
      <c r="T242" s="160">
        <f t="shared" si="43"/>
        <v>0</v>
      </c>
      <c r="AR242" s="161" t="s">
        <v>202</v>
      </c>
      <c r="AT242" s="161" t="s">
        <v>140</v>
      </c>
      <c r="AU242" s="161" t="s">
        <v>86</v>
      </c>
      <c r="AY242" s="211" t="s">
        <v>138</v>
      </c>
      <c r="BE242" s="249">
        <f t="shared" si="44"/>
        <v>0</v>
      </c>
      <c r="BF242" s="249">
        <f t="shared" si="45"/>
        <v>0</v>
      </c>
      <c r="BG242" s="249">
        <f t="shared" si="46"/>
        <v>0</v>
      </c>
      <c r="BH242" s="249">
        <f t="shared" si="47"/>
        <v>0</v>
      </c>
      <c r="BI242" s="249">
        <f t="shared" si="48"/>
        <v>0</v>
      </c>
      <c r="BJ242" s="211" t="s">
        <v>86</v>
      </c>
      <c r="BK242" s="249">
        <f t="shared" si="49"/>
        <v>0</v>
      </c>
      <c r="BL242" s="211" t="s">
        <v>202</v>
      </c>
      <c r="BM242" s="161" t="s">
        <v>918</v>
      </c>
    </row>
    <row r="243" spans="2:65" s="2" customFormat="1" ht="24.2" customHeight="1">
      <c r="B243" s="246"/>
      <c r="C243" s="150" t="s">
        <v>529</v>
      </c>
      <c r="D243" s="150" t="s">
        <v>140</v>
      </c>
      <c r="E243" s="151" t="s">
        <v>1632</v>
      </c>
      <c r="F243" s="152" t="s">
        <v>1633</v>
      </c>
      <c r="G243" s="153" t="s">
        <v>143</v>
      </c>
      <c r="H243" s="188">
        <v>0</v>
      </c>
      <c r="I243" s="155"/>
      <c r="J243" s="155">
        <f t="shared" si="40"/>
        <v>0</v>
      </c>
      <c r="K243" s="247"/>
      <c r="L243" s="39"/>
      <c r="M243" s="157" t="s">
        <v>1</v>
      </c>
      <c r="N243" s="234" t="s">
        <v>39</v>
      </c>
      <c r="O243" s="248">
        <v>0</v>
      </c>
      <c r="P243" s="248">
        <f t="shared" si="41"/>
        <v>0</v>
      </c>
      <c r="Q243" s="248">
        <v>0</v>
      </c>
      <c r="R243" s="248">
        <f t="shared" si="42"/>
        <v>0</v>
      </c>
      <c r="S243" s="248">
        <v>0</v>
      </c>
      <c r="T243" s="160">
        <f t="shared" si="43"/>
        <v>0</v>
      </c>
      <c r="AR243" s="161" t="s">
        <v>202</v>
      </c>
      <c r="AT243" s="161" t="s">
        <v>140</v>
      </c>
      <c r="AU243" s="161" t="s">
        <v>86</v>
      </c>
      <c r="AY243" s="211" t="s">
        <v>138</v>
      </c>
      <c r="BE243" s="249">
        <f t="shared" si="44"/>
        <v>0</v>
      </c>
      <c r="BF243" s="249">
        <f t="shared" si="45"/>
        <v>0</v>
      </c>
      <c r="BG243" s="249">
        <f t="shared" si="46"/>
        <v>0</v>
      </c>
      <c r="BH243" s="249">
        <f t="shared" si="47"/>
        <v>0</v>
      </c>
      <c r="BI243" s="249">
        <f t="shared" si="48"/>
        <v>0</v>
      </c>
      <c r="BJ243" s="211" t="s">
        <v>86</v>
      </c>
      <c r="BK243" s="249">
        <f t="shared" si="49"/>
        <v>0</v>
      </c>
      <c r="BL243" s="211" t="s">
        <v>202</v>
      </c>
      <c r="BM243" s="161" t="s">
        <v>926</v>
      </c>
    </row>
    <row r="244" spans="2:65" s="2" customFormat="1" ht="33" customHeight="1">
      <c r="B244" s="246"/>
      <c r="C244" s="150" t="s">
        <v>533</v>
      </c>
      <c r="D244" s="150" t="s">
        <v>140</v>
      </c>
      <c r="E244" s="151" t="s">
        <v>1634</v>
      </c>
      <c r="F244" s="152" t="s">
        <v>1635</v>
      </c>
      <c r="G244" s="153" t="s">
        <v>143</v>
      </c>
      <c r="H244" s="188">
        <v>0</v>
      </c>
      <c r="I244" s="155"/>
      <c r="J244" s="155">
        <f t="shared" si="40"/>
        <v>0</v>
      </c>
      <c r="K244" s="247"/>
      <c r="L244" s="39"/>
      <c r="M244" s="157" t="s">
        <v>1</v>
      </c>
      <c r="N244" s="234" t="s">
        <v>39</v>
      </c>
      <c r="O244" s="248">
        <v>0</v>
      </c>
      <c r="P244" s="248">
        <f t="shared" si="41"/>
        <v>0</v>
      </c>
      <c r="Q244" s="248">
        <v>0</v>
      </c>
      <c r="R244" s="248">
        <f t="shared" si="42"/>
        <v>0</v>
      </c>
      <c r="S244" s="248">
        <v>0</v>
      </c>
      <c r="T244" s="160">
        <f t="shared" si="43"/>
        <v>0</v>
      </c>
      <c r="AR244" s="161" t="s">
        <v>202</v>
      </c>
      <c r="AT244" s="161" t="s">
        <v>140</v>
      </c>
      <c r="AU244" s="161" t="s">
        <v>86</v>
      </c>
      <c r="AY244" s="211" t="s">
        <v>138</v>
      </c>
      <c r="BE244" s="249">
        <f t="shared" si="44"/>
        <v>0</v>
      </c>
      <c r="BF244" s="249">
        <f t="shared" si="45"/>
        <v>0</v>
      </c>
      <c r="BG244" s="249">
        <f t="shared" si="46"/>
        <v>0</v>
      </c>
      <c r="BH244" s="249">
        <f t="shared" si="47"/>
        <v>0</v>
      </c>
      <c r="BI244" s="249">
        <f t="shared" si="48"/>
        <v>0</v>
      </c>
      <c r="BJ244" s="211" t="s">
        <v>86</v>
      </c>
      <c r="BK244" s="249">
        <f t="shared" si="49"/>
        <v>0</v>
      </c>
      <c r="BL244" s="211" t="s">
        <v>202</v>
      </c>
      <c r="BM244" s="161" t="s">
        <v>934</v>
      </c>
    </row>
    <row r="245" spans="2:65" s="2" customFormat="1" ht="33" customHeight="1">
      <c r="B245" s="246"/>
      <c r="C245" s="150" t="s">
        <v>537</v>
      </c>
      <c r="D245" s="150" t="s">
        <v>140</v>
      </c>
      <c r="E245" s="151" t="s">
        <v>1636</v>
      </c>
      <c r="F245" s="152" t="s">
        <v>1637</v>
      </c>
      <c r="G245" s="153" t="s">
        <v>143</v>
      </c>
      <c r="H245" s="188">
        <v>0</v>
      </c>
      <c r="I245" s="155"/>
      <c r="J245" s="155">
        <f t="shared" si="40"/>
        <v>0</v>
      </c>
      <c r="K245" s="247"/>
      <c r="L245" s="39"/>
      <c r="M245" s="157" t="s">
        <v>1</v>
      </c>
      <c r="N245" s="234" t="s">
        <v>39</v>
      </c>
      <c r="O245" s="248">
        <v>0</v>
      </c>
      <c r="P245" s="248">
        <f t="shared" si="41"/>
        <v>0</v>
      </c>
      <c r="Q245" s="248">
        <v>0</v>
      </c>
      <c r="R245" s="248">
        <f t="shared" si="42"/>
        <v>0</v>
      </c>
      <c r="S245" s="248">
        <v>0</v>
      </c>
      <c r="T245" s="160">
        <f t="shared" si="43"/>
        <v>0</v>
      </c>
      <c r="AR245" s="161" t="s">
        <v>202</v>
      </c>
      <c r="AT245" s="161" t="s">
        <v>140</v>
      </c>
      <c r="AU245" s="161" t="s">
        <v>86</v>
      </c>
      <c r="AY245" s="211" t="s">
        <v>138</v>
      </c>
      <c r="BE245" s="249">
        <f t="shared" si="44"/>
        <v>0</v>
      </c>
      <c r="BF245" s="249">
        <f t="shared" si="45"/>
        <v>0</v>
      </c>
      <c r="BG245" s="249">
        <f t="shared" si="46"/>
        <v>0</v>
      </c>
      <c r="BH245" s="249">
        <f t="shared" si="47"/>
        <v>0</v>
      </c>
      <c r="BI245" s="249">
        <f t="shared" si="48"/>
        <v>0</v>
      </c>
      <c r="BJ245" s="211" t="s">
        <v>86</v>
      </c>
      <c r="BK245" s="249">
        <f t="shared" si="49"/>
        <v>0</v>
      </c>
      <c r="BL245" s="211" t="s">
        <v>202</v>
      </c>
      <c r="BM245" s="161" t="s">
        <v>942</v>
      </c>
    </row>
    <row r="246" spans="2:65" s="2" customFormat="1" ht="16.5" customHeight="1">
      <c r="B246" s="246"/>
      <c r="C246" s="150" t="s">
        <v>541</v>
      </c>
      <c r="D246" s="150" t="s">
        <v>140</v>
      </c>
      <c r="E246" s="151" t="s">
        <v>1638</v>
      </c>
      <c r="F246" s="152" t="s">
        <v>1639</v>
      </c>
      <c r="G246" s="153" t="s">
        <v>143</v>
      </c>
      <c r="H246" s="188">
        <v>0</v>
      </c>
      <c r="I246" s="155"/>
      <c r="J246" s="155">
        <f t="shared" si="40"/>
        <v>0</v>
      </c>
      <c r="K246" s="247"/>
      <c r="L246" s="39"/>
      <c r="M246" s="157" t="s">
        <v>1</v>
      </c>
      <c r="N246" s="234" t="s">
        <v>39</v>
      </c>
      <c r="O246" s="248">
        <v>0</v>
      </c>
      <c r="P246" s="248">
        <f t="shared" si="41"/>
        <v>0</v>
      </c>
      <c r="Q246" s="248">
        <v>0</v>
      </c>
      <c r="R246" s="248">
        <f t="shared" si="42"/>
        <v>0</v>
      </c>
      <c r="S246" s="248">
        <v>0</v>
      </c>
      <c r="T246" s="160">
        <f t="shared" si="43"/>
        <v>0</v>
      </c>
      <c r="AR246" s="161" t="s">
        <v>202</v>
      </c>
      <c r="AT246" s="161" t="s">
        <v>140</v>
      </c>
      <c r="AU246" s="161" t="s">
        <v>86</v>
      </c>
      <c r="AY246" s="211" t="s">
        <v>138</v>
      </c>
      <c r="BE246" s="249">
        <f t="shared" si="44"/>
        <v>0</v>
      </c>
      <c r="BF246" s="249">
        <f t="shared" si="45"/>
        <v>0</v>
      </c>
      <c r="BG246" s="249">
        <f t="shared" si="46"/>
        <v>0</v>
      </c>
      <c r="BH246" s="249">
        <f t="shared" si="47"/>
        <v>0</v>
      </c>
      <c r="BI246" s="249">
        <f t="shared" si="48"/>
        <v>0</v>
      </c>
      <c r="BJ246" s="211" t="s">
        <v>86</v>
      </c>
      <c r="BK246" s="249">
        <f t="shared" si="49"/>
        <v>0</v>
      </c>
      <c r="BL246" s="211" t="s">
        <v>202</v>
      </c>
      <c r="BM246" s="161" t="s">
        <v>950</v>
      </c>
    </row>
    <row r="247" spans="2:65" s="2" customFormat="1" ht="16.5" customHeight="1">
      <c r="B247" s="246"/>
      <c r="C247" s="150" t="s">
        <v>543</v>
      </c>
      <c r="D247" s="150" t="s">
        <v>140</v>
      </c>
      <c r="E247" s="151" t="s">
        <v>1640</v>
      </c>
      <c r="F247" s="152" t="s">
        <v>1641</v>
      </c>
      <c r="G247" s="153" t="s">
        <v>143</v>
      </c>
      <c r="H247" s="188">
        <v>0</v>
      </c>
      <c r="I247" s="155"/>
      <c r="J247" s="155">
        <f t="shared" si="40"/>
        <v>0</v>
      </c>
      <c r="K247" s="247"/>
      <c r="L247" s="39"/>
      <c r="M247" s="157" t="s">
        <v>1</v>
      </c>
      <c r="N247" s="234" t="s">
        <v>39</v>
      </c>
      <c r="O247" s="248">
        <v>0</v>
      </c>
      <c r="P247" s="248">
        <f t="shared" si="41"/>
        <v>0</v>
      </c>
      <c r="Q247" s="248">
        <v>0</v>
      </c>
      <c r="R247" s="248">
        <f t="shared" si="42"/>
        <v>0</v>
      </c>
      <c r="S247" s="248">
        <v>0</v>
      </c>
      <c r="T247" s="160">
        <f t="shared" si="43"/>
        <v>0</v>
      </c>
      <c r="AR247" s="161" t="s">
        <v>202</v>
      </c>
      <c r="AT247" s="161" t="s">
        <v>140</v>
      </c>
      <c r="AU247" s="161" t="s">
        <v>86</v>
      </c>
      <c r="AY247" s="211" t="s">
        <v>138</v>
      </c>
      <c r="BE247" s="249">
        <f t="shared" si="44"/>
        <v>0</v>
      </c>
      <c r="BF247" s="249">
        <f t="shared" si="45"/>
        <v>0</v>
      </c>
      <c r="BG247" s="249">
        <f t="shared" si="46"/>
        <v>0</v>
      </c>
      <c r="BH247" s="249">
        <f t="shared" si="47"/>
        <v>0</v>
      </c>
      <c r="BI247" s="249">
        <f t="shared" si="48"/>
        <v>0</v>
      </c>
      <c r="BJ247" s="211" t="s">
        <v>86</v>
      </c>
      <c r="BK247" s="249">
        <f t="shared" si="49"/>
        <v>0</v>
      </c>
      <c r="BL247" s="211" t="s">
        <v>202</v>
      </c>
      <c r="BM247" s="161" t="s">
        <v>958</v>
      </c>
    </row>
    <row r="248" spans="2:65" s="2" customFormat="1" ht="16.5" customHeight="1">
      <c r="B248" s="246"/>
      <c r="C248" s="150" t="s">
        <v>547</v>
      </c>
      <c r="D248" s="150" t="s">
        <v>140</v>
      </c>
      <c r="E248" s="151" t="s">
        <v>1642</v>
      </c>
      <c r="F248" s="152" t="s">
        <v>1643</v>
      </c>
      <c r="G248" s="153" t="s">
        <v>143</v>
      </c>
      <c r="H248" s="188">
        <v>0</v>
      </c>
      <c r="I248" s="155"/>
      <c r="J248" s="155">
        <f t="shared" si="40"/>
        <v>0</v>
      </c>
      <c r="K248" s="247"/>
      <c r="L248" s="39"/>
      <c r="M248" s="157" t="s">
        <v>1</v>
      </c>
      <c r="N248" s="234" t="s">
        <v>39</v>
      </c>
      <c r="O248" s="248">
        <v>0</v>
      </c>
      <c r="P248" s="248">
        <f t="shared" si="41"/>
        <v>0</v>
      </c>
      <c r="Q248" s="248">
        <v>0</v>
      </c>
      <c r="R248" s="248">
        <f t="shared" si="42"/>
        <v>0</v>
      </c>
      <c r="S248" s="248">
        <v>0</v>
      </c>
      <c r="T248" s="160">
        <f t="shared" si="43"/>
        <v>0</v>
      </c>
      <c r="AR248" s="161" t="s">
        <v>202</v>
      </c>
      <c r="AT248" s="161" t="s">
        <v>140</v>
      </c>
      <c r="AU248" s="161" t="s">
        <v>86</v>
      </c>
      <c r="AY248" s="211" t="s">
        <v>138</v>
      </c>
      <c r="BE248" s="249">
        <f t="shared" si="44"/>
        <v>0</v>
      </c>
      <c r="BF248" s="249">
        <f t="shared" si="45"/>
        <v>0</v>
      </c>
      <c r="BG248" s="249">
        <f t="shared" si="46"/>
        <v>0</v>
      </c>
      <c r="BH248" s="249">
        <f t="shared" si="47"/>
        <v>0</v>
      </c>
      <c r="BI248" s="249">
        <f t="shared" si="48"/>
        <v>0</v>
      </c>
      <c r="BJ248" s="211" t="s">
        <v>86</v>
      </c>
      <c r="BK248" s="249">
        <f t="shared" si="49"/>
        <v>0</v>
      </c>
      <c r="BL248" s="211" t="s">
        <v>202</v>
      </c>
      <c r="BM248" s="161" t="s">
        <v>966</v>
      </c>
    </row>
    <row r="249" spans="2:65" s="2" customFormat="1" ht="16.5" customHeight="1">
      <c r="B249" s="246"/>
      <c r="C249" s="150" t="s">
        <v>551</v>
      </c>
      <c r="D249" s="150" t="s">
        <v>140</v>
      </c>
      <c r="E249" s="151" t="s">
        <v>1644</v>
      </c>
      <c r="F249" s="152" t="s">
        <v>1645</v>
      </c>
      <c r="G249" s="153" t="s">
        <v>143</v>
      </c>
      <c r="H249" s="188">
        <v>0</v>
      </c>
      <c r="I249" s="155"/>
      <c r="J249" s="155">
        <f t="shared" si="40"/>
        <v>0</v>
      </c>
      <c r="K249" s="247"/>
      <c r="L249" s="39"/>
      <c r="M249" s="157" t="s">
        <v>1</v>
      </c>
      <c r="N249" s="234" t="s">
        <v>39</v>
      </c>
      <c r="O249" s="248">
        <v>0</v>
      </c>
      <c r="P249" s="248">
        <f t="shared" si="41"/>
        <v>0</v>
      </c>
      <c r="Q249" s="248">
        <v>0</v>
      </c>
      <c r="R249" s="248">
        <f t="shared" si="42"/>
        <v>0</v>
      </c>
      <c r="S249" s="248">
        <v>0</v>
      </c>
      <c r="T249" s="160">
        <f t="shared" si="43"/>
        <v>0</v>
      </c>
      <c r="AR249" s="161" t="s">
        <v>202</v>
      </c>
      <c r="AT249" s="161" t="s">
        <v>140</v>
      </c>
      <c r="AU249" s="161" t="s">
        <v>86</v>
      </c>
      <c r="AY249" s="211" t="s">
        <v>138</v>
      </c>
      <c r="BE249" s="249">
        <f t="shared" si="44"/>
        <v>0</v>
      </c>
      <c r="BF249" s="249">
        <f t="shared" si="45"/>
        <v>0</v>
      </c>
      <c r="BG249" s="249">
        <f t="shared" si="46"/>
        <v>0</v>
      </c>
      <c r="BH249" s="249">
        <f t="shared" si="47"/>
        <v>0</v>
      </c>
      <c r="BI249" s="249">
        <f t="shared" si="48"/>
        <v>0</v>
      </c>
      <c r="BJ249" s="211" t="s">
        <v>86</v>
      </c>
      <c r="BK249" s="249">
        <f t="shared" si="49"/>
        <v>0</v>
      </c>
      <c r="BL249" s="211" t="s">
        <v>202</v>
      </c>
      <c r="BM249" s="161" t="s">
        <v>974</v>
      </c>
    </row>
    <row r="250" spans="2:65" s="2" customFormat="1" ht="16.5" customHeight="1">
      <c r="B250" s="246"/>
      <c r="C250" s="150" t="s">
        <v>555</v>
      </c>
      <c r="D250" s="150" t="s">
        <v>140</v>
      </c>
      <c r="E250" s="151" t="s">
        <v>1646</v>
      </c>
      <c r="F250" s="152" t="s">
        <v>1647</v>
      </c>
      <c r="G250" s="153" t="s">
        <v>143</v>
      </c>
      <c r="H250" s="188">
        <v>0</v>
      </c>
      <c r="I250" s="155"/>
      <c r="J250" s="155">
        <f t="shared" si="40"/>
        <v>0</v>
      </c>
      <c r="K250" s="247"/>
      <c r="L250" s="39"/>
      <c r="M250" s="157" t="s">
        <v>1</v>
      </c>
      <c r="N250" s="234" t="s">
        <v>39</v>
      </c>
      <c r="O250" s="248">
        <v>0</v>
      </c>
      <c r="P250" s="248">
        <f t="shared" si="41"/>
        <v>0</v>
      </c>
      <c r="Q250" s="248">
        <v>0</v>
      </c>
      <c r="R250" s="248">
        <f t="shared" si="42"/>
        <v>0</v>
      </c>
      <c r="S250" s="248">
        <v>0</v>
      </c>
      <c r="T250" s="160">
        <f t="shared" si="43"/>
        <v>0</v>
      </c>
      <c r="AR250" s="161" t="s">
        <v>202</v>
      </c>
      <c r="AT250" s="161" t="s">
        <v>140</v>
      </c>
      <c r="AU250" s="161" t="s">
        <v>86</v>
      </c>
      <c r="AY250" s="211" t="s">
        <v>138</v>
      </c>
      <c r="BE250" s="249">
        <f t="shared" si="44"/>
        <v>0</v>
      </c>
      <c r="BF250" s="249">
        <f t="shared" si="45"/>
        <v>0</v>
      </c>
      <c r="BG250" s="249">
        <f t="shared" si="46"/>
        <v>0</v>
      </c>
      <c r="BH250" s="249">
        <f t="shared" si="47"/>
        <v>0</v>
      </c>
      <c r="BI250" s="249">
        <f t="shared" si="48"/>
        <v>0</v>
      </c>
      <c r="BJ250" s="211" t="s">
        <v>86</v>
      </c>
      <c r="BK250" s="249">
        <f t="shared" si="49"/>
        <v>0</v>
      </c>
      <c r="BL250" s="211" t="s">
        <v>202</v>
      </c>
      <c r="BM250" s="161" t="s">
        <v>982</v>
      </c>
    </row>
    <row r="251" spans="2:65" s="2" customFormat="1" ht="16.5" customHeight="1">
      <c r="B251" s="246"/>
      <c r="C251" s="150" t="s">
        <v>559</v>
      </c>
      <c r="D251" s="150" t="s">
        <v>140</v>
      </c>
      <c r="E251" s="151" t="s">
        <v>1648</v>
      </c>
      <c r="F251" s="152" t="s">
        <v>1649</v>
      </c>
      <c r="G251" s="153" t="s">
        <v>143</v>
      </c>
      <c r="H251" s="188">
        <v>0</v>
      </c>
      <c r="I251" s="155"/>
      <c r="J251" s="155">
        <f t="shared" si="40"/>
        <v>0</v>
      </c>
      <c r="K251" s="247"/>
      <c r="L251" s="39"/>
      <c r="M251" s="157" t="s">
        <v>1</v>
      </c>
      <c r="N251" s="234" t="s">
        <v>39</v>
      </c>
      <c r="O251" s="248">
        <v>0</v>
      </c>
      <c r="P251" s="248">
        <f t="shared" si="41"/>
        <v>0</v>
      </c>
      <c r="Q251" s="248">
        <v>0</v>
      </c>
      <c r="R251" s="248">
        <f t="shared" si="42"/>
        <v>0</v>
      </c>
      <c r="S251" s="248">
        <v>0</v>
      </c>
      <c r="T251" s="160">
        <f t="shared" si="43"/>
        <v>0</v>
      </c>
      <c r="AR251" s="161" t="s">
        <v>202</v>
      </c>
      <c r="AT251" s="161" t="s">
        <v>140</v>
      </c>
      <c r="AU251" s="161" t="s">
        <v>86</v>
      </c>
      <c r="AY251" s="211" t="s">
        <v>138</v>
      </c>
      <c r="BE251" s="249">
        <f t="shared" si="44"/>
        <v>0</v>
      </c>
      <c r="BF251" s="249">
        <f t="shared" si="45"/>
        <v>0</v>
      </c>
      <c r="BG251" s="249">
        <f t="shared" si="46"/>
        <v>0</v>
      </c>
      <c r="BH251" s="249">
        <f t="shared" si="47"/>
        <v>0</v>
      </c>
      <c r="BI251" s="249">
        <f t="shared" si="48"/>
        <v>0</v>
      </c>
      <c r="BJ251" s="211" t="s">
        <v>86</v>
      </c>
      <c r="BK251" s="249">
        <f t="shared" si="49"/>
        <v>0</v>
      </c>
      <c r="BL251" s="211" t="s">
        <v>202</v>
      </c>
      <c r="BM251" s="161" t="s">
        <v>990</v>
      </c>
    </row>
    <row r="252" spans="2:65" s="2" customFormat="1" ht="24.2" customHeight="1">
      <c r="B252" s="246"/>
      <c r="C252" s="150" t="s">
        <v>563</v>
      </c>
      <c r="D252" s="150" t="s">
        <v>140</v>
      </c>
      <c r="E252" s="151" t="s">
        <v>1650</v>
      </c>
      <c r="F252" s="152" t="s">
        <v>1651</v>
      </c>
      <c r="G252" s="153" t="s">
        <v>1473</v>
      </c>
      <c r="H252" s="188">
        <v>0</v>
      </c>
      <c r="I252" s="155"/>
      <c r="J252" s="155">
        <f t="shared" si="40"/>
        <v>0</v>
      </c>
      <c r="K252" s="247"/>
      <c r="L252" s="39"/>
      <c r="M252" s="157" t="s">
        <v>1</v>
      </c>
      <c r="N252" s="234" t="s">
        <v>39</v>
      </c>
      <c r="O252" s="248">
        <v>0</v>
      </c>
      <c r="P252" s="248">
        <f t="shared" si="41"/>
        <v>0</v>
      </c>
      <c r="Q252" s="248">
        <v>0</v>
      </c>
      <c r="R252" s="248">
        <f t="shared" si="42"/>
        <v>0</v>
      </c>
      <c r="S252" s="248">
        <v>0</v>
      </c>
      <c r="T252" s="160">
        <f t="shared" si="43"/>
        <v>0</v>
      </c>
      <c r="AR252" s="161" t="s">
        <v>202</v>
      </c>
      <c r="AT252" s="161" t="s">
        <v>140</v>
      </c>
      <c r="AU252" s="161" t="s">
        <v>86</v>
      </c>
      <c r="AY252" s="211" t="s">
        <v>138</v>
      </c>
      <c r="BE252" s="249">
        <f t="shared" si="44"/>
        <v>0</v>
      </c>
      <c r="BF252" s="249">
        <f t="shared" si="45"/>
        <v>0</v>
      </c>
      <c r="BG252" s="249">
        <f t="shared" si="46"/>
        <v>0</v>
      </c>
      <c r="BH252" s="249">
        <f t="shared" si="47"/>
        <v>0</v>
      </c>
      <c r="BI252" s="249">
        <f t="shared" si="48"/>
        <v>0</v>
      </c>
      <c r="BJ252" s="211" t="s">
        <v>86</v>
      </c>
      <c r="BK252" s="249">
        <f t="shared" si="49"/>
        <v>0</v>
      </c>
      <c r="BL252" s="211" t="s">
        <v>202</v>
      </c>
      <c r="BM252" s="161" t="s">
        <v>998</v>
      </c>
    </row>
    <row r="253" spans="2:65" s="2" customFormat="1" ht="24.2" customHeight="1">
      <c r="B253" s="246"/>
      <c r="C253" s="150" t="s">
        <v>567</v>
      </c>
      <c r="D253" s="150" t="s">
        <v>140</v>
      </c>
      <c r="E253" s="151" t="s">
        <v>1652</v>
      </c>
      <c r="F253" s="152" t="s">
        <v>1653</v>
      </c>
      <c r="G253" s="153" t="s">
        <v>1473</v>
      </c>
      <c r="H253" s="188">
        <v>0</v>
      </c>
      <c r="I253" s="155"/>
      <c r="J253" s="155">
        <f t="shared" si="40"/>
        <v>0</v>
      </c>
      <c r="K253" s="247"/>
      <c r="L253" s="39"/>
      <c r="M253" s="157" t="s">
        <v>1</v>
      </c>
      <c r="N253" s="234" t="s">
        <v>39</v>
      </c>
      <c r="O253" s="248">
        <v>0</v>
      </c>
      <c r="P253" s="248">
        <f t="shared" si="41"/>
        <v>0</v>
      </c>
      <c r="Q253" s="248">
        <v>0</v>
      </c>
      <c r="R253" s="248">
        <f t="shared" si="42"/>
        <v>0</v>
      </c>
      <c r="S253" s="248">
        <v>0</v>
      </c>
      <c r="T253" s="160">
        <f t="shared" si="43"/>
        <v>0</v>
      </c>
      <c r="AR253" s="161" t="s">
        <v>202</v>
      </c>
      <c r="AT253" s="161" t="s">
        <v>140</v>
      </c>
      <c r="AU253" s="161" t="s">
        <v>86</v>
      </c>
      <c r="AY253" s="211" t="s">
        <v>138</v>
      </c>
      <c r="BE253" s="249">
        <f t="shared" si="44"/>
        <v>0</v>
      </c>
      <c r="BF253" s="249">
        <f t="shared" si="45"/>
        <v>0</v>
      </c>
      <c r="BG253" s="249">
        <f t="shared" si="46"/>
        <v>0</v>
      </c>
      <c r="BH253" s="249">
        <f t="shared" si="47"/>
        <v>0</v>
      </c>
      <c r="BI253" s="249">
        <f t="shared" si="48"/>
        <v>0</v>
      </c>
      <c r="BJ253" s="211" t="s">
        <v>86</v>
      </c>
      <c r="BK253" s="249">
        <f t="shared" si="49"/>
        <v>0</v>
      </c>
      <c r="BL253" s="211" t="s">
        <v>202</v>
      </c>
      <c r="BM253" s="161" t="s">
        <v>1006</v>
      </c>
    </row>
    <row r="254" spans="2:65" s="2" customFormat="1" ht="24.2" customHeight="1">
      <c r="B254" s="246"/>
      <c r="C254" s="150" t="s">
        <v>571</v>
      </c>
      <c r="D254" s="150" t="s">
        <v>140</v>
      </c>
      <c r="E254" s="151" t="s">
        <v>1654</v>
      </c>
      <c r="F254" s="152" t="s">
        <v>1655</v>
      </c>
      <c r="G254" s="153" t="s">
        <v>1473</v>
      </c>
      <c r="H254" s="154">
        <v>30</v>
      </c>
      <c r="I254" s="178"/>
      <c r="J254" s="155">
        <f t="shared" si="40"/>
        <v>0</v>
      </c>
      <c r="K254" s="247"/>
      <c r="L254" s="39"/>
      <c r="M254" s="157" t="s">
        <v>1</v>
      </c>
      <c r="N254" s="234" t="s">
        <v>39</v>
      </c>
      <c r="O254" s="248">
        <v>0</v>
      </c>
      <c r="P254" s="248">
        <f t="shared" si="41"/>
        <v>0</v>
      </c>
      <c r="Q254" s="248">
        <v>0</v>
      </c>
      <c r="R254" s="248">
        <f t="shared" si="42"/>
        <v>0</v>
      </c>
      <c r="S254" s="248">
        <v>0</v>
      </c>
      <c r="T254" s="160">
        <f t="shared" si="43"/>
        <v>0</v>
      </c>
      <c r="AR254" s="161" t="s">
        <v>202</v>
      </c>
      <c r="AT254" s="161" t="s">
        <v>140</v>
      </c>
      <c r="AU254" s="161" t="s">
        <v>86</v>
      </c>
      <c r="AY254" s="211" t="s">
        <v>138</v>
      </c>
      <c r="BE254" s="249">
        <f t="shared" si="44"/>
        <v>0</v>
      </c>
      <c r="BF254" s="249">
        <f t="shared" si="45"/>
        <v>0</v>
      </c>
      <c r="BG254" s="249">
        <f t="shared" si="46"/>
        <v>0</v>
      </c>
      <c r="BH254" s="249">
        <f t="shared" si="47"/>
        <v>0</v>
      </c>
      <c r="BI254" s="249">
        <f t="shared" si="48"/>
        <v>0</v>
      </c>
      <c r="BJ254" s="211" t="s">
        <v>86</v>
      </c>
      <c r="BK254" s="249">
        <f t="shared" si="49"/>
        <v>0</v>
      </c>
      <c r="BL254" s="211" t="s">
        <v>202</v>
      </c>
      <c r="BM254" s="161" t="s">
        <v>1013</v>
      </c>
    </row>
    <row r="255" spans="2:65" s="2" customFormat="1" ht="21.75" customHeight="1">
      <c r="B255" s="246"/>
      <c r="C255" s="150" t="s">
        <v>575</v>
      </c>
      <c r="D255" s="150" t="s">
        <v>140</v>
      </c>
      <c r="E255" s="151" t="s">
        <v>1656</v>
      </c>
      <c r="F255" s="152" t="s">
        <v>1657</v>
      </c>
      <c r="G255" s="153" t="s">
        <v>1473</v>
      </c>
      <c r="H255" s="154">
        <v>30</v>
      </c>
      <c r="I255" s="178"/>
      <c r="J255" s="155">
        <f t="shared" si="40"/>
        <v>0</v>
      </c>
      <c r="K255" s="247"/>
      <c r="L255" s="39"/>
      <c r="M255" s="157" t="s">
        <v>1</v>
      </c>
      <c r="N255" s="234" t="s">
        <v>39</v>
      </c>
      <c r="O255" s="248">
        <v>0</v>
      </c>
      <c r="P255" s="248">
        <f t="shared" si="41"/>
        <v>0</v>
      </c>
      <c r="Q255" s="248">
        <v>0</v>
      </c>
      <c r="R255" s="248">
        <f t="shared" si="42"/>
        <v>0</v>
      </c>
      <c r="S255" s="248">
        <v>0</v>
      </c>
      <c r="T255" s="160">
        <f t="shared" si="43"/>
        <v>0</v>
      </c>
      <c r="AR255" s="161" t="s">
        <v>202</v>
      </c>
      <c r="AT255" s="161" t="s">
        <v>140</v>
      </c>
      <c r="AU255" s="161" t="s">
        <v>86</v>
      </c>
      <c r="AY255" s="211" t="s">
        <v>138</v>
      </c>
      <c r="BE255" s="249">
        <f t="shared" si="44"/>
        <v>0</v>
      </c>
      <c r="BF255" s="249">
        <f t="shared" si="45"/>
        <v>0</v>
      </c>
      <c r="BG255" s="249">
        <f t="shared" si="46"/>
        <v>0</v>
      </c>
      <c r="BH255" s="249">
        <f t="shared" si="47"/>
        <v>0</v>
      </c>
      <c r="BI255" s="249">
        <f t="shared" si="48"/>
        <v>0</v>
      </c>
      <c r="BJ255" s="211" t="s">
        <v>86</v>
      </c>
      <c r="BK255" s="249">
        <f t="shared" si="49"/>
        <v>0</v>
      </c>
      <c r="BL255" s="211" t="s">
        <v>202</v>
      </c>
      <c r="BM255" s="161" t="s">
        <v>1021</v>
      </c>
    </row>
    <row r="256" spans="2:65" s="2" customFormat="1" ht="21.75" customHeight="1">
      <c r="B256" s="246"/>
      <c r="C256" s="150" t="s">
        <v>579</v>
      </c>
      <c r="D256" s="150" t="s">
        <v>140</v>
      </c>
      <c r="E256" s="151" t="s">
        <v>1658</v>
      </c>
      <c r="F256" s="152" t="s">
        <v>1659</v>
      </c>
      <c r="G256" s="153" t="s">
        <v>1473</v>
      </c>
      <c r="H256" s="154">
        <v>15</v>
      </c>
      <c r="I256" s="178"/>
      <c r="J256" s="155">
        <f t="shared" si="40"/>
        <v>0</v>
      </c>
      <c r="K256" s="247"/>
      <c r="L256" s="39"/>
      <c r="M256" s="157" t="s">
        <v>1</v>
      </c>
      <c r="N256" s="234" t="s">
        <v>39</v>
      </c>
      <c r="O256" s="248">
        <v>0</v>
      </c>
      <c r="P256" s="248">
        <f t="shared" si="41"/>
        <v>0</v>
      </c>
      <c r="Q256" s="248">
        <v>0</v>
      </c>
      <c r="R256" s="248">
        <f t="shared" si="42"/>
        <v>0</v>
      </c>
      <c r="S256" s="248">
        <v>0</v>
      </c>
      <c r="T256" s="160">
        <f t="shared" si="43"/>
        <v>0</v>
      </c>
      <c r="AR256" s="161" t="s">
        <v>202</v>
      </c>
      <c r="AT256" s="161" t="s">
        <v>140</v>
      </c>
      <c r="AU256" s="161" t="s">
        <v>86</v>
      </c>
      <c r="AY256" s="211" t="s">
        <v>138</v>
      </c>
      <c r="BE256" s="249">
        <f t="shared" si="44"/>
        <v>0</v>
      </c>
      <c r="BF256" s="249">
        <f t="shared" si="45"/>
        <v>0</v>
      </c>
      <c r="BG256" s="249">
        <f t="shared" si="46"/>
        <v>0</v>
      </c>
      <c r="BH256" s="249">
        <f t="shared" si="47"/>
        <v>0</v>
      </c>
      <c r="BI256" s="249">
        <f t="shared" si="48"/>
        <v>0</v>
      </c>
      <c r="BJ256" s="211" t="s">
        <v>86</v>
      </c>
      <c r="BK256" s="249">
        <f t="shared" si="49"/>
        <v>0</v>
      </c>
      <c r="BL256" s="211" t="s">
        <v>202</v>
      </c>
      <c r="BM256" s="161" t="s">
        <v>1027</v>
      </c>
    </row>
    <row r="257" spans="2:65" s="2" customFormat="1" ht="21.75" customHeight="1">
      <c r="B257" s="246"/>
      <c r="C257" s="150" t="s">
        <v>583</v>
      </c>
      <c r="D257" s="150" t="s">
        <v>140</v>
      </c>
      <c r="E257" s="151" t="s">
        <v>1660</v>
      </c>
      <c r="F257" s="152" t="s">
        <v>1661</v>
      </c>
      <c r="G257" s="153" t="s">
        <v>1473</v>
      </c>
      <c r="H257" s="154">
        <v>37</v>
      </c>
      <c r="I257" s="178"/>
      <c r="J257" s="155">
        <f t="shared" si="40"/>
        <v>0</v>
      </c>
      <c r="K257" s="247"/>
      <c r="L257" s="39"/>
      <c r="M257" s="157" t="s">
        <v>1</v>
      </c>
      <c r="N257" s="234" t="s">
        <v>39</v>
      </c>
      <c r="O257" s="248">
        <v>0</v>
      </c>
      <c r="P257" s="248">
        <f t="shared" si="41"/>
        <v>0</v>
      </c>
      <c r="Q257" s="248">
        <v>0</v>
      </c>
      <c r="R257" s="248">
        <f t="shared" si="42"/>
        <v>0</v>
      </c>
      <c r="S257" s="248">
        <v>0</v>
      </c>
      <c r="T257" s="160">
        <f t="shared" si="43"/>
        <v>0</v>
      </c>
      <c r="AR257" s="161" t="s">
        <v>202</v>
      </c>
      <c r="AT257" s="161" t="s">
        <v>140</v>
      </c>
      <c r="AU257" s="161" t="s">
        <v>86</v>
      </c>
      <c r="AY257" s="211" t="s">
        <v>138</v>
      </c>
      <c r="BE257" s="249">
        <f t="shared" si="44"/>
        <v>0</v>
      </c>
      <c r="BF257" s="249">
        <f t="shared" si="45"/>
        <v>0</v>
      </c>
      <c r="BG257" s="249">
        <f t="shared" si="46"/>
        <v>0</v>
      </c>
      <c r="BH257" s="249">
        <f t="shared" si="47"/>
        <v>0</v>
      </c>
      <c r="BI257" s="249">
        <f t="shared" si="48"/>
        <v>0</v>
      </c>
      <c r="BJ257" s="211" t="s">
        <v>86</v>
      </c>
      <c r="BK257" s="249">
        <f t="shared" si="49"/>
        <v>0</v>
      </c>
      <c r="BL257" s="211" t="s">
        <v>202</v>
      </c>
      <c r="BM257" s="161" t="s">
        <v>1035</v>
      </c>
    </row>
    <row r="258" spans="2:65" s="2" customFormat="1" ht="21.75" customHeight="1">
      <c r="B258" s="246"/>
      <c r="C258" s="150" t="s">
        <v>587</v>
      </c>
      <c r="D258" s="150" t="s">
        <v>140</v>
      </c>
      <c r="E258" s="151" t="s">
        <v>1662</v>
      </c>
      <c r="F258" s="152" t="s">
        <v>1663</v>
      </c>
      <c r="G258" s="153" t="s">
        <v>1473</v>
      </c>
      <c r="H258" s="154">
        <v>1</v>
      </c>
      <c r="I258" s="178"/>
      <c r="J258" s="155">
        <f t="shared" si="40"/>
        <v>0</v>
      </c>
      <c r="K258" s="247"/>
      <c r="L258" s="39"/>
      <c r="M258" s="157" t="s">
        <v>1</v>
      </c>
      <c r="N258" s="234" t="s">
        <v>39</v>
      </c>
      <c r="O258" s="248">
        <v>0</v>
      </c>
      <c r="P258" s="248">
        <f t="shared" si="41"/>
        <v>0</v>
      </c>
      <c r="Q258" s="248">
        <v>0</v>
      </c>
      <c r="R258" s="248">
        <f t="shared" si="42"/>
        <v>0</v>
      </c>
      <c r="S258" s="248">
        <v>0</v>
      </c>
      <c r="T258" s="160">
        <f t="shared" si="43"/>
        <v>0</v>
      </c>
      <c r="AR258" s="161" t="s">
        <v>202</v>
      </c>
      <c r="AT258" s="161" t="s">
        <v>140</v>
      </c>
      <c r="AU258" s="161" t="s">
        <v>86</v>
      </c>
      <c r="AY258" s="211" t="s">
        <v>138</v>
      </c>
      <c r="BE258" s="249">
        <f t="shared" si="44"/>
        <v>0</v>
      </c>
      <c r="BF258" s="249">
        <f t="shared" si="45"/>
        <v>0</v>
      </c>
      <c r="BG258" s="249">
        <f t="shared" si="46"/>
        <v>0</v>
      </c>
      <c r="BH258" s="249">
        <f t="shared" si="47"/>
        <v>0</v>
      </c>
      <c r="BI258" s="249">
        <f t="shared" si="48"/>
        <v>0</v>
      </c>
      <c r="BJ258" s="211" t="s">
        <v>86</v>
      </c>
      <c r="BK258" s="249">
        <f t="shared" si="49"/>
        <v>0</v>
      </c>
      <c r="BL258" s="211" t="s">
        <v>202</v>
      </c>
      <c r="BM258" s="161" t="s">
        <v>1042</v>
      </c>
    </row>
    <row r="259" spans="2:65" s="2" customFormat="1" ht="21.75" customHeight="1">
      <c r="B259" s="246"/>
      <c r="C259" s="150" t="s">
        <v>591</v>
      </c>
      <c r="D259" s="150" t="s">
        <v>140</v>
      </c>
      <c r="E259" s="151" t="s">
        <v>1664</v>
      </c>
      <c r="F259" s="152" t="s">
        <v>1665</v>
      </c>
      <c r="G259" s="153" t="s">
        <v>1473</v>
      </c>
      <c r="H259" s="154">
        <v>7</v>
      </c>
      <c r="I259" s="178"/>
      <c r="J259" s="155">
        <f t="shared" si="40"/>
        <v>0</v>
      </c>
      <c r="K259" s="247"/>
      <c r="L259" s="39"/>
      <c r="M259" s="157" t="s">
        <v>1</v>
      </c>
      <c r="N259" s="234" t="s">
        <v>39</v>
      </c>
      <c r="O259" s="248">
        <v>0</v>
      </c>
      <c r="P259" s="248">
        <f t="shared" si="41"/>
        <v>0</v>
      </c>
      <c r="Q259" s="248">
        <v>0</v>
      </c>
      <c r="R259" s="248">
        <f t="shared" si="42"/>
        <v>0</v>
      </c>
      <c r="S259" s="248">
        <v>0</v>
      </c>
      <c r="T259" s="160">
        <f t="shared" si="43"/>
        <v>0</v>
      </c>
      <c r="AR259" s="161" t="s">
        <v>202</v>
      </c>
      <c r="AT259" s="161" t="s">
        <v>140</v>
      </c>
      <c r="AU259" s="161" t="s">
        <v>86</v>
      </c>
      <c r="AY259" s="211" t="s">
        <v>138</v>
      </c>
      <c r="BE259" s="249">
        <f t="shared" si="44"/>
        <v>0</v>
      </c>
      <c r="BF259" s="249">
        <f t="shared" si="45"/>
        <v>0</v>
      </c>
      <c r="BG259" s="249">
        <f t="shared" si="46"/>
        <v>0</v>
      </c>
      <c r="BH259" s="249">
        <f t="shared" si="47"/>
        <v>0</v>
      </c>
      <c r="BI259" s="249">
        <f t="shared" si="48"/>
        <v>0</v>
      </c>
      <c r="BJ259" s="211" t="s">
        <v>86</v>
      </c>
      <c r="BK259" s="249">
        <f t="shared" si="49"/>
        <v>0</v>
      </c>
      <c r="BL259" s="211" t="s">
        <v>202</v>
      </c>
      <c r="BM259" s="161" t="s">
        <v>1050</v>
      </c>
    </row>
    <row r="260" spans="2:65" s="2" customFormat="1" ht="21.75" customHeight="1">
      <c r="B260" s="246"/>
      <c r="C260" s="150" t="s">
        <v>595</v>
      </c>
      <c r="D260" s="150" t="s">
        <v>140</v>
      </c>
      <c r="E260" s="151" t="s">
        <v>1666</v>
      </c>
      <c r="F260" s="152" t="s">
        <v>1667</v>
      </c>
      <c r="G260" s="153" t="s">
        <v>1473</v>
      </c>
      <c r="H260" s="154">
        <v>6</v>
      </c>
      <c r="I260" s="178"/>
      <c r="J260" s="155">
        <f t="shared" si="40"/>
        <v>0</v>
      </c>
      <c r="K260" s="247"/>
      <c r="L260" s="39"/>
      <c r="M260" s="157" t="s">
        <v>1</v>
      </c>
      <c r="N260" s="234" t="s">
        <v>39</v>
      </c>
      <c r="O260" s="248">
        <v>0</v>
      </c>
      <c r="P260" s="248">
        <f t="shared" si="41"/>
        <v>0</v>
      </c>
      <c r="Q260" s="248">
        <v>0</v>
      </c>
      <c r="R260" s="248">
        <f t="shared" si="42"/>
        <v>0</v>
      </c>
      <c r="S260" s="248">
        <v>0</v>
      </c>
      <c r="T260" s="160">
        <f t="shared" si="43"/>
        <v>0</v>
      </c>
      <c r="AR260" s="161" t="s">
        <v>202</v>
      </c>
      <c r="AT260" s="161" t="s">
        <v>140</v>
      </c>
      <c r="AU260" s="161" t="s">
        <v>86</v>
      </c>
      <c r="AY260" s="211" t="s">
        <v>138</v>
      </c>
      <c r="BE260" s="249">
        <f t="shared" si="44"/>
        <v>0</v>
      </c>
      <c r="BF260" s="249">
        <f t="shared" si="45"/>
        <v>0</v>
      </c>
      <c r="BG260" s="249">
        <f t="shared" si="46"/>
        <v>0</v>
      </c>
      <c r="BH260" s="249">
        <f t="shared" si="47"/>
        <v>0</v>
      </c>
      <c r="BI260" s="249">
        <f t="shared" si="48"/>
        <v>0</v>
      </c>
      <c r="BJ260" s="211" t="s">
        <v>86</v>
      </c>
      <c r="BK260" s="249">
        <f t="shared" si="49"/>
        <v>0</v>
      </c>
      <c r="BL260" s="211" t="s">
        <v>202</v>
      </c>
      <c r="BM260" s="161" t="s">
        <v>1057</v>
      </c>
    </row>
    <row r="261" spans="2:65" s="2" customFormat="1" ht="24.2" customHeight="1">
      <c r="B261" s="246"/>
      <c r="C261" s="150" t="s">
        <v>599</v>
      </c>
      <c r="D261" s="150" t="s">
        <v>140</v>
      </c>
      <c r="E261" s="151" t="s">
        <v>1668</v>
      </c>
      <c r="F261" s="152" t="s">
        <v>1669</v>
      </c>
      <c r="G261" s="153" t="s">
        <v>1473</v>
      </c>
      <c r="H261" s="154">
        <v>7</v>
      </c>
      <c r="I261" s="178"/>
      <c r="J261" s="155">
        <f t="shared" si="40"/>
        <v>0</v>
      </c>
      <c r="K261" s="247"/>
      <c r="L261" s="39"/>
      <c r="M261" s="157" t="s">
        <v>1</v>
      </c>
      <c r="N261" s="234" t="s">
        <v>39</v>
      </c>
      <c r="O261" s="248">
        <v>0</v>
      </c>
      <c r="P261" s="248">
        <f t="shared" si="41"/>
        <v>0</v>
      </c>
      <c r="Q261" s="248">
        <v>0</v>
      </c>
      <c r="R261" s="248">
        <f t="shared" si="42"/>
        <v>0</v>
      </c>
      <c r="S261" s="248">
        <v>0</v>
      </c>
      <c r="T261" s="160">
        <f t="shared" si="43"/>
        <v>0</v>
      </c>
      <c r="AR261" s="161" t="s">
        <v>202</v>
      </c>
      <c r="AT261" s="161" t="s">
        <v>140</v>
      </c>
      <c r="AU261" s="161" t="s">
        <v>86</v>
      </c>
      <c r="AY261" s="211" t="s">
        <v>138</v>
      </c>
      <c r="BE261" s="249">
        <f t="shared" si="44"/>
        <v>0</v>
      </c>
      <c r="BF261" s="249">
        <f t="shared" si="45"/>
        <v>0</v>
      </c>
      <c r="BG261" s="249">
        <f t="shared" si="46"/>
        <v>0</v>
      </c>
      <c r="BH261" s="249">
        <f t="shared" si="47"/>
        <v>0</v>
      </c>
      <c r="BI261" s="249">
        <f t="shared" si="48"/>
        <v>0</v>
      </c>
      <c r="BJ261" s="211" t="s">
        <v>86</v>
      </c>
      <c r="BK261" s="249">
        <f t="shared" si="49"/>
        <v>0</v>
      </c>
      <c r="BL261" s="211" t="s">
        <v>202</v>
      </c>
      <c r="BM261" s="161" t="s">
        <v>1065</v>
      </c>
    </row>
    <row r="262" spans="2:65" s="2" customFormat="1" ht="24.2" customHeight="1">
      <c r="B262" s="246"/>
      <c r="C262" s="150" t="s">
        <v>603</v>
      </c>
      <c r="D262" s="150" t="s">
        <v>140</v>
      </c>
      <c r="E262" s="151" t="s">
        <v>1670</v>
      </c>
      <c r="F262" s="152" t="s">
        <v>1671</v>
      </c>
      <c r="G262" s="153" t="s">
        <v>1473</v>
      </c>
      <c r="H262" s="154">
        <v>5</v>
      </c>
      <c r="I262" s="178"/>
      <c r="J262" s="155">
        <f t="shared" si="40"/>
        <v>0</v>
      </c>
      <c r="K262" s="247"/>
      <c r="L262" s="39"/>
      <c r="M262" s="157" t="s">
        <v>1</v>
      </c>
      <c r="N262" s="234" t="s">
        <v>39</v>
      </c>
      <c r="O262" s="248">
        <v>0</v>
      </c>
      <c r="P262" s="248">
        <f t="shared" si="41"/>
        <v>0</v>
      </c>
      <c r="Q262" s="248">
        <v>0</v>
      </c>
      <c r="R262" s="248">
        <f t="shared" si="42"/>
        <v>0</v>
      </c>
      <c r="S262" s="248">
        <v>0</v>
      </c>
      <c r="T262" s="160">
        <f t="shared" si="43"/>
        <v>0</v>
      </c>
      <c r="AR262" s="161" t="s">
        <v>202</v>
      </c>
      <c r="AT262" s="161" t="s">
        <v>140</v>
      </c>
      <c r="AU262" s="161" t="s">
        <v>86</v>
      </c>
      <c r="AY262" s="211" t="s">
        <v>138</v>
      </c>
      <c r="BE262" s="249">
        <f t="shared" si="44"/>
        <v>0</v>
      </c>
      <c r="BF262" s="249">
        <f t="shared" si="45"/>
        <v>0</v>
      </c>
      <c r="BG262" s="249">
        <f t="shared" si="46"/>
        <v>0</v>
      </c>
      <c r="BH262" s="249">
        <f t="shared" si="47"/>
        <v>0</v>
      </c>
      <c r="BI262" s="249">
        <f t="shared" si="48"/>
        <v>0</v>
      </c>
      <c r="BJ262" s="211" t="s">
        <v>86</v>
      </c>
      <c r="BK262" s="249">
        <f t="shared" si="49"/>
        <v>0</v>
      </c>
      <c r="BL262" s="211" t="s">
        <v>202</v>
      </c>
      <c r="BM262" s="161" t="s">
        <v>1071</v>
      </c>
    </row>
    <row r="263" spans="2:65" s="2" customFormat="1" ht="16.5" customHeight="1">
      <c r="B263" s="246"/>
      <c r="C263" s="150" t="s">
        <v>607</v>
      </c>
      <c r="D263" s="150" t="s">
        <v>140</v>
      </c>
      <c r="E263" s="151" t="s">
        <v>1672</v>
      </c>
      <c r="F263" s="152" t="s">
        <v>1673</v>
      </c>
      <c r="G263" s="153" t="s">
        <v>1473</v>
      </c>
      <c r="H263" s="154">
        <v>29</v>
      </c>
      <c r="I263" s="178"/>
      <c r="J263" s="155">
        <f t="shared" si="40"/>
        <v>0</v>
      </c>
      <c r="K263" s="247"/>
      <c r="L263" s="39"/>
      <c r="M263" s="157" t="s">
        <v>1</v>
      </c>
      <c r="N263" s="234" t="s">
        <v>39</v>
      </c>
      <c r="O263" s="248">
        <v>0</v>
      </c>
      <c r="P263" s="248">
        <f t="shared" si="41"/>
        <v>0</v>
      </c>
      <c r="Q263" s="248">
        <v>0</v>
      </c>
      <c r="R263" s="248">
        <f t="shared" si="42"/>
        <v>0</v>
      </c>
      <c r="S263" s="248">
        <v>0</v>
      </c>
      <c r="T263" s="160">
        <f t="shared" si="43"/>
        <v>0</v>
      </c>
      <c r="AR263" s="161" t="s">
        <v>202</v>
      </c>
      <c r="AT263" s="161" t="s">
        <v>140</v>
      </c>
      <c r="AU263" s="161" t="s">
        <v>86</v>
      </c>
      <c r="AY263" s="211" t="s">
        <v>138</v>
      </c>
      <c r="BE263" s="249">
        <f t="shared" si="44"/>
        <v>0</v>
      </c>
      <c r="BF263" s="249">
        <f t="shared" si="45"/>
        <v>0</v>
      </c>
      <c r="BG263" s="249">
        <f t="shared" si="46"/>
        <v>0</v>
      </c>
      <c r="BH263" s="249">
        <f t="shared" si="47"/>
        <v>0</v>
      </c>
      <c r="BI263" s="249">
        <f t="shared" si="48"/>
        <v>0</v>
      </c>
      <c r="BJ263" s="211" t="s">
        <v>86</v>
      </c>
      <c r="BK263" s="249">
        <f t="shared" si="49"/>
        <v>0</v>
      </c>
      <c r="BL263" s="211" t="s">
        <v>202</v>
      </c>
      <c r="BM263" s="161" t="s">
        <v>1079</v>
      </c>
    </row>
    <row r="264" spans="2:65" s="2" customFormat="1" ht="16.5" customHeight="1">
      <c r="B264" s="246"/>
      <c r="C264" s="150" t="s">
        <v>611</v>
      </c>
      <c r="D264" s="150" t="s">
        <v>140</v>
      </c>
      <c r="E264" s="151" t="s">
        <v>1674</v>
      </c>
      <c r="F264" s="152" t="s">
        <v>1675</v>
      </c>
      <c r="G264" s="153" t="s">
        <v>1473</v>
      </c>
      <c r="H264" s="154">
        <v>47</v>
      </c>
      <c r="I264" s="178"/>
      <c r="J264" s="155">
        <f t="shared" si="40"/>
        <v>0</v>
      </c>
      <c r="K264" s="247"/>
      <c r="L264" s="39"/>
      <c r="M264" s="157" t="s">
        <v>1</v>
      </c>
      <c r="N264" s="234" t="s">
        <v>39</v>
      </c>
      <c r="O264" s="248">
        <v>0</v>
      </c>
      <c r="P264" s="248">
        <f t="shared" si="41"/>
        <v>0</v>
      </c>
      <c r="Q264" s="248">
        <v>0</v>
      </c>
      <c r="R264" s="248">
        <f t="shared" si="42"/>
        <v>0</v>
      </c>
      <c r="S264" s="248">
        <v>0</v>
      </c>
      <c r="T264" s="160">
        <f t="shared" si="43"/>
        <v>0</v>
      </c>
      <c r="AR264" s="161" t="s">
        <v>202</v>
      </c>
      <c r="AT264" s="161" t="s">
        <v>140</v>
      </c>
      <c r="AU264" s="161" t="s">
        <v>86</v>
      </c>
      <c r="AY264" s="211" t="s">
        <v>138</v>
      </c>
      <c r="BE264" s="249">
        <f t="shared" si="44"/>
        <v>0</v>
      </c>
      <c r="BF264" s="249">
        <f t="shared" si="45"/>
        <v>0</v>
      </c>
      <c r="BG264" s="249">
        <f t="shared" si="46"/>
        <v>0</v>
      </c>
      <c r="BH264" s="249">
        <f t="shared" si="47"/>
        <v>0</v>
      </c>
      <c r="BI264" s="249">
        <f t="shared" si="48"/>
        <v>0</v>
      </c>
      <c r="BJ264" s="211" t="s">
        <v>86</v>
      </c>
      <c r="BK264" s="249">
        <f t="shared" si="49"/>
        <v>0</v>
      </c>
      <c r="BL264" s="211" t="s">
        <v>202</v>
      </c>
      <c r="BM264" s="161" t="s">
        <v>1087</v>
      </c>
    </row>
    <row r="265" spans="2:65" s="2" customFormat="1" ht="16.5" customHeight="1">
      <c r="B265" s="246"/>
      <c r="C265" s="150" t="s">
        <v>615</v>
      </c>
      <c r="D265" s="150" t="s">
        <v>140</v>
      </c>
      <c r="E265" s="151" t="s">
        <v>1676</v>
      </c>
      <c r="F265" s="152" t="s">
        <v>1677</v>
      </c>
      <c r="G265" s="153" t="s">
        <v>1473</v>
      </c>
      <c r="H265" s="154">
        <v>1</v>
      </c>
      <c r="I265" s="178"/>
      <c r="J265" s="155">
        <f t="shared" si="40"/>
        <v>0</v>
      </c>
      <c r="K265" s="247"/>
      <c r="L265" s="39"/>
      <c r="M265" s="157" t="s">
        <v>1</v>
      </c>
      <c r="N265" s="234" t="s">
        <v>39</v>
      </c>
      <c r="O265" s="248">
        <v>0</v>
      </c>
      <c r="P265" s="248">
        <f t="shared" si="41"/>
        <v>0</v>
      </c>
      <c r="Q265" s="248">
        <v>0</v>
      </c>
      <c r="R265" s="248">
        <f t="shared" si="42"/>
        <v>0</v>
      </c>
      <c r="S265" s="248">
        <v>0</v>
      </c>
      <c r="T265" s="160">
        <f t="shared" si="43"/>
        <v>0</v>
      </c>
      <c r="AR265" s="161" t="s">
        <v>202</v>
      </c>
      <c r="AT265" s="161" t="s">
        <v>140</v>
      </c>
      <c r="AU265" s="161" t="s">
        <v>86</v>
      </c>
      <c r="AY265" s="211" t="s">
        <v>138</v>
      </c>
      <c r="BE265" s="249">
        <f t="shared" si="44"/>
        <v>0</v>
      </c>
      <c r="BF265" s="249">
        <f t="shared" si="45"/>
        <v>0</v>
      </c>
      <c r="BG265" s="249">
        <f t="shared" si="46"/>
        <v>0</v>
      </c>
      <c r="BH265" s="249">
        <f t="shared" si="47"/>
        <v>0</v>
      </c>
      <c r="BI265" s="249">
        <f t="shared" si="48"/>
        <v>0</v>
      </c>
      <c r="BJ265" s="211" t="s">
        <v>86</v>
      </c>
      <c r="BK265" s="249">
        <f t="shared" si="49"/>
        <v>0</v>
      </c>
      <c r="BL265" s="211" t="s">
        <v>202</v>
      </c>
      <c r="BM265" s="161" t="s">
        <v>1095</v>
      </c>
    </row>
    <row r="266" spans="2:65" s="2" customFormat="1" ht="16.5" customHeight="1">
      <c r="B266" s="246"/>
      <c r="C266" s="150" t="s">
        <v>619</v>
      </c>
      <c r="D266" s="150" t="s">
        <v>140</v>
      </c>
      <c r="E266" s="151" t="s">
        <v>1678</v>
      </c>
      <c r="F266" s="152" t="s">
        <v>1679</v>
      </c>
      <c r="G266" s="153" t="s">
        <v>1473</v>
      </c>
      <c r="H266" s="154">
        <v>10</v>
      </c>
      <c r="I266" s="178"/>
      <c r="J266" s="155">
        <f t="shared" si="40"/>
        <v>0</v>
      </c>
      <c r="K266" s="247"/>
      <c r="L266" s="39"/>
      <c r="M266" s="157" t="s">
        <v>1</v>
      </c>
      <c r="N266" s="234" t="s">
        <v>39</v>
      </c>
      <c r="O266" s="248">
        <v>0</v>
      </c>
      <c r="P266" s="248">
        <f t="shared" si="41"/>
        <v>0</v>
      </c>
      <c r="Q266" s="248">
        <v>0</v>
      </c>
      <c r="R266" s="248">
        <f t="shared" si="42"/>
        <v>0</v>
      </c>
      <c r="S266" s="248">
        <v>0</v>
      </c>
      <c r="T266" s="160">
        <f t="shared" si="43"/>
        <v>0</v>
      </c>
      <c r="AR266" s="161" t="s">
        <v>202</v>
      </c>
      <c r="AT266" s="161" t="s">
        <v>140</v>
      </c>
      <c r="AU266" s="161" t="s">
        <v>86</v>
      </c>
      <c r="AY266" s="211" t="s">
        <v>138</v>
      </c>
      <c r="BE266" s="249">
        <f t="shared" si="44"/>
        <v>0</v>
      </c>
      <c r="BF266" s="249">
        <f t="shared" si="45"/>
        <v>0</v>
      </c>
      <c r="BG266" s="249">
        <f t="shared" si="46"/>
        <v>0</v>
      </c>
      <c r="BH266" s="249">
        <f t="shared" si="47"/>
        <v>0</v>
      </c>
      <c r="BI266" s="249">
        <f t="shared" si="48"/>
        <v>0</v>
      </c>
      <c r="BJ266" s="211" t="s">
        <v>86</v>
      </c>
      <c r="BK266" s="249">
        <f t="shared" si="49"/>
        <v>0</v>
      </c>
      <c r="BL266" s="211" t="s">
        <v>202</v>
      </c>
      <c r="BM266" s="161" t="s">
        <v>1102</v>
      </c>
    </row>
    <row r="267" spans="2:65" s="2" customFormat="1" ht="37.9" customHeight="1">
      <c r="B267" s="246"/>
      <c r="C267" s="150" t="s">
        <v>623</v>
      </c>
      <c r="D267" s="150" t="s">
        <v>140</v>
      </c>
      <c r="E267" s="151" t="s">
        <v>1680</v>
      </c>
      <c r="F267" s="152" t="s">
        <v>1681</v>
      </c>
      <c r="G267" s="153" t="s">
        <v>1473</v>
      </c>
      <c r="H267" s="154">
        <v>10</v>
      </c>
      <c r="I267" s="178"/>
      <c r="J267" s="155">
        <f t="shared" si="40"/>
        <v>0</v>
      </c>
      <c r="K267" s="247"/>
      <c r="L267" s="39"/>
      <c r="M267" s="157" t="s">
        <v>1</v>
      </c>
      <c r="N267" s="234" t="s">
        <v>39</v>
      </c>
      <c r="O267" s="248">
        <v>0</v>
      </c>
      <c r="P267" s="248">
        <f t="shared" si="41"/>
        <v>0</v>
      </c>
      <c r="Q267" s="248">
        <v>0</v>
      </c>
      <c r="R267" s="248">
        <f t="shared" si="42"/>
        <v>0</v>
      </c>
      <c r="S267" s="248">
        <v>0</v>
      </c>
      <c r="T267" s="160">
        <f t="shared" si="43"/>
        <v>0</v>
      </c>
      <c r="AR267" s="161" t="s">
        <v>202</v>
      </c>
      <c r="AT267" s="161" t="s">
        <v>140</v>
      </c>
      <c r="AU267" s="161" t="s">
        <v>86</v>
      </c>
      <c r="AY267" s="211" t="s">
        <v>138</v>
      </c>
      <c r="BE267" s="249">
        <f t="shared" si="44"/>
        <v>0</v>
      </c>
      <c r="BF267" s="249">
        <f t="shared" si="45"/>
        <v>0</v>
      </c>
      <c r="BG267" s="249">
        <f t="shared" si="46"/>
        <v>0</v>
      </c>
      <c r="BH267" s="249">
        <f t="shared" si="47"/>
        <v>0</v>
      </c>
      <c r="BI267" s="249">
        <f t="shared" si="48"/>
        <v>0</v>
      </c>
      <c r="BJ267" s="211" t="s">
        <v>86</v>
      </c>
      <c r="BK267" s="249">
        <f t="shared" si="49"/>
        <v>0</v>
      </c>
      <c r="BL267" s="211" t="s">
        <v>202</v>
      </c>
      <c r="BM267" s="161" t="s">
        <v>1110</v>
      </c>
    </row>
    <row r="268" spans="2:65" s="2" customFormat="1" ht="21.75" customHeight="1">
      <c r="B268" s="246"/>
      <c r="C268" s="150" t="s">
        <v>627</v>
      </c>
      <c r="D268" s="150" t="s">
        <v>140</v>
      </c>
      <c r="E268" s="151" t="s">
        <v>1682</v>
      </c>
      <c r="F268" s="152" t="s">
        <v>1683</v>
      </c>
      <c r="G268" s="153" t="s">
        <v>143</v>
      </c>
      <c r="H268" s="154">
        <v>705</v>
      </c>
      <c r="I268" s="178"/>
      <c r="J268" s="155">
        <f t="shared" si="40"/>
        <v>0</v>
      </c>
      <c r="K268" s="247"/>
      <c r="L268" s="39"/>
      <c r="M268" s="157" t="s">
        <v>1</v>
      </c>
      <c r="N268" s="234" t="s">
        <v>39</v>
      </c>
      <c r="O268" s="248">
        <v>0</v>
      </c>
      <c r="P268" s="248">
        <f t="shared" si="41"/>
        <v>0</v>
      </c>
      <c r="Q268" s="248">
        <v>0</v>
      </c>
      <c r="R268" s="248">
        <f t="shared" si="42"/>
        <v>0</v>
      </c>
      <c r="S268" s="248">
        <v>0</v>
      </c>
      <c r="T268" s="160">
        <f t="shared" si="43"/>
        <v>0</v>
      </c>
      <c r="AR268" s="161" t="s">
        <v>202</v>
      </c>
      <c r="AT268" s="161" t="s">
        <v>140</v>
      </c>
      <c r="AU268" s="161" t="s">
        <v>86</v>
      </c>
      <c r="AY268" s="211" t="s">
        <v>138</v>
      </c>
      <c r="BE268" s="249">
        <f t="shared" si="44"/>
        <v>0</v>
      </c>
      <c r="BF268" s="249">
        <f t="shared" si="45"/>
        <v>0</v>
      </c>
      <c r="BG268" s="249">
        <f t="shared" si="46"/>
        <v>0</v>
      </c>
      <c r="BH268" s="249">
        <f t="shared" si="47"/>
        <v>0</v>
      </c>
      <c r="BI268" s="249">
        <f t="shared" si="48"/>
        <v>0</v>
      </c>
      <c r="BJ268" s="211" t="s">
        <v>86</v>
      </c>
      <c r="BK268" s="249">
        <f t="shared" si="49"/>
        <v>0</v>
      </c>
      <c r="BL268" s="211" t="s">
        <v>202</v>
      </c>
      <c r="BM268" s="161" t="s">
        <v>1117</v>
      </c>
    </row>
    <row r="269" spans="2:65" s="2" customFormat="1" ht="21.75" customHeight="1">
      <c r="B269" s="246"/>
      <c r="C269" s="150" t="s">
        <v>631</v>
      </c>
      <c r="D269" s="150" t="s">
        <v>140</v>
      </c>
      <c r="E269" s="151" t="s">
        <v>1684</v>
      </c>
      <c r="F269" s="152" t="s">
        <v>1685</v>
      </c>
      <c r="G269" s="153" t="s">
        <v>143</v>
      </c>
      <c r="H269" s="154">
        <v>705</v>
      </c>
      <c r="I269" s="178"/>
      <c r="J269" s="155">
        <f t="shared" si="40"/>
        <v>0</v>
      </c>
      <c r="K269" s="247"/>
      <c r="L269" s="39"/>
      <c r="M269" s="157" t="s">
        <v>1</v>
      </c>
      <c r="N269" s="234" t="s">
        <v>39</v>
      </c>
      <c r="O269" s="248">
        <v>0</v>
      </c>
      <c r="P269" s="248">
        <f t="shared" si="41"/>
        <v>0</v>
      </c>
      <c r="Q269" s="248">
        <v>0</v>
      </c>
      <c r="R269" s="248">
        <f t="shared" si="42"/>
        <v>0</v>
      </c>
      <c r="S269" s="248">
        <v>0</v>
      </c>
      <c r="T269" s="160">
        <f t="shared" si="43"/>
        <v>0</v>
      </c>
      <c r="AR269" s="161" t="s">
        <v>202</v>
      </c>
      <c r="AT269" s="161" t="s">
        <v>140</v>
      </c>
      <c r="AU269" s="161" t="s">
        <v>86</v>
      </c>
      <c r="AY269" s="211" t="s">
        <v>138</v>
      </c>
      <c r="BE269" s="249">
        <f t="shared" si="44"/>
        <v>0</v>
      </c>
      <c r="BF269" s="249">
        <f t="shared" si="45"/>
        <v>0</v>
      </c>
      <c r="BG269" s="249">
        <f t="shared" si="46"/>
        <v>0</v>
      </c>
      <c r="BH269" s="249">
        <f t="shared" si="47"/>
        <v>0</v>
      </c>
      <c r="BI269" s="249">
        <f t="shared" si="48"/>
        <v>0</v>
      </c>
      <c r="BJ269" s="211" t="s">
        <v>86</v>
      </c>
      <c r="BK269" s="249">
        <f t="shared" si="49"/>
        <v>0</v>
      </c>
      <c r="BL269" s="211" t="s">
        <v>202</v>
      </c>
      <c r="BM269" s="161" t="s">
        <v>1124</v>
      </c>
    </row>
    <row r="270" spans="2:65" s="2" customFormat="1" ht="16.5" customHeight="1">
      <c r="B270" s="246"/>
      <c r="C270" s="150" t="s">
        <v>635</v>
      </c>
      <c r="D270" s="150" t="s">
        <v>140</v>
      </c>
      <c r="E270" s="151" t="s">
        <v>1686</v>
      </c>
      <c r="F270" s="152" t="s">
        <v>1687</v>
      </c>
      <c r="G270" s="153" t="s">
        <v>519</v>
      </c>
      <c r="H270" s="154">
        <v>30</v>
      </c>
      <c r="I270" s="178"/>
      <c r="J270" s="155">
        <f t="shared" si="40"/>
        <v>0</v>
      </c>
      <c r="K270" s="247"/>
      <c r="L270" s="39"/>
      <c r="M270" s="157" t="s">
        <v>1</v>
      </c>
      <c r="N270" s="234" t="s">
        <v>39</v>
      </c>
      <c r="O270" s="248">
        <v>0</v>
      </c>
      <c r="P270" s="248">
        <f t="shared" si="41"/>
        <v>0</v>
      </c>
      <c r="Q270" s="248">
        <v>0</v>
      </c>
      <c r="R270" s="248">
        <f t="shared" si="42"/>
        <v>0</v>
      </c>
      <c r="S270" s="248">
        <v>0</v>
      </c>
      <c r="T270" s="160">
        <f t="shared" si="43"/>
        <v>0</v>
      </c>
      <c r="AR270" s="161" t="s">
        <v>202</v>
      </c>
      <c r="AT270" s="161" t="s">
        <v>140</v>
      </c>
      <c r="AU270" s="161" t="s">
        <v>86</v>
      </c>
      <c r="AY270" s="211" t="s">
        <v>138</v>
      </c>
      <c r="BE270" s="249">
        <f t="shared" si="44"/>
        <v>0</v>
      </c>
      <c r="BF270" s="249">
        <f t="shared" si="45"/>
        <v>0</v>
      </c>
      <c r="BG270" s="249">
        <f t="shared" si="46"/>
        <v>0</v>
      </c>
      <c r="BH270" s="249">
        <f t="shared" si="47"/>
        <v>0</v>
      </c>
      <c r="BI270" s="249">
        <f t="shared" si="48"/>
        <v>0</v>
      </c>
      <c r="BJ270" s="211" t="s">
        <v>86</v>
      </c>
      <c r="BK270" s="249">
        <f t="shared" si="49"/>
        <v>0</v>
      </c>
      <c r="BL270" s="211" t="s">
        <v>202</v>
      </c>
      <c r="BM270" s="161" t="s">
        <v>1131</v>
      </c>
    </row>
    <row r="271" spans="2:65" s="2" customFormat="1" ht="24.2" customHeight="1">
      <c r="B271" s="246"/>
      <c r="C271" s="150" t="s">
        <v>639</v>
      </c>
      <c r="D271" s="150" t="s">
        <v>140</v>
      </c>
      <c r="E271" s="151" t="s">
        <v>1688</v>
      </c>
      <c r="F271" s="152" t="s">
        <v>1689</v>
      </c>
      <c r="G271" s="153" t="s">
        <v>209</v>
      </c>
      <c r="H271" s="154">
        <v>1.9630000000000001</v>
      </c>
      <c r="I271" s="178"/>
      <c r="J271" s="155">
        <f t="shared" si="40"/>
        <v>0</v>
      </c>
      <c r="K271" s="247"/>
      <c r="L271" s="39"/>
      <c r="M271" s="157" t="s">
        <v>1</v>
      </c>
      <c r="N271" s="234" t="s">
        <v>39</v>
      </c>
      <c r="O271" s="248">
        <v>0</v>
      </c>
      <c r="P271" s="248">
        <f t="shared" si="41"/>
        <v>0</v>
      </c>
      <c r="Q271" s="248">
        <v>0</v>
      </c>
      <c r="R271" s="248">
        <f t="shared" si="42"/>
        <v>0</v>
      </c>
      <c r="S271" s="248">
        <v>0</v>
      </c>
      <c r="T271" s="160">
        <f t="shared" si="43"/>
        <v>0</v>
      </c>
      <c r="AR271" s="161" t="s">
        <v>202</v>
      </c>
      <c r="AT271" s="161" t="s">
        <v>140</v>
      </c>
      <c r="AU271" s="161" t="s">
        <v>86</v>
      </c>
      <c r="AY271" s="211" t="s">
        <v>138</v>
      </c>
      <c r="BE271" s="249">
        <f t="shared" si="44"/>
        <v>0</v>
      </c>
      <c r="BF271" s="249">
        <f t="shared" si="45"/>
        <v>0</v>
      </c>
      <c r="BG271" s="249">
        <f t="shared" si="46"/>
        <v>0</v>
      </c>
      <c r="BH271" s="249">
        <f t="shared" si="47"/>
        <v>0</v>
      </c>
      <c r="BI271" s="249">
        <f t="shared" si="48"/>
        <v>0</v>
      </c>
      <c r="BJ271" s="211" t="s">
        <v>86</v>
      </c>
      <c r="BK271" s="249">
        <f t="shared" si="49"/>
        <v>0</v>
      </c>
      <c r="BL271" s="211" t="s">
        <v>202</v>
      </c>
      <c r="BM271" s="161" t="s">
        <v>1139</v>
      </c>
    </row>
    <row r="272" spans="2:65" s="239" customFormat="1" ht="22.9" customHeight="1">
      <c r="B272" s="240"/>
      <c r="D272" s="138" t="s">
        <v>72</v>
      </c>
      <c r="E272" s="147" t="s">
        <v>1690</v>
      </c>
      <c r="F272" s="147" t="s">
        <v>1691</v>
      </c>
      <c r="J272" s="245">
        <f>BK272</f>
        <v>0</v>
      </c>
      <c r="L272" s="240"/>
      <c r="M272" s="242"/>
      <c r="P272" s="243">
        <f>SUM(P273:P274)</f>
        <v>0</v>
      </c>
      <c r="R272" s="243">
        <f>SUM(R273:R274)</f>
        <v>0</v>
      </c>
      <c r="T272" s="244">
        <f>SUM(T273:T274)</f>
        <v>0</v>
      </c>
      <c r="AR272" s="138" t="s">
        <v>86</v>
      </c>
      <c r="AT272" s="145" t="s">
        <v>72</v>
      </c>
      <c r="AU272" s="145" t="s">
        <v>80</v>
      </c>
      <c r="AY272" s="138" t="s">
        <v>138</v>
      </c>
      <c r="BK272" s="146">
        <f>SUM(BK273:BK274)</f>
        <v>0</v>
      </c>
    </row>
    <row r="273" spans="2:65" s="2" customFormat="1" ht="16.5" customHeight="1">
      <c r="B273" s="246"/>
      <c r="C273" s="150" t="s">
        <v>643</v>
      </c>
      <c r="D273" s="150" t="s">
        <v>140</v>
      </c>
      <c r="E273" s="151" t="s">
        <v>1692</v>
      </c>
      <c r="F273" s="152" t="s">
        <v>1693</v>
      </c>
      <c r="G273" s="153" t="s">
        <v>143</v>
      </c>
      <c r="H273" s="154">
        <v>1</v>
      </c>
      <c r="I273" s="178"/>
      <c r="J273" s="155">
        <f>ROUND(I273*H273,2)</f>
        <v>0</v>
      </c>
      <c r="K273" s="247"/>
      <c r="L273" s="39"/>
      <c r="M273" s="157" t="s">
        <v>1</v>
      </c>
      <c r="N273" s="234" t="s">
        <v>39</v>
      </c>
      <c r="O273" s="248">
        <v>0</v>
      </c>
      <c r="P273" s="248">
        <f>O273*H273</f>
        <v>0</v>
      </c>
      <c r="Q273" s="248">
        <v>0</v>
      </c>
      <c r="R273" s="248">
        <f>Q273*H273</f>
        <v>0</v>
      </c>
      <c r="S273" s="248">
        <v>0</v>
      </c>
      <c r="T273" s="160">
        <f>S273*H273</f>
        <v>0</v>
      </c>
      <c r="AR273" s="161" t="s">
        <v>202</v>
      </c>
      <c r="AT273" s="161" t="s">
        <v>140</v>
      </c>
      <c r="AU273" s="161" t="s">
        <v>86</v>
      </c>
      <c r="AY273" s="211" t="s">
        <v>138</v>
      </c>
      <c r="BE273" s="249">
        <f>IF(N273="základná",J273,0)</f>
        <v>0</v>
      </c>
      <c r="BF273" s="249">
        <f>IF(N273="znížená",J273,0)</f>
        <v>0</v>
      </c>
      <c r="BG273" s="249">
        <f>IF(N273="zákl. prenesená",J273,0)</f>
        <v>0</v>
      </c>
      <c r="BH273" s="249">
        <f>IF(N273="zníž. prenesená",J273,0)</f>
        <v>0</v>
      </c>
      <c r="BI273" s="249">
        <f>IF(N273="nulová",J273,0)</f>
        <v>0</v>
      </c>
      <c r="BJ273" s="211" t="s">
        <v>86</v>
      </c>
      <c r="BK273" s="249">
        <f>ROUND(I273*H273,2)</f>
        <v>0</v>
      </c>
      <c r="BL273" s="211" t="s">
        <v>202</v>
      </c>
      <c r="BM273" s="161" t="s">
        <v>1147</v>
      </c>
    </row>
    <row r="274" spans="2:65" s="2" customFormat="1" ht="24.2" customHeight="1">
      <c r="B274" s="246"/>
      <c r="C274" s="150" t="s">
        <v>647</v>
      </c>
      <c r="D274" s="150" t="s">
        <v>140</v>
      </c>
      <c r="E274" s="151" t="s">
        <v>1694</v>
      </c>
      <c r="F274" s="152" t="s">
        <v>1695</v>
      </c>
      <c r="G274" s="153" t="s">
        <v>209</v>
      </c>
      <c r="H274" s="154">
        <v>8.0000000000000002E-3</v>
      </c>
      <c r="I274" s="178"/>
      <c r="J274" s="155">
        <f>ROUND(I274*H274,2)</f>
        <v>0</v>
      </c>
      <c r="K274" s="247"/>
      <c r="L274" s="39"/>
      <c r="M274" s="157" t="s">
        <v>1</v>
      </c>
      <c r="N274" s="234" t="s">
        <v>39</v>
      </c>
      <c r="O274" s="248">
        <v>0</v>
      </c>
      <c r="P274" s="248">
        <f>O274*H274</f>
        <v>0</v>
      </c>
      <c r="Q274" s="248">
        <v>0</v>
      </c>
      <c r="R274" s="248">
        <f>Q274*H274</f>
        <v>0</v>
      </c>
      <c r="S274" s="248">
        <v>0</v>
      </c>
      <c r="T274" s="160">
        <f>S274*H274</f>
        <v>0</v>
      </c>
      <c r="AR274" s="161" t="s">
        <v>202</v>
      </c>
      <c r="AT274" s="161" t="s">
        <v>140</v>
      </c>
      <c r="AU274" s="161" t="s">
        <v>86</v>
      </c>
      <c r="AY274" s="211" t="s">
        <v>138</v>
      </c>
      <c r="BE274" s="249">
        <f>IF(N274="základná",J274,0)</f>
        <v>0</v>
      </c>
      <c r="BF274" s="249">
        <f>IF(N274="znížená",J274,0)</f>
        <v>0</v>
      </c>
      <c r="BG274" s="249">
        <f>IF(N274="zákl. prenesená",J274,0)</f>
        <v>0</v>
      </c>
      <c r="BH274" s="249">
        <f>IF(N274="zníž. prenesená",J274,0)</f>
        <v>0</v>
      </c>
      <c r="BI274" s="249">
        <f>IF(N274="nulová",J274,0)</f>
        <v>0</v>
      </c>
      <c r="BJ274" s="211" t="s">
        <v>86</v>
      </c>
      <c r="BK274" s="249">
        <f>ROUND(I274*H274,2)</f>
        <v>0</v>
      </c>
      <c r="BL274" s="211" t="s">
        <v>202</v>
      </c>
      <c r="BM274" s="161" t="s">
        <v>1154</v>
      </c>
    </row>
    <row r="275" spans="2:65" s="239" customFormat="1" ht="22.9" customHeight="1">
      <c r="B275" s="240"/>
      <c r="D275" s="138" t="s">
        <v>72</v>
      </c>
      <c r="E275" s="147" t="s">
        <v>1696</v>
      </c>
      <c r="F275" s="147" t="s">
        <v>1697</v>
      </c>
      <c r="J275" s="245">
        <f>BK275</f>
        <v>0</v>
      </c>
      <c r="L275" s="240"/>
      <c r="M275" s="242"/>
      <c r="P275" s="243">
        <f>SUM(P276:P333)</f>
        <v>0</v>
      </c>
      <c r="R275" s="243">
        <f>SUM(R276:R333)</f>
        <v>0</v>
      </c>
      <c r="T275" s="244">
        <f>SUM(T276:T333)</f>
        <v>0</v>
      </c>
      <c r="AR275" s="138" t="s">
        <v>86</v>
      </c>
      <c r="AT275" s="145" t="s">
        <v>72</v>
      </c>
      <c r="AU275" s="145" t="s">
        <v>80</v>
      </c>
      <c r="AY275" s="138" t="s">
        <v>138</v>
      </c>
      <c r="BK275" s="146">
        <f>SUM(BK276:BK333)</f>
        <v>0</v>
      </c>
    </row>
    <row r="276" spans="2:65" s="2" customFormat="1" ht="21.75" customHeight="1">
      <c r="B276" s="246"/>
      <c r="C276" s="150" t="s">
        <v>651</v>
      </c>
      <c r="D276" s="150" t="s">
        <v>140</v>
      </c>
      <c r="E276" s="151" t="s">
        <v>1698</v>
      </c>
      <c r="F276" s="152" t="s">
        <v>1699</v>
      </c>
      <c r="G276" s="153" t="s">
        <v>1473</v>
      </c>
      <c r="H276" s="188">
        <v>0</v>
      </c>
      <c r="I276" s="155"/>
      <c r="J276" s="155">
        <f t="shared" ref="J276:J333" si="50">ROUND(I276*H276,2)</f>
        <v>0</v>
      </c>
      <c r="K276" s="247"/>
      <c r="L276" s="39"/>
      <c r="M276" s="157" t="s">
        <v>1</v>
      </c>
      <c r="N276" s="234" t="s">
        <v>39</v>
      </c>
      <c r="O276" s="248">
        <v>0</v>
      </c>
      <c r="P276" s="248">
        <f t="shared" ref="P276:P333" si="51">O276*H276</f>
        <v>0</v>
      </c>
      <c r="Q276" s="248">
        <v>0</v>
      </c>
      <c r="R276" s="248">
        <f t="shared" ref="R276:R333" si="52">Q276*H276</f>
        <v>0</v>
      </c>
      <c r="S276" s="248">
        <v>0</v>
      </c>
      <c r="T276" s="160">
        <f t="shared" ref="T276:T333" si="53">S276*H276</f>
        <v>0</v>
      </c>
      <c r="AR276" s="161" t="s">
        <v>202</v>
      </c>
      <c r="AT276" s="161" t="s">
        <v>140</v>
      </c>
      <c r="AU276" s="161" t="s">
        <v>86</v>
      </c>
      <c r="AY276" s="211" t="s">
        <v>138</v>
      </c>
      <c r="BE276" s="249">
        <f t="shared" ref="BE276:BE333" si="54">IF(N276="základná",J276,0)</f>
        <v>0</v>
      </c>
      <c r="BF276" s="249">
        <f t="shared" ref="BF276:BF333" si="55">IF(N276="znížená",J276,0)</f>
        <v>0</v>
      </c>
      <c r="BG276" s="249">
        <f t="shared" ref="BG276:BG333" si="56">IF(N276="zákl. prenesená",J276,0)</f>
        <v>0</v>
      </c>
      <c r="BH276" s="249">
        <f t="shared" ref="BH276:BH333" si="57">IF(N276="zníž. prenesená",J276,0)</f>
        <v>0</v>
      </c>
      <c r="BI276" s="249">
        <f t="shared" ref="BI276:BI333" si="58">IF(N276="nulová",J276,0)</f>
        <v>0</v>
      </c>
      <c r="BJ276" s="211" t="s">
        <v>86</v>
      </c>
      <c r="BK276" s="249">
        <f t="shared" ref="BK276:BK333" si="59">ROUND(I276*H276,2)</f>
        <v>0</v>
      </c>
      <c r="BL276" s="211" t="s">
        <v>202</v>
      </c>
      <c r="BM276" s="161" t="s">
        <v>1162</v>
      </c>
    </row>
    <row r="277" spans="2:65" s="2" customFormat="1" ht="16.5" customHeight="1">
      <c r="B277" s="246"/>
      <c r="C277" s="150" t="s">
        <v>655</v>
      </c>
      <c r="D277" s="150" t="s">
        <v>140</v>
      </c>
      <c r="E277" s="151" t="s">
        <v>1700</v>
      </c>
      <c r="F277" s="152" t="s">
        <v>1701</v>
      </c>
      <c r="G277" s="153" t="s">
        <v>1473</v>
      </c>
      <c r="H277" s="154">
        <v>22</v>
      </c>
      <c r="I277" s="178"/>
      <c r="J277" s="155">
        <f t="shared" si="50"/>
        <v>0</v>
      </c>
      <c r="K277" s="247"/>
      <c r="L277" s="39"/>
      <c r="M277" s="157" t="s">
        <v>1</v>
      </c>
      <c r="N277" s="234" t="s">
        <v>39</v>
      </c>
      <c r="O277" s="248">
        <v>0</v>
      </c>
      <c r="P277" s="248">
        <f t="shared" si="51"/>
        <v>0</v>
      </c>
      <c r="Q277" s="248">
        <v>0</v>
      </c>
      <c r="R277" s="248">
        <f t="shared" si="52"/>
        <v>0</v>
      </c>
      <c r="S277" s="248">
        <v>0</v>
      </c>
      <c r="T277" s="160">
        <f t="shared" si="53"/>
        <v>0</v>
      </c>
      <c r="AR277" s="161" t="s">
        <v>202</v>
      </c>
      <c r="AT277" s="161" t="s">
        <v>140</v>
      </c>
      <c r="AU277" s="161" t="s">
        <v>86</v>
      </c>
      <c r="AY277" s="211" t="s">
        <v>138</v>
      </c>
      <c r="BE277" s="249">
        <f t="shared" si="54"/>
        <v>0</v>
      </c>
      <c r="BF277" s="249">
        <f t="shared" si="55"/>
        <v>0</v>
      </c>
      <c r="BG277" s="249">
        <f t="shared" si="56"/>
        <v>0</v>
      </c>
      <c r="BH277" s="249">
        <f t="shared" si="57"/>
        <v>0</v>
      </c>
      <c r="BI277" s="249">
        <f t="shared" si="58"/>
        <v>0</v>
      </c>
      <c r="BJ277" s="211" t="s">
        <v>86</v>
      </c>
      <c r="BK277" s="249">
        <f t="shared" si="59"/>
        <v>0</v>
      </c>
      <c r="BL277" s="211" t="s">
        <v>202</v>
      </c>
      <c r="BM277" s="161" t="s">
        <v>1169</v>
      </c>
    </row>
    <row r="278" spans="2:65" s="2" customFormat="1" ht="16.5" customHeight="1">
      <c r="B278" s="246"/>
      <c r="C278" s="150" t="s">
        <v>659</v>
      </c>
      <c r="D278" s="150" t="s">
        <v>140</v>
      </c>
      <c r="E278" s="151" t="s">
        <v>1702</v>
      </c>
      <c r="F278" s="152" t="s">
        <v>1703</v>
      </c>
      <c r="G278" s="153" t="s">
        <v>1473</v>
      </c>
      <c r="H278" s="154">
        <v>22</v>
      </c>
      <c r="I278" s="178"/>
      <c r="J278" s="155">
        <f t="shared" si="50"/>
        <v>0</v>
      </c>
      <c r="K278" s="247"/>
      <c r="L278" s="39"/>
      <c r="M278" s="157" t="s">
        <v>1</v>
      </c>
      <c r="N278" s="234" t="s">
        <v>39</v>
      </c>
      <c r="O278" s="248">
        <v>0</v>
      </c>
      <c r="P278" s="248">
        <f t="shared" si="51"/>
        <v>0</v>
      </c>
      <c r="Q278" s="248">
        <v>0</v>
      </c>
      <c r="R278" s="248">
        <f t="shared" si="52"/>
        <v>0</v>
      </c>
      <c r="S278" s="248">
        <v>0</v>
      </c>
      <c r="T278" s="160">
        <f t="shared" si="53"/>
        <v>0</v>
      </c>
      <c r="AR278" s="161" t="s">
        <v>202</v>
      </c>
      <c r="AT278" s="161" t="s">
        <v>140</v>
      </c>
      <c r="AU278" s="161" t="s">
        <v>86</v>
      </c>
      <c r="AY278" s="211" t="s">
        <v>138</v>
      </c>
      <c r="BE278" s="249">
        <f t="shared" si="54"/>
        <v>0</v>
      </c>
      <c r="BF278" s="249">
        <f t="shared" si="55"/>
        <v>0</v>
      </c>
      <c r="BG278" s="249">
        <f t="shared" si="56"/>
        <v>0</v>
      </c>
      <c r="BH278" s="249">
        <f t="shared" si="57"/>
        <v>0</v>
      </c>
      <c r="BI278" s="249">
        <f t="shared" si="58"/>
        <v>0</v>
      </c>
      <c r="BJ278" s="211" t="s">
        <v>86</v>
      </c>
      <c r="BK278" s="249">
        <f t="shared" si="59"/>
        <v>0</v>
      </c>
      <c r="BL278" s="211" t="s">
        <v>202</v>
      </c>
      <c r="BM278" s="161" t="s">
        <v>1176</v>
      </c>
    </row>
    <row r="279" spans="2:65" s="2" customFormat="1" ht="21.75" customHeight="1">
      <c r="B279" s="246"/>
      <c r="C279" s="150" t="s">
        <v>663</v>
      </c>
      <c r="D279" s="150" t="s">
        <v>140</v>
      </c>
      <c r="E279" s="151" t="s">
        <v>1704</v>
      </c>
      <c r="F279" s="152" t="s">
        <v>1705</v>
      </c>
      <c r="G279" s="153" t="s">
        <v>1473</v>
      </c>
      <c r="H279" s="154">
        <v>22</v>
      </c>
      <c r="I279" s="178"/>
      <c r="J279" s="155">
        <f t="shared" si="50"/>
        <v>0</v>
      </c>
      <c r="K279" s="247"/>
      <c r="L279" s="39"/>
      <c r="M279" s="157" t="s">
        <v>1</v>
      </c>
      <c r="N279" s="234" t="s">
        <v>39</v>
      </c>
      <c r="O279" s="248">
        <v>0</v>
      </c>
      <c r="P279" s="248">
        <f t="shared" si="51"/>
        <v>0</v>
      </c>
      <c r="Q279" s="248">
        <v>0</v>
      </c>
      <c r="R279" s="248">
        <f t="shared" si="52"/>
        <v>0</v>
      </c>
      <c r="S279" s="248">
        <v>0</v>
      </c>
      <c r="T279" s="160">
        <f t="shared" si="53"/>
        <v>0</v>
      </c>
      <c r="AR279" s="161" t="s">
        <v>202</v>
      </c>
      <c r="AT279" s="161" t="s">
        <v>140</v>
      </c>
      <c r="AU279" s="161" t="s">
        <v>86</v>
      </c>
      <c r="AY279" s="211" t="s">
        <v>138</v>
      </c>
      <c r="BE279" s="249">
        <f t="shared" si="54"/>
        <v>0</v>
      </c>
      <c r="BF279" s="249">
        <f t="shared" si="55"/>
        <v>0</v>
      </c>
      <c r="BG279" s="249">
        <f t="shared" si="56"/>
        <v>0</v>
      </c>
      <c r="BH279" s="249">
        <f t="shared" si="57"/>
        <v>0</v>
      </c>
      <c r="BI279" s="249">
        <f t="shared" si="58"/>
        <v>0</v>
      </c>
      <c r="BJ279" s="211" t="s">
        <v>86</v>
      </c>
      <c r="BK279" s="249">
        <f t="shared" si="59"/>
        <v>0</v>
      </c>
      <c r="BL279" s="211" t="s">
        <v>202</v>
      </c>
      <c r="BM279" s="161" t="s">
        <v>1184</v>
      </c>
    </row>
    <row r="280" spans="2:65" s="2" customFormat="1" ht="16.5" customHeight="1">
      <c r="B280" s="246"/>
      <c r="C280" s="163" t="s">
        <v>667</v>
      </c>
      <c r="D280" s="163" t="s">
        <v>322</v>
      </c>
      <c r="E280" s="164" t="s">
        <v>1706</v>
      </c>
      <c r="F280" s="165" t="s">
        <v>1707</v>
      </c>
      <c r="G280" s="166" t="s">
        <v>1473</v>
      </c>
      <c r="H280" s="167">
        <v>22</v>
      </c>
      <c r="I280" s="180"/>
      <c r="J280" s="168">
        <f t="shared" si="50"/>
        <v>0</v>
      </c>
      <c r="K280" s="169"/>
      <c r="L280" s="170"/>
      <c r="M280" s="171" t="s">
        <v>1</v>
      </c>
      <c r="N280" s="251" t="s">
        <v>39</v>
      </c>
      <c r="O280" s="248">
        <v>0</v>
      </c>
      <c r="P280" s="248">
        <f t="shared" si="51"/>
        <v>0</v>
      </c>
      <c r="Q280" s="248">
        <v>0</v>
      </c>
      <c r="R280" s="248">
        <f t="shared" si="52"/>
        <v>0</v>
      </c>
      <c r="S280" s="248">
        <v>0</v>
      </c>
      <c r="T280" s="160">
        <f t="shared" si="53"/>
        <v>0</v>
      </c>
      <c r="AR280" s="161" t="s">
        <v>267</v>
      </c>
      <c r="AT280" s="161" t="s">
        <v>322</v>
      </c>
      <c r="AU280" s="161" t="s">
        <v>86</v>
      </c>
      <c r="AY280" s="211" t="s">
        <v>138</v>
      </c>
      <c r="BE280" s="249">
        <f t="shared" si="54"/>
        <v>0</v>
      </c>
      <c r="BF280" s="249">
        <f t="shared" si="55"/>
        <v>0</v>
      </c>
      <c r="BG280" s="249">
        <f t="shared" si="56"/>
        <v>0</v>
      </c>
      <c r="BH280" s="249">
        <f t="shared" si="57"/>
        <v>0</v>
      </c>
      <c r="BI280" s="249">
        <f t="shared" si="58"/>
        <v>0</v>
      </c>
      <c r="BJ280" s="211" t="s">
        <v>86</v>
      </c>
      <c r="BK280" s="249">
        <f t="shared" si="59"/>
        <v>0</v>
      </c>
      <c r="BL280" s="211" t="s">
        <v>202</v>
      </c>
      <c r="BM280" s="161" t="s">
        <v>1191</v>
      </c>
    </row>
    <row r="281" spans="2:65" s="2" customFormat="1" ht="21.75" customHeight="1">
      <c r="B281" s="246"/>
      <c r="C281" s="163" t="s">
        <v>671</v>
      </c>
      <c r="D281" s="163" t="s">
        <v>322</v>
      </c>
      <c r="E281" s="164" t="s">
        <v>1708</v>
      </c>
      <c r="F281" s="165" t="s">
        <v>1709</v>
      </c>
      <c r="G281" s="166" t="s">
        <v>1473</v>
      </c>
      <c r="H281" s="167">
        <v>21</v>
      </c>
      <c r="I281" s="180"/>
      <c r="J281" s="168">
        <f t="shared" si="50"/>
        <v>0</v>
      </c>
      <c r="K281" s="169"/>
      <c r="L281" s="170"/>
      <c r="M281" s="171" t="s">
        <v>1</v>
      </c>
      <c r="N281" s="251" t="s">
        <v>39</v>
      </c>
      <c r="O281" s="248">
        <v>0</v>
      </c>
      <c r="P281" s="248">
        <f t="shared" si="51"/>
        <v>0</v>
      </c>
      <c r="Q281" s="248">
        <v>0</v>
      </c>
      <c r="R281" s="248">
        <f t="shared" si="52"/>
        <v>0</v>
      </c>
      <c r="S281" s="248">
        <v>0</v>
      </c>
      <c r="T281" s="160">
        <f t="shared" si="53"/>
        <v>0</v>
      </c>
      <c r="AR281" s="161" t="s">
        <v>267</v>
      </c>
      <c r="AT281" s="161" t="s">
        <v>322</v>
      </c>
      <c r="AU281" s="161" t="s">
        <v>86</v>
      </c>
      <c r="AY281" s="211" t="s">
        <v>138</v>
      </c>
      <c r="BE281" s="249">
        <f t="shared" si="54"/>
        <v>0</v>
      </c>
      <c r="BF281" s="249">
        <f t="shared" si="55"/>
        <v>0</v>
      </c>
      <c r="BG281" s="249">
        <f t="shared" si="56"/>
        <v>0</v>
      </c>
      <c r="BH281" s="249">
        <f t="shared" si="57"/>
        <v>0</v>
      </c>
      <c r="BI281" s="249">
        <f t="shared" si="58"/>
        <v>0</v>
      </c>
      <c r="BJ281" s="211" t="s">
        <v>86</v>
      </c>
      <c r="BK281" s="249">
        <f t="shared" si="59"/>
        <v>0</v>
      </c>
      <c r="BL281" s="211" t="s">
        <v>202</v>
      </c>
      <c r="BM281" s="161" t="s">
        <v>1198</v>
      </c>
    </row>
    <row r="282" spans="2:65" s="2" customFormat="1" ht="16.5" customHeight="1">
      <c r="B282" s="246"/>
      <c r="C282" s="163" t="s">
        <v>675</v>
      </c>
      <c r="D282" s="163" t="s">
        <v>322</v>
      </c>
      <c r="E282" s="164" t="s">
        <v>1710</v>
      </c>
      <c r="F282" s="165" t="s">
        <v>1711</v>
      </c>
      <c r="G282" s="166" t="s">
        <v>1473</v>
      </c>
      <c r="H282" s="167">
        <v>22</v>
      </c>
      <c r="I282" s="180"/>
      <c r="J282" s="168">
        <f t="shared" si="50"/>
        <v>0</v>
      </c>
      <c r="K282" s="169"/>
      <c r="L282" s="170"/>
      <c r="M282" s="171" t="s">
        <v>1</v>
      </c>
      <c r="N282" s="251" t="s">
        <v>39</v>
      </c>
      <c r="O282" s="248">
        <v>0</v>
      </c>
      <c r="P282" s="248">
        <f t="shared" si="51"/>
        <v>0</v>
      </c>
      <c r="Q282" s="248">
        <v>0</v>
      </c>
      <c r="R282" s="248">
        <f t="shared" si="52"/>
        <v>0</v>
      </c>
      <c r="S282" s="248">
        <v>0</v>
      </c>
      <c r="T282" s="160">
        <f t="shared" si="53"/>
        <v>0</v>
      </c>
      <c r="AR282" s="161" t="s">
        <v>267</v>
      </c>
      <c r="AT282" s="161" t="s">
        <v>322</v>
      </c>
      <c r="AU282" s="161" t="s">
        <v>86</v>
      </c>
      <c r="AY282" s="211" t="s">
        <v>138</v>
      </c>
      <c r="BE282" s="249">
        <f t="shared" si="54"/>
        <v>0</v>
      </c>
      <c r="BF282" s="249">
        <f t="shared" si="55"/>
        <v>0</v>
      </c>
      <c r="BG282" s="249">
        <f t="shared" si="56"/>
        <v>0</v>
      </c>
      <c r="BH282" s="249">
        <f t="shared" si="57"/>
        <v>0</v>
      </c>
      <c r="BI282" s="249">
        <f t="shared" si="58"/>
        <v>0</v>
      </c>
      <c r="BJ282" s="211" t="s">
        <v>86</v>
      </c>
      <c r="BK282" s="249">
        <f t="shared" si="59"/>
        <v>0</v>
      </c>
      <c r="BL282" s="211" t="s">
        <v>202</v>
      </c>
      <c r="BM282" s="161" t="s">
        <v>1205</v>
      </c>
    </row>
    <row r="283" spans="2:65" s="2" customFormat="1" ht="24.2" customHeight="1">
      <c r="B283" s="246"/>
      <c r="C283" s="163" t="s">
        <v>679</v>
      </c>
      <c r="D283" s="163" t="s">
        <v>322</v>
      </c>
      <c r="E283" s="164" t="s">
        <v>1712</v>
      </c>
      <c r="F283" s="165" t="s">
        <v>1713</v>
      </c>
      <c r="G283" s="166" t="s">
        <v>1473</v>
      </c>
      <c r="H283" s="167">
        <v>1</v>
      </c>
      <c r="I283" s="180"/>
      <c r="J283" s="168">
        <f t="shared" si="50"/>
        <v>0</v>
      </c>
      <c r="K283" s="169"/>
      <c r="L283" s="170"/>
      <c r="M283" s="171" t="s">
        <v>1</v>
      </c>
      <c r="N283" s="251" t="s">
        <v>39</v>
      </c>
      <c r="O283" s="248">
        <v>0</v>
      </c>
      <c r="P283" s="248">
        <f t="shared" si="51"/>
        <v>0</v>
      </c>
      <c r="Q283" s="248">
        <v>0</v>
      </c>
      <c r="R283" s="248">
        <f t="shared" si="52"/>
        <v>0</v>
      </c>
      <c r="S283" s="248">
        <v>0</v>
      </c>
      <c r="T283" s="160">
        <f t="shared" si="53"/>
        <v>0</v>
      </c>
      <c r="AR283" s="161" t="s">
        <v>267</v>
      </c>
      <c r="AT283" s="161" t="s">
        <v>322</v>
      </c>
      <c r="AU283" s="161" t="s">
        <v>86</v>
      </c>
      <c r="AY283" s="211" t="s">
        <v>138</v>
      </c>
      <c r="BE283" s="249">
        <f t="shared" si="54"/>
        <v>0</v>
      </c>
      <c r="BF283" s="249">
        <f t="shared" si="55"/>
        <v>0</v>
      </c>
      <c r="BG283" s="249">
        <f t="shared" si="56"/>
        <v>0</v>
      </c>
      <c r="BH283" s="249">
        <f t="shared" si="57"/>
        <v>0</v>
      </c>
      <c r="BI283" s="249">
        <f t="shared" si="58"/>
        <v>0</v>
      </c>
      <c r="BJ283" s="211" t="s">
        <v>86</v>
      </c>
      <c r="BK283" s="249">
        <f t="shared" si="59"/>
        <v>0</v>
      </c>
      <c r="BL283" s="211" t="s">
        <v>202</v>
      </c>
      <c r="BM283" s="161" t="s">
        <v>1212</v>
      </c>
    </row>
    <row r="284" spans="2:65" s="2" customFormat="1" ht="16.5" customHeight="1">
      <c r="B284" s="246"/>
      <c r="C284" s="163" t="s">
        <v>683</v>
      </c>
      <c r="D284" s="163" t="s">
        <v>322</v>
      </c>
      <c r="E284" s="164" t="s">
        <v>1714</v>
      </c>
      <c r="F284" s="165" t="s">
        <v>1715</v>
      </c>
      <c r="G284" s="166" t="s">
        <v>1473</v>
      </c>
      <c r="H284" s="167">
        <v>21</v>
      </c>
      <c r="I284" s="180"/>
      <c r="J284" s="168">
        <f t="shared" si="50"/>
        <v>0</v>
      </c>
      <c r="K284" s="169"/>
      <c r="L284" s="170"/>
      <c r="M284" s="171" t="s">
        <v>1</v>
      </c>
      <c r="N284" s="251" t="s">
        <v>39</v>
      </c>
      <c r="O284" s="248">
        <v>0</v>
      </c>
      <c r="P284" s="248">
        <f t="shared" si="51"/>
        <v>0</v>
      </c>
      <c r="Q284" s="248">
        <v>0</v>
      </c>
      <c r="R284" s="248">
        <f t="shared" si="52"/>
        <v>0</v>
      </c>
      <c r="S284" s="248">
        <v>0</v>
      </c>
      <c r="T284" s="160">
        <f t="shared" si="53"/>
        <v>0</v>
      </c>
      <c r="AR284" s="161" t="s">
        <v>267</v>
      </c>
      <c r="AT284" s="161" t="s">
        <v>322</v>
      </c>
      <c r="AU284" s="161" t="s">
        <v>86</v>
      </c>
      <c r="AY284" s="211" t="s">
        <v>138</v>
      </c>
      <c r="BE284" s="249">
        <f t="shared" si="54"/>
        <v>0</v>
      </c>
      <c r="BF284" s="249">
        <f t="shared" si="55"/>
        <v>0</v>
      </c>
      <c r="BG284" s="249">
        <f t="shared" si="56"/>
        <v>0</v>
      </c>
      <c r="BH284" s="249">
        <f t="shared" si="57"/>
        <v>0</v>
      </c>
      <c r="BI284" s="249">
        <f t="shared" si="58"/>
        <v>0</v>
      </c>
      <c r="BJ284" s="211" t="s">
        <v>86</v>
      </c>
      <c r="BK284" s="249">
        <f t="shared" si="59"/>
        <v>0</v>
      </c>
      <c r="BL284" s="211" t="s">
        <v>202</v>
      </c>
      <c r="BM284" s="161" t="s">
        <v>1219</v>
      </c>
    </row>
    <row r="285" spans="2:65" s="2" customFormat="1" ht="16.5" customHeight="1">
      <c r="B285" s="246"/>
      <c r="C285" s="163" t="s">
        <v>687</v>
      </c>
      <c r="D285" s="163" t="s">
        <v>322</v>
      </c>
      <c r="E285" s="164" t="s">
        <v>1716</v>
      </c>
      <c r="F285" s="165" t="s">
        <v>1717</v>
      </c>
      <c r="G285" s="166" t="s">
        <v>1473</v>
      </c>
      <c r="H285" s="167">
        <v>1</v>
      </c>
      <c r="I285" s="180"/>
      <c r="J285" s="168">
        <f t="shared" si="50"/>
        <v>0</v>
      </c>
      <c r="K285" s="169"/>
      <c r="L285" s="170"/>
      <c r="M285" s="171" t="s">
        <v>1</v>
      </c>
      <c r="N285" s="251" t="s">
        <v>39</v>
      </c>
      <c r="O285" s="248">
        <v>0</v>
      </c>
      <c r="P285" s="248">
        <f t="shared" si="51"/>
        <v>0</v>
      </c>
      <c r="Q285" s="248">
        <v>0</v>
      </c>
      <c r="R285" s="248">
        <f t="shared" si="52"/>
        <v>0</v>
      </c>
      <c r="S285" s="248">
        <v>0</v>
      </c>
      <c r="T285" s="160">
        <f t="shared" si="53"/>
        <v>0</v>
      </c>
      <c r="AR285" s="161" t="s">
        <v>267</v>
      </c>
      <c r="AT285" s="161" t="s">
        <v>322</v>
      </c>
      <c r="AU285" s="161" t="s">
        <v>86</v>
      </c>
      <c r="AY285" s="211" t="s">
        <v>138</v>
      </c>
      <c r="BE285" s="249">
        <f t="shared" si="54"/>
        <v>0</v>
      </c>
      <c r="BF285" s="249">
        <f t="shared" si="55"/>
        <v>0</v>
      </c>
      <c r="BG285" s="249">
        <f t="shared" si="56"/>
        <v>0</v>
      </c>
      <c r="BH285" s="249">
        <f t="shared" si="57"/>
        <v>0</v>
      </c>
      <c r="BI285" s="249">
        <f t="shared" si="58"/>
        <v>0</v>
      </c>
      <c r="BJ285" s="211" t="s">
        <v>86</v>
      </c>
      <c r="BK285" s="249">
        <f t="shared" si="59"/>
        <v>0</v>
      </c>
      <c r="BL285" s="211" t="s">
        <v>202</v>
      </c>
      <c r="BM285" s="161" t="s">
        <v>1227</v>
      </c>
    </row>
    <row r="286" spans="2:65" s="2" customFormat="1" ht="24.2" customHeight="1">
      <c r="B286" s="246"/>
      <c r="C286" s="150" t="s">
        <v>691</v>
      </c>
      <c r="D286" s="150" t="s">
        <v>140</v>
      </c>
      <c r="E286" s="151" t="s">
        <v>1718</v>
      </c>
      <c r="F286" s="152" t="s">
        <v>1719</v>
      </c>
      <c r="G286" s="153" t="s">
        <v>1473</v>
      </c>
      <c r="H286" s="154">
        <v>6</v>
      </c>
      <c r="I286" s="178"/>
      <c r="J286" s="155">
        <f t="shared" si="50"/>
        <v>0</v>
      </c>
      <c r="K286" s="247"/>
      <c r="L286" s="39"/>
      <c r="M286" s="157" t="s">
        <v>1</v>
      </c>
      <c r="N286" s="234" t="s">
        <v>39</v>
      </c>
      <c r="O286" s="248">
        <v>0</v>
      </c>
      <c r="P286" s="248">
        <f t="shared" si="51"/>
        <v>0</v>
      </c>
      <c r="Q286" s="248">
        <v>0</v>
      </c>
      <c r="R286" s="248">
        <f t="shared" si="52"/>
        <v>0</v>
      </c>
      <c r="S286" s="248">
        <v>0</v>
      </c>
      <c r="T286" s="160">
        <f t="shared" si="53"/>
        <v>0</v>
      </c>
      <c r="AR286" s="161" t="s">
        <v>202</v>
      </c>
      <c r="AT286" s="161" t="s">
        <v>140</v>
      </c>
      <c r="AU286" s="161" t="s">
        <v>86</v>
      </c>
      <c r="AY286" s="211" t="s">
        <v>138</v>
      </c>
      <c r="BE286" s="249">
        <f t="shared" si="54"/>
        <v>0</v>
      </c>
      <c r="BF286" s="249">
        <f t="shared" si="55"/>
        <v>0</v>
      </c>
      <c r="BG286" s="249">
        <f t="shared" si="56"/>
        <v>0</v>
      </c>
      <c r="BH286" s="249">
        <f t="shared" si="57"/>
        <v>0</v>
      </c>
      <c r="BI286" s="249">
        <f t="shared" si="58"/>
        <v>0</v>
      </c>
      <c r="BJ286" s="211" t="s">
        <v>86</v>
      </c>
      <c r="BK286" s="249">
        <f t="shared" si="59"/>
        <v>0</v>
      </c>
      <c r="BL286" s="211" t="s">
        <v>202</v>
      </c>
      <c r="BM286" s="161" t="s">
        <v>1234</v>
      </c>
    </row>
    <row r="287" spans="2:65" s="2" customFormat="1" ht="16.5" customHeight="1">
      <c r="B287" s="246"/>
      <c r="C287" s="150" t="s">
        <v>695</v>
      </c>
      <c r="D287" s="150" t="s">
        <v>140</v>
      </c>
      <c r="E287" s="151" t="s">
        <v>1720</v>
      </c>
      <c r="F287" s="152" t="s">
        <v>1721</v>
      </c>
      <c r="G287" s="153" t="s">
        <v>1473</v>
      </c>
      <c r="H287" s="154">
        <v>6</v>
      </c>
      <c r="I287" s="178"/>
      <c r="J287" s="155">
        <f t="shared" si="50"/>
        <v>0</v>
      </c>
      <c r="K287" s="247"/>
      <c r="L287" s="39"/>
      <c r="M287" s="157" t="s">
        <v>1</v>
      </c>
      <c r="N287" s="234" t="s">
        <v>39</v>
      </c>
      <c r="O287" s="248">
        <v>0</v>
      </c>
      <c r="P287" s="248">
        <f t="shared" si="51"/>
        <v>0</v>
      </c>
      <c r="Q287" s="248">
        <v>0</v>
      </c>
      <c r="R287" s="248">
        <f t="shared" si="52"/>
        <v>0</v>
      </c>
      <c r="S287" s="248">
        <v>0</v>
      </c>
      <c r="T287" s="160">
        <f t="shared" si="53"/>
        <v>0</v>
      </c>
      <c r="AR287" s="161" t="s">
        <v>202</v>
      </c>
      <c r="AT287" s="161" t="s">
        <v>140</v>
      </c>
      <c r="AU287" s="161" t="s">
        <v>86</v>
      </c>
      <c r="AY287" s="211" t="s">
        <v>138</v>
      </c>
      <c r="BE287" s="249">
        <f t="shared" si="54"/>
        <v>0</v>
      </c>
      <c r="BF287" s="249">
        <f t="shared" si="55"/>
        <v>0</v>
      </c>
      <c r="BG287" s="249">
        <f t="shared" si="56"/>
        <v>0</v>
      </c>
      <c r="BH287" s="249">
        <f t="shared" si="57"/>
        <v>0</v>
      </c>
      <c r="BI287" s="249">
        <f t="shared" si="58"/>
        <v>0</v>
      </c>
      <c r="BJ287" s="211" t="s">
        <v>86</v>
      </c>
      <c r="BK287" s="249">
        <f t="shared" si="59"/>
        <v>0</v>
      </c>
      <c r="BL287" s="211" t="s">
        <v>202</v>
      </c>
      <c r="BM287" s="161" t="s">
        <v>1242</v>
      </c>
    </row>
    <row r="288" spans="2:65" s="2" customFormat="1" ht="16.5" customHeight="1">
      <c r="B288" s="246"/>
      <c r="C288" s="163" t="s">
        <v>699</v>
      </c>
      <c r="D288" s="163" t="s">
        <v>322</v>
      </c>
      <c r="E288" s="164" t="s">
        <v>1722</v>
      </c>
      <c r="F288" s="165" t="s">
        <v>1723</v>
      </c>
      <c r="G288" s="166" t="s">
        <v>1473</v>
      </c>
      <c r="H288" s="167">
        <v>6</v>
      </c>
      <c r="I288" s="180"/>
      <c r="J288" s="168">
        <f t="shared" si="50"/>
        <v>0</v>
      </c>
      <c r="K288" s="169"/>
      <c r="L288" s="170"/>
      <c r="M288" s="171" t="s">
        <v>1</v>
      </c>
      <c r="N288" s="251" t="s">
        <v>39</v>
      </c>
      <c r="O288" s="248">
        <v>0</v>
      </c>
      <c r="P288" s="248">
        <f t="shared" si="51"/>
        <v>0</v>
      </c>
      <c r="Q288" s="248">
        <v>0</v>
      </c>
      <c r="R288" s="248">
        <f t="shared" si="52"/>
        <v>0</v>
      </c>
      <c r="S288" s="248">
        <v>0</v>
      </c>
      <c r="T288" s="160">
        <f t="shared" si="53"/>
        <v>0</v>
      </c>
      <c r="AR288" s="161" t="s">
        <v>267</v>
      </c>
      <c r="AT288" s="161" t="s">
        <v>322</v>
      </c>
      <c r="AU288" s="161" t="s">
        <v>86</v>
      </c>
      <c r="AY288" s="211" t="s">
        <v>138</v>
      </c>
      <c r="BE288" s="249">
        <f t="shared" si="54"/>
        <v>0</v>
      </c>
      <c r="BF288" s="249">
        <f t="shared" si="55"/>
        <v>0</v>
      </c>
      <c r="BG288" s="249">
        <f t="shared" si="56"/>
        <v>0</v>
      </c>
      <c r="BH288" s="249">
        <f t="shared" si="57"/>
        <v>0</v>
      </c>
      <c r="BI288" s="249">
        <f t="shared" si="58"/>
        <v>0</v>
      </c>
      <c r="BJ288" s="211" t="s">
        <v>86</v>
      </c>
      <c r="BK288" s="249">
        <f t="shared" si="59"/>
        <v>0</v>
      </c>
      <c r="BL288" s="211" t="s">
        <v>202</v>
      </c>
      <c r="BM288" s="161" t="s">
        <v>1250</v>
      </c>
    </row>
    <row r="289" spans="2:65" s="2" customFormat="1" ht="16.5" customHeight="1">
      <c r="B289" s="246"/>
      <c r="C289" s="150" t="s">
        <v>703</v>
      </c>
      <c r="D289" s="150" t="s">
        <v>140</v>
      </c>
      <c r="E289" s="151" t="s">
        <v>1724</v>
      </c>
      <c r="F289" s="152" t="s">
        <v>1725</v>
      </c>
      <c r="G289" s="153" t="s">
        <v>1473</v>
      </c>
      <c r="H289" s="154">
        <v>6</v>
      </c>
      <c r="I289" s="178"/>
      <c r="J289" s="155">
        <f t="shared" si="50"/>
        <v>0</v>
      </c>
      <c r="K289" s="247"/>
      <c r="L289" s="39"/>
      <c r="M289" s="157" t="s">
        <v>1</v>
      </c>
      <c r="N289" s="234" t="s">
        <v>39</v>
      </c>
      <c r="O289" s="248">
        <v>0</v>
      </c>
      <c r="P289" s="248">
        <f t="shared" si="51"/>
        <v>0</v>
      </c>
      <c r="Q289" s="248">
        <v>0</v>
      </c>
      <c r="R289" s="248">
        <f t="shared" si="52"/>
        <v>0</v>
      </c>
      <c r="S289" s="248">
        <v>0</v>
      </c>
      <c r="T289" s="160">
        <f t="shared" si="53"/>
        <v>0</v>
      </c>
      <c r="AR289" s="161" t="s">
        <v>202</v>
      </c>
      <c r="AT289" s="161" t="s">
        <v>140</v>
      </c>
      <c r="AU289" s="161" t="s">
        <v>86</v>
      </c>
      <c r="AY289" s="211" t="s">
        <v>138</v>
      </c>
      <c r="BE289" s="249">
        <f t="shared" si="54"/>
        <v>0</v>
      </c>
      <c r="BF289" s="249">
        <f t="shared" si="55"/>
        <v>0</v>
      </c>
      <c r="BG289" s="249">
        <f t="shared" si="56"/>
        <v>0</v>
      </c>
      <c r="BH289" s="249">
        <f t="shared" si="57"/>
        <v>0</v>
      </c>
      <c r="BI289" s="249">
        <f t="shared" si="58"/>
        <v>0</v>
      </c>
      <c r="BJ289" s="211" t="s">
        <v>86</v>
      </c>
      <c r="BK289" s="249">
        <f t="shared" si="59"/>
        <v>0</v>
      </c>
      <c r="BL289" s="211" t="s">
        <v>202</v>
      </c>
      <c r="BM289" s="161" t="s">
        <v>1258</v>
      </c>
    </row>
    <row r="290" spans="2:65" s="2" customFormat="1" ht="16.5" customHeight="1">
      <c r="B290" s="246"/>
      <c r="C290" s="150" t="s">
        <v>707</v>
      </c>
      <c r="D290" s="150" t="s">
        <v>140</v>
      </c>
      <c r="E290" s="151" t="s">
        <v>1726</v>
      </c>
      <c r="F290" s="152" t="s">
        <v>1727</v>
      </c>
      <c r="G290" s="153" t="s">
        <v>1473</v>
      </c>
      <c r="H290" s="188">
        <v>0</v>
      </c>
      <c r="I290" s="155"/>
      <c r="J290" s="155">
        <f t="shared" si="50"/>
        <v>0</v>
      </c>
      <c r="K290" s="247"/>
      <c r="L290" s="39"/>
      <c r="M290" s="157" t="s">
        <v>1</v>
      </c>
      <c r="N290" s="234" t="s">
        <v>39</v>
      </c>
      <c r="O290" s="248">
        <v>0</v>
      </c>
      <c r="P290" s="248">
        <f t="shared" si="51"/>
        <v>0</v>
      </c>
      <c r="Q290" s="248">
        <v>0</v>
      </c>
      <c r="R290" s="248">
        <f t="shared" si="52"/>
        <v>0</v>
      </c>
      <c r="S290" s="248">
        <v>0</v>
      </c>
      <c r="T290" s="160">
        <f t="shared" si="53"/>
        <v>0</v>
      </c>
      <c r="AR290" s="161" t="s">
        <v>202</v>
      </c>
      <c r="AT290" s="161" t="s">
        <v>140</v>
      </c>
      <c r="AU290" s="161" t="s">
        <v>86</v>
      </c>
      <c r="AY290" s="211" t="s">
        <v>138</v>
      </c>
      <c r="BE290" s="249">
        <f t="shared" si="54"/>
        <v>0</v>
      </c>
      <c r="BF290" s="249">
        <f t="shared" si="55"/>
        <v>0</v>
      </c>
      <c r="BG290" s="249">
        <f t="shared" si="56"/>
        <v>0</v>
      </c>
      <c r="BH290" s="249">
        <f t="shared" si="57"/>
        <v>0</v>
      </c>
      <c r="BI290" s="249">
        <f t="shared" si="58"/>
        <v>0</v>
      </c>
      <c r="BJ290" s="211" t="s">
        <v>86</v>
      </c>
      <c r="BK290" s="249">
        <f t="shared" si="59"/>
        <v>0</v>
      </c>
      <c r="BL290" s="211" t="s">
        <v>202</v>
      </c>
      <c r="BM290" s="161" t="s">
        <v>1266</v>
      </c>
    </row>
    <row r="291" spans="2:65" s="2" customFormat="1" ht="24.2" customHeight="1">
      <c r="B291" s="246"/>
      <c r="C291" s="150" t="s">
        <v>711</v>
      </c>
      <c r="D291" s="150" t="s">
        <v>140</v>
      </c>
      <c r="E291" s="151" t="s">
        <v>1728</v>
      </c>
      <c r="F291" s="152" t="s">
        <v>1729</v>
      </c>
      <c r="G291" s="153" t="s">
        <v>1473</v>
      </c>
      <c r="H291" s="154">
        <v>57</v>
      </c>
      <c r="I291" s="178"/>
      <c r="J291" s="155">
        <f t="shared" si="50"/>
        <v>0</v>
      </c>
      <c r="K291" s="247"/>
      <c r="L291" s="39"/>
      <c r="M291" s="157" t="s">
        <v>1</v>
      </c>
      <c r="N291" s="234" t="s">
        <v>39</v>
      </c>
      <c r="O291" s="248">
        <v>0</v>
      </c>
      <c r="P291" s="248">
        <f t="shared" si="51"/>
        <v>0</v>
      </c>
      <c r="Q291" s="248">
        <v>0</v>
      </c>
      <c r="R291" s="248">
        <f t="shared" si="52"/>
        <v>0</v>
      </c>
      <c r="S291" s="248">
        <v>0</v>
      </c>
      <c r="T291" s="160">
        <f t="shared" si="53"/>
        <v>0</v>
      </c>
      <c r="AR291" s="161" t="s">
        <v>202</v>
      </c>
      <c r="AT291" s="161" t="s">
        <v>140</v>
      </c>
      <c r="AU291" s="161" t="s">
        <v>86</v>
      </c>
      <c r="AY291" s="211" t="s">
        <v>138</v>
      </c>
      <c r="BE291" s="249">
        <f t="shared" si="54"/>
        <v>0</v>
      </c>
      <c r="BF291" s="249">
        <f t="shared" si="55"/>
        <v>0</v>
      </c>
      <c r="BG291" s="249">
        <f t="shared" si="56"/>
        <v>0</v>
      </c>
      <c r="BH291" s="249">
        <f t="shared" si="57"/>
        <v>0</v>
      </c>
      <c r="BI291" s="249">
        <f t="shared" si="58"/>
        <v>0</v>
      </c>
      <c r="BJ291" s="211" t="s">
        <v>86</v>
      </c>
      <c r="BK291" s="249">
        <f t="shared" si="59"/>
        <v>0</v>
      </c>
      <c r="BL291" s="211" t="s">
        <v>202</v>
      </c>
      <c r="BM291" s="161" t="s">
        <v>1274</v>
      </c>
    </row>
    <row r="292" spans="2:65" s="2" customFormat="1" ht="24.2" customHeight="1">
      <c r="B292" s="246"/>
      <c r="C292" s="150" t="s">
        <v>715</v>
      </c>
      <c r="D292" s="150" t="s">
        <v>140</v>
      </c>
      <c r="E292" s="151" t="s">
        <v>1730</v>
      </c>
      <c r="F292" s="152" t="s">
        <v>1731</v>
      </c>
      <c r="G292" s="153" t="s">
        <v>1473</v>
      </c>
      <c r="H292" s="154">
        <v>1</v>
      </c>
      <c r="I292" s="178"/>
      <c r="J292" s="155">
        <f t="shared" si="50"/>
        <v>0</v>
      </c>
      <c r="K292" s="247"/>
      <c r="L292" s="39"/>
      <c r="M292" s="157" t="s">
        <v>1</v>
      </c>
      <c r="N292" s="234" t="s">
        <v>39</v>
      </c>
      <c r="O292" s="248">
        <v>0</v>
      </c>
      <c r="P292" s="248">
        <f t="shared" si="51"/>
        <v>0</v>
      </c>
      <c r="Q292" s="248">
        <v>0</v>
      </c>
      <c r="R292" s="248">
        <f t="shared" si="52"/>
        <v>0</v>
      </c>
      <c r="S292" s="248">
        <v>0</v>
      </c>
      <c r="T292" s="160">
        <f t="shared" si="53"/>
        <v>0</v>
      </c>
      <c r="AR292" s="161" t="s">
        <v>202</v>
      </c>
      <c r="AT292" s="161" t="s">
        <v>140</v>
      </c>
      <c r="AU292" s="161" t="s">
        <v>86</v>
      </c>
      <c r="AY292" s="211" t="s">
        <v>138</v>
      </c>
      <c r="BE292" s="249">
        <f t="shared" si="54"/>
        <v>0</v>
      </c>
      <c r="BF292" s="249">
        <f t="shared" si="55"/>
        <v>0</v>
      </c>
      <c r="BG292" s="249">
        <f t="shared" si="56"/>
        <v>0</v>
      </c>
      <c r="BH292" s="249">
        <f t="shared" si="57"/>
        <v>0</v>
      </c>
      <c r="BI292" s="249">
        <f t="shared" si="58"/>
        <v>0</v>
      </c>
      <c r="BJ292" s="211" t="s">
        <v>86</v>
      </c>
      <c r="BK292" s="249">
        <f t="shared" si="59"/>
        <v>0</v>
      </c>
      <c r="BL292" s="211" t="s">
        <v>202</v>
      </c>
      <c r="BM292" s="161" t="s">
        <v>1282</v>
      </c>
    </row>
    <row r="293" spans="2:65" s="2" customFormat="1" ht="21.75" customHeight="1">
      <c r="B293" s="246"/>
      <c r="C293" s="150" t="s">
        <v>719</v>
      </c>
      <c r="D293" s="150" t="s">
        <v>140</v>
      </c>
      <c r="E293" s="151" t="s">
        <v>1732</v>
      </c>
      <c r="F293" s="152" t="s">
        <v>1733</v>
      </c>
      <c r="G293" s="153" t="s">
        <v>1473</v>
      </c>
      <c r="H293" s="154">
        <v>58</v>
      </c>
      <c r="I293" s="178"/>
      <c r="J293" s="155">
        <f t="shared" si="50"/>
        <v>0</v>
      </c>
      <c r="K293" s="247"/>
      <c r="L293" s="39"/>
      <c r="M293" s="157" t="s">
        <v>1</v>
      </c>
      <c r="N293" s="234" t="s">
        <v>39</v>
      </c>
      <c r="O293" s="248">
        <v>0</v>
      </c>
      <c r="P293" s="248">
        <f t="shared" si="51"/>
        <v>0</v>
      </c>
      <c r="Q293" s="248">
        <v>0</v>
      </c>
      <c r="R293" s="248">
        <f t="shared" si="52"/>
        <v>0</v>
      </c>
      <c r="S293" s="248">
        <v>0</v>
      </c>
      <c r="T293" s="160">
        <f t="shared" si="53"/>
        <v>0</v>
      </c>
      <c r="AR293" s="161" t="s">
        <v>202</v>
      </c>
      <c r="AT293" s="161" t="s">
        <v>140</v>
      </c>
      <c r="AU293" s="161" t="s">
        <v>86</v>
      </c>
      <c r="AY293" s="211" t="s">
        <v>138</v>
      </c>
      <c r="BE293" s="249">
        <f t="shared" si="54"/>
        <v>0</v>
      </c>
      <c r="BF293" s="249">
        <f t="shared" si="55"/>
        <v>0</v>
      </c>
      <c r="BG293" s="249">
        <f t="shared" si="56"/>
        <v>0</v>
      </c>
      <c r="BH293" s="249">
        <f t="shared" si="57"/>
        <v>0</v>
      </c>
      <c r="BI293" s="249">
        <f t="shared" si="58"/>
        <v>0</v>
      </c>
      <c r="BJ293" s="211" t="s">
        <v>86</v>
      </c>
      <c r="BK293" s="249">
        <f t="shared" si="59"/>
        <v>0</v>
      </c>
      <c r="BL293" s="211" t="s">
        <v>202</v>
      </c>
      <c r="BM293" s="161" t="s">
        <v>1290</v>
      </c>
    </row>
    <row r="294" spans="2:65" s="2" customFormat="1" ht="16.5" customHeight="1">
      <c r="B294" s="246"/>
      <c r="C294" s="150" t="s">
        <v>723</v>
      </c>
      <c r="D294" s="150" t="s">
        <v>140</v>
      </c>
      <c r="E294" s="151" t="s">
        <v>1734</v>
      </c>
      <c r="F294" s="152" t="s">
        <v>1735</v>
      </c>
      <c r="G294" s="153" t="s">
        <v>1473</v>
      </c>
      <c r="H294" s="154">
        <v>2</v>
      </c>
      <c r="I294" s="178"/>
      <c r="J294" s="155">
        <f t="shared" si="50"/>
        <v>0</v>
      </c>
      <c r="K294" s="247"/>
      <c r="L294" s="39"/>
      <c r="M294" s="157" t="s">
        <v>1</v>
      </c>
      <c r="N294" s="234" t="s">
        <v>39</v>
      </c>
      <c r="O294" s="248">
        <v>0</v>
      </c>
      <c r="P294" s="248">
        <f t="shared" si="51"/>
        <v>0</v>
      </c>
      <c r="Q294" s="248">
        <v>0</v>
      </c>
      <c r="R294" s="248">
        <f t="shared" si="52"/>
        <v>0</v>
      </c>
      <c r="S294" s="248">
        <v>0</v>
      </c>
      <c r="T294" s="160">
        <f t="shared" si="53"/>
        <v>0</v>
      </c>
      <c r="AR294" s="161" t="s">
        <v>202</v>
      </c>
      <c r="AT294" s="161" t="s">
        <v>140</v>
      </c>
      <c r="AU294" s="161" t="s">
        <v>86</v>
      </c>
      <c r="AY294" s="211" t="s">
        <v>138</v>
      </c>
      <c r="BE294" s="249">
        <f t="shared" si="54"/>
        <v>0</v>
      </c>
      <c r="BF294" s="249">
        <f t="shared" si="55"/>
        <v>0</v>
      </c>
      <c r="BG294" s="249">
        <f t="shared" si="56"/>
        <v>0</v>
      </c>
      <c r="BH294" s="249">
        <f t="shared" si="57"/>
        <v>0</v>
      </c>
      <c r="BI294" s="249">
        <f t="shared" si="58"/>
        <v>0</v>
      </c>
      <c r="BJ294" s="211" t="s">
        <v>86</v>
      </c>
      <c r="BK294" s="249">
        <f t="shared" si="59"/>
        <v>0</v>
      </c>
      <c r="BL294" s="211" t="s">
        <v>202</v>
      </c>
      <c r="BM294" s="161" t="s">
        <v>1300</v>
      </c>
    </row>
    <row r="295" spans="2:65" s="2" customFormat="1" ht="24.2" customHeight="1">
      <c r="B295" s="246"/>
      <c r="C295" s="150" t="s">
        <v>727</v>
      </c>
      <c r="D295" s="150" t="s">
        <v>140</v>
      </c>
      <c r="E295" s="151" t="s">
        <v>1736</v>
      </c>
      <c r="F295" s="152" t="s">
        <v>1737</v>
      </c>
      <c r="G295" s="153" t="s">
        <v>1473</v>
      </c>
      <c r="H295" s="188">
        <v>0</v>
      </c>
      <c r="I295" s="155"/>
      <c r="J295" s="155">
        <f t="shared" si="50"/>
        <v>0</v>
      </c>
      <c r="K295" s="247"/>
      <c r="L295" s="39"/>
      <c r="M295" s="157" t="s">
        <v>1</v>
      </c>
      <c r="N295" s="234" t="s">
        <v>39</v>
      </c>
      <c r="O295" s="248">
        <v>0</v>
      </c>
      <c r="P295" s="248">
        <f t="shared" si="51"/>
        <v>0</v>
      </c>
      <c r="Q295" s="248">
        <v>0</v>
      </c>
      <c r="R295" s="248">
        <f t="shared" si="52"/>
        <v>0</v>
      </c>
      <c r="S295" s="248">
        <v>0</v>
      </c>
      <c r="T295" s="160">
        <f t="shared" si="53"/>
        <v>0</v>
      </c>
      <c r="AR295" s="161" t="s">
        <v>202</v>
      </c>
      <c r="AT295" s="161" t="s">
        <v>140</v>
      </c>
      <c r="AU295" s="161" t="s">
        <v>86</v>
      </c>
      <c r="AY295" s="211" t="s">
        <v>138</v>
      </c>
      <c r="BE295" s="249">
        <f t="shared" si="54"/>
        <v>0</v>
      </c>
      <c r="BF295" s="249">
        <f t="shared" si="55"/>
        <v>0</v>
      </c>
      <c r="BG295" s="249">
        <f t="shared" si="56"/>
        <v>0</v>
      </c>
      <c r="BH295" s="249">
        <f t="shared" si="57"/>
        <v>0</v>
      </c>
      <c r="BI295" s="249">
        <f t="shared" si="58"/>
        <v>0</v>
      </c>
      <c r="BJ295" s="211" t="s">
        <v>86</v>
      </c>
      <c r="BK295" s="249">
        <f t="shared" si="59"/>
        <v>0</v>
      </c>
      <c r="BL295" s="211" t="s">
        <v>202</v>
      </c>
      <c r="BM295" s="161" t="s">
        <v>1310</v>
      </c>
    </row>
    <row r="296" spans="2:65" s="2" customFormat="1" ht="16.5" customHeight="1">
      <c r="B296" s="246"/>
      <c r="C296" s="150" t="s">
        <v>731</v>
      </c>
      <c r="D296" s="150" t="s">
        <v>140</v>
      </c>
      <c r="E296" s="151" t="s">
        <v>1738</v>
      </c>
      <c r="F296" s="152" t="s">
        <v>1739</v>
      </c>
      <c r="G296" s="153" t="s">
        <v>1473</v>
      </c>
      <c r="H296" s="154">
        <v>4</v>
      </c>
      <c r="I296" s="178"/>
      <c r="J296" s="155">
        <f t="shared" si="50"/>
        <v>0</v>
      </c>
      <c r="K296" s="247"/>
      <c r="L296" s="39"/>
      <c r="M296" s="157" t="s">
        <v>1</v>
      </c>
      <c r="N296" s="234" t="s">
        <v>39</v>
      </c>
      <c r="O296" s="248">
        <v>0</v>
      </c>
      <c r="P296" s="248">
        <f t="shared" si="51"/>
        <v>0</v>
      </c>
      <c r="Q296" s="248">
        <v>0</v>
      </c>
      <c r="R296" s="248">
        <f t="shared" si="52"/>
        <v>0</v>
      </c>
      <c r="S296" s="248">
        <v>0</v>
      </c>
      <c r="T296" s="160">
        <f t="shared" si="53"/>
        <v>0</v>
      </c>
      <c r="AR296" s="161" t="s">
        <v>202</v>
      </c>
      <c r="AT296" s="161" t="s">
        <v>140</v>
      </c>
      <c r="AU296" s="161" t="s">
        <v>86</v>
      </c>
      <c r="AY296" s="211" t="s">
        <v>138</v>
      </c>
      <c r="BE296" s="249">
        <f t="shared" si="54"/>
        <v>0</v>
      </c>
      <c r="BF296" s="249">
        <f t="shared" si="55"/>
        <v>0</v>
      </c>
      <c r="BG296" s="249">
        <f t="shared" si="56"/>
        <v>0</v>
      </c>
      <c r="BH296" s="249">
        <f t="shared" si="57"/>
        <v>0</v>
      </c>
      <c r="BI296" s="249">
        <f t="shared" si="58"/>
        <v>0</v>
      </c>
      <c r="BJ296" s="211" t="s">
        <v>86</v>
      </c>
      <c r="BK296" s="249">
        <f t="shared" si="59"/>
        <v>0</v>
      </c>
      <c r="BL296" s="211" t="s">
        <v>202</v>
      </c>
      <c r="BM296" s="161" t="s">
        <v>1318</v>
      </c>
    </row>
    <row r="297" spans="2:65" s="2" customFormat="1" ht="24.2" customHeight="1">
      <c r="B297" s="246"/>
      <c r="C297" s="150" t="s">
        <v>735</v>
      </c>
      <c r="D297" s="150" t="s">
        <v>140</v>
      </c>
      <c r="E297" s="151" t="s">
        <v>1740</v>
      </c>
      <c r="F297" s="152" t="s">
        <v>1741</v>
      </c>
      <c r="G297" s="153" t="s">
        <v>1473</v>
      </c>
      <c r="H297" s="154">
        <v>4</v>
      </c>
      <c r="I297" s="178"/>
      <c r="J297" s="155">
        <f t="shared" si="50"/>
        <v>0</v>
      </c>
      <c r="K297" s="247"/>
      <c r="L297" s="39"/>
      <c r="M297" s="157" t="s">
        <v>1</v>
      </c>
      <c r="N297" s="234" t="s">
        <v>39</v>
      </c>
      <c r="O297" s="248">
        <v>0</v>
      </c>
      <c r="P297" s="248">
        <f t="shared" si="51"/>
        <v>0</v>
      </c>
      <c r="Q297" s="248">
        <v>0</v>
      </c>
      <c r="R297" s="248">
        <f t="shared" si="52"/>
        <v>0</v>
      </c>
      <c r="S297" s="248">
        <v>0</v>
      </c>
      <c r="T297" s="160">
        <f t="shared" si="53"/>
        <v>0</v>
      </c>
      <c r="AR297" s="161" t="s">
        <v>202</v>
      </c>
      <c r="AT297" s="161" t="s">
        <v>140</v>
      </c>
      <c r="AU297" s="161" t="s">
        <v>86</v>
      </c>
      <c r="AY297" s="211" t="s">
        <v>138</v>
      </c>
      <c r="BE297" s="249">
        <f t="shared" si="54"/>
        <v>0</v>
      </c>
      <c r="BF297" s="249">
        <f t="shared" si="55"/>
        <v>0</v>
      </c>
      <c r="BG297" s="249">
        <f t="shared" si="56"/>
        <v>0</v>
      </c>
      <c r="BH297" s="249">
        <f t="shared" si="57"/>
        <v>0</v>
      </c>
      <c r="BI297" s="249">
        <f t="shared" si="58"/>
        <v>0</v>
      </c>
      <c r="BJ297" s="211" t="s">
        <v>86</v>
      </c>
      <c r="BK297" s="249">
        <f t="shared" si="59"/>
        <v>0</v>
      </c>
      <c r="BL297" s="211" t="s">
        <v>202</v>
      </c>
      <c r="BM297" s="161" t="s">
        <v>1326</v>
      </c>
    </row>
    <row r="298" spans="2:65" s="2" customFormat="1" ht="24.2" customHeight="1">
      <c r="B298" s="246"/>
      <c r="C298" s="150" t="s">
        <v>739</v>
      </c>
      <c r="D298" s="150" t="s">
        <v>140</v>
      </c>
      <c r="E298" s="151" t="s">
        <v>1742</v>
      </c>
      <c r="F298" s="152" t="s">
        <v>1743</v>
      </c>
      <c r="G298" s="153" t="s">
        <v>1473</v>
      </c>
      <c r="H298" s="154">
        <v>4</v>
      </c>
      <c r="I298" s="178"/>
      <c r="J298" s="155">
        <f t="shared" si="50"/>
        <v>0</v>
      </c>
      <c r="K298" s="247"/>
      <c r="L298" s="39"/>
      <c r="M298" s="157" t="s">
        <v>1</v>
      </c>
      <c r="N298" s="234" t="s">
        <v>39</v>
      </c>
      <c r="O298" s="248">
        <v>0</v>
      </c>
      <c r="P298" s="248">
        <f t="shared" si="51"/>
        <v>0</v>
      </c>
      <c r="Q298" s="248">
        <v>0</v>
      </c>
      <c r="R298" s="248">
        <f t="shared" si="52"/>
        <v>0</v>
      </c>
      <c r="S298" s="248">
        <v>0</v>
      </c>
      <c r="T298" s="160">
        <f t="shared" si="53"/>
        <v>0</v>
      </c>
      <c r="AR298" s="161" t="s">
        <v>202</v>
      </c>
      <c r="AT298" s="161" t="s">
        <v>140</v>
      </c>
      <c r="AU298" s="161" t="s">
        <v>86</v>
      </c>
      <c r="AY298" s="211" t="s">
        <v>138</v>
      </c>
      <c r="BE298" s="249">
        <f t="shared" si="54"/>
        <v>0</v>
      </c>
      <c r="BF298" s="249">
        <f t="shared" si="55"/>
        <v>0</v>
      </c>
      <c r="BG298" s="249">
        <f t="shared" si="56"/>
        <v>0</v>
      </c>
      <c r="BH298" s="249">
        <f t="shared" si="57"/>
        <v>0</v>
      </c>
      <c r="BI298" s="249">
        <f t="shared" si="58"/>
        <v>0</v>
      </c>
      <c r="BJ298" s="211" t="s">
        <v>86</v>
      </c>
      <c r="BK298" s="249">
        <f t="shared" si="59"/>
        <v>0</v>
      </c>
      <c r="BL298" s="211" t="s">
        <v>202</v>
      </c>
      <c r="BM298" s="161" t="s">
        <v>1334</v>
      </c>
    </row>
    <row r="299" spans="2:65" s="2" customFormat="1" ht="21.75" customHeight="1">
      <c r="B299" s="246"/>
      <c r="C299" s="150" t="s">
        <v>743</v>
      </c>
      <c r="D299" s="150" t="s">
        <v>140</v>
      </c>
      <c r="E299" s="151" t="s">
        <v>1744</v>
      </c>
      <c r="F299" s="152" t="s">
        <v>1745</v>
      </c>
      <c r="G299" s="153" t="s">
        <v>1473</v>
      </c>
      <c r="H299" s="154">
        <v>4</v>
      </c>
      <c r="I299" s="178"/>
      <c r="J299" s="155">
        <f t="shared" si="50"/>
        <v>0</v>
      </c>
      <c r="K299" s="247"/>
      <c r="L299" s="39"/>
      <c r="M299" s="157" t="s">
        <v>1</v>
      </c>
      <c r="N299" s="234" t="s">
        <v>39</v>
      </c>
      <c r="O299" s="248">
        <v>0</v>
      </c>
      <c r="P299" s="248">
        <f t="shared" si="51"/>
        <v>0</v>
      </c>
      <c r="Q299" s="248">
        <v>0</v>
      </c>
      <c r="R299" s="248">
        <f t="shared" si="52"/>
        <v>0</v>
      </c>
      <c r="S299" s="248">
        <v>0</v>
      </c>
      <c r="T299" s="160">
        <f t="shared" si="53"/>
        <v>0</v>
      </c>
      <c r="AR299" s="161" t="s">
        <v>202</v>
      </c>
      <c r="AT299" s="161" t="s">
        <v>140</v>
      </c>
      <c r="AU299" s="161" t="s">
        <v>86</v>
      </c>
      <c r="AY299" s="211" t="s">
        <v>138</v>
      </c>
      <c r="BE299" s="249">
        <f t="shared" si="54"/>
        <v>0</v>
      </c>
      <c r="BF299" s="249">
        <f t="shared" si="55"/>
        <v>0</v>
      </c>
      <c r="BG299" s="249">
        <f t="shared" si="56"/>
        <v>0</v>
      </c>
      <c r="BH299" s="249">
        <f t="shared" si="57"/>
        <v>0</v>
      </c>
      <c r="BI299" s="249">
        <f t="shared" si="58"/>
        <v>0</v>
      </c>
      <c r="BJ299" s="211" t="s">
        <v>86</v>
      </c>
      <c r="BK299" s="249">
        <f t="shared" si="59"/>
        <v>0</v>
      </c>
      <c r="BL299" s="211" t="s">
        <v>202</v>
      </c>
      <c r="BM299" s="161" t="s">
        <v>1342</v>
      </c>
    </row>
    <row r="300" spans="2:65" s="2" customFormat="1" ht="24.2" customHeight="1">
      <c r="B300" s="246"/>
      <c r="C300" s="150" t="s">
        <v>747</v>
      </c>
      <c r="D300" s="150" t="s">
        <v>140</v>
      </c>
      <c r="E300" s="151" t="s">
        <v>1746</v>
      </c>
      <c r="F300" s="152" t="s">
        <v>1747</v>
      </c>
      <c r="G300" s="153" t="s">
        <v>1473</v>
      </c>
      <c r="H300" s="154">
        <v>6</v>
      </c>
      <c r="I300" s="178"/>
      <c r="J300" s="155">
        <f t="shared" si="50"/>
        <v>0</v>
      </c>
      <c r="K300" s="247"/>
      <c r="L300" s="39"/>
      <c r="M300" s="157" t="s">
        <v>1</v>
      </c>
      <c r="N300" s="234" t="s">
        <v>39</v>
      </c>
      <c r="O300" s="248">
        <v>0</v>
      </c>
      <c r="P300" s="248">
        <f t="shared" si="51"/>
        <v>0</v>
      </c>
      <c r="Q300" s="248">
        <v>0</v>
      </c>
      <c r="R300" s="248">
        <f t="shared" si="52"/>
        <v>0</v>
      </c>
      <c r="S300" s="248">
        <v>0</v>
      </c>
      <c r="T300" s="160">
        <f t="shared" si="53"/>
        <v>0</v>
      </c>
      <c r="AR300" s="161" t="s">
        <v>202</v>
      </c>
      <c r="AT300" s="161" t="s">
        <v>140</v>
      </c>
      <c r="AU300" s="161" t="s">
        <v>86</v>
      </c>
      <c r="AY300" s="211" t="s">
        <v>138</v>
      </c>
      <c r="BE300" s="249">
        <f t="shared" si="54"/>
        <v>0</v>
      </c>
      <c r="BF300" s="249">
        <f t="shared" si="55"/>
        <v>0</v>
      </c>
      <c r="BG300" s="249">
        <f t="shared" si="56"/>
        <v>0</v>
      </c>
      <c r="BH300" s="249">
        <f t="shared" si="57"/>
        <v>0</v>
      </c>
      <c r="BI300" s="249">
        <f t="shared" si="58"/>
        <v>0</v>
      </c>
      <c r="BJ300" s="211" t="s">
        <v>86</v>
      </c>
      <c r="BK300" s="249">
        <f t="shared" si="59"/>
        <v>0</v>
      </c>
      <c r="BL300" s="211" t="s">
        <v>202</v>
      </c>
      <c r="BM300" s="161" t="s">
        <v>1350</v>
      </c>
    </row>
    <row r="301" spans="2:65" s="2" customFormat="1" ht="16.5" customHeight="1">
      <c r="B301" s="246"/>
      <c r="C301" s="163" t="s">
        <v>751</v>
      </c>
      <c r="D301" s="163" t="s">
        <v>322</v>
      </c>
      <c r="E301" s="164" t="s">
        <v>1748</v>
      </c>
      <c r="F301" s="165" t="s">
        <v>1749</v>
      </c>
      <c r="G301" s="166" t="s">
        <v>1473</v>
      </c>
      <c r="H301" s="167">
        <v>6</v>
      </c>
      <c r="I301" s="180"/>
      <c r="J301" s="168">
        <f t="shared" si="50"/>
        <v>0</v>
      </c>
      <c r="K301" s="169"/>
      <c r="L301" s="170"/>
      <c r="M301" s="171" t="s">
        <v>1</v>
      </c>
      <c r="N301" s="251" t="s">
        <v>39</v>
      </c>
      <c r="O301" s="248">
        <v>0</v>
      </c>
      <c r="P301" s="248">
        <f t="shared" si="51"/>
        <v>0</v>
      </c>
      <c r="Q301" s="248">
        <v>0</v>
      </c>
      <c r="R301" s="248">
        <f t="shared" si="52"/>
        <v>0</v>
      </c>
      <c r="S301" s="248">
        <v>0</v>
      </c>
      <c r="T301" s="160">
        <f t="shared" si="53"/>
        <v>0</v>
      </c>
      <c r="AR301" s="161" t="s">
        <v>267</v>
      </c>
      <c r="AT301" s="161" t="s">
        <v>322</v>
      </c>
      <c r="AU301" s="161" t="s">
        <v>86</v>
      </c>
      <c r="AY301" s="211" t="s">
        <v>138</v>
      </c>
      <c r="BE301" s="249">
        <f t="shared" si="54"/>
        <v>0</v>
      </c>
      <c r="BF301" s="249">
        <f t="shared" si="55"/>
        <v>0</v>
      </c>
      <c r="BG301" s="249">
        <f t="shared" si="56"/>
        <v>0</v>
      </c>
      <c r="BH301" s="249">
        <f t="shared" si="57"/>
        <v>0</v>
      </c>
      <c r="BI301" s="249">
        <f t="shared" si="58"/>
        <v>0</v>
      </c>
      <c r="BJ301" s="211" t="s">
        <v>86</v>
      </c>
      <c r="BK301" s="249">
        <f t="shared" si="59"/>
        <v>0</v>
      </c>
      <c r="BL301" s="211" t="s">
        <v>202</v>
      </c>
      <c r="BM301" s="161" t="s">
        <v>1358</v>
      </c>
    </row>
    <row r="302" spans="2:65" s="2" customFormat="1" ht="16.5" customHeight="1">
      <c r="B302" s="246"/>
      <c r="C302" s="163" t="s">
        <v>755</v>
      </c>
      <c r="D302" s="163" t="s">
        <v>322</v>
      </c>
      <c r="E302" s="164" t="s">
        <v>1750</v>
      </c>
      <c r="F302" s="165" t="s">
        <v>1751</v>
      </c>
      <c r="G302" s="166" t="s">
        <v>1473</v>
      </c>
      <c r="H302" s="167">
        <v>6</v>
      </c>
      <c r="I302" s="180"/>
      <c r="J302" s="168">
        <f t="shared" si="50"/>
        <v>0</v>
      </c>
      <c r="K302" s="169"/>
      <c r="L302" s="170"/>
      <c r="M302" s="171" t="s">
        <v>1</v>
      </c>
      <c r="N302" s="251" t="s">
        <v>39</v>
      </c>
      <c r="O302" s="248">
        <v>0</v>
      </c>
      <c r="P302" s="248">
        <f t="shared" si="51"/>
        <v>0</v>
      </c>
      <c r="Q302" s="248">
        <v>0</v>
      </c>
      <c r="R302" s="248">
        <f t="shared" si="52"/>
        <v>0</v>
      </c>
      <c r="S302" s="248">
        <v>0</v>
      </c>
      <c r="T302" s="160">
        <f t="shared" si="53"/>
        <v>0</v>
      </c>
      <c r="AR302" s="161" t="s">
        <v>267</v>
      </c>
      <c r="AT302" s="161" t="s">
        <v>322</v>
      </c>
      <c r="AU302" s="161" t="s">
        <v>86</v>
      </c>
      <c r="AY302" s="211" t="s">
        <v>138</v>
      </c>
      <c r="BE302" s="249">
        <f t="shared" si="54"/>
        <v>0</v>
      </c>
      <c r="BF302" s="249">
        <f t="shared" si="55"/>
        <v>0</v>
      </c>
      <c r="BG302" s="249">
        <f t="shared" si="56"/>
        <v>0</v>
      </c>
      <c r="BH302" s="249">
        <f t="shared" si="57"/>
        <v>0</v>
      </c>
      <c r="BI302" s="249">
        <f t="shared" si="58"/>
        <v>0</v>
      </c>
      <c r="BJ302" s="211" t="s">
        <v>86</v>
      </c>
      <c r="BK302" s="249">
        <f t="shared" si="59"/>
        <v>0</v>
      </c>
      <c r="BL302" s="211" t="s">
        <v>202</v>
      </c>
      <c r="BM302" s="161" t="s">
        <v>1370</v>
      </c>
    </row>
    <row r="303" spans="2:65" s="2" customFormat="1" ht="16.5" customHeight="1">
      <c r="B303" s="246"/>
      <c r="C303" s="163" t="s">
        <v>759</v>
      </c>
      <c r="D303" s="163" t="s">
        <v>322</v>
      </c>
      <c r="E303" s="164" t="s">
        <v>1752</v>
      </c>
      <c r="F303" s="165" t="s">
        <v>1753</v>
      </c>
      <c r="G303" s="166" t="s">
        <v>1473</v>
      </c>
      <c r="H303" s="167">
        <v>6</v>
      </c>
      <c r="I303" s="180"/>
      <c r="J303" s="168">
        <f t="shared" si="50"/>
        <v>0</v>
      </c>
      <c r="K303" s="169"/>
      <c r="L303" s="170"/>
      <c r="M303" s="171" t="s">
        <v>1</v>
      </c>
      <c r="N303" s="251" t="s">
        <v>39</v>
      </c>
      <c r="O303" s="248">
        <v>0</v>
      </c>
      <c r="P303" s="248">
        <f t="shared" si="51"/>
        <v>0</v>
      </c>
      <c r="Q303" s="248">
        <v>0</v>
      </c>
      <c r="R303" s="248">
        <f t="shared" si="52"/>
        <v>0</v>
      </c>
      <c r="S303" s="248">
        <v>0</v>
      </c>
      <c r="T303" s="160">
        <f t="shared" si="53"/>
        <v>0</v>
      </c>
      <c r="AR303" s="161" t="s">
        <v>267</v>
      </c>
      <c r="AT303" s="161" t="s">
        <v>322</v>
      </c>
      <c r="AU303" s="161" t="s">
        <v>86</v>
      </c>
      <c r="AY303" s="211" t="s">
        <v>138</v>
      </c>
      <c r="BE303" s="249">
        <f t="shared" si="54"/>
        <v>0</v>
      </c>
      <c r="BF303" s="249">
        <f t="shared" si="55"/>
        <v>0</v>
      </c>
      <c r="BG303" s="249">
        <f t="shared" si="56"/>
        <v>0</v>
      </c>
      <c r="BH303" s="249">
        <f t="shared" si="57"/>
        <v>0</v>
      </c>
      <c r="BI303" s="249">
        <f t="shared" si="58"/>
        <v>0</v>
      </c>
      <c r="BJ303" s="211" t="s">
        <v>86</v>
      </c>
      <c r="BK303" s="249">
        <f t="shared" si="59"/>
        <v>0</v>
      </c>
      <c r="BL303" s="211" t="s">
        <v>202</v>
      </c>
      <c r="BM303" s="161" t="s">
        <v>1378</v>
      </c>
    </row>
    <row r="304" spans="2:65" s="2" customFormat="1" ht="16.5" customHeight="1">
      <c r="B304" s="246"/>
      <c r="C304" s="150" t="s">
        <v>763</v>
      </c>
      <c r="D304" s="150" t="s">
        <v>140</v>
      </c>
      <c r="E304" s="151" t="s">
        <v>1754</v>
      </c>
      <c r="F304" s="152" t="s">
        <v>1755</v>
      </c>
      <c r="G304" s="153" t="s">
        <v>1473</v>
      </c>
      <c r="H304" s="154">
        <v>12</v>
      </c>
      <c r="I304" s="178"/>
      <c r="J304" s="155">
        <f t="shared" si="50"/>
        <v>0</v>
      </c>
      <c r="K304" s="247"/>
      <c r="L304" s="39"/>
      <c r="M304" s="157" t="s">
        <v>1</v>
      </c>
      <c r="N304" s="234" t="s">
        <v>39</v>
      </c>
      <c r="O304" s="248">
        <v>0</v>
      </c>
      <c r="P304" s="248">
        <f t="shared" si="51"/>
        <v>0</v>
      </c>
      <c r="Q304" s="248">
        <v>0</v>
      </c>
      <c r="R304" s="248">
        <f t="shared" si="52"/>
        <v>0</v>
      </c>
      <c r="S304" s="248">
        <v>0</v>
      </c>
      <c r="T304" s="160">
        <f t="shared" si="53"/>
        <v>0</v>
      </c>
      <c r="AR304" s="161" t="s">
        <v>202</v>
      </c>
      <c r="AT304" s="161" t="s">
        <v>140</v>
      </c>
      <c r="AU304" s="161" t="s">
        <v>86</v>
      </c>
      <c r="AY304" s="211" t="s">
        <v>138</v>
      </c>
      <c r="BE304" s="249">
        <f t="shared" si="54"/>
        <v>0</v>
      </c>
      <c r="BF304" s="249">
        <f t="shared" si="55"/>
        <v>0</v>
      </c>
      <c r="BG304" s="249">
        <f t="shared" si="56"/>
        <v>0</v>
      </c>
      <c r="BH304" s="249">
        <f t="shared" si="57"/>
        <v>0</v>
      </c>
      <c r="BI304" s="249">
        <f t="shared" si="58"/>
        <v>0</v>
      </c>
      <c r="BJ304" s="211" t="s">
        <v>86</v>
      </c>
      <c r="BK304" s="249">
        <f t="shared" si="59"/>
        <v>0</v>
      </c>
      <c r="BL304" s="211" t="s">
        <v>202</v>
      </c>
      <c r="BM304" s="161" t="s">
        <v>1388</v>
      </c>
    </row>
    <row r="305" spans="2:65" s="2" customFormat="1" ht="21.75" customHeight="1">
      <c r="B305" s="246"/>
      <c r="C305" s="163" t="s">
        <v>767</v>
      </c>
      <c r="D305" s="163" t="s">
        <v>322</v>
      </c>
      <c r="E305" s="164" t="s">
        <v>1756</v>
      </c>
      <c r="F305" s="165" t="s">
        <v>1757</v>
      </c>
      <c r="G305" s="166" t="s">
        <v>1473</v>
      </c>
      <c r="H305" s="167">
        <v>3</v>
      </c>
      <c r="I305" s="180"/>
      <c r="J305" s="168">
        <f t="shared" si="50"/>
        <v>0</v>
      </c>
      <c r="K305" s="169"/>
      <c r="L305" s="170"/>
      <c r="M305" s="171" t="s">
        <v>1</v>
      </c>
      <c r="N305" s="251" t="s">
        <v>39</v>
      </c>
      <c r="O305" s="248">
        <v>0</v>
      </c>
      <c r="P305" s="248">
        <f t="shared" si="51"/>
        <v>0</v>
      </c>
      <c r="Q305" s="248">
        <v>0</v>
      </c>
      <c r="R305" s="248">
        <f t="shared" si="52"/>
        <v>0</v>
      </c>
      <c r="S305" s="248">
        <v>0</v>
      </c>
      <c r="T305" s="160">
        <f t="shared" si="53"/>
        <v>0</v>
      </c>
      <c r="AR305" s="161" t="s">
        <v>267</v>
      </c>
      <c r="AT305" s="161" t="s">
        <v>322</v>
      </c>
      <c r="AU305" s="161" t="s">
        <v>86</v>
      </c>
      <c r="AY305" s="211" t="s">
        <v>138</v>
      </c>
      <c r="BE305" s="249">
        <f t="shared" si="54"/>
        <v>0</v>
      </c>
      <c r="BF305" s="249">
        <f t="shared" si="55"/>
        <v>0</v>
      </c>
      <c r="BG305" s="249">
        <f t="shared" si="56"/>
        <v>0</v>
      </c>
      <c r="BH305" s="249">
        <f t="shared" si="57"/>
        <v>0</v>
      </c>
      <c r="BI305" s="249">
        <f t="shared" si="58"/>
        <v>0</v>
      </c>
      <c r="BJ305" s="211" t="s">
        <v>86</v>
      </c>
      <c r="BK305" s="249">
        <f t="shared" si="59"/>
        <v>0</v>
      </c>
      <c r="BL305" s="211" t="s">
        <v>202</v>
      </c>
      <c r="BM305" s="161" t="s">
        <v>1398</v>
      </c>
    </row>
    <row r="306" spans="2:65" s="2" customFormat="1" ht="21.75" customHeight="1">
      <c r="B306" s="246"/>
      <c r="C306" s="163" t="s">
        <v>772</v>
      </c>
      <c r="D306" s="163" t="s">
        <v>322</v>
      </c>
      <c r="E306" s="164" t="s">
        <v>1758</v>
      </c>
      <c r="F306" s="165" t="s">
        <v>1759</v>
      </c>
      <c r="G306" s="166" t="s">
        <v>1473</v>
      </c>
      <c r="H306" s="167">
        <v>4</v>
      </c>
      <c r="I306" s="180"/>
      <c r="J306" s="168">
        <f t="shared" si="50"/>
        <v>0</v>
      </c>
      <c r="K306" s="169"/>
      <c r="L306" s="170"/>
      <c r="M306" s="171" t="s">
        <v>1</v>
      </c>
      <c r="N306" s="251" t="s">
        <v>39</v>
      </c>
      <c r="O306" s="248">
        <v>0</v>
      </c>
      <c r="P306" s="248">
        <f t="shared" si="51"/>
        <v>0</v>
      </c>
      <c r="Q306" s="248">
        <v>0</v>
      </c>
      <c r="R306" s="248">
        <f t="shared" si="52"/>
        <v>0</v>
      </c>
      <c r="S306" s="248">
        <v>0</v>
      </c>
      <c r="T306" s="160">
        <f t="shared" si="53"/>
        <v>0</v>
      </c>
      <c r="AR306" s="161" t="s">
        <v>267</v>
      </c>
      <c r="AT306" s="161" t="s">
        <v>322</v>
      </c>
      <c r="AU306" s="161" t="s">
        <v>86</v>
      </c>
      <c r="AY306" s="211" t="s">
        <v>138</v>
      </c>
      <c r="BE306" s="249">
        <f t="shared" si="54"/>
        <v>0</v>
      </c>
      <c r="BF306" s="249">
        <f t="shared" si="55"/>
        <v>0</v>
      </c>
      <c r="BG306" s="249">
        <f t="shared" si="56"/>
        <v>0</v>
      </c>
      <c r="BH306" s="249">
        <f t="shared" si="57"/>
        <v>0</v>
      </c>
      <c r="BI306" s="249">
        <f t="shared" si="58"/>
        <v>0</v>
      </c>
      <c r="BJ306" s="211" t="s">
        <v>86</v>
      </c>
      <c r="BK306" s="249">
        <f t="shared" si="59"/>
        <v>0</v>
      </c>
      <c r="BL306" s="211" t="s">
        <v>202</v>
      </c>
      <c r="BM306" s="161" t="s">
        <v>1406</v>
      </c>
    </row>
    <row r="307" spans="2:65" s="2" customFormat="1" ht="16.5" customHeight="1">
      <c r="B307" s="246"/>
      <c r="C307" s="163" t="s">
        <v>780</v>
      </c>
      <c r="D307" s="163" t="s">
        <v>322</v>
      </c>
      <c r="E307" s="164" t="s">
        <v>1760</v>
      </c>
      <c r="F307" s="165" t="s">
        <v>1761</v>
      </c>
      <c r="G307" s="166" t="s">
        <v>1473</v>
      </c>
      <c r="H307" s="167">
        <v>5</v>
      </c>
      <c r="I307" s="180"/>
      <c r="J307" s="168">
        <f t="shared" si="50"/>
        <v>0</v>
      </c>
      <c r="K307" s="169"/>
      <c r="L307" s="170"/>
      <c r="M307" s="171" t="s">
        <v>1</v>
      </c>
      <c r="N307" s="251" t="s">
        <v>39</v>
      </c>
      <c r="O307" s="248">
        <v>0</v>
      </c>
      <c r="P307" s="248">
        <f t="shared" si="51"/>
        <v>0</v>
      </c>
      <c r="Q307" s="248">
        <v>0</v>
      </c>
      <c r="R307" s="248">
        <f t="shared" si="52"/>
        <v>0</v>
      </c>
      <c r="S307" s="248">
        <v>0</v>
      </c>
      <c r="T307" s="160">
        <f t="shared" si="53"/>
        <v>0</v>
      </c>
      <c r="AR307" s="161" t="s">
        <v>267</v>
      </c>
      <c r="AT307" s="161" t="s">
        <v>322</v>
      </c>
      <c r="AU307" s="161" t="s">
        <v>86</v>
      </c>
      <c r="AY307" s="211" t="s">
        <v>138</v>
      </c>
      <c r="BE307" s="249">
        <f t="shared" si="54"/>
        <v>0</v>
      </c>
      <c r="BF307" s="249">
        <f t="shared" si="55"/>
        <v>0</v>
      </c>
      <c r="BG307" s="249">
        <f t="shared" si="56"/>
        <v>0</v>
      </c>
      <c r="BH307" s="249">
        <f t="shared" si="57"/>
        <v>0</v>
      </c>
      <c r="BI307" s="249">
        <f t="shared" si="58"/>
        <v>0</v>
      </c>
      <c r="BJ307" s="211" t="s">
        <v>86</v>
      </c>
      <c r="BK307" s="249">
        <f t="shared" si="59"/>
        <v>0</v>
      </c>
      <c r="BL307" s="211" t="s">
        <v>202</v>
      </c>
      <c r="BM307" s="161" t="s">
        <v>1417</v>
      </c>
    </row>
    <row r="308" spans="2:65" s="2" customFormat="1" ht="16.5" customHeight="1">
      <c r="B308" s="246"/>
      <c r="C308" s="150" t="s">
        <v>786</v>
      </c>
      <c r="D308" s="150" t="s">
        <v>140</v>
      </c>
      <c r="E308" s="151" t="s">
        <v>1762</v>
      </c>
      <c r="F308" s="152" t="s">
        <v>1763</v>
      </c>
      <c r="G308" s="153" t="s">
        <v>1473</v>
      </c>
      <c r="H308" s="154">
        <v>29</v>
      </c>
      <c r="I308" s="178"/>
      <c r="J308" s="155">
        <f t="shared" si="50"/>
        <v>0</v>
      </c>
      <c r="K308" s="247"/>
      <c r="L308" s="39"/>
      <c r="M308" s="157" t="s">
        <v>1</v>
      </c>
      <c r="N308" s="234" t="s">
        <v>39</v>
      </c>
      <c r="O308" s="248">
        <v>0</v>
      </c>
      <c r="P308" s="248">
        <f t="shared" si="51"/>
        <v>0</v>
      </c>
      <c r="Q308" s="248">
        <v>0</v>
      </c>
      <c r="R308" s="248">
        <f t="shared" si="52"/>
        <v>0</v>
      </c>
      <c r="S308" s="248">
        <v>0</v>
      </c>
      <c r="T308" s="160">
        <f t="shared" si="53"/>
        <v>0</v>
      </c>
      <c r="AR308" s="161" t="s">
        <v>202</v>
      </c>
      <c r="AT308" s="161" t="s">
        <v>140</v>
      </c>
      <c r="AU308" s="161" t="s">
        <v>86</v>
      </c>
      <c r="AY308" s="211" t="s">
        <v>138</v>
      </c>
      <c r="BE308" s="249">
        <f t="shared" si="54"/>
        <v>0</v>
      </c>
      <c r="BF308" s="249">
        <f t="shared" si="55"/>
        <v>0</v>
      </c>
      <c r="BG308" s="249">
        <f t="shared" si="56"/>
        <v>0</v>
      </c>
      <c r="BH308" s="249">
        <f t="shared" si="57"/>
        <v>0</v>
      </c>
      <c r="BI308" s="249">
        <f t="shared" si="58"/>
        <v>0</v>
      </c>
      <c r="BJ308" s="211" t="s">
        <v>86</v>
      </c>
      <c r="BK308" s="249">
        <f t="shared" si="59"/>
        <v>0</v>
      </c>
      <c r="BL308" s="211" t="s">
        <v>202</v>
      </c>
      <c r="BM308" s="161" t="s">
        <v>1764</v>
      </c>
    </row>
    <row r="309" spans="2:65" s="2" customFormat="1" ht="16.5" customHeight="1">
      <c r="B309" s="246"/>
      <c r="C309" s="150" t="s">
        <v>792</v>
      </c>
      <c r="D309" s="150" t="s">
        <v>140</v>
      </c>
      <c r="E309" s="151" t="s">
        <v>1765</v>
      </c>
      <c r="F309" s="152" t="s">
        <v>1766</v>
      </c>
      <c r="G309" s="153" t="s">
        <v>1473</v>
      </c>
      <c r="H309" s="154">
        <v>29</v>
      </c>
      <c r="I309" s="178"/>
      <c r="J309" s="155">
        <f t="shared" si="50"/>
        <v>0</v>
      </c>
      <c r="K309" s="247"/>
      <c r="L309" s="39"/>
      <c r="M309" s="157" t="s">
        <v>1</v>
      </c>
      <c r="N309" s="234" t="s">
        <v>39</v>
      </c>
      <c r="O309" s="248">
        <v>0</v>
      </c>
      <c r="P309" s="248">
        <f t="shared" si="51"/>
        <v>0</v>
      </c>
      <c r="Q309" s="248">
        <v>0</v>
      </c>
      <c r="R309" s="248">
        <f t="shared" si="52"/>
        <v>0</v>
      </c>
      <c r="S309" s="248">
        <v>0</v>
      </c>
      <c r="T309" s="160">
        <f t="shared" si="53"/>
        <v>0</v>
      </c>
      <c r="AR309" s="161" t="s">
        <v>202</v>
      </c>
      <c r="AT309" s="161" t="s">
        <v>140</v>
      </c>
      <c r="AU309" s="161" t="s">
        <v>86</v>
      </c>
      <c r="AY309" s="211" t="s">
        <v>138</v>
      </c>
      <c r="BE309" s="249">
        <f t="shared" si="54"/>
        <v>0</v>
      </c>
      <c r="BF309" s="249">
        <f t="shared" si="55"/>
        <v>0</v>
      </c>
      <c r="BG309" s="249">
        <f t="shared" si="56"/>
        <v>0</v>
      </c>
      <c r="BH309" s="249">
        <f t="shared" si="57"/>
        <v>0</v>
      </c>
      <c r="BI309" s="249">
        <f t="shared" si="58"/>
        <v>0</v>
      </c>
      <c r="BJ309" s="211" t="s">
        <v>86</v>
      </c>
      <c r="BK309" s="249">
        <f t="shared" si="59"/>
        <v>0</v>
      </c>
      <c r="BL309" s="211" t="s">
        <v>202</v>
      </c>
      <c r="BM309" s="161" t="s">
        <v>1767</v>
      </c>
    </row>
    <row r="310" spans="2:65" s="2" customFormat="1" ht="16.5" customHeight="1">
      <c r="B310" s="246"/>
      <c r="C310" s="150" t="s">
        <v>796</v>
      </c>
      <c r="D310" s="150" t="s">
        <v>140</v>
      </c>
      <c r="E310" s="151" t="s">
        <v>1768</v>
      </c>
      <c r="F310" s="152" t="s">
        <v>1769</v>
      </c>
      <c r="G310" s="153" t="s">
        <v>1473</v>
      </c>
      <c r="H310" s="154">
        <v>123</v>
      </c>
      <c r="I310" s="178"/>
      <c r="J310" s="155">
        <f t="shared" si="50"/>
        <v>0</v>
      </c>
      <c r="K310" s="247"/>
      <c r="L310" s="39"/>
      <c r="M310" s="157" t="s">
        <v>1</v>
      </c>
      <c r="N310" s="234" t="s">
        <v>39</v>
      </c>
      <c r="O310" s="248">
        <v>0</v>
      </c>
      <c r="P310" s="248">
        <f t="shared" si="51"/>
        <v>0</v>
      </c>
      <c r="Q310" s="248">
        <v>0</v>
      </c>
      <c r="R310" s="248">
        <f t="shared" si="52"/>
        <v>0</v>
      </c>
      <c r="S310" s="248">
        <v>0</v>
      </c>
      <c r="T310" s="160">
        <f t="shared" si="53"/>
        <v>0</v>
      </c>
      <c r="AR310" s="161" t="s">
        <v>202</v>
      </c>
      <c r="AT310" s="161" t="s">
        <v>140</v>
      </c>
      <c r="AU310" s="161" t="s">
        <v>86</v>
      </c>
      <c r="AY310" s="211" t="s">
        <v>138</v>
      </c>
      <c r="BE310" s="249">
        <f t="shared" si="54"/>
        <v>0</v>
      </c>
      <c r="BF310" s="249">
        <f t="shared" si="55"/>
        <v>0</v>
      </c>
      <c r="BG310" s="249">
        <f t="shared" si="56"/>
        <v>0</v>
      </c>
      <c r="BH310" s="249">
        <f t="shared" si="57"/>
        <v>0</v>
      </c>
      <c r="BI310" s="249">
        <f t="shared" si="58"/>
        <v>0</v>
      </c>
      <c r="BJ310" s="211" t="s">
        <v>86</v>
      </c>
      <c r="BK310" s="249">
        <f t="shared" si="59"/>
        <v>0</v>
      </c>
      <c r="BL310" s="211" t="s">
        <v>202</v>
      </c>
      <c r="BM310" s="161" t="s">
        <v>1770</v>
      </c>
    </row>
    <row r="311" spans="2:65" s="2" customFormat="1" ht="16.5" customHeight="1">
      <c r="B311" s="246"/>
      <c r="C311" s="163" t="s">
        <v>800</v>
      </c>
      <c r="D311" s="163" t="s">
        <v>322</v>
      </c>
      <c r="E311" s="164" t="s">
        <v>1771</v>
      </c>
      <c r="F311" s="165" t="s">
        <v>1772</v>
      </c>
      <c r="G311" s="166" t="s">
        <v>1473</v>
      </c>
      <c r="H311" s="167">
        <v>123</v>
      </c>
      <c r="I311" s="180"/>
      <c r="J311" s="168">
        <f t="shared" si="50"/>
        <v>0</v>
      </c>
      <c r="K311" s="169"/>
      <c r="L311" s="170"/>
      <c r="M311" s="171" t="s">
        <v>1</v>
      </c>
      <c r="N311" s="251" t="s">
        <v>39</v>
      </c>
      <c r="O311" s="248">
        <v>0</v>
      </c>
      <c r="P311" s="248">
        <f t="shared" si="51"/>
        <v>0</v>
      </c>
      <c r="Q311" s="248">
        <v>0</v>
      </c>
      <c r="R311" s="248">
        <f t="shared" si="52"/>
        <v>0</v>
      </c>
      <c r="S311" s="248">
        <v>0</v>
      </c>
      <c r="T311" s="160">
        <f t="shared" si="53"/>
        <v>0</v>
      </c>
      <c r="AR311" s="161" t="s">
        <v>267</v>
      </c>
      <c r="AT311" s="161" t="s">
        <v>322</v>
      </c>
      <c r="AU311" s="161" t="s">
        <v>86</v>
      </c>
      <c r="AY311" s="211" t="s">
        <v>138</v>
      </c>
      <c r="BE311" s="249">
        <f t="shared" si="54"/>
        <v>0</v>
      </c>
      <c r="BF311" s="249">
        <f t="shared" si="55"/>
        <v>0</v>
      </c>
      <c r="BG311" s="249">
        <f t="shared" si="56"/>
        <v>0</v>
      </c>
      <c r="BH311" s="249">
        <f t="shared" si="57"/>
        <v>0</v>
      </c>
      <c r="BI311" s="249">
        <f t="shared" si="58"/>
        <v>0</v>
      </c>
      <c r="BJ311" s="211" t="s">
        <v>86</v>
      </c>
      <c r="BK311" s="249">
        <f t="shared" si="59"/>
        <v>0</v>
      </c>
      <c r="BL311" s="211" t="s">
        <v>202</v>
      </c>
      <c r="BM311" s="161" t="s">
        <v>1773</v>
      </c>
    </row>
    <row r="312" spans="2:65" s="2" customFormat="1" ht="16.5" customHeight="1">
      <c r="B312" s="246"/>
      <c r="C312" s="163" t="s">
        <v>804</v>
      </c>
      <c r="D312" s="163" t="s">
        <v>322</v>
      </c>
      <c r="E312" s="164" t="s">
        <v>1774</v>
      </c>
      <c r="F312" s="165" t="s">
        <v>1775</v>
      </c>
      <c r="G312" s="166" t="s">
        <v>1473</v>
      </c>
      <c r="H312" s="167">
        <v>58</v>
      </c>
      <c r="I312" s="180"/>
      <c r="J312" s="168">
        <f t="shared" si="50"/>
        <v>0</v>
      </c>
      <c r="K312" s="169"/>
      <c r="L312" s="170"/>
      <c r="M312" s="171" t="s">
        <v>1</v>
      </c>
      <c r="N312" s="251" t="s">
        <v>39</v>
      </c>
      <c r="O312" s="248">
        <v>0</v>
      </c>
      <c r="P312" s="248">
        <f t="shared" si="51"/>
        <v>0</v>
      </c>
      <c r="Q312" s="248">
        <v>0</v>
      </c>
      <c r="R312" s="248">
        <f t="shared" si="52"/>
        <v>0</v>
      </c>
      <c r="S312" s="248">
        <v>0</v>
      </c>
      <c r="T312" s="160">
        <f t="shared" si="53"/>
        <v>0</v>
      </c>
      <c r="AR312" s="161" t="s">
        <v>267</v>
      </c>
      <c r="AT312" s="161" t="s">
        <v>322</v>
      </c>
      <c r="AU312" s="161" t="s">
        <v>86</v>
      </c>
      <c r="AY312" s="211" t="s">
        <v>138</v>
      </c>
      <c r="BE312" s="249">
        <f t="shared" si="54"/>
        <v>0</v>
      </c>
      <c r="BF312" s="249">
        <f t="shared" si="55"/>
        <v>0</v>
      </c>
      <c r="BG312" s="249">
        <f t="shared" si="56"/>
        <v>0</v>
      </c>
      <c r="BH312" s="249">
        <f t="shared" si="57"/>
        <v>0</v>
      </c>
      <c r="BI312" s="249">
        <f t="shared" si="58"/>
        <v>0</v>
      </c>
      <c r="BJ312" s="211" t="s">
        <v>86</v>
      </c>
      <c r="BK312" s="249">
        <f t="shared" si="59"/>
        <v>0</v>
      </c>
      <c r="BL312" s="211" t="s">
        <v>202</v>
      </c>
      <c r="BM312" s="161" t="s">
        <v>1776</v>
      </c>
    </row>
    <row r="313" spans="2:65" s="2" customFormat="1" ht="24.2" customHeight="1">
      <c r="B313" s="246"/>
      <c r="C313" s="150" t="s">
        <v>808</v>
      </c>
      <c r="D313" s="150" t="s">
        <v>140</v>
      </c>
      <c r="E313" s="151" t="s">
        <v>1777</v>
      </c>
      <c r="F313" s="152" t="s">
        <v>1778</v>
      </c>
      <c r="G313" s="153" t="s">
        <v>1473</v>
      </c>
      <c r="H313" s="154">
        <v>4</v>
      </c>
      <c r="I313" s="178"/>
      <c r="J313" s="155">
        <f t="shared" si="50"/>
        <v>0</v>
      </c>
      <c r="K313" s="247"/>
      <c r="L313" s="39"/>
      <c r="M313" s="157" t="s">
        <v>1</v>
      </c>
      <c r="N313" s="234" t="s">
        <v>39</v>
      </c>
      <c r="O313" s="248">
        <v>0</v>
      </c>
      <c r="P313" s="248">
        <f t="shared" si="51"/>
        <v>0</v>
      </c>
      <c r="Q313" s="248">
        <v>0</v>
      </c>
      <c r="R313" s="248">
        <f t="shared" si="52"/>
        <v>0</v>
      </c>
      <c r="S313" s="248">
        <v>0</v>
      </c>
      <c r="T313" s="160">
        <f t="shared" si="53"/>
        <v>0</v>
      </c>
      <c r="AR313" s="161" t="s">
        <v>202</v>
      </c>
      <c r="AT313" s="161" t="s">
        <v>140</v>
      </c>
      <c r="AU313" s="161" t="s">
        <v>86</v>
      </c>
      <c r="AY313" s="211" t="s">
        <v>138</v>
      </c>
      <c r="BE313" s="249">
        <f t="shared" si="54"/>
        <v>0</v>
      </c>
      <c r="BF313" s="249">
        <f t="shared" si="55"/>
        <v>0</v>
      </c>
      <c r="BG313" s="249">
        <f t="shared" si="56"/>
        <v>0</v>
      </c>
      <c r="BH313" s="249">
        <f t="shared" si="57"/>
        <v>0</v>
      </c>
      <c r="BI313" s="249">
        <f t="shared" si="58"/>
        <v>0</v>
      </c>
      <c r="BJ313" s="211" t="s">
        <v>86</v>
      </c>
      <c r="BK313" s="249">
        <f t="shared" si="59"/>
        <v>0</v>
      </c>
      <c r="BL313" s="211" t="s">
        <v>202</v>
      </c>
      <c r="BM313" s="161" t="s">
        <v>1779</v>
      </c>
    </row>
    <row r="314" spans="2:65" s="2" customFormat="1" ht="16.5" customHeight="1">
      <c r="B314" s="246"/>
      <c r="C314" s="150" t="s">
        <v>812</v>
      </c>
      <c r="D314" s="150" t="s">
        <v>140</v>
      </c>
      <c r="E314" s="151" t="s">
        <v>1780</v>
      </c>
      <c r="F314" s="152" t="s">
        <v>1781</v>
      </c>
      <c r="G314" s="153" t="s">
        <v>1473</v>
      </c>
      <c r="H314" s="188">
        <v>0</v>
      </c>
      <c r="I314" s="155"/>
      <c r="J314" s="155">
        <f t="shared" si="50"/>
        <v>0</v>
      </c>
      <c r="K314" s="247"/>
      <c r="L314" s="39"/>
      <c r="M314" s="157" t="s">
        <v>1</v>
      </c>
      <c r="N314" s="234" t="s">
        <v>39</v>
      </c>
      <c r="O314" s="248">
        <v>0</v>
      </c>
      <c r="P314" s="248">
        <f t="shared" si="51"/>
        <v>0</v>
      </c>
      <c r="Q314" s="248">
        <v>0</v>
      </c>
      <c r="R314" s="248">
        <f t="shared" si="52"/>
        <v>0</v>
      </c>
      <c r="S314" s="248">
        <v>0</v>
      </c>
      <c r="T314" s="160">
        <f t="shared" si="53"/>
        <v>0</v>
      </c>
      <c r="AR314" s="161" t="s">
        <v>202</v>
      </c>
      <c r="AT314" s="161" t="s">
        <v>140</v>
      </c>
      <c r="AU314" s="161" t="s">
        <v>86</v>
      </c>
      <c r="AY314" s="211" t="s">
        <v>138</v>
      </c>
      <c r="BE314" s="249">
        <f t="shared" si="54"/>
        <v>0</v>
      </c>
      <c r="BF314" s="249">
        <f t="shared" si="55"/>
        <v>0</v>
      </c>
      <c r="BG314" s="249">
        <f t="shared" si="56"/>
        <v>0</v>
      </c>
      <c r="BH314" s="249">
        <f t="shared" si="57"/>
        <v>0</v>
      </c>
      <c r="BI314" s="249">
        <f t="shared" si="58"/>
        <v>0</v>
      </c>
      <c r="BJ314" s="211" t="s">
        <v>86</v>
      </c>
      <c r="BK314" s="249">
        <f t="shared" si="59"/>
        <v>0</v>
      </c>
      <c r="BL314" s="211" t="s">
        <v>202</v>
      </c>
      <c r="BM314" s="161" t="s">
        <v>1782</v>
      </c>
    </row>
    <row r="315" spans="2:65" s="2" customFormat="1" ht="24.2" customHeight="1">
      <c r="B315" s="246"/>
      <c r="C315" s="150" t="s">
        <v>816</v>
      </c>
      <c r="D315" s="150" t="s">
        <v>140</v>
      </c>
      <c r="E315" s="151" t="s">
        <v>1783</v>
      </c>
      <c r="F315" s="152" t="s">
        <v>1784</v>
      </c>
      <c r="G315" s="153" t="s">
        <v>1473</v>
      </c>
      <c r="H315" s="154">
        <v>6</v>
      </c>
      <c r="I315" s="178"/>
      <c r="J315" s="155">
        <f t="shared" si="50"/>
        <v>0</v>
      </c>
      <c r="K315" s="247"/>
      <c r="L315" s="39"/>
      <c r="M315" s="157" t="s">
        <v>1</v>
      </c>
      <c r="N315" s="234" t="s">
        <v>39</v>
      </c>
      <c r="O315" s="248">
        <v>0</v>
      </c>
      <c r="P315" s="248">
        <f t="shared" si="51"/>
        <v>0</v>
      </c>
      <c r="Q315" s="248">
        <v>0</v>
      </c>
      <c r="R315" s="248">
        <f t="shared" si="52"/>
        <v>0</v>
      </c>
      <c r="S315" s="248">
        <v>0</v>
      </c>
      <c r="T315" s="160">
        <f t="shared" si="53"/>
        <v>0</v>
      </c>
      <c r="AR315" s="161" t="s">
        <v>202</v>
      </c>
      <c r="AT315" s="161" t="s">
        <v>140</v>
      </c>
      <c r="AU315" s="161" t="s">
        <v>86</v>
      </c>
      <c r="AY315" s="211" t="s">
        <v>138</v>
      </c>
      <c r="BE315" s="249">
        <f t="shared" si="54"/>
        <v>0</v>
      </c>
      <c r="BF315" s="249">
        <f t="shared" si="55"/>
        <v>0</v>
      </c>
      <c r="BG315" s="249">
        <f t="shared" si="56"/>
        <v>0</v>
      </c>
      <c r="BH315" s="249">
        <f t="shared" si="57"/>
        <v>0</v>
      </c>
      <c r="BI315" s="249">
        <f t="shared" si="58"/>
        <v>0</v>
      </c>
      <c r="BJ315" s="211" t="s">
        <v>86</v>
      </c>
      <c r="BK315" s="249">
        <f t="shared" si="59"/>
        <v>0</v>
      </c>
      <c r="BL315" s="211" t="s">
        <v>202</v>
      </c>
      <c r="BM315" s="161" t="s">
        <v>1785</v>
      </c>
    </row>
    <row r="316" spans="2:65" s="2" customFormat="1" ht="24.2" customHeight="1">
      <c r="B316" s="246"/>
      <c r="C316" s="150" t="s">
        <v>820</v>
      </c>
      <c r="D316" s="150" t="s">
        <v>140</v>
      </c>
      <c r="E316" s="151" t="s">
        <v>1786</v>
      </c>
      <c r="F316" s="152" t="s">
        <v>1787</v>
      </c>
      <c r="G316" s="153" t="s">
        <v>1473</v>
      </c>
      <c r="H316" s="154">
        <v>6</v>
      </c>
      <c r="I316" s="178"/>
      <c r="J316" s="155">
        <f t="shared" si="50"/>
        <v>0</v>
      </c>
      <c r="K316" s="247"/>
      <c r="L316" s="39"/>
      <c r="M316" s="157" t="s">
        <v>1</v>
      </c>
      <c r="N316" s="234" t="s">
        <v>39</v>
      </c>
      <c r="O316" s="248">
        <v>0</v>
      </c>
      <c r="P316" s="248">
        <f t="shared" si="51"/>
        <v>0</v>
      </c>
      <c r="Q316" s="248">
        <v>0</v>
      </c>
      <c r="R316" s="248">
        <f t="shared" si="52"/>
        <v>0</v>
      </c>
      <c r="S316" s="248">
        <v>0</v>
      </c>
      <c r="T316" s="160">
        <f t="shared" si="53"/>
        <v>0</v>
      </c>
      <c r="AR316" s="161" t="s">
        <v>202</v>
      </c>
      <c r="AT316" s="161" t="s">
        <v>140</v>
      </c>
      <c r="AU316" s="161" t="s">
        <v>86</v>
      </c>
      <c r="AY316" s="211" t="s">
        <v>138</v>
      </c>
      <c r="BE316" s="249">
        <f t="shared" si="54"/>
        <v>0</v>
      </c>
      <c r="BF316" s="249">
        <f t="shared" si="55"/>
        <v>0</v>
      </c>
      <c r="BG316" s="249">
        <f t="shared" si="56"/>
        <v>0</v>
      </c>
      <c r="BH316" s="249">
        <f t="shared" si="57"/>
        <v>0</v>
      </c>
      <c r="BI316" s="249">
        <f t="shared" si="58"/>
        <v>0</v>
      </c>
      <c r="BJ316" s="211" t="s">
        <v>86</v>
      </c>
      <c r="BK316" s="249">
        <f t="shared" si="59"/>
        <v>0</v>
      </c>
      <c r="BL316" s="211" t="s">
        <v>202</v>
      </c>
      <c r="BM316" s="161" t="s">
        <v>1788</v>
      </c>
    </row>
    <row r="317" spans="2:65" s="2" customFormat="1" ht="24.2" customHeight="1">
      <c r="B317" s="246"/>
      <c r="C317" s="150" t="s">
        <v>824</v>
      </c>
      <c r="D317" s="150" t="s">
        <v>140</v>
      </c>
      <c r="E317" s="151" t="s">
        <v>1789</v>
      </c>
      <c r="F317" s="152" t="s">
        <v>1790</v>
      </c>
      <c r="G317" s="153" t="s">
        <v>1473</v>
      </c>
      <c r="H317" s="154">
        <v>29</v>
      </c>
      <c r="I317" s="178"/>
      <c r="J317" s="155">
        <f t="shared" si="50"/>
        <v>0</v>
      </c>
      <c r="K317" s="247"/>
      <c r="L317" s="39"/>
      <c r="M317" s="157" t="s">
        <v>1</v>
      </c>
      <c r="N317" s="234" t="s">
        <v>39</v>
      </c>
      <c r="O317" s="248">
        <v>0</v>
      </c>
      <c r="P317" s="248">
        <f t="shared" si="51"/>
        <v>0</v>
      </c>
      <c r="Q317" s="248">
        <v>0</v>
      </c>
      <c r="R317" s="248">
        <f t="shared" si="52"/>
        <v>0</v>
      </c>
      <c r="S317" s="248">
        <v>0</v>
      </c>
      <c r="T317" s="160">
        <f t="shared" si="53"/>
        <v>0</v>
      </c>
      <c r="AR317" s="161" t="s">
        <v>202</v>
      </c>
      <c r="AT317" s="161" t="s">
        <v>140</v>
      </c>
      <c r="AU317" s="161" t="s">
        <v>86</v>
      </c>
      <c r="AY317" s="211" t="s">
        <v>138</v>
      </c>
      <c r="BE317" s="249">
        <f t="shared" si="54"/>
        <v>0</v>
      </c>
      <c r="BF317" s="249">
        <f t="shared" si="55"/>
        <v>0</v>
      </c>
      <c r="BG317" s="249">
        <f t="shared" si="56"/>
        <v>0</v>
      </c>
      <c r="BH317" s="249">
        <f t="shared" si="57"/>
        <v>0</v>
      </c>
      <c r="BI317" s="249">
        <f t="shared" si="58"/>
        <v>0</v>
      </c>
      <c r="BJ317" s="211" t="s">
        <v>86</v>
      </c>
      <c r="BK317" s="249">
        <f t="shared" si="59"/>
        <v>0</v>
      </c>
      <c r="BL317" s="211" t="s">
        <v>202</v>
      </c>
      <c r="BM317" s="161" t="s">
        <v>1791</v>
      </c>
    </row>
    <row r="318" spans="2:65" s="2" customFormat="1" ht="16.5" customHeight="1">
      <c r="B318" s="246"/>
      <c r="C318" s="150" t="s">
        <v>828</v>
      </c>
      <c r="D318" s="150" t="s">
        <v>140</v>
      </c>
      <c r="E318" s="151" t="s">
        <v>1792</v>
      </c>
      <c r="F318" s="152" t="s">
        <v>1793</v>
      </c>
      <c r="G318" s="153" t="s">
        <v>1473</v>
      </c>
      <c r="H318" s="154">
        <v>33</v>
      </c>
      <c r="I318" s="178"/>
      <c r="J318" s="155">
        <f t="shared" si="50"/>
        <v>0</v>
      </c>
      <c r="K318" s="247"/>
      <c r="L318" s="39"/>
      <c r="M318" s="157" t="s">
        <v>1</v>
      </c>
      <c r="N318" s="234" t="s">
        <v>39</v>
      </c>
      <c r="O318" s="248">
        <v>0</v>
      </c>
      <c r="P318" s="248">
        <f t="shared" si="51"/>
        <v>0</v>
      </c>
      <c r="Q318" s="248">
        <v>0</v>
      </c>
      <c r="R318" s="248">
        <f t="shared" si="52"/>
        <v>0</v>
      </c>
      <c r="S318" s="248">
        <v>0</v>
      </c>
      <c r="T318" s="160">
        <f t="shared" si="53"/>
        <v>0</v>
      </c>
      <c r="AR318" s="161" t="s">
        <v>202</v>
      </c>
      <c r="AT318" s="161" t="s">
        <v>140</v>
      </c>
      <c r="AU318" s="161" t="s">
        <v>86</v>
      </c>
      <c r="AY318" s="211" t="s">
        <v>138</v>
      </c>
      <c r="BE318" s="249">
        <f t="shared" si="54"/>
        <v>0</v>
      </c>
      <c r="BF318" s="249">
        <f t="shared" si="55"/>
        <v>0</v>
      </c>
      <c r="BG318" s="249">
        <f t="shared" si="56"/>
        <v>0</v>
      </c>
      <c r="BH318" s="249">
        <f t="shared" si="57"/>
        <v>0</v>
      </c>
      <c r="BI318" s="249">
        <f t="shared" si="58"/>
        <v>0</v>
      </c>
      <c r="BJ318" s="211" t="s">
        <v>86</v>
      </c>
      <c r="BK318" s="249">
        <f t="shared" si="59"/>
        <v>0</v>
      </c>
      <c r="BL318" s="211" t="s">
        <v>202</v>
      </c>
      <c r="BM318" s="161" t="s">
        <v>1794</v>
      </c>
    </row>
    <row r="319" spans="2:65" s="2" customFormat="1" ht="21.75" customHeight="1">
      <c r="B319" s="246"/>
      <c r="C319" s="150" t="s">
        <v>832</v>
      </c>
      <c r="D319" s="150" t="s">
        <v>140</v>
      </c>
      <c r="E319" s="151" t="s">
        <v>1795</v>
      </c>
      <c r="F319" s="152" t="s">
        <v>1796</v>
      </c>
      <c r="G319" s="153" t="s">
        <v>1473</v>
      </c>
      <c r="H319" s="154">
        <v>2</v>
      </c>
      <c r="I319" s="178"/>
      <c r="J319" s="155">
        <f t="shared" si="50"/>
        <v>0</v>
      </c>
      <c r="K319" s="247"/>
      <c r="L319" s="39"/>
      <c r="M319" s="157" t="s">
        <v>1</v>
      </c>
      <c r="N319" s="234" t="s">
        <v>39</v>
      </c>
      <c r="O319" s="248">
        <v>0</v>
      </c>
      <c r="P319" s="248">
        <f t="shared" si="51"/>
        <v>0</v>
      </c>
      <c r="Q319" s="248">
        <v>0</v>
      </c>
      <c r="R319" s="248">
        <f t="shared" si="52"/>
        <v>0</v>
      </c>
      <c r="S319" s="248">
        <v>0</v>
      </c>
      <c r="T319" s="160">
        <f t="shared" si="53"/>
        <v>0</v>
      </c>
      <c r="AR319" s="161" t="s">
        <v>202</v>
      </c>
      <c r="AT319" s="161" t="s">
        <v>140</v>
      </c>
      <c r="AU319" s="161" t="s">
        <v>86</v>
      </c>
      <c r="AY319" s="211" t="s">
        <v>138</v>
      </c>
      <c r="BE319" s="249">
        <f t="shared" si="54"/>
        <v>0</v>
      </c>
      <c r="BF319" s="249">
        <f t="shared" si="55"/>
        <v>0</v>
      </c>
      <c r="BG319" s="249">
        <f t="shared" si="56"/>
        <v>0</v>
      </c>
      <c r="BH319" s="249">
        <f t="shared" si="57"/>
        <v>0</v>
      </c>
      <c r="BI319" s="249">
        <f t="shared" si="58"/>
        <v>0</v>
      </c>
      <c r="BJ319" s="211" t="s">
        <v>86</v>
      </c>
      <c r="BK319" s="249">
        <f t="shared" si="59"/>
        <v>0</v>
      </c>
      <c r="BL319" s="211" t="s">
        <v>202</v>
      </c>
      <c r="BM319" s="161" t="s">
        <v>1797</v>
      </c>
    </row>
    <row r="320" spans="2:65" s="2" customFormat="1" ht="16.5" customHeight="1">
      <c r="B320" s="246"/>
      <c r="C320" s="150" t="s">
        <v>836</v>
      </c>
      <c r="D320" s="150" t="s">
        <v>140</v>
      </c>
      <c r="E320" s="151" t="s">
        <v>1798</v>
      </c>
      <c r="F320" s="152" t="s">
        <v>1799</v>
      </c>
      <c r="G320" s="153" t="s">
        <v>1473</v>
      </c>
      <c r="H320" s="154">
        <v>2</v>
      </c>
      <c r="I320" s="178"/>
      <c r="J320" s="155">
        <f t="shared" si="50"/>
        <v>0</v>
      </c>
      <c r="K320" s="247"/>
      <c r="L320" s="39"/>
      <c r="M320" s="157" t="s">
        <v>1</v>
      </c>
      <c r="N320" s="234" t="s">
        <v>39</v>
      </c>
      <c r="O320" s="248">
        <v>0</v>
      </c>
      <c r="P320" s="248">
        <f t="shared" si="51"/>
        <v>0</v>
      </c>
      <c r="Q320" s="248">
        <v>0</v>
      </c>
      <c r="R320" s="248">
        <f t="shared" si="52"/>
        <v>0</v>
      </c>
      <c r="S320" s="248">
        <v>0</v>
      </c>
      <c r="T320" s="160">
        <f t="shared" si="53"/>
        <v>0</v>
      </c>
      <c r="AR320" s="161" t="s">
        <v>202</v>
      </c>
      <c r="AT320" s="161" t="s">
        <v>140</v>
      </c>
      <c r="AU320" s="161" t="s">
        <v>86</v>
      </c>
      <c r="AY320" s="211" t="s">
        <v>138</v>
      </c>
      <c r="BE320" s="249">
        <f t="shared" si="54"/>
        <v>0</v>
      </c>
      <c r="BF320" s="249">
        <f t="shared" si="55"/>
        <v>0</v>
      </c>
      <c r="BG320" s="249">
        <f t="shared" si="56"/>
        <v>0</v>
      </c>
      <c r="BH320" s="249">
        <f t="shared" si="57"/>
        <v>0</v>
      </c>
      <c r="BI320" s="249">
        <f t="shared" si="58"/>
        <v>0</v>
      </c>
      <c r="BJ320" s="211" t="s">
        <v>86</v>
      </c>
      <c r="BK320" s="249">
        <f t="shared" si="59"/>
        <v>0</v>
      </c>
      <c r="BL320" s="211" t="s">
        <v>202</v>
      </c>
      <c r="BM320" s="161" t="s">
        <v>1800</v>
      </c>
    </row>
    <row r="321" spans="2:65" s="2" customFormat="1" ht="16.5" customHeight="1">
      <c r="B321" s="246"/>
      <c r="C321" s="163" t="s">
        <v>840</v>
      </c>
      <c r="D321" s="163" t="s">
        <v>322</v>
      </c>
      <c r="E321" s="164" t="s">
        <v>1801</v>
      </c>
      <c r="F321" s="165" t="s">
        <v>1802</v>
      </c>
      <c r="G321" s="166" t="s">
        <v>1473</v>
      </c>
      <c r="H321" s="167">
        <v>2</v>
      </c>
      <c r="I321" s="180"/>
      <c r="J321" s="168">
        <f t="shared" si="50"/>
        <v>0</v>
      </c>
      <c r="K321" s="169"/>
      <c r="L321" s="170"/>
      <c r="M321" s="171" t="s">
        <v>1</v>
      </c>
      <c r="N321" s="251" t="s">
        <v>39</v>
      </c>
      <c r="O321" s="248">
        <v>0</v>
      </c>
      <c r="P321" s="248">
        <f t="shared" si="51"/>
        <v>0</v>
      </c>
      <c r="Q321" s="248">
        <v>0</v>
      </c>
      <c r="R321" s="248">
        <f t="shared" si="52"/>
        <v>0</v>
      </c>
      <c r="S321" s="248">
        <v>0</v>
      </c>
      <c r="T321" s="160">
        <f t="shared" si="53"/>
        <v>0</v>
      </c>
      <c r="AR321" s="161" t="s">
        <v>267</v>
      </c>
      <c r="AT321" s="161" t="s">
        <v>322</v>
      </c>
      <c r="AU321" s="161" t="s">
        <v>86</v>
      </c>
      <c r="AY321" s="211" t="s">
        <v>138</v>
      </c>
      <c r="BE321" s="249">
        <f t="shared" si="54"/>
        <v>0</v>
      </c>
      <c r="BF321" s="249">
        <f t="shared" si="55"/>
        <v>0</v>
      </c>
      <c r="BG321" s="249">
        <f t="shared" si="56"/>
        <v>0</v>
      </c>
      <c r="BH321" s="249">
        <f t="shared" si="57"/>
        <v>0</v>
      </c>
      <c r="BI321" s="249">
        <f t="shared" si="58"/>
        <v>0</v>
      </c>
      <c r="BJ321" s="211" t="s">
        <v>86</v>
      </c>
      <c r="BK321" s="249">
        <f t="shared" si="59"/>
        <v>0</v>
      </c>
      <c r="BL321" s="211" t="s">
        <v>202</v>
      </c>
      <c r="BM321" s="161" t="s">
        <v>1803</v>
      </c>
    </row>
    <row r="322" spans="2:65" s="2" customFormat="1" ht="24.2" customHeight="1">
      <c r="B322" s="246"/>
      <c r="C322" s="163" t="s">
        <v>844</v>
      </c>
      <c r="D322" s="163" t="s">
        <v>322</v>
      </c>
      <c r="E322" s="164" t="s">
        <v>1804</v>
      </c>
      <c r="F322" s="165" t="s">
        <v>1805</v>
      </c>
      <c r="G322" s="166" t="s">
        <v>1473</v>
      </c>
      <c r="H322" s="167">
        <v>2</v>
      </c>
      <c r="I322" s="180"/>
      <c r="J322" s="168">
        <f t="shared" si="50"/>
        <v>0</v>
      </c>
      <c r="K322" s="169"/>
      <c r="L322" s="170"/>
      <c r="M322" s="171" t="s">
        <v>1</v>
      </c>
      <c r="N322" s="251" t="s">
        <v>39</v>
      </c>
      <c r="O322" s="248">
        <v>0</v>
      </c>
      <c r="P322" s="248">
        <f t="shared" si="51"/>
        <v>0</v>
      </c>
      <c r="Q322" s="248">
        <v>0</v>
      </c>
      <c r="R322" s="248">
        <f t="shared" si="52"/>
        <v>0</v>
      </c>
      <c r="S322" s="248">
        <v>0</v>
      </c>
      <c r="T322" s="160">
        <f t="shared" si="53"/>
        <v>0</v>
      </c>
      <c r="AR322" s="161" t="s">
        <v>267</v>
      </c>
      <c r="AT322" s="161" t="s">
        <v>322</v>
      </c>
      <c r="AU322" s="161" t="s">
        <v>86</v>
      </c>
      <c r="AY322" s="211" t="s">
        <v>138</v>
      </c>
      <c r="BE322" s="249">
        <f t="shared" si="54"/>
        <v>0</v>
      </c>
      <c r="BF322" s="249">
        <f t="shared" si="55"/>
        <v>0</v>
      </c>
      <c r="BG322" s="249">
        <f t="shared" si="56"/>
        <v>0</v>
      </c>
      <c r="BH322" s="249">
        <f t="shared" si="57"/>
        <v>0</v>
      </c>
      <c r="BI322" s="249">
        <f t="shared" si="58"/>
        <v>0</v>
      </c>
      <c r="BJ322" s="211" t="s">
        <v>86</v>
      </c>
      <c r="BK322" s="249">
        <f t="shared" si="59"/>
        <v>0</v>
      </c>
      <c r="BL322" s="211" t="s">
        <v>202</v>
      </c>
      <c r="BM322" s="161" t="s">
        <v>1806</v>
      </c>
    </row>
    <row r="323" spans="2:65" s="2" customFormat="1" ht="24.2" customHeight="1">
      <c r="B323" s="246"/>
      <c r="C323" s="150" t="s">
        <v>848</v>
      </c>
      <c r="D323" s="150" t="s">
        <v>140</v>
      </c>
      <c r="E323" s="151" t="s">
        <v>1807</v>
      </c>
      <c r="F323" s="152" t="s">
        <v>1808</v>
      </c>
      <c r="G323" s="153" t="s">
        <v>1473</v>
      </c>
      <c r="H323" s="188">
        <v>0</v>
      </c>
      <c r="I323" s="155"/>
      <c r="J323" s="155">
        <f t="shared" si="50"/>
        <v>0</v>
      </c>
      <c r="K323" s="247"/>
      <c r="L323" s="39"/>
      <c r="M323" s="157" t="s">
        <v>1</v>
      </c>
      <c r="N323" s="234" t="s">
        <v>39</v>
      </c>
      <c r="O323" s="248">
        <v>0</v>
      </c>
      <c r="P323" s="248">
        <f t="shared" si="51"/>
        <v>0</v>
      </c>
      <c r="Q323" s="248">
        <v>0</v>
      </c>
      <c r="R323" s="248">
        <f t="shared" si="52"/>
        <v>0</v>
      </c>
      <c r="S323" s="248">
        <v>0</v>
      </c>
      <c r="T323" s="160">
        <f t="shared" si="53"/>
        <v>0</v>
      </c>
      <c r="AR323" s="161" t="s">
        <v>202</v>
      </c>
      <c r="AT323" s="161" t="s">
        <v>140</v>
      </c>
      <c r="AU323" s="161" t="s">
        <v>86</v>
      </c>
      <c r="AY323" s="211" t="s">
        <v>138</v>
      </c>
      <c r="BE323" s="249">
        <f t="shared" si="54"/>
        <v>0</v>
      </c>
      <c r="BF323" s="249">
        <f t="shared" si="55"/>
        <v>0</v>
      </c>
      <c r="BG323" s="249">
        <f t="shared" si="56"/>
        <v>0</v>
      </c>
      <c r="BH323" s="249">
        <f t="shared" si="57"/>
        <v>0</v>
      </c>
      <c r="BI323" s="249">
        <f t="shared" si="58"/>
        <v>0</v>
      </c>
      <c r="BJ323" s="211" t="s">
        <v>86</v>
      </c>
      <c r="BK323" s="249">
        <f t="shared" si="59"/>
        <v>0</v>
      </c>
      <c r="BL323" s="211" t="s">
        <v>202</v>
      </c>
      <c r="BM323" s="161" t="s">
        <v>1809</v>
      </c>
    </row>
    <row r="324" spans="2:65" s="2" customFormat="1" ht="16.5" customHeight="1">
      <c r="B324" s="246"/>
      <c r="C324" s="150" t="s">
        <v>852</v>
      </c>
      <c r="D324" s="150" t="s">
        <v>140</v>
      </c>
      <c r="E324" s="151" t="s">
        <v>1810</v>
      </c>
      <c r="F324" s="152" t="s">
        <v>1811</v>
      </c>
      <c r="G324" s="153" t="s">
        <v>1473</v>
      </c>
      <c r="H324" s="154">
        <v>58</v>
      </c>
      <c r="I324" s="178"/>
      <c r="J324" s="155">
        <f t="shared" si="50"/>
        <v>0</v>
      </c>
      <c r="K324" s="247"/>
      <c r="L324" s="39"/>
      <c r="M324" s="157" t="s">
        <v>1</v>
      </c>
      <c r="N324" s="234" t="s">
        <v>39</v>
      </c>
      <c r="O324" s="248">
        <v>0</v>
      </c>
      <c r="P324" s="248">
        <f t="shared" si="51"/>
        <v>0</v>
      </c>
      <c r="Q324" s="248">
        <v>0</v>
      </c>
      <c r="R324" s="248">
        <f t="shared" si="52"/>
        <v>0</v>
      </c>
      <c r="S324" s="248">
        <v>0</v>
      </c>
      <c r="T324" s="160">
        <f t="shared" si="53"/>
        <v>0</v>
      </c>
      <c r="AR324" s="161" t="s">
        <v>202</v>
      </c>
      <c r="AT324" s="161" t="s">
        <v>140</v>
      </c>
      <c r="AU324" s="161" t="s">
        <v>86</v>
      </c>
      <c r="AY324" s="211" t="s">
        <v>138</v>
      </c>
      <c r="BE324" s="249">
        <f t="shared" si="54"/>
        <v>0</v>
      </c>
      <c r="BF324" s="249">
        <f t="shared" si="55"/>
        <v>0</v>
      </c>
      <c r="BG324" s="249">
        <f t="shared" si="56"/>
        <v>0</v>
      </c>
      <c r="BH324" s="249">
        <f t="shared" si="57"/>
        <v>0</v>
      </c>
      <c r="BI324" s="249">
        <f t="shared" si="58"/>
        <v>0</v>
      </c>
      <c r="BJ324" s="211" t="s">
        <v>86</v>
      </c>
      <c r="BK324" s="249">
        <f t="shared" si="59"/>
        <v>0</v>
      </c>
      <c r="BL324" s="211" t="s">
        <v>202</v>
      </c>
      <c r="BM324" s="161" t="s">
        <v>1812</v>
      </c>
    </row>
    <row r="325" spans="2:65" s="2" customFormat="1" ht="16.5" customHeight="1">
      <c r="B325" s="246"/>
      <c r="C325" s="150" t="s">
        <v>856</v>
      </c>
      <c r="D325" s="150" t="s">
        <v>140</v>
      </c>
      <c r="E325" s="151" t="s">
        <v>1813</v>
      </c>
      <c r="F325" s="152" t="s">
        <v>1814</v>
      </c>
      <c r="G325" s="153" t="s">
        <v>1473</v>
      </c>
      <c r="H325" s="154">
        <v>4</v>
      </c>
      <c r="I325" s="178"/>
      <c r="J325" s="155">
        <f t="shared" si="50"/>
        <v>0</v>
      </c>
      <c r="K325" s="247"/>
      <c r="L325" s="39"/>
      <c r="M325" s="157" t="s">
        <v>1</v>
      </c>
      <c r="N325" s="234" t="s">
        <v>39</v>
      </c>
      <c r="O325" s="248">
        <v>0</v>
      </c>
      <c r="P325" s="248">
        <f t="shared" si="51"/>
        <v>0</v>
      </c>
      <c r="Q325" s="248">
        <v>0</v>
      </c>
      <c r="R325" s="248">
        <f t="shared" si="52"/>
        <v>0</v>
      </c>
      <c r="S325" s="248">
        <v>0</v>
      </c>
      <c r="T325" s="160">
        <f t="shared" si="53"/>
        <v>0</v>
      </c>
      <c r="AR325" s="161" t="s">
        <v>202</v>
      </c>
      <c r="AT325" s="161" t="s">
        <v>140</v>
      </c>
      <c r="AU325" s="161" t="s">
        <v>86</v>
      </c>
      <c r="AY325" s="211" t="s">
        <v>138</v>
      </c>
      <c r="BE325" s="249">
        <f t="shared" si="54"/>
        <v>0</v>
      </c>
      <c r="BF325" s="249">
        <f t="shared" si="55"/>
        <v>0</v>
      </c>
      <c r="BG325" s="249">
        <f t="shared" si="56"/>
        <v>0</v>
      </c>
      <c r="BH325" s="249">
        <f t="shared" si="57"/>
        <v>0</v>
      </c>
      <c r="BI325" s="249">
        <f t="shared" si="58"/>
        <v>0</v>
      </c>
      <c r="BJ325" s="211" t="s">
        <v>86</v>
      </c>
      <c r="BK325" s="249">
        <f t="shared" si="59"/>
        <v>0</v>
      </c>
      <c r="BL325" s="211" t="s">
        <v>202</v>
      </c>
      <c r="BM325" s="161" t="s">
        <v>1815</v>
      </c>
    </row>
    <row r="326" spans="2:65" s="2" customFormat="1" ht="21.75" customHeight="1">
      <c r="B326" s="246"/>
      <c r="C326" s="150" t="s">
        <v>860</v>
      </c>
      <c r="D326" s="150" t="s">
        <v>140</v>
      </c>
      <c r="E326" s="151" t="s">
        <v>1816</v>
      </c>
      <c r="F326" s="152" t="s">
        <v>1817</v>
      </c>
      <c r="G326" s="153" t="s">
        <v>1473</v>
      </c>
      <c r="H326" s="154">
        <v>2</v>
      </c>
      <c r="I326" s="178"/>
      <c r="J326" s="155">
        <f t="shared" si="50"/>
        <v>0</v>
      </c>
      <c r="K326" s="247"/>
      <c r="L326" s="39"/>
      <c r="M326" s="157" t="s">
        <v>1</v>
      </c>
      <c r="N326" s="234" t="s">
        <v>39</v>
      </c>
      <c r="O326" s="248">
        <v>0</v>
      </c>
      <c r="P326" s="248">
        <f t="shared" si="51"/>
        <v>0</v>
      </c>
      <c r="Q326" s="248">
        <v>0</v>
      </c>
      <c r="R326" s="248">
        <f t="shared" si="52"/>
        <v>0</v>
      </c>
      <c r="S326" s="248">
        <v>0</v>
      </c>
      <c r="T326" s="160">
        <f t="shared" si="53"/>
        <v>0</v>
      </c>
      <c r="AR326" s="161" t="s">
        <v>202</v>
      </c>
      <c r="AT326" s="161" t="s">
        <v>140</v>
      </c>
      <c r="AU326" s="161" t="s">
        <v>86</v>
      </c>
      <c r="AY326" s="211" t="s">
        <v>138</v>
      </c>
      <c r="BE326" s="249">
        <f t="shared" si="54"/>
        <v>0</v>
      </c>
      <c r="BF326" s="249">
        <f t="shared" si="55"/>
        <v>0</v>
      </c>
      <c r="BG326" s="249">
        <f t="shared" si="56"/>
        <v>0</v>
      </c>
      <c r="BH326" s="249">
        <f t="shared" si="57"/>
        <v>0</v>
      </c>
      <c r="BI326" s="249">
        <f t="shared" si="58"/>
        <v>0</v>
      </c>
      <c r="BJ326" s="211" t="s">
        <v>86</v>
      </c>
      <c r="BK326" s="249">
        <f t="shared" si="59"/>
        <v>0</v>
      </c>
      <c r="BL326" s="211" t="s">
        <v>202</v>
      </c>
      <c r="BM326" s="161" t="s">
        <v>1818</v>
      </c>
    </row>
    <row r="327" spans="2:65" s="2" customFormat="1" ht="16.5" customHeight="1">
      <c r="B327" s="246"/>
      <c r="C327" s="150" t="s">
        <v>864</v>
      </c>
      <c r="D327" s="150" t="s">
        <v>140</v>
      </c>
      <c r="E327" s="151" t="s">
        <v>1819</v>
      </c>
      <c r="F327" s="152" t="s">
        <v>1820</v>
      </c>
      <c r="G327" s="153" t="s">
        <v>1473</v>
      </c>
      <c r="H327" s="154">
        <v>24</v>
      </c>
      <c r="I327" s="178"/>
      <c r="J327" s="155">
        <f t="shared" si="50"/>
        <v>0</v>
      </c>
      <c r="K327" s="247"/>
      <c r="L327" s="39"/>
      <c r="M327" s="157" t="s">
        <v>1</v>
      </c>
      <c r="N327" s="234" t="s">
        <v>39</v>
      </c>
      <c r="O327" s="248">
        <v>0</v>
      </c>
      <c r="P327" s="248">
        <f t="shared" si="51"/>
        <v>0</v>
      </c>
      <c r="Q327" s="248">
        <v>0</v>
      </c>
      <c r="R327" s="248">
        <f t="shared" si="52"/>
        <v>0</v>
      </c>
      <c r="S327" s="248">
        <v>0</v>
      </c>
      <c r="T327" s="160">
        <f t="shared" si="53"/>
        <v>0</v>
      </c>
      <c r="AR327" s="161" t="s">
        <v>202</v>
      </c>
      <c r="AT327" s="161" t="s">
        <v>140</v>
      </c>
      <c r="AU327" s="161" t="s">
        <v>86</v>
      </c>
      <c r="AY327" s="211" t="s">
        <v>138</v>
      </c>
      <c r="BE327" s="249">
        <f t="shared" si="54"/>
        <v>0</v>
      </c>
      <c r="BF327" s="249">
        <f t="shared" si="55"/>
        <v>0</v>
      </c>
      <c r="BG327" s="249">
        <f t="shared" si="56"/>
        <v>0</v>
      </c>
      <c r="BH327" s="249">
        <f t="shared" si="57"/>
        <v>0</v>
      </c>
      <c r="BI327" s="249">
        <f t="shared" si="58"/>
        <v>0</v>
      </c>
      <c r="BJ327" s="211" t="s">
        <v>86</v>
      </c>
      <c r="BK327" s="249">
        <f t="shared" si="59"/>
        <v>0</v>
      </c>
      <c r="BL327" s="211" t="s">
        <v>202</v>
      </c>
      <c r="BM327" s="161" t="s">
        <v>1821</v>
      </c>
    </row>
    <row r="328" spans="2:65" s="2" customFormat="1" ht="16.5" customHeight="1">
      <c r="B328" s="246"/>
      <c r="C328" s="163" t="s">
        <v>868</v>
      </c>
      <c r="D328" s="163" t="s">
        <v>322</v>
      </c>
      <c r="E328" s="164" t="s">
        <v>1822</v>
      </c>
      <c r="F328" s="165" t="s">
        <v>1823</v>
      </c>
      <c r="G328" s="166" t="s">
        <v>1473</v>
      </c>
      <c r="H328" s="167">
        <v>12</v>
      </c>
      <c r="I328" s="180"/>
      <c r="J328" s="168">
        <f t="shared" si="50"/>
        <v>0</v>
      </c>
      <c r="K328" s="169"/>
      <c r="L328" s="170"/>
      <c r="M328" s="171" t="s">
        <v>1</v>
      </c>
      <c r="N328" s="251" t="s">
        <v>39</v>
      </c>
      <c r="O328" s="248">
        <v>0</v>
      </c>
      <c r="P328" s="248">
        <f t="shared" si="51"/>
        <v>0</v>
      </c>
      <c r="Q328" s="248">
        <v>0</v>
      </c>
      <c r="R328" s="248">
        <f t="shared" si="52"/>
        <v>0</v>
      </c>
      <c r="S328" s="248">
        <v>0</v>
      </c>
      <c r="T328" s="160">
        <f t="shared" si="53"/>
        <v>0</v>
      </c>
      <c r="AR328" s="161" t="s">
        <v>267</v>
      </c>
      <c r="AT328" s="161" t="s">
        <v>322</v>
      </c>
      <c r="AU328" s="161" t="s">
        <v>86</v>
      </c>
      <c r="AY328" s="211" t="s">
        <v>138</v>
      </c>
      <c r="BE328" s="249">
        <f t="shared" si="54"/>
        <v>0</v>
      </c>
      <c r="BF328" s="249">
        <f t="shared" si="55"/>
        <v>0</v>
      </c>
      <c r="BG328" s="249">
        <f t="shared" si="56"/>
        <v>0</v>
      </c>
      <c r="BH328" s="249">
        <f t="shared" si="57"/>
        <v>0</v>
      </c>
      <c r="BI328" s="249">
        <f t="shared" si="58"/>
        <v>0</v>
      </c>
      <c r="BJ328" s="211" t="s">
        <v>86</v>
      </c>
      <c r="BK328" s="249">
        <f t="shared" si="59"/>
        <v>0</v>
      </c>
      <c r="BL328" s="211" t="s">
        <v>202</v>
      </c>
      <c r="BM328" s="161" t="s">
        <v>1824</v>
      </c>
    </row>
    <row r="329" spans="2:65" s="2" customFormat="1" ht="16.5" customHeight="1">
      <c r="B329" s="246"/>
      <c r="C329" s="163" t="s">
        <v>872</v>
      </c>
      <c r="D329" s="163" t="s">
        <v>322</v>
      </c>
      <c r="E329" s="164" t="s">
        <v>1825</v>
      </c>
      <c r="F329" s="165" t="s">
        <v>1826</v>
      </c>
      <c r="G329" s="166" t="s">
        <v>1473</v>
      </c>
      <c r="H329" s="167">
        <v>6</v>
      </c>
      <c r="I329" s="180"/>
      <c r="J329" s="168">
        <f t="shared" si="50"/>
        <v>0</v>
      </c>
      <c r="K329" s="169"/>
      <c r="L329" s="170"/>
      <c r="M329" s="171" t="s">
        <v>1</v>
      </c>
      <c r="N329" s="251" t="s">
        <v>39</v>
      </c>
      <c r="O329" s="248">
        <v>0</v>
      </c>
      <c r="P329" s="248">
        <f t="shared" si="51"/>
        <v>0</v>
      </c>
      <c r="Q329" s="248">
        <v>0</v>
      </c>
      <c r="R329" s="248">
        <f t="shared" si="52"/>
        <v>0</v>
      </c>
      <c r="S329" s="248">
        <v>0</v>
      </c>
      <c r="T329" s="160">
        <f t="shared" si="53"/>
        <v>0</v>
      </c>
      <c r="AR329" s="161" t="s">
        <v>267</v>
      </c>
      <c r="AT329" s="161" t="s">
        <v>322</v>
      </c>
      <c r="AU329" s="161" t="s">
        <v>86</v>
      </c>
      <c r="AY329" s="211" t="s">
        <v>138</v>
      </c>
      <c r="BE329" s="249">
        <f t="shared" si="54"/>
        <v>0</v>
      </c>
      <c r="BF329" s="249">
        <f t="shared" si="55"/>
        <v>0</v>
      </c>
      <c r="BG329" s="249">
        <f t="shared" si="56"/>
        <v>0</v>
      </c>
      <c r="BH329" s="249">
        <f t="shared" si="57"/>
        <v>0</v>
      </c>
      <c r="BI329" s="249">
        <f t="shared" si="58"/>
        <v>0</v>
      </c>
      <c r="BJ329" s="211" t="s">
        <v>86</v>
      </c>
      <c r="BK329" s="249">
        <f t="shared" si="59"/>
        <v>0</v>
      </c>
      <c r="BL329" s="211" t="s">
        <v>202</v>
      </c>
      <c r="BM329" s="161" t="s">
        <v>1827</v>
      </c>
    </row>
    <row r="330" spans="2:65" s="2" customFormat="1" ht="16.5" customHeight="1">
      <c r="B330" s="246"/>
      <c r="C330" s="150" t="s">
        <v>876</v>
      </c>
      <c r="D330" s="150" t="s">
        <v>140</v>
      </c>
      <c r="E330" s="151" t="s">
        <v>1828</v>
      </c>
      <c r="F330" s="152" t="s">
        <v>1829</v>
      </c>
      <c r="G330" s="153" t="s">
        <v>1473</v>
      </c>
      <c r="H330" s="154">
        <v>42</v>
      </c>
      <c r="I330" s="178"/>
      <c r="J330" s="155">
        <f t="shared" si="50"/>
        <v>0</v>
      </c>
      <c r="K330" s="247"/>
      <c r="L330" s="39"/>
      <c r="M330" s="157" t="s">
        <v>1</v>
      </c>
      <c r="N330" s="234" t="s">
        <v>39</v>
      </c>
      <c r="O330" s="248">
        <v>0</v>
      </c>
      <c r="P330" s="248">
        <f t="shared" si="51"/>
        <v>0</v>
      </c>
      <c r="Q330" s="248">
        <v>0</v>
      </c>
      <c r="R330" s="248">
        <f t="shared" si="52"/>
        <v>0</v>
      </c>
      <c r="S330" s="248">
        <v>0</v>
      </c>
      <c r="T330" s="160">
        <f t="shared" si="53"/>
        <v>0</v>
      </c>
      <c r="AR330" s="161" t="s">
        <v>202</v>
      </c>
      <c r="AT330" s="161" t="s">
        <v>140</v>
      </c>
      <c r="AU330" s="161" t="s">
        <v>86</v>
      </c>
      <c r="AY330" s="211" t="s">
        <v>138</v>
      </c>
      <c r="BE330" s="249">
        <f t="shared" si="54"/>
        <v>0</v>
      </c>
      <c r="BF330" s="249">
        <f t="shared" si="55"/>
        <v>0</v>
      </c>
      <c r="BG330" s="249">
        <f t="shared" si="56"/>
        <v>0</v>
      </c>
      <c r="BH330" s="249">
        <f t="shared" si="57"/>
        <v>0</v>
      </c>
      <c r="BI330" s="249">
        <f t="shared" si="58"/>
        <v>0</v>
      </c>
      <c r="BJ330" s="211" t="s">
        <v>86</v>
      </c>
      <c r="BK330" s="249">
        <f t="shared" si="59"/>
        <v>0</v>
      </c>
      <c r="BL330" s="211" t="s">
        <v>202</v>
      </c>
      <c r="BM330" s="161" t="s">
        <v>1830</v>
      </c>
    </row>
    <row r="331" spans="2:65" s="2" customFormat="1" ht="16.5" customHeight="1">
      <c r="B331" s="246"/>
      <c r="C331" s="150" t="s">
        <v>880</v>
      </c>
      <c r="D331" s="150" t="s">
        <v>140</v>
      </c>
      <c r="E331" s="151" t="s">
        <v>1831</v>
      </c>
      <c r="F331" s="152" t="s">
        <v>1832</v>
      </c>
      <c r="G331" s="153" t="s">
        <v>1473</v>
      </c>
      <c r="H331" s="154">
        <v>42</v>
      </c>
      <c r="I331" s="178"/>
      <c r="J331" s="155">
        <f t="shared" si="50"/>
        <v>0</v>
      </c>
      <c r="K331" s="247"/>
      <c r="L331" s="39"/>
      <c r="M331" s="157" t="s">
        <v>1</v>
      </c>
      <c r="N331" s="234" t="s">
        <v>39</v>
      </c>
      <c r="O331" s="248">
        <v>0</v>
      </c>
      <c r="P331" s="248">
        <f t="shared" si="51"/>
        <v>0</v>
      </c>
      <c r="Q331" s="248">
        <v>0</v>
      </c>
      <c r="R331" s="248">
        <f t="shared" si="52"/>
        <v>0</v>
      </c>
      <c r="S331" s="248">
        <v>0</v>
      </c>
      <c r="T331" s="160">
        <f t="shared" si="53"/>
        <v>0</v>
      </c>
      <c r="AR331" s="161" t="s">
        <v>202</v>
      </c>
      <c r="AT331" s="161" t="s">
        <v>140</v>
      </c>
      <c r="AU331" s="161" t="s">
        <v>86</v>
      </c>
      <c r="AY331" s="211" t="s">
        <v>138</v>
      </c>
      <c r="BE331" s="249">
        <f t="shared" si="54"/>
        <v>0</v>
      </c>
      <c r="BF331" s="249">
        <f t="shared" si="55"/>
        <v>0</v>
      </c>
      <c r="BG331" s="249">
        <f t="shared" si="56"/>
        <v>0</v>
      </c>
      <c r="BH331" s="249">
        <f t="shared" si="57"/>
        <v>0</v>
      </c>
      <c r="BI331" s="249">
        <f t="shared" si="58"/>
        <v>0</v>
      </c>
      <c r="BJ331" s="211" t="s">
        <v>86</v>
      </c>
      <c r="BK331" s="249">
        <f t="shared" si="59"/>
        <v>0</v>
      </c>
      <c r="BL331" s="211" t="s">
        <v>202</v>
      </c>
      <c r="BM331" s="161" t="s">
        <v>1833</v>
      </c>
    </row>
    <row r="332" spans="2:65" s="2" customFormat="1" ht="16.5" customHeight="1">
      <c r="B332" s="246"/>
      <c r="C332" s="150" t="s">
        <v>884</v>
      </c>
      <c r="D332" s="150" t="s">
        <v>140</v>
      </c>
      <c r="E332" s="151" t="s">
        <v>1834</v>
      </c>
      <c r="F332" s="152" t="s">
        <v>1835</v>
      </c>
      <c r="G332" s="153" t="s">
        <v>519</v>
      </c>
      <c r="H332" s="154">
        <v>30</v>
      </c>
      <c r="I332" s="178"/>
      <c r="J332" s="155">
        <f t="shared" si="50"/>
        <v>0</v>
      </c>
      <c r="K332" s="247"/>
      <c r="L332" s="39"/>
      <c r="M332" s="157" t="s">
        <v>1</v>
      </c>
      <c r="N332" s="234" t="s">
        <v>39</v>
      </c>
      <c r="O332" s="248">
        <v>0</v>
      </c>
      <c r="P332" s="248">
        <f t="shared" si="51"/>
        <v>0</v>
      </c>
      <c r="Q332" s="248">
        <v>0</v>
      </c>
      <c r="R332" s="248">
        <f t="shared" si="52"/>
        <v>0</v>
      </c>
      <c r="S332" s="248">
        <v>0</v>
      </c>
      <c r="T332" s="160">
        <f t="shared" si="53"/>
        <v>0</v>
      </c>
      <c r="AR332" s="161" t="s">
        <v>202</v>
      </c>
      <c r="AT332" s="161" t="s">
        <v>140</v>
      </c>
      <c r="AU332" s="161" t="s">
        <v>86</v>
      </c>
      <c r="AY332" s="211" t="s">
        <v>138</v>
      </c>
      <c r="BE332" s="249">
        <f t="shared" si="54"/>
        <v>0</v>
      </c>
      <c r="BF332" s="249">
        <f t="shared" si="55"/>
        <v>0</v>
      </c>
      <c r="BG332" s="249">
        <f t="shared" si="56"/>
        <v>0</v>
      </c>
      <c r="BH332" s="249">
        <f t="shared" si="57"/>
        <v>0</v>
      </c>
      <c r="BI332" s="249">
        <f t="shared" si="58"/>
        <v>0</v>
      </c>
      <c r="BJ332" s="211" t="s">
        <v>86</v>
      </c>
      <c r="BK332" s="249">
        <f t="shared" si="59"/>
        <v>0</v>
      </c>
      <c r="BL332" s="211" t="s">
        <v>202</v>
      </c>
      <c r="BM332" s="161" t="s">
        <v>1836</v>
      </c>
    </row>
    <row r="333" spans="2:65" s="2" customFormat="1" ht="24.2" customHeight="1">
      <c r="B333" s="246"/>
      <c r="C333" s="150" t="s">
        <v>888</v>
      </c>
      <c r="D333" s="150" t="s">
        <v>140</v>
      </c>
      <c r="E333" s="151" t="s">
        <v>1837</v>
      </c>
      <c r="F333" s="152" t="s">
        <v>1838</v>
      </c>
      <c r="G333" s="153" t="s">
        <v>209</v>
      </c>
      <c r="H333" s="154">
        <v>1.802</v>
      </c>
      <c r="I333" s="178"/>
      <c r="J333" s="155">
        <f t="shared" si="50"/>
        <v>0</v>
      </c>
      <c r="K333" s="247"/>
      <c r="L333" s="39"/>
      <c r="M333" s="157" t="s">
        <v>1</v>
      </c>
      <c r="N333" s="234" t="s">
        <v>39</v>
      </c>
      <c r="O333" s="248">
        <v>0</v>
      </c>
      <c r="P333" s="248">
        <f t="shared" si="51"/>
        <v>0</v>
      </c>
      <c r="Q333" s="248">
        <v>0</v>
      </c>
      <c r="R333" s="248">
        <f t="shared" si="52"/>
        <v>0</v>
      </c>
      <c r="S333" s="248">
        <v>0</v>
      </c>
      <c r="T333" s="160">
        <f t="shared" si="53"/>
        <v>0</v>
      </c>
      <c r="AR333" s="161" t="s">
        <v>202</v>
      </c>
      <c r="AT333" s="161" t="s">
        <v>140</v>
      </c>
      <c r="AU333" s="161" t="s">
        <v>86</v>
      </c>
      <c r="AY333" s="211" t="s">
        <v>138</v>
      </c>
      <c r="BE333" s="249">
        <f t="shared" si="54"/>
        <v>0</v>
      </c>
      <c r="BF333" s="249">
        <f t="shared" si="55"/>
        <v>0</v>
      </c>
      <c r="BG333" s="249">
        <f t="shared" si="56"/>
        <v>0</v>
      </c>
      <c r="BH333" s="249">
        <f t="shared" si="57"/>
        <v>0</v>
      </c>
      <c r="BI333" s="249">
        <f t="shared" si="58"/>
        <v>0</v>
      </c>
      <c r="BJ333" s="211" t="s">
        <v>86</v>
      </c>
      <c r="BK333" s="249">
        <f t="shared" si="59"/>
        <v>0</v>
      </c>
      <c r="BL333" s="211" t="s">
        <v>202</v>
      </c>
      <c r="BM333" s="161" t="s">
        <v>1839</v>
      </c>
    </row>
    <row r="334" spans="2:65" s="239" customFormat="1" ht="25.9" customHeight="1">
      <c r="B334" s="240"/>
      <c r="D334" s="138" t="s">
        <v>72</v>
      </c>
      <c r="E334" s="139" t="s">
        <v>322</v>
      </c>
      <c r="F334" s="139" t="s">
        <v>1840</v>
      </c>
      <c r="J334" s="241">
        <f>BK334</f>
        <v>0</v>
      </c>
      <c r="L334" s="240"/>
      <c r="M334" s="242"/>
      <c r="P334" s="243">
        <f>P335+P337</f>
        <v>0</v>
      </c>
      <c r="R334" s="243">
        <f>R335+R337</f>
        <v>0</v>
      </c>
      <c r="T334" s="244">
        <f>T335+T337</f>
        <v>0</v>
      </c>
      <c r="AR334" s="138" t="s">
        <v>150</v>
      </c>
      <c r="AT334" s="145" t="s">
        <v>72</v>
      </c>
      <c r="AU334" s="145" t="s">
        <v>73</v>
      </c>
      <c r="AY334" s="138" t="s">
        <v>138</v>
      </c>
      <c r="BK334" s="146">
        <f>BK335+BK337</f>
        <v>0</v>
      </c>
    </row>
    <row r="335" spans="2:65" s="239" customFormat="1" ht="22.9" customHeight="1">
      <c r="B335" s="240"/>
      <c r="D335" s="138" t="s">
        <v>72</v>
      </c>
      <c r="E335" s="147" t="s">
        <v>1227</v>
      </c>
      <c r="F335" s="147" t="s">
        <v>1841</v>
      </c>
      <c r="J335" s="245">
        <f>BK335</f>
        <v>0</v>
      </c>
      <c r="L335" s="240"/>
      <c r="M335" s="242"/>
      <c r="P335" s="243">
        <f>P336</f>
        <v>0</v>
      </c>
      <c r="R335" s="243">
        <f>R336</f>
        <v>0</v>
      </c>
      <c r="T335" s="244">
        <f>T336</f>
        <v>0</v>
      </c>
      <c r="AR335" s="138" t="s">
        <v>150</v>
      </c>
      <c r="AT335" s="145" t="s">
        <v>72</v>
      </c>
      <c r="AU335" s="145" t="s">
        <v>80</v>
      </c>
      <c r="AY335" s="138" t="s">
        <v>138</v>
      </c>
      <c r="BK335" s="146">
        <f>BK336</f>
        <v>0</v>
      </c>
    </row>
    <row r="336" spans="2:65" s="2" customFormat="1" ht="16.5" customHeight="1">
      <c r="B336" s="246"/>
      <c r="C336" s="150" t="s">
        <v>892</v>
      </c>
      <c r="D336" s="150" t="s">
        <v>140</v>
      </c>
      <c r="E336" s="151" t="s">
        <v>1842</v>
      </c>
      <c r="F336" s="152" t="s">
        <v>1843</v>
      </c>
      <c r="G336" s="153" t="s">
        <v>143</v>
      </c>
      <c r="H336" s="188">
        <v>0</v>
      </c>
      <c r="I336" s="155"/>
      <c r="J336" s="155">
        <f>ROUND(I336*H336,2)</f>
        <v>0</v>
      </c>
      <c r="K336" s="247"/>
      <c r="L336" s="39"/>
      <c r="M336" s="157" t="s">
        <v>1</v>
      </c>
      <c r="N336" s="234" t="s">
        <v>39</v>
      </c>
      <c r="O336" s="248">
        <v>0</v>
      </c>
      <c r="P336" s="248">
        <f>O336*H336</f>
        <v>0</v>
      </c>
      <c r="Q336" s="248">
        <v>0</v>
      </c>
      <c r="R336" s="248">
        <f>Q336*H336</f>
        <v>0</v>
      </c>
      <c r="S336" s="248">
        <v>0</v>
      </c>
      <c r="T336" s="160">
        <f>S336*H336</f>
        <v>0</v>
      </c>
      <c r="AR336" s="161" t="s">
        <v>399</v>
      </c>
      <c r="AT336" s="161" t="s">
        <v>140</v>
      </c>
      <c r="AU336" s="161" t="s">
        <v>86</v>
      </c>
      <c r="AY336" s="211" t="s">
        <v>138</v>
      </c>
      <c r="BE336" s="249">
        <f>IF(N336="základná",J336,0)</f>
        <v>0</v>
      </c>
      <c r="BF336" s="249">
        <f>IF(N336="znížená",J336,0)</f>
        <v>0</v>
      </c>
      <c r="BG336" s="249">
        <f>IF(N336="zákl. prenesená",J336,0)</f>
        <v>0</v>
      </c>
      <c r="BH336" s="249">
        <f>IF(N336="zníž. prenesená",J336,0)</f>
        <v>0</v>
      </c>
      <c r="BI336" s="249">
        <f>IF(N336="nulová",J336,0)</f>
        <v>0</v>
      </c>
      <c r="BJ336" s="211" t="s">
        <v>86</v>
      </c>
      <c r="BK336" s="249">
        <f>ROUND(I336*H336,2)</f>
        <v>0</v>
      </c>
      <c r="BL336" s="211" t="s">
        <v>399</v>
      </c>
      <c r="BM336" s="161" t="s">
        <v>1844</v>
      </c>
    </row>
    <row r="337" spans="2:65" s="239" customFormat="1" ht="22.9" customHeight="1">
      <c r="B337" s="240"/>
      <c r="D337" s="138" t="s">
        <v>72</v>
      </c>
      <c r="E337" s="147" t="s">
        <v>1845</v>
      </c>
      <c r="F337" s="147" t="s">
        <v>1846</v>
      </c>
      <c r="J337" s="245">
        <f>BK337</f>
        <v>0</v>
      </c>
      <c r="L337" s="240"/>
      <c r="M337" s="242"/>
      <c r="P337" s="243">
        <f>P338</f>
        <v>0</v>
      </c>
      <c r="R337" s="243">
        <f>R338</f>
        <v>0</v>
      </c>
      <c r="T337" s="244">
        <f>T338</f>
        <v>0</v>
      </c>
      <c r="AR337" s="138" t="s">
        <v>150</v>
      </c>
      <c r="AT337" s="145" t="s">
        <v>72</v>
      </c>
      <c r="AU337" s="145" t="s">
        <v>80</v>
      </c>
      <c r="AY337" s="138" t="s">
        <v>138</v>
      </c>
      <c r="BK337" s="146">
        <f>BK338</f>
        <v>0</v>
      </c>
    </row>
    <row r="338" spans="2:65" s="2" customFormat="1" ht="16.5" customHeight="1">
      <c r="B338" s="246"/>
      <c r="C338" s="150" t="s">
        <v>899</v>
      </c>
      <c r="D338" s="150" t="s">
        <v>140</v>
      </c>
      <c r="E338" s="151" t="s">
        <v>1847</v>
      </c>
      <c r="F338" s="152" t="s">
        <v>1848</v>
      </c>
      <c r="G338" s="153" t="s">
        <v>209</v>
      </c>
      <c r="H338" s="188">
        <v>0</v>
      </c>
      <c r="I338" s="155"/>
      <c r="J338" s="155">
        <f>ROUND(I338*H338,2)</f>
        <v>0</v>
      </c>
      <c r="K338" s="247"/>
      <c r="L338" s="39"/>
      <c r="M338" s="173" t="s">
        <v>1</v>
      </c>
      <c r="N338" s="174" t="s">
        <v>39</v>
      </c>
      <c r="O338" s="175">
        <v>0</v>
      </c>
      <c r="P338" s="175">
        <f>O338*H338</f>
        <v>0</v>
      </c>
      <c r="Q338" s="175">
        <v>0</v>
      </c>
      <c r="R338" s="175">
        <f>Q338*H338</f>
        <v>0</v>
      </c>
      <c r="S338" s="175">
        <v>0</v>
      </c>
      <c r="T338" s="176">
        <f>S338*H338</f>
        <v>0</v>
      </c>
      <c r="AR338" s="161" t="s">
        <v>399</v>
      </c>
      <c r="AT338" s="161" t="s">
        <v>140</v>
      </c>
      <c r="AU338" s="161" t="s">
        <v>86</v>
      </c>
      <c r="AY338" s="211" t="s">
        <v>138</v>
      </c>
      <c r="BE338" s="249">
        <f>IF(N338="základná",J338,0)</f>
        <v>0</v>
      </c>
      <c r="BF338" s="249">
        <f>IF(N338="znížená",J338,0)</f>
        <v>0</v>
      </c>
      <c r="BG338" s="249">
        <f>IF(N338="zákl. prenesená",J338,0)</f>
        <v>0</v>
      </c>
      <c r="BH338" s="249">
        <f>IF(N338="zníž. prenesená",J338,0)</f>
        <v>0</v>
      </c>
      <c r="BI338" s="249">
        <f>IF(N338="nulová",J338,0)</f>
        <v>0</v>
      </c>
      <c r="BJ338" s="211" t="s">
        <v>86</v>
      </c>
      <c r="BK338" s="249">
        <f>ROUND(I338*H338,2)</f>
        <v>0</v>
      </c>
      <c r="BL338" s="211" t="s">
        <v>399</v>
      </c>
      <c r="BM338" s="161" t="s">
        <v>1849</v>
      </c>
    </row>
    <row r="339" spans="2:65" s="2" customFormat="1" ht="6.95" customHeight="1">
      <c r="B339" s="216"/>
      <c r="C339" s="217"/>
      <c r="D339" s="217"/>
      <c r="E339" s="217"/>
      <c r="F339" s="217"/>
      <c r="G339" s="217"/>
      <c r="H339" s="217"/>
      <c r="I339" s="217"/>
      <c r="J339" s="217"/>
      <c r="K339" s="217"/>
      <c r="L339" s="39"/>
    </row>
  </sheetData>
  <autoFilter ref="C137:K338" xr:uid="{00000000-0009-0000-0000-000002000000}"/>
  <mergeCells count="12">
    <mergeCell ref="E130:H130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26:H126"/>
    <mergeCell ref="E128:H128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859A-C901-42C4-AF4A-F81BB2FD20BA}">
  <sheetPr>
    <tabColor theme="8" tint="0.59999389629810485"/>
    <pageSetUpPr fitToPage="1"/>
  </sheetPr>
  <dimension ref="B2:BM287"/>
  <sheetViews>
    <sheetView showGridLines="0" workbookViewId="0">
      <selection activeCell="AI16" sqref="AI16"/>
    </sheetView>
  </sheetViews>
  <sheetFormatPr defaultRowHeight="11.25"/>
  <cols>
    <col min="1" max="1" width="8.33203125" style="203" customWidth="1"/>
    <col min="2" max="2" width="1.1640625" style="203" customWidth="1"/>
    <col min="3" max="3" width="4.1640625" style="203" customWidth="1"/>
    <col min="4" max="4" width="4.33203125" style="203" customWidth="1"/>
    <col min="5" max="5" width="17.1640625" style="203" customWidth="1"/>
    <col min="6" max="6" width="50.83203125" style="203" customWidth="1"/>
    <col min="7" max="7" width="7.5" style="203" customWidth="1"/>
    <col min="8" max="8" width="14" style="203" customWidth="1"/>
    <col min="9" max="9" width="15.83203125" style="203" customWidth="1"/>
    <col min="10" max="10" width="22.33203125" style="203" customWidth="1"/>
    <col min="11" max="11" width="22.33203125" style="203" hidden="1" customWidth="1"/>
    <col min="12" max="12" width="9.33203125" style="203" customWidth="1"/>
    <col min="13" max="13" width="10.83203125" style="203" hidden="1" customWidth="1"/>
    <col min="14" max="14" width="9.33203125" style="203"/>
    <col min="15" max="20" width="14.1640625" style="203" hidden="1" customWidth="1"/>
    <col min="21" max="21" width="16.33203125" style="203" hidden="1" customWidth="1"/>
    <col min="22" max="22" width="12.33203125" style="203" customWidth="1"/>
    <col min="23" max="23" width="16.33203125" style="203" customWidth="1"/>
    <col min="24" max="24" width="12.33203125" style="203" customWidth="1"/>
    <col min="25" max="25" width="15" style="203" customWidth="1"/>
    <col min="26" max="26" width="11" style="203" customWidth="1"/>
    <col min="27" max="27" width="15" style="203" customWidth="1"/>
    <col min="28" max="28" width="16.33203125" style="203" customWidth="1"/>
    <col min="29" max="29" width="11" style="203" customWidth="1"/>
    <col min="30" max="30" width="15" style="203" customWidth="1"/>
    <col min="31" max="31" width="16.33203125" style="203" customWidth="1"/>
    <col min="32" max="16384" width="9.33203125" style="203"/>
  </cols>
  <sheetData>
    <row r="2" spans="2:46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211" t="s">
        <v>2893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211" t="s">
        <v>73</v>
      </c>
    </row>
    <row r="4" spans="2:46" ht="24.95" customHeight="1">
      <c r="B4" s="17"/>
      <c r="D4" s="18" t="s">
        <v>94</v>
      </c>
      <c r="L4" s="17"/>
      <c r="M4" s="96" t="s">
        <v>9</v>
      </c>
      <c r="AT4" s="211" t="s">
        <v>3</v>
      </c>
    </row>
    <row r="5" spans="2:46" ht="6.95" customHeight="1">
      <c r="B5" s="17"/>
      <c r="L5" s="17"/>
    </row>
    <row r="6" spans="2:46" ht="12" customHeight="1">
      <c r="B6" s="17"/>
      <c r="D6" s="207" t="s">
        <v>13</v>
      </c>
      <c r="L6" s="17"/>
    </row>
    <row r="7" spans="2:46" ht="16.5" customHeight="1">
      <c r="B7" s="17"/>
      <c r="E7" s="314" t="str">
        <f>'Rekap. stavby - III.etapa'!K6</f>
        <v>Dom Hudby - Obnova objektu NKP aktualizácia+etapizácia</v>
      </c>
      <c r="F7" s="315"/>
      <c r="G7" s="315"/>
      <c r="H7" s="315"/>
      <c r="L7" s="17"/>
    </row>
    <row r="8" spans="2:46" ht="12" customHeight="1">
      <c r="B8" s="17"/>
      <c r="D8" s="207" t="s">
        <v>95</v>
      </c>
      <c r="L8" s="17"/>
    </row>
    <row r="9" spans="2:46" s="2" customFormat="1" ht="16.5" customHeight="1">
      <c r="B9" s="39"/>
      <c r="E9" s="314" t="s">
        <v>2903</v>
      </c>
      <c r="F9" s="322"/>
      <c r="G9" s="322"/>
      <c r="H9" s="322"/>
      <c r="L9" s="39"/>
    </row>
    <row r="10" spans="2:46" s="2" customFormat="1" ht="12" customHeight="1">
      <c r="B10" s="39"/>
      <c r="D10" s="207" t="s">
        <v>97</v>
      </c>
      <c r="L10" s="39"/>
    </row>
    <row r="11" spans="2:46" s="2" customFormat="1" ht="16.5" customHeight="1">
      <c r="B11" s="39"/>
      <c r="E11" s="272" t="s">
        <v>3445</v>
      </c>
      <c r="F11" s="322"/>
      <c r="G11" s="322"/>
      <c r="H11" s="322"/>
      <c r="L11" s="39"/>
    </row>
    <row r="12" spans="2:46" s="2" customFormat="1">
      <c r="B12" s="39"/>
      <c r="L12" s="39"/>
    </row>
    <row r="13" spans="2:46" s="2" customFormat="1" ht="12" customHeight="1">
      <c r="B13" s="39"/>
      <c r="D13" s="207" t="s">
        <v>15</v>
      </c>
      <c r="F13" s="202" t="s">
        <v>1</v>
      </c>
      <c r="I13" s="207" t="s">
        <v>16</v>
      </c>
      <c r="J13" s="202" t="s">
        <v>1</v>
      </c>
      <c r="L13" s="39"/>
    </row>
    <row r="14" spans="2:46" s="2" customFormat="1" ht="12" customHeight="1">
      <c r="B14" s="39"/>
      <c r="D14" s="207" t="s">
        <v>17</v>
      </c>
      <c r="F14" s="202" t="s">
        <v>3446</v>
      </c>
      <c r="I14" s="207" t="s">
        <v>19</v>
      </c>
      <c r="J14" s="196" t="str">
        <f>'Rekap. stavby - III.etapa'!AN8</f>
        <v>30. 7. 2021</v>
      </c>
      <c r="L14" s="39"/>
    </row>
    <row r="15" spans="2:46" s="2" customFormat="1" ht="10.9" customHeight="1">
      <c r="B15" s="39"/>
      <c r="L15" s="39"/>
    </row>
    <row r="16" spans="2:46" s="2" customFormat="1" ht="12" customHeight="1">
      <c r="B16" s="39"/>
      <c r="D16" s="207" t="s">
        <v>21</v>
      </c>
      <c r="I16" s="207" t="s">
        <v>22</v>
      </c>
      <c r="J16" s="202" t="s">
        <v>1</v>
      </c>
      <c r="L16" s="39"/>
    </row>
    <row r="17" spans="2:12" s="2" customFormat="1" ht="18" customHeight="1">
      <c r="B17" s="39"/>
      <c r="E17" s="202" t="s">
        <v>2905</v>
      </c>
      <c r="I17" s="207" t="s">
        <v>24</v>
      </c>
      <c r="J17" s="202" t="s">
        <v>1</v>
      </c>
      <c r="L17" s="39"/>
    </row>
    <row r="18" spans="2:12" s="2" customFormat="1" ht="6.95" customHeight="1">
      <c r="B18" s="39"/>
      <c r="L18" s="39"/>
    </row>
    <row r="19" spans="2:12" s="2" customFormat="1" ht="12" customHeight="1">
      <c r="B19" s="39"/>
      <c r="D19" s="207" t="s">
        <v>25</v>
      </c>
      <c r="I19" s="207" t="s">
        <v>22</v>
      </c>
      <c r="J19" s="202" t="str">
        <f>'Rekap. stavby - III.etapa'!AN13</f>
        <v/>
      </c>
      <c r="L19" s="39"/>
    </row>
    <row r="20" spans="2:12" s="2" customFormat="1" ht="18" customHeight="1">
      <c r="B20" s="39"/>
      <c r="E20" s="298" t="str">
        <f>'Rekap. stavby - III.etapa'!E14</f>
        <v xml:space="preserve"> </v>
      </c>
      <c r="F20" s="298"/>
      <c r="G20" s="298"/>
      <c r="H20" s="298"/>
      <c r="I20" s="207" t="s">
        <v>24</v>
      </c>
      <c r="J20" s="202" t="str">
        <f>'Rekap. stavby - III.etapa'!AN14</f>
        <v/>
      </c>
      <c r="L20" s="39"/>
    </row>
    <row r="21" spans="2:12" s="2" customFormat="1" ht="6.95" customHeight="1">
      <c r="B21" s="39"/>
      <c r="L21" s="39"/>
    </row>
    <row r="22" spans="2:12" s="2" customFormat="1" ht="12" customHeight="1">
      <c r="B22" s="39"/>
      <c r="D22" s="207" t="s">
        <v>27</v>
      </c>
      <c r="I22" s="207" t="s">
        <v>22</v>
      </c>
      <c r="J22" s="202" t="s">
        <v>1</v>
      </c>
      <c r="L22" s="39"/>
    </row>
    <row r="23" spans="2:12" s="2" customFormat="1" ht="18" customHeight="1">
      <c r="B23" s="39"/>
      <c r="E23" s="202" t="s">
        <v>3447</v>
      </c>
      <c r="I23" s="207" t="s">
        <v>24</v>
      </c>
      <c r="J23" s="202" t="s">
        <v>1</v>
      </c>
      <c r="L23" s="39"/>
    </row>
    <row r="24" spans="2:12" s="2" customFormat="1" ht="6.95" customHeight="1">
      <c r="B24" s="39"/>
      <c r="L24" s="39"/>
    </row>
    <row r="25" spans="2:12" s="2" customFormat="1" ht="12" customHeight="1">
      <c r="B25" s="39"/>
      <c r="D25" s="207" t="s">
        <v>30</v>
      </c>
      <c r="I25" s="207" t="s">
        <v>22</v>
      </c>
      <c r="J25" s="202" t="s">
        <v>1</v>
      </c>
      <c r="L25" s="39"/>
    </row>
    <row r="26" spans="2:12" s="2" customFormat="1" ht="18" customHeight="1">
      <c r="B26" s="39"/>
      <c r="E26" s="202" t="s">
        <v>31</v>
      </c>
      <c r="I26" s="207" t="s">
        <v>24</v>
      </c>
      <c r="J26" s="202" t="s">
        <v>1</v>
      </c>
      <c r="L26" s="39"/>
    </row>
    <row r="27" spans="2:12" s="2" customFormat="1" ht="6.95" customHeight="1">
      <c r="B27" s="39"/>
      <c r="L27" s="39"/>
    </row>
    <row r="28" spans="2:12" s="2" customFormat="1" ht="12" customHeight="1">
      <c r="B28" s="39"/>
      <c r="D28" s="207" t="s">
        <v>32</v>
      </c>
      <c r="L28" s="39"/>
    </row>
    <row r="29" spans="2:12" s="8" customFormat="1" ht="16.5" customHeight="1">
      <c r="B29" s="99"/>
      <c r="E29" s="301" t="s">
        <v>1</v>
      </c>
      <c r="F29" s="301"/>
      <c r="G29" s="301"/>
      <c r="H29" s="301"/>
      <c r="L29" s="99"/>
    </row>
    <row r="30" spans="2:12" s="2" customFormat="1" ht="6.95" customHeight="1">
      <c r="B30" s="39"/>
      <c r="L30" s="39"/>
    </row>
    <row r="31" spans="2:12" s="2" customFormat="1" ht="6.95" customHeight="1">
      <c r="B31" s="39"/>
      <c r="D31" s="53"/>
      <c r="E31" s="53"/>
      <c r="F31" s="53"/>
      <c r="G31" s="53"/>
      <c r="H31" s="53"/>
      <c r="I31" s="53"/>
      <c r="J31" s="53"/>
      <c r="K31" s="53"/>
      <c r="L31" s="39"/>
    </row>
    <row r="32" spans="2:12" s="2" customFormat="1" ht="14.45" customHeight="1">
      <c r="B32" s="39"/>
      <c r="D32" s="202" t="s">
        <v>102</v>
      </c>
      <c r="J32" s="231">
        <f>J98</f>
        <v>0</v>
      </c>
      <c r="L32" s="39"/>
    </row>
    <row r="33" spans="2:12" s="2" customFormat="1" ht="14.45" customHeight="1">
      <c r="B33" s="39"/>
      <c r="D33" s="212" t="s">
        <v>2015</v>
      </c>
      <c r="J33" s="231">
        <f>J112</f>
        <v>0</v>
      </c>
      <c r="L33" s="39"/>
    </row>
    <row r="34" spans="2:12" s="2" customFormat="1" ht="25.35" customHeight="1">
      <c r="B34" s="39"/>
      <c r="D34" s="100" t="s">
        <v>33</v>
      </c>
      <c r="J34" s="200">
        <f>ROUND(J32 + J33, 2)</f>
        <v>0</v>
      </c>
      <c r="L34" s="39"/>
    </row>
    <row r="35" spans="2:12" s="2" customFormat="1" ht="6.95" customHeight="1">
      <c r="B35" s="39"/>
      <c r="D35" s="53"/>
      <c r="E35" s="53"/>
      <c r="F35" s="53"/>
      <c r="G35" s="53"/>
      <c r="H35" s="53"/>
      <c r="I35" s="53"/>
      <c r="J35" s="53"/>
      <c r="K35" s="53"/>
      <c r="L35" s="39"/>
    </row>
    <row r="36" spans="2:12" s="2" customFormat="1" ht="14.45" customHeight="1">
      <c r="B36" s="39"/>
      <c r="F36" s="205" t="s">
        <v>35</v>
      </c>
      <c r="I36" s="205" t="s">
        <v>34</v>
      </c>
      <c r="J36" s="205" t="s">
        <v>36</v>
      </c>
      <c r="L36" s="39"/>
    </row>
    <row r="37" spans="2:12" s="2" customFormat="1" ht="14.45" customHeight="1">
      <c r="B37" s="39"/>
      <c r="D37" s="101" t="s">
        <v>37</v>
      </c>
      <c r="E37" s="32" t="s">
        <v>38</v>
      </c>
      <c r="F37" s="102">
        <f>ROUND((SUM(BE112:BE113) + SUM(BE135:BE286)),  2)</f>
        <v>0</v>
      </c>
      <c r="G37" s="103"/>
      <c r="H37" s="103"/>
      <c r="I37" s="104">
        <v>0.2</v>
      </c>
      <c r="J37" s="102">
        <f>ROUND(((SUM(BE112:BE113) + SUM(BE135:BE286))*I37),  2)</f>
        <v>0</v>
      </c>
      <c r="L37" s="39"/>
    </row>
    <row r="38" spans="2:12" s="2" customFormat="1" ht="14.45" customHeight="1">
      <c r="B38" s="39"/>
      <c r="E38" s="32" t="s">
        <v>39</v>
      </c>
      <c r="F38" s="105">
        <f>ROUND((SUM(BF112:BF113) + SUM(BF135:BF286)),  2)</f>
        <v>0</v>
      </c>
      <c r="I38" s="106">
        <v>0.2</v>
      </c>
      <c r="J38" s="105">
        <f>ROUND(((SUM(BF112:BF113) + SUM(BF135:BF286))*I38),  2)</f>
        <v>0</v>
      </c>
      <c r="L38" s="39"/>
    </row>
    <row r="39" spans="2:12" s="2" customFormat="1" ht="14.45" hidden="1" customHeight="1">
      <c r="B39" s="39"/>
      <c r="E39" s="207" t="s">
        <v>40</v>
      </c>
      <c r="F39" s="105">
        <f>ROUND((SUM(BG112:BG113) + SUM(BG135:BG286)),  2)</f>
        <v>0</v>
      </c>
      <c r="I39" s="106">
        <v>0.2</v>
      </c>
      <c r="J39" s="105">
        <f>0</f>
        <v>0</v>
      </c>
      <c r="L39" s="39"/>
    </row>
    <row r="40" spans="2:12" s="2" customFormat="1" ht="14.45" hidden="1" customHeight="1">
      <c r="B40" s="39"/>
      <c r="E40" s="207" t="s">
        <v>41</v>
      </c>
      <c r="F40" s="105">
        <f>ROUND((SUM(BH112:BH113) + SUM(BH135:BH286)),  2)</f>
        <v>0</v>
      </c>
      <c r="I40" s="106">
        <v>0.2</v>
      </c>
      <c r="J40" s="105">
        <f>0</f>
        <v>0</v>
      </c>
      <c r="L40" s="39"/>
    </row>
    <row r="41" spans="2:12" s="2" customFormat="1" ht="14.45" hidden="1" customHeight="1">
      <c r="B41" s="39"/>
      <c r="E41" s="32" t="s">
        <v>42</v>
      </c>
      <c r="F41" s="102">
        <f>ROUND((SUM(BI112:BI113) + SUM(BI135:BI286)),  2)</f>
        <v>0</v>
      </c>
      <c r="G41" s="103"/>
      <c r="H41" s="103"/>
      <c r="I41" s="104">
        <v>0</v>
      </c>
      <c r="J41" s="102">
        <f>0</f>
        <v>0</v>
      </c>
      <c r="L41" s="39"/>
    </row>
    <row r="42" spans="2:12" s="2" customFormat="1" ht="6.95" customHeight="1">
      <c r="B42" s="39"/>
      <c r="L42" s="39"/>
    </row>
    <row r="43" spans="2:12" s="2" customFormat="1" ht="25.35" customHeight="1">
      <c r="B43" s="39"/>
      <c r="C43" s="230"/>
      <c r="D43" s="108" t="s">
        <v>43</v>
      </c>
      <c r="E43" s="221"/>
      <c r="F43" s="221"/>
      <c r="G43" s="109" t="s">
        <v>44</v>
      </c>
      <c r="H43" s="110" t="s">
        <v>45</v>
      </c>
      <c r="I43" s="221"/>
      <c r="J43" s="111">
        <f>SUM(J34:J41)</f>
        <v>0</v>
      </c>
      <c r="K43" s="232"/>
      <c r="L43" s="39"/>
    </row>
    <row r="44" spans="2:12" s="2" customFormat="1" ht="14.45" customHeight="1">
      <c r="B44" s="39"/>
      <c r="L44" s="39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2" customFormat="1" ht="12.75">
      <c r="B61" s="39"/>
      <c r="D61" s="42" t="s">
        <v>48</v>
      </c>
      <c r="E61" s="213"/>
      <c r="F61" s="113" t="s">
        <v>49</v>
      </c>
      <c r="G61" s="42" t="s">
        <v>48</v>
      </c>
      <c r="H61" s="213"/>
      <c r="I61" s="213"/>
      <c r="J61" s="114" t="s">
        <v>49</v>
      </c>
      <c r="K61" s="213"/>
      <c r="L61" s="3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2" customFormat="1" ht="12.75">
      <c r="B65" s="39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2" customFormat="1" ht="12.75">
      <c r="B76" s="39"/>
      <c r="D76" s="42" t="s">
        <v>48</v>
      </c>
      <c r="E76" s="213"/>
      <c r="F76" s="113" t="s">
        <v>49</v>
      </c>
      <c r="G76" s="42" t="s">
        <v>48</v>
      </c>
      <c r="H76" s="213"/>
      <c r="I76" s="213"/>
      <c r="J76" s="114" t="s">
        <v>49</v>
      </c>
      <c r="K76" s="213"/>
      <c r="L76" s="39"/>
    </row>
    <row r="77" spans="2:12" s="2" customFormat="1" ht="14.45" customHeight="1"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39"/>
    </row>
    <row r="81" spans="2:12" s="2" customFormat="1" ht="6.95" customHeight="1"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39"/>
    </row>
    <row r="82" spans="2:12" s="2" customFormat="1" ht="24.95" customHeight="1">
      <c r="B82" s="39"/>
      <c r="C82" s="18" t="s">
        <v>99</v>
      </c>
      <c r="L82" s="39"/>
    </row>
    <row r="83" spans="2:12" s="2" customFormat="1" ht="6.95" customHeight="1">
      <c r="B83" s="39"/>
      <c r="L83" s="39"/>
    </row>
    <row r="84" spans="2:12" s="2" customFormat="1" ht="12" customHeight="1">
      <c r="B84" s="39"/>
      <c r="C84" s="207" t="s">
        <v>13</v>
      </c>
      <c r="L84" s="39"/>
    </row>
    <row r="85" spans="2:12" s="2" customFormat="1" ht="16.5" customHeight="1">
      <c r="B85" s="39"/>
      <c r="E85" s="314" t="str">
        <f>E7</f>
        <v>Dom Hudby - Obnova objektu NKP aktualizácia+etapizácia</v>
      </c>
      <c r="F85" s="315"/>
      <c r="G85" s="315"/>
      <c r="H85" s="315"/>
      <c r="L85" s="39"/>
    </row>
    <row r="86" spans="2:12" ht="12" customHeight="1">
      <c r="B86" s="17"/>
      <c r="C86" s="207" t="s">
        <v>95</v>
      </c>
      <c r="L86" s="17"/>
    </row>
    <row r="87" spans="2:12" s="2" customFormat="1" ht="16.5" customHeight="1">
      <c r="B87" s="39"/>
      <c r="E87" s="314" t="s">
        <v>2903</v>
      </c>
      <c r="F87" s="322"/>
      <c r="G87" s="322"/>
      <c r="H87" s="322"/>
      <c r="L87" s="39"/>
    </row>
    <row r="88" spans="2:12" s="2" customFormat="1" ht="12" customHeight="1">
      <c r="B88" s="39"/>
      <c r="C88" s="207" t="s">
        <v>97</v>
      </c>
      <c r="L88" s="39"/>
    </row>
    <row r="89" spans="2:12" s="2" customFormat="1" ht="16.5" customHeight="1">
      <c r="B89" s="39"/>
      <c r="E89" s="272" t="str">
        <f>E11</f>
        <v>03.3 - D1.4 Vykurovanie</v>
      </c>
      <c r="F89" s="322"/>
      <c r="G89" s="322"/>
      <c r="H89" s="322"/>
      <c r="L89" s="39"/>
    </row>
    <row r="90" spans="2:12" s="2" customFormat="1" ht="6.95" customHeight="1">
      <c r="B90" s="39"/>
      <c r="L90" s="39"/>
    </row>
    <row r="91" spans="2:12" s="2" customFormat="1" ht="12" customHeight="1">
      <c r="B91" s="39"/>
      <c r="C91" s="207" t="s">
        <v>17</v>
      </c>
      <c r="F91" s="202" t="str">
        <f>F14</f>
        <v>BRatislava, Panenská 11</v>
      </c>
      <c r="I91" s="207" t="s">
        <v>19</v>
      </c>
      <c r="J91" s="196" t="str">
        <f>IF(J14="","",J14)</f>
        <v>30. 7. 2021</v>
      </c>
      <c r="L91" s="39"/>
    </row>
    <row r="92" spans="2:12" s="2" customFormat="1" ht="6.95" customHeight="1">
      <c r="B92" s="39"/>
      <c r="L92" s="39"/>
    </row>
    <row r="93" spans="2:12" s="2" customFormat="1" ht="25.7" customHeight="1">
      <c r="B93" s="39"/>
      <c r="C93" s="207" t="s">
        <v>21</v>
      </c>
      <c r="F93" s="202" t="str">
        <f>E17</f>
        <v xml:space="preserve">GIB Hlavné mesto SR Bratislava </v>
      </c>
      <c r="I93" s="207" t="s">
        <v>27</v>
      </c>
      <c r="J93" s="204" t="str">
        <f>E23</f>
        <v xml:space="preserve">Ing.arch. Matúš Ivanič </v>
      </c>
      <c r="L93" s="39"/>
    </row>
    <row r="94" spans="2:12" s="2" customFormat="1" ht="15.2" customHeight="1">
      <c r="B94" s="39"/>
      <c r="C94" s="207" t="s">
        <v>25</v>
      </c>
      <c r="F94" s="202" t="str">
        <f>IF(E20="","",E20)</f>
        <v xml:space="preserve"> </v>
      </c>
      <c r="I94" s="207" t="s">
        <v>30</v>
      </c>
      <c r="J94" s="204" t="str">
        <f>E26</f>
        <v>Rosoft, s.r.o.</v>
      </c>
      <c r="L94" s="39"/>
    </row>
    <row r="95" spans="2:12" s="2" customFormat="1" ht="10.35" customHeight="1">
      <c r="B95" s="39"/>
      <c r="L95" s="39"/>
    </row>
    <row r="96" spans="2:12" s="2" customFormat="1" ht="29.25" customHeight="1">
      <c r="B96" s="39"/>
      <c r="C96" s="115" t="s">
        <v>100</v>
      </c>
      <c r="D96" s="230"/>
      <c r="E96" s="230"/>
      <c r="F96" s="230"/>
      <c r="G96" s="230"/>
      <c r="H96" s="230"/>
      <c r="I96" s="230"/>
      <c r="J96" s="116" t="s">
        <v>101</v>
      </c>
      <c r="K96" s="230"/>
      <c r="L96" s="39"/>
    </row>
    <row r="97" spans="2:47" s="2" customFormat="1" ht="10.35" customHeight="1">
      <c r="B97" s="39"/>
      <c r="L97" s="39"/>
    </row>
    <row r="98" spans="2:47" s="2" customFormat="1" ht="22.9" customHeight="1">
      <c r="B98" s="39"/>
      <c r="C98" s="117" t="s">
        <v>2016</v>
      </c>
      <c r="J98" s="200">
        <f>J135</f>
        <v>0</v>
      </c>
      <c r="L98" s="39"/>
      <c r="AU98" s="211" t="s">
        <v>103</v>
      </c>
    </row>
    <row r="99" spans="2:47" s="9" customFormat="1" ht="24.95" customHeight="1">
      <c r="B99" s="118"/>
      <c r="D99" s="119" t="s">
        <v>1423</v>
      </c>
      <c r="E99" s="120"/>
      <c r="F99" s="120"/>
      <c r="G99" s="120"/>
      <c r="H99" s="120"/>
      <c r="I99" s="120"/>
      <c r="J99" s="121">
        <f>J136</f>
        <v>0</v>
      </c>
      <c r="L99" s="118"/>
    </row>
    <row r="100" spans="2:47" s="199" customFormat="1" ht="19.899999999999999" customHeight="1">
      <c r="B100" s="122"/>
      <c r="D100" s="182" t="s">
        <v>3436</v>
      </c>
      <c r="E100" s="183"/>
      <c r="F100" s="183"/>
      <c r="G100" s="183"/>
      <c r="H100" s="183"/>
      <c r="I100" s="183"/>
      <c r="J100" s="184">
        <f>J137</f>
        <v>0</v>
      </c>
      <c r="L100" s="122"/>
    </row>
    <row r="101" spans="2:47" s="199" customFormat="1" ht="19.899999999999999" customHeight="1">
      <c r="B101" s="122"/>
      <c r="D101" s="182" t="s">
        <v>3437</v>
      </c>
      <c r="E101" s="183"/>
      <c r="F101" s="183"/>
      <c r="G101" s="183"/>
      <c r="H101" s="183"/>
      <c r="I101" s="183"/>
      <c r="J101" s="184">
        <f>J147</f>
        <v>0</v>
      </c>
      <c r="L101" s="122"/>
    </row>
    <row r="102" spans="2:47" s="199" customFormat="1" ht="19.899999999999999" customHeight="1">
      <c r="B102" s="122"/>
      <c r="D102" s="123" t="s">
        <v>1426</v>
      </c>
      <c r="E102" s="124"/>
      <c r="F102" s="124"/>
      <c r="G102" s="124"/>
      <c r="H102" s="124"/>
      <c r="I102" s="124"/>
      <c r="J102" s="125">
        <f>J149</f>
        <v>0</v>
      </c>
      <c r="L102" s="122"/>
    </row>
    <row r="103" spans="2:47" s="9" customFormat="1" ht="24.95" customHeight="1">
      <c r="B103" s="118"/>
      <c r="D103" s="119" t="s">
        <v>1427</v>
      </c>
      <c r="E103" s="120"/>
      <c r="F103" s="120"/>
      <c r="G103" s="120"/>
      <c r="H103" s="120"/>
      <c r="I103" s="120"/>
      <c r="J103" s="121">
        <f>J152</f>
        <v>0</v>
      </c>
      <c r="L103" s="118"/>
    </row>
    <row r="104" spans="2:47" s="199" customFormat="1" ht="19.899999999999999" customHeight="1">
      <c r="B104" s="122"/>
      <c r="D104" s="182" t="s">
        <v>3448</v>
      </c>
      <c r="E104" s="183"/>
      <c r="F104" s="183"/>
      <c r="G104" s="183"/>
      <c r="H104" s="183"/>
      <c r="I104" s="183"/>
      <c r="J104" s="184">
        <f>J153</f>
        <v>0</v>
      </c>
      <c r="L104" s="122"/>
    </row>
    <row r="105" spans="2:47" s="199" customFormat="1" ht="19.899999999999999" customHeight="1">
      <c r="B105" s="122"/>
      <c r="D105" s="123" t="s">
        <v>3449</v>
      </c>
      <c r="E105" s="124"/>
      <c r="F105" s="124"/>
      <c r="G105" s="124"/>
      <c r="H105" s="124"/>
      <c r="I105" s="124"/>
      <c r="J105" s="125">
        <f>J176</f>
        <v>0</v>
      </c>
      <c r="L105" s="122"/>
    </row>
    <row r="106" spans="2:47" s="199" customFormat="1" ht="19.899999999999999" customHeight="1">
      <c r="B106" s="122"/>
      <c r="D106" s="182" t="s">
        <v>3450</v>
      </c>
      <c r="E106" s="183"/>
      <c r="F106" s="183"/>
      <c r="G106" s="183"/>
      <c r="H106" s="183"/>
      <c r="I106" s="183"/>
      <c r="J106" s="184">
        <f>J190</f>
        <v>0</v>
      </c>
      <c r="L106" s="122"/>
    </row>
    <row r="107" spans="2:47" s="199" customFormat="1" ht="19.899999999999999" customHeight="1">
      <c r="B107" s="122"/>
      <c r="D107" s="123" t="s">
        <v>3451</v>
      </c>
      <c r="E107" s="124"/>
      <c r="F107" s="124"/>
      <c r="G107" s="124"/>
      <c r="H107" s="124"/>
      <c r="I107" s="124"/>
      <c r="J107" s="125">
        <f>J212</f>
        <v>0</v>
      </c>
      <c r="L107" s="122"/>
    </row>
    <row r="108" spans="2:47" s="199" customFormat="1" ht="19.899999999999999" customHeight="1">
      <c r="B108" s="122"/>
      <c r="D108" s="123" t="s">
        <v>3452</v>
      </c>
      <c r="E108" s="124"/>
      <c r="F108" s="124"/>
      <c r="G108" s="124"/>
      <c r="H108" s="124"/>
      <c r="I108" s="124"/>
      <c r="J108" s="125">
        <f>J239</f>
        <v>0</v>
      </c>
      <c r="L108" s="122"/>
    </row>
    <row r="109" spans="2:47" s="199" customFormat="1" ht="19.899999999999999" customHeight="1">
      <c r="B109" s="122"/>
      <c r="D109" s="123" t="s">
        <v>3453</v>
      </c>
      <c r="E109" s="124"/>
      <c r="F109" s="124"/>
      <c r="G109" s="124"/>
      <c r="H109" s="124"/>
      <c r="I109" s="124"/>
      <c r="J109" s="125">
        <f>J285</f>
        <v>0</v>
      </c>
      <c r="L109" s="122"/>
    </row>
    <row r="110" spans="2:47" s="2" customFormat="1" ht="21.75" customHeight="1">
      <c r="B110" s="39"/>
      <c r="L110" s="39"/>
    </row>
    <row r="111" spans="2:47" s="2" customFormat="1" ht="6.95" customHeight="1">
      <c r="B111" s="39"/>
      <c r="L111" s="39"/>
    </row>
    <row r="112" spans="2:47" s="2" customFormat="1" ht="29.25" customHeight="1">
      <c r="B112" s="39"/>
      <c r="C112" s="117" t="s">
        <v>2019</v>
      </c>
      <c r="J112" s="233">
        <v>0</v>
      </c>
      <c r="L112" s="39"/>
      <c r="N112" s="234" t="s">
        <v>37</v>
      </c>
    </row>
    <row r="113" spans="2:12" s="2" customFormat="1" ht="18" customHeight="1">
      <c r="B113" s="39"/>
      <c r="L113" s="39"/>
    </row>
    <row r="114" spans="2:12" s="2" customFormat="1" ht="29.25" customHeight="1">
      <c r="B114" s="39"/>
      <c r="C114" s="229" t="s">
        <v>2012</v>
      </c>
      <c r="D114" s="230"/>
      <c r="E114" s="230"/>
      <c r="F114" s="230"/>
      <c r="G114" s="230"/>
      <c r="H114" s="230"/>
      <c r="I114" s="230"/>
      <c r="J114" s="235">
        <f>ROUND(J98+J112,2)</f>
        <v>0</v>
      </c>
      <c r="K114" s="230"/>
      <c r="L114" s="39"/>
    </row>
    <row r="115" spans="2:12" s="2" customFormat="1" ht="6.95" customHeight="1">
      <c r="B115" s="216"/>
      <c r="C115" s="217"/>
      <c r="D115" s="217"/>
      <c r="E115" s="217"/>
      <c r="F115" s="217"/>
      <c r="G115" s="217"/>
      <c r="H115" s="217"/>
      <c r="I115" s="217"/>
      <c r="J115" s="217"/>
      <c r="K115" s="217"/>
      <c r="L115" s="39"/>
    </row>
    <row r="119" spans="2:12" s="2" customFormat="1" ht="6.95" customHeight="1">
      <c r="B119" s="218"/>
      <c r="C119" s="219"/>
      <c r="D119" s="219"/>
      <c r="E119" s="219"/>
      <c r="F119" s="219"/>
      <c r="G119" s="219"/>
      <c r="H119" s="219"/>
      <c r="I119" s="219"/>
      <c r="J119" s="219"/>
      <c r="K119" s="219"/>
      <c r="L119" s="39"/>
    </row>
    <row r="120" spans="2:12" s="2" customFormat="1" ht="24.95" customHeight="1">
      <c r="B120" s="39"/>
      <c r="C120" s="18" t="s">
        <v>124</v>
      </c>
      <c r="L120" s="39"/>
    </row>
    <row r="121" spans="2:12" s="2" customFormat="1" ht="6.95" customHeight="1">
      <c r="B121" s="39"/>
      <c r="L121" s="39"/>
    </row>
    <row r="122" spans="2:12" s="2" customFormat="1" ht="12" customHeight="1">
      <c r="B122" s="39"/>
      <c r="C122" s="207" t="s">
        <v>13</v>
      </c>
      <c r="L122" s="39"/>
    </row>
    <row r="123" spans="2:12" s="2" customFormat="1" ht="16.5" customHeight="1">
      <c r="B123" s="39"/>
      <c r="E123" s="314" t="str">
        <f>E7</f>
        <v>Dom Hudby - Obnova objektu NKP aktualizácia+etapizácia</v>
      </c>
      <c r="F123" s="315"/>
      <c r="G123" s="315"/>
      <c r="H123" s="315"/>
      <c r="L123" s="39"/>
    </row>
    <row r="124" spans="2:12" ht="12" customHeight="1">
      <c r="B124" s="17"/>
      <c r="C124" s="207" t="s">
        <v>95</v>
      </c>
      <c r="L124" s="17"/>
    </row>
    <row r="125" spans="2:12" s="2" customFormat="1" ht="16.5" customHeight="1">
      <c r="B125" s="39"/>
      <c r="E125" s="314" t="s">
        <v>2903</v>
      </c>
      <c r="F125" s="322"/>
      <c r="G125" s="322"/>
      <c r="H125" s="322"/>
      <c r="L125" s="39"/>
    </row>
    <row r="126" spans="2:12" s="2" customFormat="1" ht="12" customHeight="1">
      <c r="B126" s="39"/>
      <c r="C126" s="207" t="s">
        <v>97</v>
      </c>
      <c r="L126" s="39"/>
    </row>
    <row r="127" spans="2:12" s="2" customFormat="1" ht="16.5" customHeight="1">
      <c r="B127" s="39"/>
      <c r="E127" s="272" t="str">
        <f>E11</f>
        <v>03.3 - D1.4 Vykurovanie</v>
      </c>
      <c r="F127" s="322"/>
      <c r="G127" s="322"/>
      <c r="H127" s="322"/>
      <c r="L127" s="39"/>
    </row>
    <row r="128" spans="2:12" s="2" customFormat="1" ht="6.95" customHeight="1">
      <c r="B128" s="39"/>
      <c r="L128" s="39"/>
    </row>
    <row r="129" spans="2:65" s="2" customFormat="1" ht="12" customHeight="1">
      <c r="B129" s="39"/>
      <c r="C129" s="207" t="s">
        <v>17</v>
      </c>
      <c r="F129" s="202" t="str">
        <f>F14</f>
        <v>BRatislava, Panenská 11</v>
      </c>
      <c r="I129" s="207" t="s">
        <v>19</v>
      </c>
      <c r="J129" s="196" t="str">
        <f>IF(J14="","",J14)</f>
        <v>30. 7. 2021</v>
      </c>
      <c r="L129" s="39"/>
    </row>
    <row r="130" spans="2:65" s="2" customFormat="1" ht="6.95" customHeight="1">
      <c r="B130" s="39"/>
      <c r="L130" s="39"/>
    </row>
    <row r="131" spans="2:65" s="2" customFormat="1" ht="25.7" customHeight="1">
      <c r="B131" s="39"/>
      <c r="C131" s="207" t="s">
        <v>21</v>
      </c>
      <c r="F131" s="202" t="str">
        <f>E17</f>
        <v xml:space="preserve">GIB Hlavné mesto SR Bratislava </v>
      </c>
      <c r="I131" s="207" t="s">
        <v>27</v>
      </c>
      <c r="J131" s="204" t="str">
        <f>E23</f>
        <v xml:space="preserve">Ing.arch. Matúš Ivanič </v>
      </c>
      <c r="L131" s="39"/>
    </row>
    <row r="132" spans="2:65" s="2" customFormat="1" ht="15.2" customHeight="1">
      <c r="B132" s="39"/>
      <c r="C132" s="207" t="s">
        <v>25</v>
      </c>
      <c r="F132" s="202" t="str">
        <f>IF(E20="","",E20)</f>
        <v xml:space="preserve"> </v>
      </c>
      <c r="I132" s="207" t="s">
        <v>30</v>
      </c>
      <c r="J132" s="204" t="str">
        <f>E26</f>
        <v>Rosoft, s.r.o.</v>
      </c>
      <c r="L132" s="39"/>
    </row>
    <row r="133" spans="2:65" s="2" customFormat="1" ht="10.35" customHeight="1">
      <c r="B133" s="39"/>
      <c r="L133" s="39"/>
    </row>
    <row r="134" spans="2:65" s="11" customFormat="1" ht="29.25" customHeight="1">
      <c r="B134" s="132"/>
      <c r="C134" s="128" t="s">
        <v>125</v>
      </c>
      <c r="D134" s="129" t="s">
        <v>58</v>
      </c>
      <c r="E134" s="129" t="s">
        <v>54</v>
      </c>
      <c r="F134" s="129" t="s">
        <v>55</v>
      </c>
      <c r="G134" s="129" t="s">
        <v>126</v>
      </c>
      <c r="H134" s="129" t="s">
        <v>127</v>
      </c>
      <c r="I134" s="129" t="s">
        <v>128</v>
      </c>
      <c r="J134" s="130" t="s">
        <v>101</v>
      </c>
      <c r="K134" s="131" t="s">
        <v>129</v>
      </c>
      <c r="L134" s="132"/>
      <c r="M134" s="59" t="s">
        <v>1</v>
      </c>
      <c r="N134" s="60" t="s">
        <v>37</v>
      </c>
      <c r="O134" s="60" t="s">
        <v>130</v>
      </c>
      <c r="P134" s="60" t="s">
        <v>131</v>
      </c>
      <c r="Q134" s="60" t="s">
        <v>132</v>
      </c>
      <c r="R134" s="60" t="s">
        <v>133</v>
      </c>
      <c r="S134" s="60" t="s">
        <v>134</v>
      </c>
      <c r="T134" s="61" t="s">
        <v>135</v>
      </c>
    </row>
    <row r="135" spans="2:65" s="2" customFormat="1" ht="22.9" customHeight="1">
      <c r="B135" s="39"/>
      <c r="C135" s="66" t="s">
        <v>102</v>
      </c>
      <c r="J135" s="236">
        <f>BK135</f>
        <v>0</v>
      </c>
      <c r="L135" s="39"/>
      <c r="M135" s="222"/>
      <c r="N135" s="53"/>
      <c r="O135" s="53"/>
      <c r="P135" s="237">
        <f>P136+P152</f>
        <v>0</v>
      </c>
      <c r="Q135" s="53"/>
      <c r="R135" s="237">
        <f>R136+R152</f>
        <v>0</v>
      </c>
      <c r="S135" s="53"/>
      <c r="T135" s="238">
        <f>T136+T152</f>
        <v>0</v>
      </c>
      <c r="AT135" s="211" t="s">
        <v>72</v>
      </c>
      <c r="AU135" s="211" t="s">
        <v>103</v>
      </c>
      <c r="BK135" s="136">
        <f>BK136+BK152</f>
        <v>0</v>
      </c>
    </row>
    <row r="136" spans="2:65" s="239" customFormat="1" ht="25.9" customHeight="1">
      <c r="B136" s="240"/>
      <c r="D136" s="138" t="s">
        <v>72</v>
      </c>
      <c r="E136" s="139" t="s">
        <v>136</v>
      </c>
      <c r="F136" s="139" t="s">
        <v>1431</v>
      </c>
      <c r="J136" s="241">
        <f>BK136</f>
        <v>0</v>
      </c>
      <c r="L136" s="240"/>
      <c r="M136" s="242"/>
      <c r="P136" s="243">
        <f>P137+P147+P149</f>
        <v>0</v>
      </c>
      <c r="R136" s="243">
        <f>R137+R147+R149</f>
        <v>0</v>
      </c>
      <c r="T136" s="244">
        <f>T137+T147+T149</f>
        <v>0</v>
      </c>
      <c r="AR136" s="138" t="s">
        <v>80</v>
      </c>
      <c r="AT136" s="145" t="s">
        <v>72</v>
      </c>
      <c r="AU136" s="145" t="s">
        <v>73</v>
      </c>
      <c r="AY136" s="138" t="s">
        <v>138</v>
      </c>
      <c r="BK136" s="146">
        <f>BK137+BK147+BK149</f>
        <v>0</v>
      </c>
    </row>
    <row r="137" spans="2:65" s="239" customFormat="1" ht="22.9" customHeight="1">
      <c r="B137" s="240"/>
      <c r="D137" s="138" t="s">
        <v>72</v>
      </c>
      <c r="E137" s="147" t="s">
        <v>80</v>
      </c>
      <c r="F137" s="147" t="s">
        <v>1432</v>
      </c>
      <c r="J137" s="245">
        <f>BK137</f>
        <v>0</v>
      </c>
      <c r="L137" s="240"/>
      <c r="M137" s="242"/>
      <c r="P137" s="243">
        <f>SUM(P138:P146)</f>
        <v>0</v>
      </c>
      <c r="R137" s="243">
        <f>SUM(R138:R146)</f>
        <v>0</v>
      </c>
      <c r="T137" s="244">
        <f>SUM(T138:T146)</f>
        <v>0</v>
      </c>
      <c r="AR137" s="138" t="s">
        <v>80</v>
      </c>
      <c r="AT137" s="145" t="s">
        <v>72</v>
      </c>
      <c r="AU137" s="145" t="s">
        <v>80</v>
      </c>
      <c r="AY137" s="138" t="s">
        <v>138</v>
      </c>
      <c r="BK137" s="146">
        <f>SUM(BK138:BK146)</f>
        <v>0</v>
      </c>
    </row>
    <row r="138" spans="2:65" s="2" customFormat="1" ht="21.75" customHeight="1">
      <c r="B138" s="246"/>
      <c r="C138" s="150" t="s">
        <v>80</v>
      </c>
      <c r="D138" s="150" t="s">
        <v>140</v>
      </c>
      <c r="E138" s="151" t="s">
        <v>2485</v>
      </c>
      <c r="F138" s="152" t="s">
        <v>2486</v>
      </c>
      <c r="G138" s="153" t="s">
        <v>153</v>
      </c>
      <c r="H138" s="188">
        <v>0</v>
      </c>
      <c r="I138" s="155"/>
      <c r="J138" s="155">
        <f t="shared" ref="J138:J146" si="0">ROUND(I138*H138,2)</f>
        <v>0</v>
      </c>
      <c r="K138" s="247"/>
      <c r="L138" s="39"/>
      <c r="M138" s="157" t="s">
        <v>1</v>
      </c>
      <c r="N138" s="234" t="s">
        <v>39</v>
      </c>
      <c r="O138" s="248">
        <v>0</v>
      </c>
      <c r="P138" s="248">
        <f t="shared" ref="P138:P146" si="1">O138*H138</f>
        <v>0</v>
      </c>
      <c r="Q138" s="248">
        <v>0</v>
      </c>
      <c r="R138" s="248">
        <f t="shared" ref="R138:R146" si="2">Q138*H138</f>
        <v>0</v>
      </c>
      <c r="S138" s="248">
        <v>0</v>
      </c>
      <c r="T138" s="160">
        <f t="shared" ref="T138:T146" si="3">S138*H138</f>
        <v>0</v>
      </c>
      <c r="AR138" s="161" t="s">
        <v>144</v>
      </c>
      <c r="AT138" s="161" t="s">
        <v>140</v>
      </c>
      <c r="AU138" s="161" t="s">
        <v>86</v>
      </c>
      <c r="AY138" s="211" t="s">
        <v>138</v>
      </c>
      <c r="BE138" s="249">
        <f t="shared" ref="BE138:BE146" si="4">IF(N138="základná",J138,0)</f>
        <v>0</v>
      </c>
      <c r="BF138" s="249">
        <f t="shared" ref="BF138:BF146" si="5">IF(N138="znížená",J138,0)</f>
        <v>0</v>
      </c>
      <c r="BG138" s="249">
        <f t="shared" ref="BG138:BG146" si="6">IF(N138="zákl. prenesená",J138,0)</f>
        <v>0</v>
      </c>
      <c r="BH138" s="249">
        <f t="shared" ref="BH138:BH146" si="7">IF(N138="zníž. prenesená",J138,0)</f>
        <v>0</v>
      </c>
      <c r="BI138" s="249">
        <f t="shared" ref="BI138:BI146" si="8">IF(N138="nulová",J138,0)</f>
        <v>0</v>
      </c>
      <c r="BJ138" s="211" t="s">
        <v>86</v>
      </c>
      <c r="BK138" s="249">
        <f t="shared" ref="BK138:BK146" si="9">ROUND(I138*H138,2)</f>
        <v>0</v>
      </c>
      <c r="BL138" s="211" t="s">
        <v>144</v>
      </c>
      <c r="BM138" s="161" t="s">
        <v>86</v>
      </c>
    </row>
    <row r="139" spans="2:65" s="2" customFormat="1" ht="21.75" customHeight="1">
      <c r="B139" s="246"/>
      <c r="C139" s="150" t="s">
        <v>86</v>
      </c>
      <c r="D139" s="150" t="s">
        <v>140</v>
      </c>
      <c r="E139" s="151" t="s">
        <v>1442</v>
      </c>
      <c r="F139" s="152" t="s">
        <v>1443</v>
      </c>
      <c r="G139" s="153" t="s">
        <v>153</v>
      </c>
      <c r="H139" s="188">
        <v>0</v>
      </c>
      <c r="I139" s="155"/>
      <c r="J139" s="155">
        <f t="shared" si="0"/>
        <v>0</v>
      </c>
      <c r="K139" s="247"/>
      <c r="L139" s="39"/>
      <c r="M139" s="157" t="s">
        <v>1</v>
      </c>
      <c r="N139" s="234" t="s">
        <v>39</v>
      </c>
      <c r="O139" s="248">
        <v>0</v>
      </c>
      <c r="P139" s="248">
        <f t="shared" si="1"/>
        <v>0</v>
      </c>
      <c r="Q139" s="248">
        <v>0</v>
      </c>
      <c r="R139" s="248">
        <f t="shared" si="2"/>
        <v>0</v>
      </c>
      <c r="S139" s="248">
        <v>0</v>
      </c>
      <c r="T139" s="160">
        <f t="shared" si="3"/>
        <v>0</v>
      </c>
      <c r="AR139" s="161" t="s">
        <v>144</v>
      </c>
      <c r="AT139" s="161" t="s">
        <v>140</v>
      </c>
      <c r="AU139" s="161" t="s">
        <v>86</v>
      </c>
      <c r="AY139" s="211" t="s">
        <v>138</v>
      </c>
      <c r="BE139" s="249">
        <f t="shared" si="4"/>
        <v>0</v>
      </c>
      <c r="BF139" s="249">
        <f t="shared" si="5"/>
        <v>0</v>
      </c>
      <c r="BG139" s="249">
        <f t="shared" si="6"/>
        <v>0</v>
      </c>
      <c r="BH139" s="249">
        <f t="shared" si="7"/>
        <v>0</v>
      </c>
      <c r="BI139" s="249">
        <f t="shared" si="8"/>
        <v>0</v>
      </c>
      <c r="BJ139" s="211" t="s">
        <v>86</v>
      </c>
      <c r="BK139" s="249">
        <f t="shared" si="9"/>
        <v>0</v>
      </c>
      <c r="BL139" s="211" t="s">
        <v>144</v>
      </c>
      <c r="BM139" s="161" t="s">
        <v>144</v>
      </c>
    </row>
    <row r="140" spans="2:65" s="2" customFormat="1" ht="21.75" customHeight="1">
      <c r="B140" s="246"/>
      <c r="C140" s="150" t="s">
        <v>150</v>
      </c>
      <c r="D140" s="150" t="s">
        <v>140</v>
      </c>
      <c r="E140" s="151" t="s">
        <v>1444</v>
      </c>
      <c r="F140" s="152" t="s">
        <v>1445</v>
      </c>
      <c r="G140" s="153" t="s">
        <v>153</v>
      </c>
      <c r="H140" s="188">
        <v>0</v>
      </c>
      <c r="I140" s="155"/>
      <c r="J140" s="155">
        <f t="shared" si="0"/>
        <v>0</v>
      </c>
      <c r="K140" s="247"/>
      <c r="L140" s="39"/>
      <c r="M140" s="157" t="s">
        <v>1</v>
      </c>
      <c r="N140" s="234" t="s">
        <v>39</v>
      </c>
      <c r="O140" s="248">
        <v>0</v>
      </c>
      <c r="P140" s="248">
        <f t="shared" si="1"/>
        <v>0</v>
      </c>
      <c r="Q140" s="248">
        <v>0</v>
      </c>
      <c r="R140" s="248">
        <f t="shared" si="2"/>
        <v>0</v>
      </c>
      <c r="S140" s="248">
        <v>0</v>
      </c>
      <c r="T140" s="160">
        <f t="shared" si="3"/>
        <v>0</v>
      </c>
      <c r="AR140" s="161" t="s">
        <v>144</v>
      </c>
      <c r="AT140" s="161" t="s">
        <v>140</v>
      </c>
      <c r="AU140" s="161" t="s">
        <v>86</v>
      </c>
      <c r="AY140" s="211" t="s">
        <v>138</v>
      </c>
      <c r="BE140" s="249">
        <f t="shared" si="4"/>
        <v>0</v>
      </c>
      <c r="BF140" s="249">
        <f t="shared" si="5"/>
        <v>0</v>
      </c>
      <c r="BG140" s="249">
        <f t="shared" si="6"/>
        <v>0</v>
      </c>
      <c r="BH140" s="249">
        <f t="shared" si="7"/>
        <v>0</v>
      </c>
      <c r="BI140" s="249">
        <f t="shared" si="8"/>
        <v>0</v>
      </c>
      <c r="BJ140" s="211" t="s">
        <v>86</v>
      </c>
      <c r="BK140" s="249">
        <f t="shared" si="9"/>
        <v>0</v>
      </c>
      <c r="BL140" s="211" t="s">
        <v>144</v>
      </c>
      <c r="BM140" s="161" t="s">
        <v>162</v>
      </c>
    </row>
    <row r="141" spans="2:65" s="2" customFormat="1" ht="24.2" customHeight="1">
      <c r="B141" s="246"/>
      <c r="C141" s="150" t="s">
        <v>144</v>
      </c>
      <c r="D141" s="150" t="s">
        <v>140</v>
      </c>
      <c r="E141" s="151" t="s">
        <v>1446</v>
      </c>
      <c r="F141" s="152" t="s">
        <v>1447</v>
      </c>
      <c r="G141" s="153" t="s">
        <v>153</v>
      </c>
      <c r="H141" s="188">
        <v>0</v>
      </c>
      <c r="I141" s="155"/>
      <c r="J141" s="155">
        <f t="shared" si="0"/>
        <v>0</v>
      </c>
      <c r="K141" s="247"/>
      <c r="L141" s="39"/>
      <c r="M141" s="157" t="s">
        <v>1</v>
      </c>
      <c r="N141" s="234" t="s">
        <v>39</v>
      </c>
      <c r="O141" s="248">
        <v>0</v>
      </c>
      <c r="P141" s="248">
        <f t="shared" si="1"/>
        <v>0</v>
      </c>
      <c r="Q141" s="248">
        <v>0</v>
      </c>
      <c r="R141" s="248">
        <f t="shared" si="2"/>
        <v>0</v>
      </c>
      <c r="S141" s="248">
        <v>0</v>
      </c>
      <c r="T141" s="160">
        <f t="shared" si="3"/>
        <v>0</v>
      </c>
      <c r="AR141" s="161" t="s">
        <v>144</v>
      </c>
      <c r="AT141" s="161" t="s">
        <v>140</v>
      </c>
      <c r="AU141" s="161" t="s">
        <v>86</v>
      </c>
      <c r="AY141" s="211" t="s">
        <v>138</v>
      </c>
      <c r="BE141" s="249">
        <f t="shared" si="4"/>
        <v>0</v>
      </c>
      <c r="BF141" s="249">
        <f t="shared" si="5"/>
        <v>0</v>
      </c>
      <c r="BG141" s="249">
        <f t="shared" si="6"/>
        <v>0</v>
      </c>
      <c r="BH141" s="249">
        <f t="shared" si="7"/>
        <v>0</v>
      </c>
      <c r="BI141" s="249">
        <f t="shared" si="8"/>
        <v>0</v>
      </c>
      <c r="BJ141" s="211" t="s">
        <v>86</v>
      </c>
      <c r="BK141" s="249">
        <f t="shared" si="9"/>
        <v>0</v>
      </c>
      <c r="BL141" s="211" t="s">
        <v>144</v>
      </c>
      <c r="BM141" s="161" t="s">
        <v>170</v>
      </c>
    </row>
    <row r="142" spans="2:65" s="2" customFormat="1" ht="16.5" customHeight="1">
      <c r="B142" s="246"/>
      <c r="C142" s="163" t="s">
        <v>158</v>
      </c>
      <c r="D142" s="163" t="s">
        <v>322</v>
      </c>
      <c r="E142" s="164" t="s">
        <v>2491</v>
      </c>
      <c r="F142" s="165" t="s">
        <v>2492</v>
      </c>
      <c r="G142" s="166" t="s">
        <v>1865</v>
      </c>
      <c r="H142" s="189">
        <v>0</v>
      </c>
      <c r="I142" s="168"/>
      <c r="J142" s="168">
        <f t="shared" si="0"/>
        <v>0</v>
      </c>
      <c r="K142" s="169"/>
      <c r="L142" s="170"/>
      <c r="M142" s="171" t="s">
        <v>1</v>
      </c>
      <c r="N142" s="251" t="s">
        <v>39</v>
      </c>
      <c r="O142" s="248">
        <v>0</v>
      </c>
      <c r="P142" s="248">
        <f t="shared" si="1"/>
        <v>0</v>
      </c>
      <c r="Q142" s="248">
        <v>0</v>
      </c>
      <c r="R142" s="248">
        <f t="shared" si="2"/>
        <v>0</v>
      </c>
      <c r="S142" s="248">
        <v>0</v>
      </c>
      <c r="T142" s="160">
        <f t="shared" si="3"/>
        <v>0</v>
      </c>
      <c r="AR142" s="161" t="s">
        <v>170</v>
      </c>
      <c r="AT142" s="161" t="s">
        <v>322</v>
      </c>
      <c r="AU142" s="161" t="s">
        <v>86</v>
      </c>
      <c r="AY142" s="211" t="s">
        <v>138</v>
      </c>
      <c r="BE142" s="249">
        <f t="shared" si="4"/>
        <v>0</v>
      </c>
      <c r="BF142" s="249">
        <f t="shared" si="5"/>
        <v>0</v>
      </c>
      <c r="BG142" s="249">
        <f t="shared" si="6"/>
        <v>0</v>
      </c>
      <c r="BH142" s="249">
        <f t="shared" si="7"/>
        <v>0</v>
      </c>
      <c r="BI142" s="249">
        <f t="shared" si="8"/>
        <v>0</v>
      </c>
      <c r="BJ142" s="211" t="s">
        <v>86</v>
      </c>
      <c r="BK142" s="249">
        <f t="shared" si="9"/>
        <v>0</v>
      </c>
      <c r="BL142" s="211" t="s">
        <v>144</v>
      </c>
      <c r="BM142" s="161" t="s">
        <v>178</v>
      </c>
    </row>
    <row r="143" spans="2:65" s="2" customFormat="1" ht="16.5" customHeight="1">
      <c r="B143" s="246"/>
      <c r="C143" s="150" t="s">
        <v>162</v>
      </c>
      <c r="D143" s="150" t="s">
        <v>140</v>
      </c>
      <c r="E143" s="151" t="s">
        <v>1448</v>
      </c>
      <c r="F143" s="152" t="s">
        <v>1449</v>
      </c>
      <c r="G143" s="153" t="s">
        <v>153</v>
      </c>
      <c r="H143" s="188">
        <v>0</v>
      </c>
      <c r="I143" s="155"/>
      <c r="J143" s="155">
        <f t="shared" si="0"/>
        <v>0</v>
      </c>
      <c r="K143" s="247"/>
      <c r="L143" s="39"/>
      <c r="M143" s="157" t="s">
        <v>1</v>
      </c>
      <c r="N143" s="234" t="s">
        <v>39</v>
      </c>
      <c r="O143" s="248">
        <v>0</v>
      </c>
      <c r="P143" s="248">
        <f t="shared" si="1"/>
        <v>0</v>
      </c>
      <c r="Q143" s="248">
        <v>0</v>
      </c>
      <c r="R143" s="248">
        <f t="shared" si="2"/>
        <v>0</v>
      </c>
      <c r="S143" s="248">
        <v>0</v>
      </c>
      <c r="T143" s="160">
        <f t="shared" si="3"/>
        <v>0</v>
      </c>
      <c r="AR143" s="161" t="s">
        <v>144</v>
      </c>
      <c r="AT143" s="161" t="s">
        <v>140</v>
      </c>
      <c r="AU143" s="161" t="s">
        <v>86</v>
      </c>
      <c r="AY143" s="211" t="s">
        <v>138</v>
      </c>
      <c r="BE143" s="249">
        <f t="shared" si="4"/>
        <v>0</v>
      </c>
      <c r="BF143" s="249">
        <f t="shared" si="5"/>
        <v>0</v>
      </c>
      <c r="BG143" s="249">
        <f t="shared" si="6"/>
        <v>0</v>
      </c>
      <c r="BH143" s="249">
        <f t="shared" si="7"/>
        <v>0</v>
      </c>
      <c r="BI143" s="249">
        <f t="shared" si="8"/>
        <v>0</v>
      </c>
      <c r="BJ143" s="211" t="s">
        <v>86</v>
      </c>
      <c r="BK143" s="249">
        <f t="shared" si="9"/>
        <v>0</v>
      </c>
      <c r="BL143" s="211" t="s">
        <v>144</v>
      </c>
      <c r="BM143" s="161" t="s">
        <v>186</v>
      </c>
    </row>
    <row r="144" spans="2:65" s="2" customFormat="1" ht="21.75" customHeight="1">
      <c r="B144" s="246"/>
      <c r="C144" s="150" t="s">
        <v>166</v>
      </c>
      <c r="D144" s="150" t="s">
        <v>140</v>
      </c>
      <c r="E144" s="151" t="s">
        <v>2495</v>
      </c>
      <c r="F144" s="152" t="s">
        <v>2496</v>
      </c>
      <c r="G144" s="153" t="s">
        <v>153</v>
      </c>
      <c r="H144" s="188">
        <v>0</v>
      </c>
      <c r="I144" s="155"/>
      <c r="J144" s="155">
        <f t="shared" si="0"/>
        <v>0</v>
      </c>
      <c r="K144" s="247"/>
      <c r="L144" s="39"/>
      <c r="M144" s="157" t="s">
        <v>1</v>
      </c>
      <c r="N144" s="234" t="s">
        <v>39</v>
      </c>
      <c r="O144" s="248">
        <v>0</v>
      </c>
      <c r="P144" s="248">
        <f t="shared" si="1"/>
        <v>0</v>
      </c>
      <c r="Q144" s="248">
        <v>0</v>
      </c>
      <c r="R144" s="248">
        <f t="shared" si="2"/>
        <v>0</v>
      </c>
      <c r="S144" s="248">
        <v>0</v>
      </c>
      <c r="T144" s="160">
        <f t="shared" si="3"/>
        <v>0</v>
      </c>
      <c r="AR144" s="161" t="s">
        <v>144</v>
      </c>
      <c r="AT144" s="161" t="s">
        <v>140</v>
      </c>
      <c r="AU144" s="161" t="s">
        <v>86</v>
      </c>
      <c r="AY144" s="211" t="s">
        <v>138</v>
      </c>
      <c r="BE144" s="249">
        <f t="shared" si="4"/>
        <v>0</v>
      </c>
      <c r="BF144" s="249">
        <f t="shared" si="5"/>
        <v>0</v>
      </c>
      <c r="BG144" s="249">
        <f t="shared" si="6"/>
        <v>0</v>
      </c>
      <c r="BH144" s="249">
        <f t="shared" si="7"/>
        <v>0</v>
      </c>
      <c r="BI144" s="249">
        <f t="shared" si="8"/>
        <v>0</v>
      </c>
      <c r="BJ144" s="211" t="s">
        <v>86</v>
      </c>
      <c r="BK144" s="249">
        <f t="shared" si="9"/>
        <v>0</v>
      </c>
      <c r="BL144" s="211" t="s">
        <v>144</v>
      </c>
      <c r="BM144" s="161" t="s">
        <v>194</v>
      </c>
    </row>
    <row r="145" spans="2:65" s="2" customFormat="1" ht="16.5" customHeight="1">
      <c r="B145" s="246"/>
      <c r="C145" s="150" t="s">
        <v>170</v>
      </c>
      <c r="D145" s="150" t="s">
        <v>140</v>
      </c>
      <c r="E145" s="151" t="s">
        <v>1452</v>
      </c>
      <c r="F145" s="152" t="s">
        <v>1453</v>
      </c>
      <c r="G145" s="153" t="s">
        <v>153</v>
      </c>
      <c r="H145" s="188">
        <v>0</v>
      </c>
      <c r="I145" s="155"/>
      <c r="J145" s="155">
        <f t="shared" si="0"/>
        <v>0</v>
      </c>
      <c r="K145" s="247"/>
      <c r="L145" s="39"/>
      <c r="M145" s="157" t="s">
        <v>1</v>
      </c>
      <c r="N145" s="234" t="s">
        <v>39</v>
      </c>
      <c r="O145" s="248">
        <v>0</v>
      </c>
      <c r="P145" s="248">
        <f t="shared" si="1"/>
        <v>0</v>
      </c>
      <c r="Q145" s="248">
        <v>0</v>
      </c>
      <c r="R145" s="248">
        <f t="shared" si="2"/>
        <v>0</v>
      </c>
      <c r="S145" s="248">
        <v>0</v>
      </c>
      <c r="T145" s="160">
        <f t="shared" si="3"/>
        <v>0</v>
      </c>
      <c r="AR145" s="161" t="s">
        <v>144</v>
      </c>
      <c r="AT145" s="161" t="s">
        <v>140</v>
      </c>
      <c r="AU145" s="161" t="s">
        <v>86</v>
      </c>
      <c r="AY145" s="211" t="s">
        <v>138</v>
      </c>
      <c r="BE145" s="249">
        <f t="shared" si="4"/>
        <v>0</v>
      </c>
      <c r="BF145" s="249">
        <f t="shared" si="5"/>
        <v>0</v>
      </c>
      <c r="BG145" s="249">
        <f t="shared" si="6"/>
        <v>0</v>
      </c>
      <c r="BH145" s="249">
        <f t="shared" si="7"/>
        <v>0</v>
      </c>
      <c r="BI145" s="249">
        <f t="shared" si="8"/>
        <v>0</v>
      </c>
      <c r="BJ145" s="211" t="s">
        <v>86</v>
      </c>
      <c r="BK145" s="249">
        <f t="shared" si="9"/>
        <v>0</v>
      </c>
      <c r="BL145" s="211" t="s">
        <v>144</v>
      </c>
      <c r="BM145" s="161" t="s">
        <v>202</v>
      </c>
    </row>
    <row r="146" spans="2:65" s="2" customFormat="1" ht="16.5" customHeight="1">
      <c r="B146" s="246"/>
      <c r="C146" s="150" t="s">
        <v>174</v>
      </c>
      <c r="D146" s="150" t="s">
        <v>140</v>
      </c>
      <c r="E146" s="151" t="s">
        <v>1454</v>
      </c>
      <c r="F146" s="152" t="s">
        <v>1455</v>
      </c>
      <c r="G146" s="153" t="s">
        <v>153</v>
      </c>
      <c r="H146" s="188">
        <v>0</v>
      </c>
      <c r="I146" s="155"/>
      <c r="J146" s="155">
        <f t="shared" si="0"/>
        <v>0</v>
      </c>
      <c r="K146" s="247"/>
      <c r="L146" s="39"/>
      <c r="M146" s="157" t="s">
        <v>1</v>
      </c>
      <c r="N146" s="234" t="s">
        <v>39</v>
      </c>
      <c r="O146" s="248">
        <v>0</v>
      </c>
      <c r="P146" s="248">
        <f t="shared" si="1"/>
        <v>0</v>
      </c>
      <c r="Q146" s="248">
        <v>0</v>
      </c>
      <c r="R146" s="248">
        <f t="shared" si="2"/>
        <v>0</v>
      </c>
      <c r="S146" s="248">
        <v>0</v>
      </c>
      <c r="T146" s="160">
        <f t="shared" si="3"/>
        <v>0</v>
      </c>
      <c r="AR146" s="161" t="s">
        <v>144</v>
      </c>
      <c r="AT146" s="161" t="s">
        <v>140</v>
      </c>
      <c r="AU146" s="161" t="s">
        <v>86</v>
      </c>
      <c r="AY146" s="211" t="s">
        <v>138</v>
      </c>
      <c r="BE146" s="249">
        <f t="shared" si="4"/>
        <v>0</v>
      </c>
      <c r="BF146" s="249">
        <f t="shared" si="5"/>
        <v>0</v>
      </c>
      <c r="BG146" s="249">
        <f t="shared" si="6"/>
        <v>0</v>
      </c>
      <c r="BH146" s="249">
        <f t="shared" si="7"/>
        <v>0</v>
      </c>
      <c r="BI146" s="249">
        <f t="shared" si="8"/>
        <v>0</v>
      </c>
      <c r="BJ146" s="211" t="s">
        <v>86</v>
      </c>
      <c r="BK146" s="249">
        <f t="shared" si="9"/>
        <v>0</v>
      </c>
      <c r="BL146" s="211" t="s">
        <v>144</v>
      </c>
      <c r="BM146" s="161" t="s">
        <v>211</v>
      </c>
    </row>
    <row r="147" spans="2:65" s="239" customFormat="1" ht="22.9" customHeight="1">
      <c r="B147" s="240"/>
      <c r="D147" s="138" t="s">
        <v>72</v>
      </c>
      <c r="E147" s="147" t="s">
        <v>144</v>
      </c>
      <c r="F147" s="147" t="s">
        <v>1456</v>
      </c>
      <c r="J147" s="245">
        <f>BK147</f>
        <v>0</v>
      </c>
      <c r="L147" s="240"/>
      <c r="M147" s="242"/>
      <c r="P147" s="243">
        <f>P148</f>
        <v>0</v>
      </c>
      <c r="R147" s="243">
        <f>R148</f>
        <v>0</v>
      </c>
      <c r="T147" s="244">
        <f>T148</f>
        <v>0</v>
      </c>
      <c r="AR147" s="138" t="s">
        <v>80</v>
      </c>
      <c r="AT147" s="145" t="s">
        <v>72</v>
      </c>
      <c r="AU147" s="145" t="s">
        <v>80</v>
      </c>
      <c r="AY147" s="138" t="s">
        <v>138</v>
      </c>
      <c r="BK147" s="146">
        <f>BK148</f>
        <v>0</v>
      </c>
    </row>
    <row r="148" spans="2:65" s="2" customFormat="1" ht="24.2" customHeight="1">
      <c r="B148" s="246"/>
      <c r="C148" s="150" t="s">
        <v>178</v>
      </c>
      <c r="D148" s="150" t="s">
        <v>140</v>
      </c>
      <c r="E148" s="151" t="s">
        <v>1457</v>
      </c>
      <c r="F148" s="152" t="s">
        <v>1458</v>
      </c>
      <c r="G148" s="153" t="s">
        <v>153</v>
      </c>
      <c r="H148" s="188">
        <v>0</v>
      </c>
      <c r="I148" s="155"/>
      <c r="J148" s="155">
        <f>ROUND(I148*H148,2)</f>
        <v>0</v>
      </c>
      <c r="K148" s="247"/>
      <c r="L148" s="39"/>
      <c r="M148" s="157" t="s">
        <v>1</v>
      </c>
      <c r="N148" s="234" t="s">
        <v>39</v>
      </c>
      <c r="O148" s="248">
        <v>0</v>
      </c>
      <c r="P148" s="248">
        <f>O148*H148</f>
        <v>0</v>
      </c>
      <c r="Q148" s="248">
        <v>0</v>
      </c>
      <c r="R148" s="248">
        <f>Q148*H148</f>
        <v>0</v>
      </c>
      <c r="S148" s="248">
        <v>0</v>
      </c>
      <c r="T148" s="160">
        <f>S148*H148</f>
        <v>0</v>
      </c>
      <c r="AR148" s="161" t="s">
        <v>144</v>
      </c>
      <c r="AT148" s="161" t="s">
        <v>140</v>
      </c>
      <c r="AU148" s="161" t="s">
        <v>86</v>
      </c>
      <c r="AY148" s="211" t="s">
        <v>138</v>
      </c>
      <c r="BE148" s="249">
        <f>IF(N148="základná",J148,0)</f>
        <v>0</v>
      </c>
      <c r="BF148" s="249">
        <f>IF(N148="znížená",J148,0)</f>
        <v>0</v>
      </c>
      <c r="BG148" s="249">
        <f>IF(N148="zákl. prenesená",J148,0)</f>
        <v>0</v>
      </c>
      <c r="BH148" s="249">
        <f>IF(N148="zníž. prenesená",J148,0)</f>
        <v>0</v>
      </c>
      <c r="BI148" s="249">
        <f>IF(N148="nulová",J148,0)</f>
        <v>0</v>
      </c>
      <c r="BJ148" s="211" t="s">
        <v>86</v>
      </c>
      <c r="BK148" s="249">
        <f>ROUND(I148*H148,2)</f>
        <v>0</v>
      </c>
      <c r="BL148" s="211" t="s">
        <v>144</v>
      </c>
      <c r="BM148" s="161" t="s">
        <v>7</v>
      </c>
    </row>
    <row r="149" spans="2:65" s="239" customFormat="1" ht="22.9" customHeight="1">
      <c r="B149" s="240"/>
      <c r="D149" s="138" t="s">
        <v>72</v>
      </c>
      <c r="E149" s="147" t="s">
        <v>174</v>
      </c>
      <c r="F149" s="147" t="s">
        <v>1552</v>
      </c>
      <c r="J149" s="245">
        <f>BK149</f>
        <v>0</v>
      </c>
      <c r="L149" s="240"/>
      <c r="M149" s="242"/>
      <c r="P149" s="243">
        <f>SUM(P150:P151)</f>
        <v>0</v>
      </c>
      <c r="R149" s="243">
        <f>SUM(R150:R151)</f>
        <v>0</v>
      </c>
      <c r="T149" s="244">
        <f>SUM(T150:T151)</f>
        <v>0</v>
      </c>
      <c r="AR149" s="138" t="s">
        <v>80</v>
      </c>
      <c r="AT149" s="145" t="s">
        <v>72</v>
      </c>
      <c r="AU149" s="145" t="s">
        <v>80</v>
      </c>
      <c r="AY149" s="138" t="s">
        <v>138</v>
      </c>
      <c r="BK149" s="146">
        <f>SUM(BK150:BK151)</f>
        <v>0</v>
      </c>
    </row>
    <row r="150" spans="2:65" s="2" customFormat="1" ht="24.2" customHeight="1">
      <c r="B150" s="246"/>
      <c r="C150" s="150" t="s">
        <v>182</v>
      </c>
      <c r="D150" s="150" t="s">
        <v>140</v>
      </c>
      <c r="E150" s="151" t="s">
        <v>2501</v>
      </c>
      <c r="F150" s="152" t="s">
        <v>2502</v>
      </c>
      <c r="G150" s="153" t="s">
        <v>209</v>
      </c>
      <c r="H150" s="188">
        <v>0</v>
      </c>
      <c r="I150" s="155"/>
      <c r="J150" s="155">
        <f>ROUND(I150*H150,2)</f>
        <v>0</v>
      </c>
      <c r="K150" s="247"/>
      <c r="L150" s="39"/>
      <c r="M150" s="157" t="s">
        <v>1</v>
      </c>
      <c r="N150" s="234" t="s">
        <v>39</v>
      </c>
      <c r="O150" s="248">
        <v>0</v>
      </c>
      <c r="P150" s="248">
        <f>O150*H150</f>
        <v>0</v>
      </c>
      <c r="Q150" s="248">
        <v>0</v>
      </c>
      <c r="R150" s="248">
        <f>Q150*H150</f>
        <v>0</v>
      </c>
      <c r="S150" s="248">
        <v>0</v>
      </c>
      <c r="T150" s="160">
        <f>S150*H150</f>
        <v>0</v>
      </c>
      <c r="AR150" s="161" t="s">
        <v>144</v>
      </c>
      <c r="AT150" s="161" t="s">
        <v>140</v>
      </c>
      <c r="AU150" s="161" t="s">
        <v>86</v>
      </c>
      <c r="AY150" s="211" t="s">
        <v>138</v>
      </c>
      <c r="BE150" s="249">
        <f>IF(N150="základná",J150,0)</f>
        <v>0</v>
      </c>
      <c r="BF150" s="249">
        <f>IF(N150="znížená",J150,0)</f>
        <v>0</v>
      </c>
      <c r="BG150" s="249">
        <f>IF(N150="zákl. prenesená",J150,0)</f>
        <v>0</v>
      </c>
      <c r="BH150" s="249">
        <f>IF(N150="zníž. prenesená",J150,0)</f>
        <v>0</v>
      </c>
      <c r="BI150" s="249">
        <f>IF(N150="nulová",J150,0)</f>
        <v>0</v>
      </c>
      <c r="BJ150" s="211" t="s">
        <v>86</v>
      </c>
      <c r="BK150" s="249">
        <f>ROUND(I150*H150,2)</f>
        <v>0</v>
      </c>
      <c r="BL150" s="211" t="s">
        <v>144</v>
      </c>
      <c r="BM150" s="161" t="s">
        <v>227</v>
      </c>
    </row>
    <row r="151" spans="2:65" s="2" customFormat="1" ht="16.5" customHeight="1">
      <c r="B151" s="246"/>
      <c r="C151" s="163" t="s">
        <v>186</v>
      </c>
      <c r="D151" s="163" t="s">
        <v>322</v>
      </c>
      <c r="E151" s="164" t="s">
        <v>2504</v>
      </c>
      <c r="F151" s="165" t="s">
        <v>2505</v>
      </c>
      <c r="G151" s="166" t="s">
        <v>299</v>
      </c>
      <c r="H151" s="167">
        <v>100</v>
      </c>
      <c r="I151" s="180"/>
      <c r="J151" s="168">
        <f>ROUND(I151*H151,2)</f>
        <v>0</v>
      </c>
      <c r="K151" s="169"/>
      <c r="L151" s="170"/>
      <c r="M151" s="171" t="s">
        <v>1</v>
      </c>
      <c r="N151" s="251" t="s">
        <v>39</v>
      </c>
      <c r="O151" s="248">
        <v>0</v>
      </c>
      <c r="P151" s="248">
        <f>O151*H151</f>
        <v>0</v>
      </c>
      <c r="Q151" s="248">
        <v>0</v>
      </c>
      <c r="R151" s="248">
        <f>Q151*H151</f>
        <v>0</v>
      </c>
      <c r="S151" s="248">
        <v>0</v>
      </c>
      <c r="T151" s="160">
        <f>S151*H151</f>
        <v>0</v>
      </c>
      <c r="AR151" s="161" t="s">
        <v>170</v>
      </c>
      <c r="AT151" s="161" t="s">
        <v>322</v>
      </c>
      <c r="AU151" s="161" t="s">
        <v>86</v>
      </c>
      <c r="AY151" s="211" t="s">
        <v>138</v>
      </c>
      <c r="BE151" s="249">
        <f>IF(N151="základná",J151,0)</f>
        <v>0</v>
      </c>
      <c r="BF151" s="249">
        <f>IF(N151="znížená",J151,0)</f>
        <v>0</v>
      </c>
      <c r="BG151" s="249">
        <f>IF(N151="zákl. prenesená",J151,0)</f>
        <v>0</v>
      </c>
      <c r="BH151" s="249">
        <f>IF(N151="zníž. prenesená",J151,0)</f>
        <v>0</v>
      </c>
      <c r="BI151" s="249">
        <f>IF(N151="nulová",J151,0)</f>
        <v>0</v>
      </c>
      <c r="BJ151" s="211" t="s">
        <v>86</v>
      </c>
      <c r="BK151" s="249">
        <f>ROUND(I151*H151,2)</f>
        <v>0</v>
      </c>
      <c r="BL151" s="211" t="s">
        <v>144</v>
      </c>
      <c r="BM151" s="161" t="s">
        <v>235</v>
      </c>
    </row>
    <row r="152" spans="2:65" s="239" customFormat="1" ht="25.9" customHeight="1">
      <c r="B152" s="240"/>
      <c r="D152" s="138" t="s">
        <v>72</v>
      </c>
      <c r="E152" s="139" t="s">
        <v>776</v>
      </c>
      <c r="F152" s="139" t="s">
        <v>1575</v>
      </c>
      <c r="J152" s="241">
        <f>BK152</f>
        <v>0</v>
      </c>
      <c r="L152" s="240"/>
      <c r="M152" s="242"/>
      <c r="P152" s="243">
        <f>P153+P176+P190+P212+P239+P285</f>
        <v>0</v>
      </c>
      <c r="R152" s="243">
        <f>R153+R176+R190+R212+R239+R285</f>
        <v>0</v>
      </c>
      <c r="T152" s="244">
        <f>T153+T176+T190+T212+T239+T285</f>
        <v>0</v>
      </c>
      <c r="AR152" s="138" t="s">
        <v>86</v>
      </c>
      <c r="AT152" s="145" t="s">
        <v>72</v>
      </c>
      <c r="AU152" s="145" t="s">
        <v>73</v>
      </c>
      <c r="AY152" s="138" t="s">
        <v>138</v>
      </c>
      <c r="BK152" s="146">
        <f>BK153+BK176+BK190+BK212+BK239+BK285</f>
        <v>0</v>
      </c>
    </row>
    <row r="153" spans="2:65" s="239" customFormat="1" ht="22.9" customHeight="1">
      <c r="B153" s="240"/>
      <c r="D153" s="138" t="s">
        <v>72</v>
      </c>
      <c r="E153" s="147" t="s">
        <v>1622</v>
      </c>
      <c r="F153" s="147" t="s">
        <v>1623</v>
      </c>
      <c r="J153" s="245">
        <f>BK153</f>
        <v>0</v>
      </c>
      <c r="L153" s="240"/>
      <c r="M153" s="242"/>
      <c r="P153" s="243">
        <f>SUM(P154:P175)</f>
        <v>0</v>
      </c>
      <c r="R153" s="243">
        <f>SUM(R154:R175)</f>
        <v>0</v>
      </c>
      <c r="T153" s="244">
        <f>SUM(T154:T175)</f>
        <v>0</v>
      </c>
      <c r="AR153" s="138" t="s">
        <v>86</v>
      </c>
      <c r="AT153" s="145" t="s">
        <v>72</v>
      </c>
      <c r="AU153" s="145" t="s">
        <v>80</v>
      </c>
      <c r="AY153" s="138" t="s">
        <v>138</v>
      </c>
      <c r="BK153" s="146">
        <f>SUM(BK154:BK175)</f>
        <v>0</v>
      </c>
    </row>
    <row r="154" spans="2:65" s="2" customFormat="1" ht="16.5" customHeight="1">
      <c r="B154" s="246"/>
      <c r="C154" s="150" t="s">
        <v>190</v>
      </c>
      <c r="D154" s="150" t="s">
        <v>140</v>
      </c>
      <c r="E154" s="151" t="s">
        <v>1638</v>
      </c>
      <c r="F154" s="152" t="s">
        <v>1639</v>
      </c>
      <c r="G154" s="153" t="s">
        <v>143</v>
      </c>
      <c r="H154" s="188">
        <v>0</v>
      </c>
      <c r="I154" s="155"/>
      <c r="J154" s="155">
        <f t="shared" ref="J154:J175" si="10">ROUND(I154*H154,2)</f>
        <v>0</v>
      </c>
      <c r="K154" s="247"/>
      <c r="L154" s="39"/>
      <c r="M154" s="157" t="s">
        <v>1</v>
      </c>
      <c r="N154" s="234" t="s">
        <v>39</v>
      </c>
      <c r="O154" s="248">
        <v>0</v>
      </c>
      <c r="P154" s="248">
        <f t="shared" ref="P154:P175" si="11">O154*H154</f>
        <v>0</v>
      </c>
      <c r="Q154" s="248">
        <v>0</v>
      </c>
      <c r="R154" s="248">
        <f t="shared" ref="R154:R175" si="12">Q154*H154</f>
        <v>0</v>
      </c>
      <c r="S154" s="248">
        <v>0</v>
      </c>
      <c r="T154" s="160">
        <f t="shared" ref="T154:T175" si="13">S154*H154</f>
        <v>0</v>
      </c>
      <c r="AR154" s="161" t="s">
        <v>202</v>
      </c>
      <c r="AT154" s="161" t="s">
        <v>140</v>
      </c>
      <c r="AU154" s="161" t="s">
        <v>86</v>
      </c>
      <c r="AY154" s="211" t="s">
        <v>138</v>
      </c>
      <c r="BE154" s="249">
        <f t="shared" ref="BE154:BE175" si="14">IF(N154="základná",J154,0)</f>
        <v>0</v>
      </c>
      <c r="BF154" s="249">
        <f t="shared" ref="BF154:BF175" si="15">IF(N154="znížená",J154,0)</f>
        <v>0</v>
      </c>
      <c r="BG154" s="249">
        <f t="shared" ref="BG154:BG175" si="16">IF(N154="zákl. prenesená",J154,0)</f>
        <v>0</v>
      </c>
      <c r="BH154" s="249">
        <f t="shared" ref="BH154:BH175" si="17">IF(N154="zníž. prenesená",J154,0)</f>
        <v>0</v>
      </c>
      <c r="BI154" s="249">
        <f t="shared" ref="BI154:BI175" si="18">IF(N154="nulová",J154,0)</f>
        <v>0</v>
      </c>
      <c r="BJ154" s="211" t="s">
        <v>86</v>
      </c>
      <c r="BK154" s="249">
        <f t="shared" ref="BK154:BK175" si="19">ROUND(I154*H154,2)</f>
        <v>0</v>
      </c>
      <c r="BL154" s="211" t="s">
        <v>202</v>
      </c>
      <c r="BM154" s="161" t="s">
        <v>243</v>
      </c>
    </row>
    <row r="155" spans="2:65" s="2" customFormat="1" ht="16.5" customHeight="1">
      <c r="B155" s="246"/>
      <c r="C155" s="150" t="s">
        <v>194</v>
      </c>
      <c r="D155" s="150" t="s">
        <v>140</v>
      </c>
      <c r="E155" s="151" t="s">
        <v>1640</v>
      </c>
      <c r="F155" s="152" t="s">
        <v>1641</v>
      </c>
      <c r="G155" s="153" t="s">
        <v>143</v>
      </c>
      <c r="H155" s="188">
        <v>0</v>
      </c>
      <c r="I155" s="155"/>
      <c r="J155" s="155">
        <f t="shared" si="10"/>
        <v>0</v>
      </c>
      <c r="K155" s="247"/>
      <c r="L155" s="39"/>
      <c r="M155" s="157" t="s">
        <v>1</v>
      </c>
      <c r="N155" s="234" t="s">
        <v>39</v>
      </c>
      <c r="O155" s="248">
        <v>0</v>
      </c>
      <c r="P155" s="248">
        <f t="shared" si="11"/>
        <v>0</v>
      </c>
      <c r="Q155" s="248">
        <v>0</v>
      </c>
      <c r="R155" s="248">
        <f t="shared" si="12"/>
        <v>0</v>
      </c>
      <c r="S155" s="248">
        <v>0</v>
      </c>
      <c r="T155" s="160">
        <f t="shared" si="13"/>
        <v>0</v>
      </c>
      <c r="AR155" s="161" t="s">
        <v>202</v>
      </c>
      <c r="AT155" s="161" t="s">
        <v>140</v>
      </c>
      <c r="AU155" s="161" t="s">
        <v>86</v>
      </c>
      <c r="AY155" s="211" t="s">
        <v>138</v>
      </c>
      <c r="BE155" s="249">
        <f t="shared" si="14"/>
        <v>0</v>
      </c>
      <c r="BF155" s="249">
        <f t="shared" si="15"/>
        <v>0</v>
      </c>
      <c r="BG155" s="249">
        <f t="shared" si="16"/>
        <v>0</v>
      </c>
      <c r="BH155" s="249">
        <f t="shared" si="17"/>
        <v>0</v>
      </c>
      <c r="BI155" s="249">
        <f t="shared" si="18"/>
        <v>0</v>
      </c>
      <c r="BJ155" s="211" t="s">
        <v>86</v>
      </c>
      <c r="BK155" s="249">
        <f t="shared" si="19"/>
        <v>0</v>
      </c>
      <c r="BL155" s="211" t="s">
        <v>202</v>
      </c>
      <c r="BM155" s="161" t="s">
        <v>251</v>
      </c>
    </row>
    <row r="156" spans="2:65" s="2" customFormat="1" ht="16.5" customHeight="1">
      <c r="B156" s="246"/>
      <c r="C156" s="150" t="s">
        <v>198</v>
      </c>
      <c r="D156" s="150" t="s">
        <v>140</v>
      </c>
      <c r="E156" s="151" t="s">
        <v>1642</v>
      </c>
      <c r="F156" s="152" t="s">
        <v>1643</v>
      </c>
      <c r="G156" s="153" t="s">
        <v>143</v>
      </c>
      <c r="H156" s="188">
        <v>0</v>
      </c>
      <c r="I156" s="155"/>
      <c r="J156" s="155">
        <f t="shared" si="10"/>
        <v>0</v>
      </c>
      <c r="K156" s="247"/>
      <c r="L156" s="39"/>
      <c r="M156" s="157" t="s">
        <v>1</v>
      </c>
      <c r="N156" s="234" t="s">
        <v>39</v>
      </c>
      <c r="O156" s="248">
        <v>0</v>
      </c>
      <c r="P156" s="248">
        <f t="shared" si="11"/>
        <v>0</v>
      </c>
      <c r="Q156" s="248">
        <v>0</v>
      </c>
      <c r="R156" s="248">
        <f t="shared" si="12"/>
        <v>0</v>
      </c>
      <c r="S156" s="248">
        <v>0</v>
      </c>
      <c r="T156" s="160">
        <f t="shared" si="13"/>
        <v>0</v>
      </c>
      <c r="AR156" s="161" t="s">
        <v>202</v>
      </c>
      <c r="AT156" s="161" t="s">
        <v>140</v>
      </c>
      <c r="AU156" s="161" t="s">
        <v>86</v>
      </c>
      <c r="AY156" s="211" t="s">
        <v>138</v>
      </c>
      <c r="BE156" s="249">
        <f t="shared" si="14"/>
        <v>0</v>
      </c>
      <c r="BF156" s="249">
        <f t="shared" si="15"/>
        <v>0</v>
      </c>
      <c r="BG156" s="249">
        <f t="shared" si="16"/>
        <v>0</v>
      </c>
      <c r="BH156" s="249">
        <f t="shared" si="17"/>
        <v>0</v>
      </c>
      <c r="BI156" s="249">
        <f t="shared" si="18"/>
        <v>0</v>
      </c>
      <c r="BJ156" s="211" t="s">
        <v>86</v>
      </c>
      <c r="BK156" s="249">
        <f t="shared" si="19"/>
        <v>0</v>
      </c>
      <c r="BL156" s="211" t="s">
        <v>202</v>
      </c>
      <c r="BM156" s="161" t="s">
        <v>259</v>
      </c>
    </row>
    <row r="157" spans="2:65" s="2" customFormat="1" ht="16.5" customHeight="1">
      <c r="B157" s="246"/>
      <c r="C157" s="150" t="s">
        <v>202</v>
      </c>
      <c r="D157" s="150" t="s">
        <v>140</v>
      </c>
      <c r="E157" s="151" t="s">
        <v>1644</v>
      </c>
      <c r="F157" s="152" t="s">
        <v>1645</v>
      </c>
      <c r="G157" s="153" t="s">
        <v>143</v>
      </c>
      <c r="H157" s="188">
        <v>0</v>
      </c>
      <c r="I157" s="155"/>
      <c r="J157" s="155">
        <f t="shared" si="10"/>
        <v>0</v>
      </c>
      <c r="K157" s="247"/>
      <c r="L157" s="39"/>
      <c r="M157" s="157" t="s">
        <v>1</v>
      </c>
      <c r="N157" s="234" t="s">
        <v>39</v>
      </c>
      <c r="O157" s="248">
        <v>0</v>
      </c>
      <c r="P157" s="248">
        <f t="shared" si="11"/>
        <v>0</v>
      </c>
      <c r="Q157" s="248">
        <v>0</v>
      </c>
      <c r="R157" s="248">
        <f t="shared" si="12"/>
        <v>0</v>
      </c>
      <c r="S157" s="248">
        <v>0</v>
      </c>
      <c r="T157" s="160">
        <f t="shared" si="13"/>
        <v>0</v>
      </c>
      <c r="AR157" s="161" t="s">
        <v>202</v>
      </c>
      <c r="AT157" s="161" t="s">
        <v>140</v>
      </c>
      <c r="AU157" s="161" t="s">
        <v>86</v>
      </c>
      <c r="AY157" s="211" t="s">
        <v>138</v>
      </c>
      <c r="BE157" s="249">
        <f t="shared" si="14"/>
        <v>0</v>
      </c>
      <c r="BF157" s="249">
        <f t="shared" si="15"/>
        <v>0</v>
      </c>
      <c r="BG157" s="249">
        <f t="shared" si="16"/>
        <v>0</v>
      </c>
      <c r="BH157" s="249">
        <f t="shared" si="17"/>
        <v>0</v>
      </c>
      <c r="BI157" s="249">
        <f t="shared" si="18"/>
        <v>0</v>
      </c>
      <c r="BJ157" s="211" t="s">
        <v>86</v>
      </c>
      <c r="BK157" s="249">
        <f t="shared" si="19"/>
        <v>0</v>
      </c>
      <c r="BL157" s="211" t="s">
        <v>202</v>
      </c>
      <c r="BM157" s="161" t="s">
        <v>267</v>
      </c>
    </row>
    <row r="158" spans="2:65" s="2" customFormat="1" ht="16.5" customHeight="1">
      <c r="B158" s="246"/>
      <c r="C158" s="150" t="s">
        <v>206</v>
      </c>
      <c r="D158" s="150" t="s">
        <v>140</v>
      </c>
      <c r="E158" s="151" t="s">
        <v>1646</v>
      </c>
      <c r="F158" s="152" t="s">
        <v>1647</v>
      </c>
      <c r="G158" s="153" t="s">
        <v>143</v>
      </c>
      <c r="H158" s="188">
        <v>0</v>
      </c>
      <c r="I158" s="155"/>
      <c r="J158" s="155">
        <f t="shared" si="10"/>
        <v>0</v>
      </c>
      <c r="K158" s="247"/>
      <c r="L158" s="39"/>
      <c r="M158" s="157" t="s">
        <v>1</v>
      </c>
      <c r="N158" s="234" t="s">
        <v>39</v>
      </c>
      <c r="O158" s="248">
        <v>0</v>
      </c>
      <c r="P158" s="248">
        <f t="shared" si="11"/>
        <v>0</v>
      </c>
      <c r="Q158" s="248">
        <v>0</v>
      </c>
      <c r="R158" s="248">
        <f t="shared" si="12"/>
        <v>0</v>
      </c>
      <c r="S158" s="248">
        <v>0</v>
      </c>
      <c r="T158" s="160">
        <f t="shared" si="13"/>
        <v>0</v>
      </c>
      <c r="AR158" s="161" t="s">
        <v>202</v>
      </c>
      <c r="AT158" s="161" t="s">
        <v>140</v>
      </c>
      <c r="AU158" s="161" t="s">
        <v>86</v>
      </c>
      <c r="AY158" s="211" t="s">
        <v>138</v>
      </c>
      <c r="BE158" s="249">
        <f t="shared" si="14"/>
        <v>0</v>
      </c>
      <c r="BF158" s="249">
        <f t="shared" si="15"/>
        <v>0</v>
      </c>
      <c r="BG158" s="249">
        <f t="shared" si="16"/>
        <v>0</v>
      </c>
      <c r="BH158" s="249">
        <f t="shared" si="17"/>
        <v>0</v>
      </c>
      <c r="BI158" s="249">
        <f t="shared" si="18"/>
        <v>0</v>
      </c>
      <c r="BJ158" s="211" t="s">
        <v>86</v>
      </c>
      <c r="BK158" s="249">
        <f t="shared" si="19"/>
        <v>0</v>
      </c>
      <c r="BL158" s="211" t="s">
        <v>202</v>
      </c>
      <c r="BM158" s="161" t="s">
        <v>275</v>
      </c>
    </row>
    <row r="159" spans="2:65" s="2" customFormat="1" ht="16.5" customHeight="1">
      <c r="B159" s="246"/>
      <c r="C159" s="150" t="s">
        <v>211</v>
      </c>
      <c r="D159" s="150" t="s">
        <v>140</v>
      </c>
      <c r="E159" s="151" t="s">
        <v>1648</v>
      </c>
      <c r="F159" s="152" t="s">
        <v>1649</v>
      </c>
      <c r="G159" s="153" t="s">
        <v>143</v>
      </c>
      <c r="H159" s="188">
        <v>0</v>
      </c>
      <c r="I159" s="155"/>
      <c r="J159" s="155">
        <f t="shared" si="10"/>
        <v>0</v>
      </c>
      <c r="K159" s="247"/>
      <c r="L159" s="39"/>
      <c r="M159" s="157" t="s">
        <v>1</v>
      </c>
      <c r="N159" s="234" t="s">
        <v>39</v>
      </c>
      <c r="O159" s="248">
        <v>0</v>
      </c>
      <c r="P159" s="248">
        <f t="shared" si="11"/>
        <v>0</v>
      </c>
      <c r="Q159" s="248">
        <v>0</v>
      </c>
      <c r="R159" s="248">
        <f t="shared" si="12"/>
        <v>0</v>
      </c>
      <c r="S159" s="248">
        <v>0</v>
      </c>
      <c r="T159" s="160">
        <f t="shared" si="13"/>
        <v>0</v>
      </c>
      <c r="AR159" s="161" t="s">
        <v>202</v>
      </c>
      <c r="AT159" s="161" t="s">
        <v>140</v>
      </c>
      <c r="AU159" s="161" t="s">
        <v>86</v>
      </c>
      <c r="AY159" s="211" t="s">
        <v>138</v>
      </c>
      <c r="BE159" s="249">
        <f t="shared" si="14"/>
        <v>0</v>
      </c>
      <c r="BF159" s="249">
        <f t="shared" si="15"/>
        <v>0</v>
      </c>
      <c r="BG159" s="249">
        <f t="shared" si="16"/>
        <v>0</v>
      </c>
      <c r="BH159" s="249">
        <f t="shared" si="17"/>
        <v>0</v>
      </c>
      <c r="BI159" s="249">
        <f t="shared" si="18"/>
        <v>0</v>
      </c>
      <c r="BJ159" s="211" t="s">
        <v>86</v>
      </c>
      <c r="BK159" s="249">
        <f t="shared" si="19"/>
        <v>0</v>
      </c>
      <c r="BL159" s="211" t="s">
        <v>202</v>
      </c>
      <c r="BM159" s="161" t="s">
        <v>283</v>
      </c>
    </row>
    <row r="160" spans="2:65" s="2" customFormat="1" ht="16.5" customHeight="1">
      <c r="B160" s="246"/>
      <c r="C160" s="150" t="s">
        <v>216</v>
      </c>
      <c r="D160" s="150" t="s">
        <v>140</v>
      </c>
      <c r="E160" s="151" t="s">
        <v>2513</v>
      </c>
      <c r="F160" s="152" t="s">
        <v>2514</v>
      </c>
      <c r="G160" s="153" t="s">
        <v>143</v>
      </c>
      <c r="H160" s="188">
        <v>0</v>
      </c>
      <c r="I160" s="155"/>
      <c r="J160" s="155">
        <f t="shared" si="10"/>
        <v>0</v>
      </c>
      <c r="K160" s="247"/>
      <c r="L160" s="39"/>
      <c r="M160" s="157" t="s">
        <v>1</v>
      </c>
      <c r="N160" s="234" t="s">
        <v>39</v>
      </c>
      <c r="O160" s="248">
        <v>0</v>
      </c>
      <c r="P160" s="248">
        <f t="shared" si="11"/>
        <v>0</v>
      </c>
      <c r="Q160" s="248">
        <v>0</v>
      </c>
      <c r="R160" s="248">
        <f t="shared" si="12"/>
        <v>0</v>
      </c>
      <c r="S160" s="248">
        <v>0</v>
      </c>
      <c r="T160" s="160">
        <f t="shared" si="13"/>
        <v>0</v>
      </c>
      <c r="AR160" s="161" t="s">
        <v>202</v>
      </c>
      <c r="AT160" s="161" t="s">
        <v>140</v>
      </c>
      <c r="AU160" s="161" t="s">
        <v>86</v>
      </c>
      <c r="AY160" s="211" t="s">
        <v>138</v>
      </c>
      <c r="BE160" s="249">
        <f t="shared" si="14"/>
        <v>0</v>
      </c>
      <c r="BF160" s="249">
        <f t="shared" si="15"/>
        <v>0</v>
      </c>
      <c r="BG160" s="249">
        <f t="shared" si="16"/>
        <v>0</v>
      </c>
      <c r="BH160" s="249">
        <f t="shared" si="17"/>
        <v>0</v>
      </c>
      <c r="BI160" s="249">
        <f t="shared" si="18"/>
        <v>0</v>
      </c>
      <c r="BJ160" s="211" t="s">
        <v>86</v>
      </c>
      <c r="BK160" s="249">
        <f t="shared" si="19"/>
        <v>0</v>
      </c>
      <c r="BL160" s="211" t="s">
        <v>202</v>
      </c>
      <c r="BM160" s="161" t="s">
        <v>292</v>
      </c>
    </row>
    <row r="161" spans="2:65" s="2" customFormat="1" ht="16.5" customHeight="1">
      <c r="B161" s="246"/>
      <c r="C161" s="150" t="s">
        <v>7</v>
      </c>
      <c r="D161" s="150" t="s">
        <v>140</v>
      </c>
      <c r="E161" s="151" t="s">
        <v>2516</v>
      </c>
      <c r="F161" s="152" t="s">
        <v>2517</v>
      </c>
      <c r="G161" s="153" t="s">
        <v>143</v>
      </c>
      <c r="H161" s="188">
        <v>0</v>
      </c>
      <c r="I161" s="155"/>
      <c r="J161" s="155">
        <f t="shared" si="10"/>
        <v>0</v>
      </c>
      <c r="K161" s="247"/>
      <c r="L161" s="39"/>
      <c r="M161" s="157" t="s">
        <v>1</v>
      </c>
      <c r="N161" s="234" t="s">
        <v>39</v>
      </c>
      <c r="O161" s="248">
        <v>0</v>
      </c>
      <c r="P161" s="248">
        <f t="shared" si="11"/>
        <v>0</v>
      </c>
      <c r="Q161" s="248">
        <v>0</v>
      </c>
      <c r="R161" s="248">
        <f t="shared" si="12"/>
        <v>0</v>
      </c>
      <c r="S161" s="248">
        <v>0</v>
      </c>
      <c r="T161" s="160">
        <f t="shared" si="13"/>
        <v>0</v>
      </c>
      <c r="AR161" s="161" t="s">
        <v>202</v>
      </c>
      <c r="AT161" s="161" t="s">
        <v>140</v>
      </c>
      <c r="AU161" s="161" t="s">
        <v>86</v>
      </c>
      <c r="AY161" s="211" t="s">
        <v>138</v>
      </c>
      <c r="BE161" s="249">
        <f t="shared" si="14"/>
        <v>0</v>
      </c>
      <c r="BF161" s="249">
        <f t="shared" si="15"/>
        <v>0</v>
      </c>
      <c r="BG161" s="249">
        <f t="shared" si="16"/>
        <v>0</v>
      </c>
      <c r="BH161" s="249">
        <f t="shared" si="17"/>
        <v>0</v>
      </c>
      <c r="BI161" s="249">
        <f t="shared" si="18"/>
        <v>0</v>
      </c>
      <c r="BJ161" s="211" t="s">
        <v>86</v>
      </c>
      <c r="BK161" s="249">
        <f t="shared" si="19"/>
        <v>0</v>
      </c>
      <c r="BL161" s="211" t="s">
        <v>202</v>
      </c>
      <c r="BM161" s="161" t="s">
        <v>301</v>
      </c>
    </row>
    <row r="162" spans="2:65" s="2" customFormat="1" ht="16.5" customHeight="1">
      <c r="B162" s="246"/>
      <c r="C162" s="150" t="s">
        <v>223</v>
      </c>
      <c r="D162" s="150" t="s">
        <v>140</v>
      </c>
      <c r="E162" s="151" t="s">
        <v>1686</v>
      </c>
      <c r="F162" s="152" t="s">
        <v>1687</v>
      </c>
      <c r="G162" s="153" t="s">
        <v>519</v>
      </c>
      <c r="H162" s="188">
        <v>0</v>
      </c>
      <c r="I162" s="155"/>
      <c r="J162" s="155">
        <f t="shared" si="10"/>
        <v>0</v>
      </c>
      <c r="K162" s="247"/>
      <c r="L162" s="39"/>
      <c r="M162" s="157" t="s">
        <v>1</v>
      </c>
      <c r="N162" s="234" t="s">
        <v>39</v>
      </c>
      <c r="O162" s="248">
        <v>0</v>
      </c>
      <c r="P162" s="248">
        <f t="shared" si="11"/>
        <v>0</v>
      </c>
      <c r="Q162" s="248">
        <v>0</v>
      </c>
      <c r="R162" s="248">
        <f t="shared" si="12"/>
        <v>0</v>
      </c>
      <c r="S162" s="248">
        <v>0</v>
      </c>
      <c r="T162" s="160">
        <f t="shared" si="13"/>
        <v>0</v>
      </c>
      <c r="AR162" s="161" t="s">
        <v>202</v>
      </c>
      <c r="AT162" s="161" t="s">
        <v>140</v>
      </c>
      <c r="AU162" s="161" t="s">
        <v>86</v>
      </c>
      <c r="AY162" s="211" t="s">
        <v>138</v>
      </c>
      <c r="BE162" s="249">
        <f t="shared" si="14"/>
        <v>0</v>
      </c>
      <c r="BF162" s="249">
        <f t="shared" si="15"/>
        <v>0</v>
      </c>
      <c r="BG162" s="249">
        <f t="shared" si="16"/>
        <v>0</v>
      </c>
      <c r="BH162" s="249">
        <f t="shared" si="17"/>
        <v>0</v>
      </c>
      <c r="BI162" s="249">
        <f t="shared" si="18"/>
        <v>0</v>
      </c>
      <c r="BJ162" s="211" t="s">
        <v>86</v>
      </c>
      <c r="BK162" s="249">
        <f t="shared" si="19"/>
        <v>0</v>
      </c>
      <c r="BL162" s="211" t="s">
        <v>202</v>
      </c>
      <c r="BM162" s="161" t="s">
        <v>309</v>
      </c>
    </row>
    <row r="163" spans="2:65" s="2" customFormat="1" ht="24.2" customHeight="1">
      <c r="B163" s="246"/>
      <c r="C163" s="150" t="s">
        <v>227</v>
      </c>
      <c r="D163" s="150" t="s">
        <v>140</v>
      </c>
      <c r="E163" s="151" t="s">
        <v>2520</v>
      </c>
      <c r="F163" s="152" t="s">
        <v>2521</v>
      </c>
      <c r="G163" s="153" t="s">
        <v>209</v>
      </c>
      <c r="H163" s="188">
        <v>0</v>
      </c>
      <c r="I163" s="155"/>
      <c r="J163" s="155">
        <f t="shared" si="10"/>
        <v>0</v>
      </c>
      <c r="K163" s="247"/>
      <c r="L163" s="39"/>
      <c r="M163" s="157" t="s">
        <v>1</v>
      </c>
      <c r="N163" s="234" t="s">
        <v>39</v>
      </c>
      <c r="O163" s="248">
        <v>0</v>
      </c>
      <c r="P163" s="248">
        <f t="shared" si="11"/>
        <v>0</v>
      </c>
      <c r="Q163" s="248">
        <v>0</v>
      </c>
      <c r="R163" s="248">
        <f t="shared" si="12"/>
        <v>0</v>
      </c>
      <c r="S163" s="248">
        <v>0</v>
      </c>
      <c r="T163" s="160">
        <f t="shared" si="13"/>
        <v>0</v>
      </c>
      <c r="AR163" s="161" t="s">
        <v>202</v>
      </c>
      <c r="AT163" s="161" t="s">
        <v>140</v>
      </c>
      <c r="AU163" s="161" t="s">
        <v>86</v>
      </c>
      <c r="AY163" s="211" t="s">
        <v>138</v>
      </c>
      <c r="BE163" s="249">
        <f t="shared" si="14"/>
        <v>0</v>
      </c>
      <c r="BF163" s="249">
        <f t="shared" si="15"/>
        <v>0</v>
      </c>
      <c r="BG163" s="249">
        <f t="shared" si="16"/>
        <v>0</v>
      </c>
      <c r="BH163" s="249">
        <f t="shared" si="17"/>
        <v>0</v>
      </c>
      <c r="BI163" s="249">
        <f t="shared" si="18"/>
        <v>0</v>
      </c>
      <c r="BJ163" s="211" t="s">
        <v>86</v>
      </c>
      <c r="BK163" s="249">
        <f t="shared" si="19"/>
        <v>0</v>
      </c>
      <c r="BL163" s="211" t="s">
        <v>202</v>
      </c>
      <c r="BM163" s="161" t="s">
        <v>317</v>
      </c>
    </row>
    <row r="164" spans="2:65" s="2" customFormat="1" ht="16.5" customHeight="1">
      <c r="B164" s="246"/>
      <c r="C164" s="163" t="s">
        <v>231</v>
      </c>
      <c r="D164" s="163" t="s">
        <v>322</v>
      </c>
      <c r="E164" s="164" t="s">
        <v>2523</v>
      </c>
      <c r="F164" s="165" t="s">
        <v>2524</v>
      </c>
      <c r="G164" s="166" t="s">
        <v>1473</v>
      </c>
      <c r="H164" s="189">
        <v>0</v>
      </c>
      <c r="I164" s="168"/>
      <c r="J164" s="168">
        <f t="shared" si="10"/>
        <v>0</v>
      </c>
      <c r="K164" s="169"/>
      <c r="L164" s="170"/>
      <c r="M164" s="171" t="s">
        <v>1</v>
      </c>
      <c r="N164" s="251" t="s">
        <v>39</v>
      </c>
      <c r="O164" s="248">
        <v>0</v>
      </c>
      <c r="P164" s="248">
        <f t="shared" si="11"/>
        <v>0</v>
      </c>
      <c r="Q164" s="248">
        <v>0</v>
      </c>
      <c r="R164" s="248">
        <f t="shared" si="12"/>
        <v>0</v>
      </c>
      <c r="S164" s="248">
        <v>0</v>
      </c>
      <c r="T164" s="160">
        <f t="shared" si="13"/>
        <v>0</v>
      </c>
      <c r="AR164" s="161" t="s">
        <v>267</v>
      </c>
      <c r="AT164" s="161" t="s">
        <v>322</v>
      </c>
      <c r="AU164" s="161" t="s">
        <v>86</v>
      </c>
      <c r="AY164" s="211" t="s">
        <v>138</v>
      </c>
      <c r="BE164" s="249">
        <f t="shared" si="14"/>
        <v>0</v>
      </c>
      <c r="BF164" s="249">
        <f t="shared" si="15"/>
        <v>0</v>
      </c>
      <c r="BG164" s="249">
        <f t="shared" si="16"/>
        <v>0</v>
      </c>
      <c r="BH164" s="249">
        <f t="shared" si="17"/>
        <v>0</v>
      </c>
      <c r="BI164" s="249">
        <f t="shared" si="18"/>
        <v>0</v>
      </c>
      <c r="BJ164" s="211" t="s">
        <v>86</v>
      </c>
      <c r="BK164" s="249">
        <f t="shared" si="19"/>
        <v>0</v>
      </c>
      <c r="BL164" s="211" t="s">
        <v>202</v>
      </c>
      <c r="BM164" s="161" t="s">
        <v>326</v>
      </c>
    </row>
    <row r="165" spans="2:65" s="2" customFormat="1" ht="21.75" customHeight="1">
      <c r="B165" s="246"/>
      <c r="C165" s="163" t="s">
        <v>235</v>
      </c>
      <c r="D165" s="163" t="s">
        <v>322</v>
      </c>
      <c r="E165" s="164" t="s">
        <v>2526</v>
      </c>
      <c r="F165" s="165" t="s">
        <v>2527</v>
      </c>
      <c r="G165" s="166" t="s">
        <v>1473</v>
      </c>
      <c r="H165" s="189">
        <v>0</v>
      </c>
      <c r="I165" s="168"/>
      <c r="J165" s="168">
        <f t="shared" si="10"/>
        <v>0</v>
      </c>
      <c r="K165" s="169"/>
      <c r="L165" s="170"/>
      <c r="M165" s="171" t="s">
        <v>1</v>
      </c>
      <c r="N165" s="251" t="s">
        <v>39</v>
      </c>
      <c r="O165" s="248">
        <v>0</v>
      </c>
      <c r="P165" s="248">
        <f t="shared" si="11"/>
        <v>0</v>
      </c>
      <c r="Q165" s="248">
        <v>0</v>
      </c>
      <c r="R165" s="248">
        <f t="shared" si="12"/>
        <v>0</v>
      </c>
      <c r="S165" s="248">
        <v>0</v>
      </c>
      <c r="T165" s="160">
        <f t="shared" si="13"/>
        <v>0</v>
      </c>
      <c r="AR165" s="161" t="s">
        <v>267</v>
      </c>
      <c r="AT165" s="161" t="s">
        <v>322</v>
      </c>
      <c r="AU165" s="161" t="s">
        <v>86</v>
      </c>
      <c r="AY165" s="211" t="s">
        <v>138</v>
      </c>
      <c r="BE165" s="249">
        <f t="shared" si="14"/>
        <v>0</v>
      </c>
      <c r="BF165" s="249">
        <f t="shared" si="15"/>
        <v>0</v>
      </c>
      <c r="BG165" s="249">
        <f t="shared" si="16"/>
        <v>0</v>
      </c>
      <c r="BH165" s="249">
        <f t="shared" si="17"/>
        <v>0</v>
      </c>
      <c r="BI165" s="249">
        <f t="shared" si="18"/>
        <v>0</v>
      </c>
      <c r="BJ165" s="211" t="s">
        <v>86</v>
      </c>
      <c r="BK165" s="249">
        <f t="shared" si="19"/>
        <v>0</v>
      </c>
      <c r="BL165" s="211" t="s">
        <v>202</v>
      </c>
      <c r="BM165" s="161" t="s">
        <v>334</v>
      </c>
    </row>
    <row r="166" spans="2:65" s="2" customFormat="1" ht="24.2" customHeight="1">
      <c r="B166" s="246"/>
      <c r="C166" s="163" t="s">
        <v>239</v>
      </c>
      <c r="D166" s="163" t="s">
        <v>322</v>
      </c>
      <c r="E166" s="164" t="s">
        <v>2529</v>
      </c>
      <c r="F166" s="165" t="s">
        <v>2530</v>
      </c>
      <c r="G166" s="166" t="s">
        <v>1473</v>
      </c>
      <c r="H166" s="189">
        <v>0</v>
      </c>
      <c r="I166" s="168"/>
      <c r="J166" s="168">
        <f t="shared" si="10"/>
        <v>0</v>
      </c>
      <c r="K166" s="169"/>
      <c r="L166" s="170"/>
      <c r="M166" s="171" t="s">
        <v>1</v>
      </c>
      <c r="N166" s="251" t="s">
        <v>39</v>
      </c>
      <c r="O166" s="248">
        <v>0</v>
      </c>
      <c r="P166" s="248">
        <f t="shared" si="11"/>
        <v>0</v>
      </c>
      <c r="Q166" s="248">
        <v>0</v>
      </c>
      <c r="R166" s="248">
        <f t="shared" si="12"/>
        <v>0</v>
      </c>
      <c r="S166" s="248">
        <v>0</v>
      </c>
      <c r="T166" s="160">
        <f t="shared" si="13"/>
        <v>0</v>
      </c>
      <c r="AR166" s="161" t="s">
        <v>267</v>
      </c>
      <c r="AT166" s="161" t="s">
        <v>322</v>
      </c>
      <c r="AU166" s="161" t="s">
        <v>86</v>
      </c>
      <c r="AY166" s="211" t="s">
        <v>138</v>
      </c>
      <c r="BE166" s="249">
        <f t="shared" si="14"/>
        <v>0</v>
      </c>
      <c r="BF166" s="249">
        <f t="shared" si="15"/>
        <v>0</v>
      </c>
      <c r="BG166" s="249">
        <f t="shared" si="16"/>
        <v>0</v>
      </c>
      <c r="BH166" s="249">
        <f t="shared" si="17"/>
        <v>0</v>
      </c>
      <c r="BI166" s="249">
        <f t="shared" si="18"/>
        <v>0</v>
      </c>
      <c r="BJ166" s="211" t="s">
        <v>86</v>
      </c>
      <c r="BK166" s="249">
        <f t="shared" si="19"/>
        <v>0</v>
      </c>
      <c r="BL166" s="211" t="s">
        <v>202</v>
      </c>
      <c r="BM166" s="161" t="s">
        <v>342</v>
      </c>
    </row>
    <row r="167" spans="2:65" s="2" customFormat="1" ht="16.5" customHeight="1">
      <c r="B167" s="246"/>
      <c r="C167" s="163" t="s">
        <v>243</v>
      </c>
      <c r="D167" s="163" t="s">
        <v>322</v>
      </c>
      <c r="E167" s="164" t="s">
        <v>2532</v>
      </c>
      <c r="F167" s="165" t="s">
        <v>2533</v>
      </c>
      <c r="G167" s="166" t="s">
        <v>1473</v>
      </c>
      <c r="H167" s="189">
        <v>0</v>
      </c>
      <c r="I167" s="168"/>
      <c r="J167" s="168">
        <f t="shared" si="10"/>
        <v>0</v>
      </c>
      <c r="K167" s="169"/>
      <c r="L167" s="170"/>
      <c r="M167" s="171" t="s">
        <v>1</v>
      </c>
      <c r="N167" s="251" t="s">
        <v>39</v>
      </c>
      <c r="O167" s="248">
        <v>0</v>
      </c>
      <c r="P167" s="248">
        <f t="shared" si="11"/>
        <v>0</v>
      </c>
      <c r="Q167" s="248">
        <v>0</v>
      </c>
      <c r="R167" s="248">
        <f t="shared" si="12"/>
        <v>0</v>
      </c>
      <c r="S167" s="248">
        <v>0</v>
      </c>
      <c r="T167" s="160">
        <f t="shared" si="13"/>
        <v>0</v>
      </c>
      <c r="AR167" s="161" t="s">
        <v>267</v>
      </c>
      <c r="AT167" s="161" t="s">
        <v>322</v>
      </c>
      <c r="AU167" s="161" t="s">
        <v>86</v>
      </c>
      <c r="AY167" s="211" t="s">
        <v>138</v>
      </c>
      <c r="BE167" s="249">
        <f t="shared" si="14"/>
        <v>0</v>
      </c>
      <c r="BF167" s="249">
        <f t="shared" si="15"/>
        <v>0</v>
      </c>
      <c r="BG167" s="249">
        <f t="shared" si="16"/>
        <v>0</v>
      </c>
      <c r="BH167" s="249">
        <f t="shared" si="17"/>
        <v>0</v>
      </c>
      <c r="BI167" s="249">
        <f t="shared" si="18"/>
        <v>0</v>
      </c>
      <c r="BJ167" s="211" t="s">
        <v>86</v>
      </c>
      <c r="BK167" s="249">
        <f t="shared" si="19"/>
        <v>0</v>
      </c>
      <c r="BL167" s="211" t="s">
        <v>202</v>
      </c>
      <c r="BM167" s="161" t="s">
        <v>350</v>
      </c>
    </row>
    <row r="168" spans="2:65" s="2" customFormat="1" ht="16.5" customHeight="1">
      <c r="B168" s="246"/>
      <c r="C168" s="163" t="s">
        <v>247</v>
      </c>
      <c r="D168" s="163" t="s">
        <v>322</v>
      </c>
      <c r="E168" s="164" t="s">
        <v>2535</v>
      </c>
      <c r="F168" s="165" t="s">
        <v>2536</v>
      </c>
      <c r="G168" s="166" t="s">
        <v>1473</v>
      </c>
      <c r="H168" s="189">
        <v>0</v>
      </c>
      <c r="I168" s="168"/>
      <c r="J168" s="168">
        <f t="shared" si="10"/>
        <v>0</v>
      </c>
      <c r="K168" s="169"/>
      <c r="L168" s="170"/>
      <c r="M168" s="171" t="s">
        <v>1</v>
      </c>
      <c r="N168" s="251" t="s">
        <v>39</v>
      </c>
      <c r="O168" s="248">
        <v>0</v>
      </c>
      <c r="P168" s="248">
        <f t="shared" si="11"/>
        <v>0</v>
      </c>
      <c r="Q168" s="248">
        <v>0</v>
      </c>
      <c r="R168" s="248">
        <f t="shared" si="12"/>
        <v>0</v>
      </c>
      <c r="S168" s="248">
        <v>0</v>
      </c>
      <c r="T168" s="160">
        <f t="shared" si="13"/>
        <v>0</v>
      </c>
      <c r="AR168" s="161" t="s">
        <v>267</v>
      </c>
      <c r="AT168" s="161" t="s">
        <v>322</v>
      </c>
      <c r="AU168" s="161" t="s">
        <v>86</v>
      </c>
      <c r="AY168" s="211" t="s">
        <v>138</v>
      </c>
      <c r="BE168" s="249">
        <f t="shared" si="14"/>
        <v>0</v>
      </c>
      <c r="BF168" s="249">
        <f t="shared" si="15"/>
        <v>0</v>
      </c>
      <c r="BG168" s="249">
        <f t="shared" si="16"/>
        <v>0</v>
      </c>
      <c r="BH168" s="249">
        <f t="shared" si="17"/>
        <v>0</v>
      </c>
      <c r="BI168" s="249">
        <f t="shared" si="18"/>
        <v>0</v>
      </c>
      <c r="BJ168" s="211" t="s">
        <v>86</v>
      </c>
      <c r="BK168" s="249">
        <f t="shared" si="19"/>
        <v>0</v>
      </c>
      <c r="BL168" s="211" t="s">
        <v>202</v>
      </c>
      <c r="BM168" s="161" t="s">
        <v>358</v>
      </c>
    </row>
    <row r="169" spans="2:65" s="2" customFormat="1" ht="16.5" customHeight="1">
      <c r="B169" s="246"/>
      <c r="C169" s="163" t="s">
        <v>251</v>
      </c>
      <c r="D169" s="163" t="s">
        <v>322</v>
      </c>
      <c r="E169" s="164" t="s">
        <v>2538</v>
      </c>
      <c r="F169" s="165" t="s">
        <v>2539</v>
      </c>
      <c r="G169" s="166" t="s">
        <v>1473</v>
      </c>
      <c r="H169" s="189">
        <v>0</v>
      </c>
      <c r="I169" s="168"/>
      <c r="J169" s="168">
        <f t="shared" si="10"/>
        <v>0</v>
      </c>
      <c r="K169" s="169"/>
      <c r="L169" s="170"/>
      <c r="M169" s="171" t="s">
        <v>1</v>
      </c>
      <c r="N169" s="251" t="s">
        <v>39</v>
      </c>
      <c r="O169" s="248">
        <v>0</v>
      </c>
      <c r="P169" s="248">
        <f t="shared" si="11"/>
        <v>0</v>
      </c>
      <c r="Q169" s="248">
        <v>0</v>
      </c>
      <c r="R169" s="248">
        <f t="shared" si="12"/>
        <v>0</v>
      </c>
      <c r="S169" s="248">
        <v>0</v>
      </c>
      <c r="T169" s="160">
        <f t="shared" si="13"/>
        <v>0</v>
      </c>
      <c r="AR169" s="161" t="s">
        <v>267</v>
      </c>
      <c r="AT169" s="161" t="s">
        <v>322</v>
      </c>
      <c r="AU169" s="161" t="s">
        <v>86</v>
      </c>
      <c r="AY169" s="211" t="s">
        <v>138</v>
      </c>
      <c r="BE169" s="249">
        <f t="shared" si="14"/>
        <v>0</v>
      </c>
      <c r="BF169" s="249">
        <f t="shared" si="15"/>
        <v>0</v>
      </c>
      <c r="BG169" s="249">
        <f t="shared" si="16"/>
        <v>0</v>
      </c>
      <c r="BH169" s="249">
        <f t="shared" si="17"/>
        <v>0</v>
      </c>
      <c r="BI169" s="249">
        <f t="shared" si="18"/>
        <v>0</v>
      </c>
      <c r="BJ169" s="211" t="s">
        <v>86</v>
      </c>
      <c r="BK169" s="249">
        <f t="shared" si="19"/>
        <v>0</v>
      </c>
      <c r="BL169" s="211" t="s">
        <v>202</v>
      </c>
      <c r="BM169" s="161" t="s">
        <v>366</v>
      </c>
    </row>
    <row r="170" spans="2:65" s="2" customFormat="1" ht="16.5" customHeight="1">
      <c r="B170" s="246"/>
      <c r="C170" s="163" t="s">
        <v>255</v>
      </c>
      <c r="D170" s="163" t="s">
        <v>322</v>
      </c>
      <c r="E170" s="164" t="s">
        <v>2541</v>
      </c>
      <c r="F170" s="165" t="s">
        <v>2542</v>
      </c>
      <c r="G170" s="166" t="s">
        <v>1473</v>
      </c>
      <c r="H170" s="189">
        <v>0</v>
      </c>
      <c r="I170" s="168"/>
      <c r="J170" s="168">
        <f t="shared" si="10"/>
        <v>0</v>
      </c>
      <c r="K170" s="169"/>
      <c r="L170" s="170"/>
      <c r="M170" s="171" t="s">
        <v>1</v>
      </c>
      <c r="N170" s="251" t="s">
        <v>39</v>
      </c>
      <c r="O170" s="248">
        <v>0</v>
      </c>
      <c r="P170" s="248">
        <f t="shared" si="11"/>
        <v>0</v>
      </c>
      <c r="Q170" s="248">
        <v>0</v>
      </c>
      <c r="R170" s="248">
        <f t="shared" si="12"/>
        <v>0</v>
      </c>
      <c r="S170" s="248">
        <v>0</v>
      </c>
      <c r="T170" s="160">
        <f t="shared" si="13"/>
        <v>0</v>
      </c>
      <c r="AR170" s="161" t="s">
        <v>267</v>
      </c>
      <c r="AT170" s="161" t="s">
        <v>322</v>
      </c>
      <c r="AU170" s="161" t="s">
        <v>86</v>
      </c>
      <c r="AY170" s="211" t="s">
        <v>138</v>
      </c>
      <c r="BE170" s="249">
        <f t="shared" si="14"/>
        <v>0</v>
      </c>
      <c r="BF170" s="249">
        <f t="shared" si="15"/>
        <v>0</v>
      </c>
      <c r="BG170" s="249">
        <f t="shared" si="16"/>
        <v>0</v>
      </c>
      <c r="BH170" s="249">
        <f t="shared" si="17"/>
        <v>0</v>
      </c>
      <c r="BI170" s="249">
        <f t="shared" si="18"/>
        <v>0</v>
      </c>
      <c r="BJ170" s="211" t="s">
        <v>86</v>
      </c>
      <c r="BK170" s="249">
        <f t="shared" si="19"/>
        <v>0</v>
      </c>
      <c r="BL170" s="211" t="s">
        <v>202</v>
      </c>
      <c r="BM170" s="161" t="s">
        <v>374</v>
      </c>
    </row>
    <row r="171" spans="2:65" s="2" customFormat="1" ht="16.5" customHeight="1">
      <c r="B171" s="246"/>
      <c r="C171" s="163" t="s">
        <v>259</v>
      </c>
      <c r="D171" s="163" t="s">
        <v>322</v>
      </c>
      <c r="E171" s="164" t="s">
        <v>1571</v>
      </c>
      <c r="F171" s="165" t="s">
        <v>1572</v>
      </c>
      <c r="G171" s="166" t="s">
        <v>1473</v>
      </c>
      <c r="H171" s="189">
        <v>0</v>
      </c>
      <c r="I171" s="168"/>
      <c r="J171" s="168">
        <f t="shared" si="10"/>
        <v>0</v>
      </c>
      <c r="K171" s="169"/>
      <c r="L171" s="170"/>
      <c r="M171" s="171" t="s">
        <v>1</v>
      </c>
      <c r="N171" s="251" t="s">
        <v>39</v>
      </c>
      <c r="O171" s="248">
        <v>0</v>
      </c>
      <c r="P171" s="248">
        <f t="shared" si="11"/>
        <v>0</v>
      </c>
      <c r="Q171" s="248">
        <v>0</v>
      </c>
      <c r="R171" s="248">
        <f t="shared" si="12"/>
        <v>0</v>
      </c>
      <c r="S171" s="248">
        <v>0</v>
      </c>
      <c r="T171" s="160">
        <f t="shared" si="13"/>
        <v>0</v>
      </c>
      <c r="AR171" s="161" t="s">
        <v>267</v>
      </c>
      <c r="AT171" s="161" t="s">
        <v>322</v>
      </c>
      <c r="AU171" s="161" t="s">
        <v>86</v>
      </c>
      <c r="AY171" s="211" t="s">
        <v>138</v>
      </c>
      <c r="BE171" s="249">
        <f t="shared" si="14"/>
        <v>0</v>
      </c>
      <c r="BF171" s="249">
        <f t="shared" si="15"/>
        <v>0</v>
      </c>
      <c r="BG171" s="249">
        <f t="shared" si="16"/>
        <v>0</v>
      </c>
      <c r="BH171" s="249">
        <f t="shared" si="17"/>
        <v>0</v>
      </c>
      <c r="BI171" s="249">
        <f t="shared" si="18"/>
        <v>0</v>
      </c>
      <c r="BJ171" s="211" t="s">
        <v>86</v>
      </c>
      <c r="BK171" s="249">
        <f t="shared" si="19"/>
        <v>0</v>
      </c>
      <c r="BL171" s="211" t="s">
        <v>202</v>
      </c>
      <c r="BM171" s="161" t="s">
        <v>382</v>
      </c>
    </row>
    <row r="172" spans="2:65" s="2" customFormat="1" ht="16.5" customHeight="1">
      <c r="B172" s="246"/>
      <c r="C172" s="163" t="s">
        <v>263</v>
      </c>
      <c r="D172" s="163" t="s">
        <v>322</v>
      </c>
      <c r="E172" s="164" t="s">
        <v>2545</v>
      </c>
      <c r="F172" s="165" t="s">
        <v>2546</v>
      </c>
      <c r="G172" s="166" t="s">
        <v>1473</v>
      </c>
      <c r="H172" s="189">
        <v>0</v>
      </c>
      <c r="I172" s="168"/>
      <c r="J172" s="168">
        <f t="shared" si="10"/>
        <v>0</v>
      </c>
      <c r="K172" s="169"/>
      <c r="L172" s="170"/>
      <c r="M172" s="171" t="s">
        <v>1</v>
      </c>
      <c r="N172" s="251" t="s">
        <v>39</v>
      </c>
      <c r="O172" s="248">
        <v>0</v>
      </c>
      <c r="P172" s="248">
        <f t="shared" si="11"/>
        <v>0</v>
      </c>
      <c r="Q172" s="248">
        <v>0</v>
      </c>
      <c r="R172" s="248">
        <f t="shared" si="12"/>
        <v>0</v>
      </c>
      <c r="S172" s="248">
        <v>0</v>
      </c>
      <c r="T172" s="160">
        <f t="shared" si="13"/>
        <v>0</v>
      </c>
      <c r="AR172" s="161" t="s">
        <v>267</v>
      </c>
      <c r="AT172" s="161" t="s">
        <v>322</v>
      </c>
      <c r="AU172" s="161" t="s">
        <v>86</v>
      </c>
      <c r="AY172" s="211" t="s">
        <v>138</v>
      </c>
      <c r="BE172" s="249">
        <f t="shared" si="14"/>
        <v>0</v>
      </c>
      <c r="BF172" s="249">
        <f t="shared" si="15"/>
        <v>0</v>
      </c>
      <c r="BG172" s="249">
        <f t="shared" si="16"/>
        <v>0</v>
      </c>
      <c r="BH172" s="249">
        <f t="shared" si="17"/>
        <v>0</v>
      </c>
      <c r="BI172" s="249">
        <f t="shared" si="18"/>
        <v>0</v>
      </c>
      <c r="BJ172" s="211" t="s">
        <v>86</v>
      </c>
      <c r="BK172" s="249">
        <f t="shared" si="19"/>
        <v>0</v>
      </c>
      <c r="BL172" s="211" t="s">
        <v>202</v>
      </c>
      <c r="BM172" s="161" t="s">
        <v>390</v>
      </c>
    </row>
    <row r="173" spans="2:65" s="2" customFormat="1" ht="16.5" customHeight="1">
      <c r="B173" s="246"/>
      <c r="C173" s="163" t="s">
        <v>267</v>
      </c>
      <c r="D173" s="163" t="s">
        <v>322</v>
      </c>
      <c r="E173" s="164" t="s">
        <v>2548</v>
      </c>
      <c r="F173" s="165" t="s">
        <v>2549</v>
      </c>
      <c r="G173" s="166" t="s">
        <v>1473</v>
      </c>
      <c r="H173" s="189">
        <v>0</v>
      </c>
      <c r="I173" s="168"/>
      <c r="J173" s="168">
        <f t="shared" si="10"/>
        <v>0</v>
      </c>
      <c r="K173" s="169"/>
      <c r="L173" s="170"/>
      <c r="M173" s="171" t="s">
        <v>1</v>
      </c>
      <c r="N173" s="251" t="s">
        <v>39</v>
      </c>
      <c r="O173" s="248">
        <v>0</v>
      </c>
      <c r="P173" s="248">
        <f t="shared" si="11"/>
        <v>0</v>
      </c>
      <c r="Q173" s="248">
        <v>0</v>
      </c>
      <c r="R173" s="248">
        <f t="shared" si="12"/>
        <v>0</v>
      </c>
      <c r="S173" s="248">
        <v>0</v>
      </c>
      <c r="T173" s="160">
        <f t="shared" si="13"/>
        <v>0</v>
      </c>
      <c r="AR173" s="161" t="s">
        <v>267</v>
      </c>
      <c r="AT173" s="161" t="s">
        <v>322</v>
      </c>
      <c r="AU173" s="161" t="s">
        <v>86</v>
      </c>
      <c r="AY173" s="211" t="s">
        <v>138</v>
      </c>
      <c r="BE173" s="249">
        <f t="shared" si="14"/>
        <v>0</v>
      </c>
      <c r="BF173" s="249">
        <f t="shared" si="15"/>
        <v>0</v>
      </c>
      <c r="BG173" s="249">
        <f t="shared" si="16"/>
        <v>0</v>
      </c>
      <c r="BH173" s="249">
        <f t="shared" si="17"/>
        <v>0</v>
      </c>
      <c r="BI173" s="249">
        <f t="shared" si="18"/>
        <v>0</v>
      </c>
      <c r="BJ173" s="211" t="s">
        <v>86</v>
      </c>
      <c r="BK173" s="249">
        <f t="shared" si="19"/>
        <v>0</v>
      </c>
      <c r="BL173" s="211" t="s">
        <v>202</v>
      </c>
      <c r="BM173" s="161" t="s">
        <v>399</v>
      </c>
    </row>
    <row r="174" spans="2:65" s="2" customFormat="1" ht="16.5" customHeight="1">
      <c r="B174" s="246"/>
      <c r="C174" s="163" t="s">
        <v>271</v>
      </c>
      <c r="D174" s="163" t="s">
        <v>322</v>
      </c>
      <c r="E174" s="164" t="s">
        <v>2551</v>
      </c>
      <c r="F174" s="165" t="s">
        <v>2552</v>
      </c>
      <c r="G174" s="166" t="s">
        <v>1473</v>
      </c>
      <c r="H174" s="189">
        <v>0</v>
      </c>
      <c r="I174" s="168"/>
      <c r="J174" s="168">
        <f t="shared" si="10"/>
        <v>0</v>
      </c>
      <c r="K174" s="169"/>
      <c r="L174" s="170"/>
      <c r="M174" s="171" t="s">
        <v>1</v>
      </c>
      <c r="N174" s="251" t="s">
        <v>39</v>
      </c>
      <c r="O174" s="248">
        <v>0</v>
      </c>
      <c r="P174" s="248">
        <f t="shared" si="11"/>
        <v>0</v>
      </c>
      <c r="Q174" s="248">
        <v>0</v>
      </c>
      <c r="R174" s="248">
        <f t="shared" si="12"/>
        <v>0</v>
      </c>
      <c r="S174" s="248">
        <v>0</v>
      </c>
      <c r="T174" s="160">
        <f t="shared" si="13"/>
        <v>0</v>
      </c>
      <c r="AR174" s="161" t="s">
        <v>267</v>
      </c>
      <c r="AT174" s="161" t="s">
        <v>322</v>
      </c>
      <c r="AU174" s="161" t="s">
        <v>86</v>
      </c>
      <c r="AY174" s="211" t="s">
        <v>138</v>
      </c>
      <c r="BE174" s="249">
        <f t="shared" si="14"/>
        <v>0</v>
      </c>
      <c r="BF174" s="249">
        <f t="shared" si="15"/>
        <v>0</v>
      </c>
      <c r="BG174" s="249">
        <f t="shared" si="16"/>
        <v>0</v>
      </c>
      <c r="BH174" s="249">
        <f t="shared" si="17"/>
        <v>0</v>
      </c>
      <c r="BI174" s="249">
        <f t="shared" si="18"/>
        <v>0</v>
      </c>
      <c r="BJ174" s="211" t="s">
        <v>86</v>
      </c>
      <c r="BK174" s="249">
        <f t="shared" si="19"/>
        <v>0</v>
      </c>
      <c r="BL174" s="211" t="s">
        <v>202</v>
      </c>
      <c r="BM174" s="161" t="s">
        <v>407</v>
      </c>
    </row>
    <row r="175" spans="2:65" s="2" customFormat="1" ht="16.5" customHeight="1">
      <c r="B175" s="246"/>
      <c r="C175" s="163" t="s">
        <v>275</v>
      </c>
      <c r="D175" s="163" t="s">
        <v>322</v>
      </c>
      <c r="E175" s="164" t="s">
        <v>2554</v>
      </c>
      <c r="F175" s="165" t="s">
        <v>2555</v>
      </c>
      <c r="G175" s="166" t="s">
        <v>1473</v>
      </c>
      <c r="H175" s="189">
        <v>0</v>
      </c>
      <c r="I175" s="168"/>
      <c r="J175" s="168">
        <f t="shared" si="10"/>
        <v>0</v>
      </c>
      <c r="K175" s="169"/>
      <c r="L175" s="170"/>
      <c r="M175" s="171" t="s">
        <v>1</v>
      </c>
      <c r="N175" s="251" t="s">
        <v>39</v>
      </c>
      <c r="O175" s="248">
        <v>0</v>
      </c>
      <c r="P175" s="248">
        <f t="shared" si="11"/>
        <v>0</v>
      </c>
      <c r="Q175" s="248">
        <v>0</v>
      </c>
      <c r="R175" s="248">
        <f t="shared" si="12"/>
        <v>0</v>
      </c>
      <c r="S175" s="248">
        <v>0</v>
      </c>
      <c r="T175" s="160">
        <f t="shared" si="13"/>
        <v>0</v>
      </c>
      <c r="AR175" s="161" t="s">
        <v>267</v>
      </c>
      <c r="AT175" s="161" t="s">
        <v>322</v>
      </c>
      <c r="AU175" s="161" t="s">
        <v>86</v>
      </c>
      <c r="AY175" s="211" t="s">
        <v>138</v>
      </c>
      <c r="BE175" s="249">
        <f t="shared" si="14"/>
        <v>0</v>
      </c>
      <c r="BF175" s="249">
        <f t="shared" si="15"/>
        <v>0</v>
      </c>
      <c r="BG175" s="249">
        <f t="shared" si="16"/>
        <v>0</v>
      </c>
      <c r="BH175" s="249">
        <f t="shared" si="17"/>
        <v>0</v>
      </c>
      <c r="BI175" s="249">
        <f t="shared" si="18"/>
        <v>0</v>
      </c>
      <c r="BJ175" s="211" t="s">
        <v>86</v>
      </c>
      <c r="BK175" s="249">
        <f t="shared" si="19"/>
        <v>0</v>
      </c>
      <c r="BL175" s="211" t="s">
        <v>202</v>
      </c>
      <c r="BM175" s="161" t="s">
        <v>415</v>
      </c>
    </row>
    <row r="176" spans="2:65" s="239" customFormat="1" ht="22.9" customHeight="1">
      <c r="B176" s="240"/>
      <c r="D176" s="138" t="s">
        <v>72</v>
      </c>
      <c r="E176" s="147" t="s">
        <v>2557</v>
      </c>
      <c r="F176" s="147" t="s">
        <v>2558</v>
      </c>
      <c r="J176" s="245">
        <f>BK176</f>
        <v>0</v>
      </c>
      <c r="L176" s="240"/>
      <c r="M176" s="242"/>
      <c r="P176" s="243">
        <f>SUM(P177:P189)</f>
        <v>0</v>
      </c>
      <c r="R176" s="243">
        <f>SUM(R177:R189)</f>
        <v>0</v>
      </c>
      <c r="T176" s="244">
        <f>SUM(T177:T189)</f>
        <v>0</v>
      </c>
      <c r="AR176" s="138" t="s">
        <v>86</v>
      </c>
      <c r="AT176" s="145" t="s">
        <v>72</v>
      </c>
      <c r="AU176" s="145" t="s">
        <v>80</v>
      </c>
      <c r="AY176" s="138" t="s">
        <v>138</v>
      </c>
      <c r="BK176" s="146">
        <f>SUM(BK177:BK189)</f>
        <v>0</v>
      </c>
    </row>
    <row r="177" spans="2:65" s="2" customFormat="1" ht="16.5" customHeight="1">
      <c r="B177" s="246"/>
      <c r="C177" s="150" t="s">
        <v>279</v>
      </c>
      <c r="D177" s="150" t="s">
        <v>140</v>
      </c>
      <c r="E177" s="151" t="s">
        <v>2559</v>
      </c>
      <c r="F177" s="152" t="s">
        <v>2560</v>
      </c>
      <c r="G177" s="153" t="s">
        <v>1473</v>
      </c>
      <c r="H177" s="154">
        <v>2</v>
      </c>
      <c r="I177" s="178"/>
      <c r="J177" s="155">
        <f t="shared" ref="J177:J189" si="20">ROUND(I177*H177,2)</f>
        <v>0</v>
      </c>
      <c r="K177" s="247"/>
      <c r="L177" s="39"/>
      <c r="M177" s="157" t="s">
        <v>1</v>
      </c>
      <c r="N177" s="234" t="s">
        <v>39</v>
      </c>
      <c r="O177" s="248">
        <v>0</v>
      </c>
      <c r="P177" s="248">
        <f t="shared" ref="P177:P189" si="21">O177*H177</f>
        <v>0</v>
      </c>
      <c r="Q177" s="248">
        <v>0</v>
      </c>
      <c r="R177" s="248">
        <f t="shared" ref="R177:R189" si="22">Q177*H177</f>
        <v>0</v>
      </c>
      <c r="S177" s="248">
        <v>0</v>
      </c>
      <c r="T177" s="160">
        <f t="shared" ref="T177:T189" si="23">S177*H177</f>
        <v>0</v>
      </c>
      <c r="AR177" s="161" t="s">
        <v>202</v>
      </c>
      <c r="AT177" s="161" t="s">
        <v>140</v>
      </c>
      <c r="AU177" s="161" t="s">
        <v>86</v>
      </c>
      <c r="AY177" s="211" t="s">
        <v>138</v>
      </c>
      <c r="BE177" s="249">
        <f t="shared" ref="BE177:BE189" si="24">IF(N177="základná",J177,0)</f>
        <v>0</v>
      </c>
      <c r="BF177" s="249">
        <f t="shared" ref="BF177:BF189" si="25">IF(N177="znížená",J177,0)</f>
        <v>0</v>
      </c>
      <c r="BG177" s="249">
        <f t="shared" ref="BG177:BG189" si="26">IF(N177="zákl. prenesená",J177,0)</f>
        <v>0</v>
      </c>
      <c r="BH177" s="249">
        <f t="shared" ref="BH177:BH189" si="27">IF(N177="zníž. prenesená",J177,0)</f>
        <v>0</v>
      </c>
      <c r="BI177" s="249">
        <f t="shared" ref="BI177:BI189" si="28">IF(N177="nulová",J177,0)</f>
        <v>0</v>
      </c>
      <c r="BJ177" s="211" t="s">
        <v>86</v>
      </c>
      <c r="BK177" s="249">
        <f t="shared" ref="BK177:BK189" si="29">ROUND(I177*H177,2)</f>
        <v>0</v>
      </c>
      <c r="BL177" s="211" t="s">
        <v>202</v>
      </c>
      <c r="BM177" s="161" t="s">
        <v>423</v>
      </c>
    </row>
    <row r="178" spans="2:65" s="2" customFormat="1" ht="21.75" customHeight="1">
      <c r="B178" s="246"/>
      <c r="C178" s="150" t="s">
        <v>283</v>
      </c>
      <c r="D178" s="150" t="s">
        <v>140</v>
      </c>
      <c r="E178" s="151" t="s">
        <v>2562</v>
      </c>
      <c r="F178" s="152" t="s">
        <v>2563</v>
      </c>
      <c r="G178" s="153" t="s">
        <v>1473</v>
      </c>
      <c r="H178" s="154">
        <v>4</v>
      </c>
      <c r="I178" s="178"/>
      <c r="J178" s="155">
        <f t="shared" si="20"/>
        <v>0</v>
      </c>
      <c r="K178" s="247"/>
      <c r="L178" s="39"/>
      <c r="M178" s="157" t="s">
        <v>1</v>
      </c>
      <c r="N178" s="234" t="s">
        <v>39</v>
      </c>
      <c r="O178" s="248">
        <v>0</v>
      </c>
      <c r="P178" s="248">
        <f t="shared" si="21"/>
        <v>0</v>
      </c>
      <c r="Q178" s="248">
        <v>0</v>
      </c>
      <c r="R178" s="248">
        <f t="shared" si="22"/>
        <v>0</v>
      </c>
      <c r="S178" s="248">
        <v>0</v>
      </c>
      <c r="T178" s="160">
        <f t="shared" si="23"/>
        <v>0</v>
      </c>
      <c r="AR178" s="161" t="s">
        <v>202</v>
      </c>
      <c r="AT178" s="161" t="s">
        <v>140</v>
      </c>
      <c r="AU178" s="161" t="s">
        <v>86</v>
      </c>
      <c r="AY178" s="211" t="s">
        <v>138</v>
      </c>
      <c r="BE178" s="249">
        <f t="shared" si="24"/>
        <v>0</v>
      </c>
      <c r="BF178" s="249">
        <f t="shared" si="25"/>
        <v>0</v>
      </c>
      <c r="BG178" s="249">
        <f t="shared" si="26"/>
        <v>0</v>
      </c>
      <c r="BH178" s="249">
        <f t="shared" si="27"/>
        <v>0</v>
      </c>
      <c r="BI178" s="249">
        <f t="shared" si="28"/>
        <v>0</v>
      </c>
      <c r="BJ178" s="211" t="s">
        <v>86</v>
      </c>
      <c r="BK178" s="249">
        <f t="shared" si="29"/>
        <v>0</v>
      </c>
      <c r="BL178" s="211" t="s">
        <v>202</v>
      </c>
      <c r="BM178" s="161" t="s">
        <v>431</v>
      </c>
    </row>
    <row r="179" spans="2:65" s="2" customFormat="1" ht="21.75" customHeight="1">
      <c r="B179" s="246"/>
      <c r="C179" s="150" t="s">
        <v>288</v>
      </c>
      <c r="D179" s="150" t="s">
        <v>140</v>
      </c>
      <c r="E179" s="151" t="s">
        <v>2565</v>
      </c>
      <c r="F179" s="152" t="s">
        <v>2566</v>
      </c>
      <c r="G179" s="153" t="s">
        <v>1473</v>
      </c>
      <c r="H179" s="154">
        <v>2</v>
      </c>
      <c r="I179" s="178"/>
      <c r="J179" s="155">
        <f t="shared" si="20"/>
        <v>0</v>
      </c>
      <c r="K179" s="247"/>
      <c r="L179" s="39"/>
      <c r="M179" s="157" t="s">
        <v>1</v>
      </c>
      <c r="N179" s="234" t="s">
        <v>39</v>
      </c>
      <c r="O179" s="248">
        <v>0</v>
      </c>
      <c r="P179" s="248">
        <f t="shared" si="21"/>
        <v>0</v>
      </c>
      <c r="Q179" s="248">
        <v>0</v>
      </c>
      <c r="R179" s="248">
        <f t="shared" si="22"/>
        <v>0</v>
      </c>
      <c r="S179" s="248">
        <v>0</v>
      </c>
      <c r="T179" s="160">
        <f t="shared" si="23"/>
        <v>0</v>
      </c>
      <c r="AR179" s="161" t="s">
        <v>202</v>
      </c>
      <c r="AT179" s="161" t="s">
        <v>140</v>
      </c>
      <c r="AU179" s="161" t="s">
        <v>86</v>
      </c>
      <c r="AY179" s="211" t="s">
        <v>138</v>
      </c>
      <c r="BE179" s="249">
        <f t="shared" si="24"/>
        <v>0</v>
      </c>
      <c r="BF179" s="249">
        <f t="shared" si="25"/>
        <v>0</v>
      </c>
      <c r="BG179" s="249">
        <f t="shared" si="26"/>
        <v>0</v>
      </c>
      <c r="BH179" s="249">
        <f t="shared" si="27"/>
        <v>0</v>
      </c>
      <c r="BI179" s="249">
        <f t="shared" si="28"/>
        <v>0</v>
      </c>
      <c r="BJ179" s="211" t="s">
        <v>86</v>
      </c>
      <c r="BK179" s="249">
        <f t="shared" si="29"/>
        <v>0</v>
      </c>
      <c r="BL179" s="211" t="s">
        <v>202</v>
      </c>
      <c r="BM179" s="161" t="s">
        <v>439</v>
      </c>
    </row>
    <row r="180" spans="2:65" s="2" customFormat="1" ht="21.75" customHeight="1">
      <c r="B180" s="246"/>
      <c r="C180" s="150" t="s">
        <v>292</v>
      </c>
      <c r="D180" s="150" t="s">
        <v>140</v>
      </c>
      <c r="E180" s="151" t="s">
        <v>2568</v>
      </c>
      <c r="F180" s="152" t="s">
        <v>2569</v>
      </c>
      <c r="G180" s="153" t="s">
        <v>1473</v>
      </c>
      <c r="H180" s="154">
        <v>4</v>
      </c>
      <c r="I180" s="178"/>
      <c r="J180" s="155">
        <f t="shared" si="20"/>
        <v>0</v>
      </c>
      <c r="K180" s="247"/>
      <c r="L180" s="39"/>
      <c r="M180" s="157" t="s">
        <v>1</v>
      </c>
      <c r="N180" s="234" t="s">
        <v>39</v>
      </c>
      <c r="O180" s="248">
        <v>0</v>
      </c>
      <c r="P180" s="248">
        <f t="shared" si="21"/>
        <v>0</v>
      </c>
      <c r="Q180" s="248">
        <v>0</v>
      </c>
      <c r="R180" s="248">
        <f t="shared" si="22"/>
        <v>0</v>
      </c>
      <c r="S180" s="248">
        <v>0</v>
      </c>
      <c r="T180" s="160">
        <f t="shared" si="23"/>
        <v>0</v>
      </c>
      <c r="AR180" s="161" t="s">
        <v>202</v>
      </c>
      <c r="AT180" s="161" t="s">
        <v>140</v>
      </c>
      <c r="AU180" s="161" t="s">
        <v>86</v>
      </c>
      <c r="AY180" s="211" t="s">
        <v>138</v>
      </c>
      <c r="BE180" s="249">
        <f t="shared" si="24"/>
        <v>0</v>
      </c>
      <c r="BF180" s="249">
        <f t="shared" si="25"/>
        <v>0</v>
      </c>
      <c r="BG180" s="249">
        <f t="shared" si="26"/>
        <v>0</v>
      </c>
      <c r="BH180" s="249">
        <f t="shared" si="27"/>
        <v>0</v>
      </c>
      <c r="BI180" s="249">
        <f t="shared" si="28"/>
        <v>0</v>
      </c>
      <c r="BJ180" s="211" t="s">
        <v>86</v>
      </c>
      <c r="BK180" s="249">
        <f t="shared" si="29"/>
        <v>0</v>
      </c>
      <c r="BL180" s="211" t="s">
        <v>202</v>
      </c>
      <c r="BM180" s="161" t="s">
        <v>447</v>
      </c>
    </row>
    <row r="181" spans="2:65" s="2" customFormat="1" ht="24.2" customHeight="1">
      <c r="B181" s="246"/>
      <c r="C181" s="150" t="s">
        <v>296</v>
      </c>
      <c r="D181" s="150" t="s">
        <v>140</v>
      </c>
      <c r="E181" s="151" t="s">
        <v>2571</v>
      </c>
      <c r="F181" s="152" t="s">
        <v>2572</v>
      </c>
      <c r="G181" s="153" t="s">
        <v>1473</v>
      </c>
      <c r="H181" s="154">
        <v>2</v>
      </c>
      <c r="I181" s="178"/>
      <c r="J181" s="155">
        <f t="shared" si="20"/>
        <v>0</v>
      </c>
      <c r="K181" s="247"/>
      <c r="L181" s="39"/>
      <c r="M181" s="157" t="s">
        <v>1</v>
      </c>
      <c r="N181" s="234" t="s">
        <v>39</v>
      </c>
      <c r="O181" s="248">
        <v>0</v>
      </c>
      <c r="P181" s="248">
        <f t="shared" si="21"/>
        <v>0</v>
      </c>
      <c r="Q181" s="248">
        <v>0</v>
      </c>
      <c r="R181" s="248">
        <f t="shared" si="22"/>
        <v>0</v>
      </c>
      <c r="S181" s="248">
        <v>0</v>
      </c>
      <c r="T181" s="160">
        <f t="shared" si="23"/>
        <v>0</v>
      </c>
      <c r="AR181" s="161" t="s">
        <v>202</v>
      </c>
      <c r="AT181" s="161" t="s">
        <v>140</v>
      </c>
      <c r="AU181" s="161" t="s">
        <v>86</v>
      </c>
      <c r="AY181" s="211" t="s">
        <v>138</v>
      </c>
      <c r="BE181" s="249">
        <f t="shared" si="24"/>
        <v>0</v>
      </c>
      <c r="BF181" s="249">
        <f t="shared" si="25"/>
        <v>0</v>
      </c>
      <c r="BG181" s="249">
        <f t="shared" si="26"/>
        <v>0</v>
      </c>
      <c r="BH181" s="249">
        <f t="shared" si="27"/>
        <v>0</v>
      </c>
      <c r="BI181" s="249">
        <f t="shared" si="28"/>
        <v>0</v>
      </c>
      <c r="BJ181" s="211" t="s">
        <v>86</v>
      </c>
      <c r="BK181" s="249">
        <f t="shared" si="29"/>
        <v>0</v>
      </c>
      <c r="BL181" s="211" t="s">
        <v>202</v>
      </c>
      <c r="BM181" s="161" t="s">
        <v>455</v>
      </c>
    </row>
    <row r="182" spans="2:65" s="2" customFormat="1" ht="16.5" customHeight="1">
      <c r="B182" s="246"/>
      <c r="C182" s="150" t="s">
        <v>301</v>
      </c>
      <c r="D182" s="150" t="s">
        <v>140</v>
      </c>
      <c r="E182" s="151" t="s">
        <v>2574</v>
      </c>
      <c r="F182" s="152" t="s">
        <v>2575</v>
      </c>
      <c r="G182" s="153" t="s">
        <v>1473</v>
      </c>
      <c r="H182" s="154">
        <v>6</v>
      </c>
      <c r="I182" s="178"/>
      <c r="J182" s="155">
        <f t="shared" si="20"/>
        <v>0</v>
      </c>
      <c r="K182" s="247"/>
      <c r="L182" s="39"/>
      <c r="M182" s="157" t="s">
        <v>1</v>
      </c>
      <c r="N182" s="234" t="s">
        <v>39</v>
      </c>
      <c r="O182" s="248">
        <v>0</v>
      </c>
      <c r="P182" s="248">
        <f t="shared" si="21"/>
        <v>0</v>
      </c>
      <c r="Q182" s="248">
        <v>0</v>
      </c>
      <c r="R182" s="248">
        <f t="shared" si="22"/>
        <v>0</v>
      </c>
      <c r="S182" s="248">
        <v>0</v>
      </c>
      <c r="T182" s="160">
        <f t="shared" si="23"/>
        <v>0</v>
      </c>
      <c r="AR182" s="161" t="s">
        <v>202</v>
      </c>
      <c r="AT182" s="161" t="s">
        <v>140</v>
      </c>
      <c r="AU182" s="161" t="s">
        <v>86</v>
      </c>
      <c r="AY182" s="211" t="s">
        <v>138</v>
      </c>
      <c r="BE182" s="249">
        <f t="shared" si="24"/>
        <v>0</v>
      </c>
      <c r="BF182" s="249">
        <f t="shared" si="25"/>
        <v>0</v>
      </c>
      <c r="BG182" s="249">
        <f t="shared" si="26"/>
        <v>0</v>
      </c>
      <c r="BH182" s="249">
        <f t="shared" si="27"/>
        <v>0</v>
      </c>
      <c r="BI182" s="249">
        <f t="shared" si="28"/>
        <v>0</v>
      </c>
      <c r="BJ182" s="211" t="s">
        <v>86</v>
      </c>
      <c r="BK182" s="249">
        <f t="shared" si="29"/>
        <v>0</v>
      </c>
      <c r="BL182" s="211" t="s">
        <v>202</v>
      </c>
      <c r="BM182" s="161" t="s">
        <v>463</v>
      </c>
    </row>
    <row r="183" spans="2:65" s="2" customFormat="1" ht="16.5" customHeight="1">
      <c r="B183" s="246"/>
      <c r="C183" s="163" t="s">
        <v>305</v>
      </c>
      <c r="D183" s="163" t="s">
        <v>322</v>
      </c>
      <c r="E183" s="164" t="s">
        <v>2577</v>
      </c>
      <c r="F183" s="165" t="s">
        <v>2578</v>
      </c>
      <c r="G183" s="166" t="s">
        <v>1473</v>
      </c>
      <c r="H183" s="167">
        <v>6</v>
      </c>
      <c r="I183" s="180"/>
      <c r="J183" s="168">
        <f t="shared" si="20"/>
        <v>0</v>
      </c>
      <c r="K183" s="169"/>
      <c r="L183" s="170"/>
      <c r="M183" s="171" t="s">
        <v>1</v>
      </c>
      <c r="N183" s="251" t="s">
        <v>39</v>
      </c>
      <c r="O183" s="248">
        <v>0</v>
      </c>
      <c r="P183" s="248">
        <f t="shared" si="21"/>
        <v>0</v>
      </c>
      <c r="Q183" s="248">
        <v>0</v>
      </c>
      <c r="R183" s="248">
        <f t="shared" si="22"/>
        <v>0</v>
      </c>
      <c r="S183" s="248">
        <v>0</v>
      </c>
      <c r="T183" s="160">
        <f t="shared" si="23"/>
        <v>0</v>
      </c>
      <c r="AR183" s="161" t="s">
        <v>267</v>
      </c>
      <c r="AT183" s="161" t="s">
        <v>322</v>
      </c>
      <c r="AU183" s="161" t="s">
        <v>86</v>
      </c>
      <c r="AY183" s="211" t="s">
        <v>138</v>
      </c>
      <c r="BE183" s="249">
        <f t="shared" si="24"/>
        <v>0</v>
      </c>
      <c r="BF183" s="249">
        <f t="shared" si="25"/>
        <v>0</v>
      </c>
      <c r="BG183" s="249">
        <f t="shared" si="26"/>
        <v>0</v>
      </c>
      <c r="BH183" s="249">
        <f t="shared" si="27"/>
        <v>0</v>
      </c>
      <c r="BI183" s="249">
        <f t="shared" si="28"/>
        <v>0</v>
      </c>
      <c r="BJ183" s="211" t="s">
        <v>86</v>
      </c>
      <c r="BK183" s="249">
        <f t="shared" si="29"/>
        <v>0</v>
      </c>
      <c r="BL183" s="211" t="s">
        <v>202</v>
      </c>
      <c r="BM183" s="161" t="s">
        <v>471</v>
      </c>
    </row>
    <row r="184" spans="2:65" s="2" customFormat="1" ht="16.5" customHeight="1">
      <c r="B184" s="246"/>
      <c r="C184" s="150" t="s">
        <v>309</v>
      </c>
      <c r="D184" s="150" t="s">
        <v>140</v>
      </c>
      <c r="E184" s="151" t="s">
        <v>2580</v>
      </c>
      <c r="F184" s="152" t="s">
        <v>2581</v>
      </c>
      <c r="G184" s="153" t="s">
        <v>1473</v>
      </c>
      <c r="H184" s="154">
        <v>2</v>
      </c>
      <c r="I184" s="178"/>
      <c r="J184" s="155">
        <f t="shared" si="20"/>
        <v>0</v>
      </c>
      <c r="K184" s="247"/>
      <c r="L184" s="39"/>
      <c r="M184" s="157" t="s">
        <v>1</v>
      </c>
      <c r="N184" s="234" t="s">
        <v>39</v>
      </c>
      <c r="O184" s="248">
        <v>0</v>
      </c>
      <c r="P184" s="248">
        <f t="shared" si="21"/>
        <v>0</v>
      </c>
      <c r="Q184" s="248">
        <v>0</v>
      </c>
      <c r="R184" s="248">
        <f t="shared" si="22"/>
        <v>0</v>
      </c>
      <c r="S184" s="248">
        <v>0</v>
      </c>
      <c r="T184" s="160">
        <f t="shared" si="23"/>
        <v>0</v>
      </c>
      <c r="AR184" s="161" t="s">
        <v>202</v>
      </c>
      <c r="AT184" s="161" t="s">
        <v>140</v>
      </c>
      <c r="AU184" s="161" t="s">
        <v>86</v>
      </c>
      <c r="AY184" s="211" t="s">
        <v>138</v>
      </c>
      <c r="BE184" s="249">
        <f t="shared" si="24"/>
        <v>0</v>
      </c>
      <c r="BF184" s="249">
        <f t="shared" si="25"/>
        <v>0</v>
      </c>
      <c r="BG184" s="249">
        <f t="shared" si="26"/>
        <v>0</v>
      </c>
      <c r="BH184" s="249">
        <f t="shared" si="27"/>
        <v>0</v>
      </c>
      <c r="BI184" s="249">
        <f t="shared" si="28"/>
        <v>0</v>
      </c>
      <c r="BJ184" s="211" t="s">
        <v>86</v>
      </c>
      <c r="BK184" s="249">
        <f t="shared" si="29"/>
        <v>0</v>
      </c>
      <c r="BL184" s="211" t="s">
        <v>202</v>
      </c>
      <c r="BM184" s="161" t="s">
        <v>479</v>
      </c>
    </row>
    <row r="185" spans="2:65" s="2" customFormat="1" ht="16.5" customHeight="1">
      <c r="B185" s="246"/>
      <c r="C185" s="163" t="s">
        <v>313</v>
      </c>
      <c r="D185" s="163" t="s">
        <v>322</v>
      </c>
      <c r="E185" s="164" t="s">
        <v>2583</v>
      </c>
      <c r="F185" s="165" t="s">
        <v>2584</v>
      </c>
      <c r="G185" s="166" t="s">
        <v>1473</v>
      </c>
      <c r="H185" s="167">
        <v>2</v>
      </c>
      <c r="I185" s="180"/>
      <c r="J185" s="168">
        <f t="shared" si="20"/>
        <v>0</v>
      </c>
      <c r="K185" s="169"/>
      <c r="L185" s="170"/>
      <c r="M185" s="171" t="s">
        <v>1</v>
      </c>
      <c r="N185" s="251" t="s">
        <v>39</v>
      </c>
      <c r="O185" s="248">
        <v>0</v>
      </c>
      <c r="P185" s="248">
        <f t="shared" si="21"/>
        <v>0</v>
      </c>
      <c r="Q185" s="248">
        <v>0</v>
      </c>
      <c r="R185" s="248">
        <f t="shared" si="22"/>
        <v>0</v>
      </c>
      <c r="S185" s="248">
        <v>0</v>
      </c>
      <c r="T185" s="160">
        <f t="shared" si="23"/>
        <v>0</v>
      </c>
      <c r="AR185" s="161" t="s">
        <v>267</v>
      </c>
      <c r="AT185" s="161" t="s">
        <v>322</v>
      </c>
      <c r="AU185" s="161" t="s">
        <v>86</v>
      </c>
      <c r="AY185" s="211" t="s">
        <v>138</v>
      </c>
      <c r="BE185" s="249">
        <f t="shared" si="24"/>
        <v>0</v>
      </c>
      <c r="BF185" s="249">
        <f t="shared" si="25"/>
        <v>0</v>
      </c>
      <c r="BG185" s="249">
        <f t="shared" si="26"/>
        <v>0</v>
      </c>
      <c r="BH185" s="249">
        <f t="shared" si="27"/>
        <v>0</v>
      </c>
      <c r="BI185" s="249">
        <f t="shared" si="28"/>
        <v>0</v>
      </c>
      <c r="BJ185" s="211" t="s">
        <v>86</v>
      </c>
      <c r="BK185" s="249">
        <f t="shared" si="29"/>
        <v>0</v>
      </c>
      <c r="BL185" s="211" t="s">
        <v>202</v>
      </c>
      <c r="BM185" s="161" t="s">
        <v>487</v>
      </c>
    </row>
    <row r="186" spans="2:65" s="2" customFormat="1" ht="16.5" customHeight="1">
      <c r="B186" s="246"/>
      <c r="C186" s="150" t="s">
        <v>317</v>
      </c>
      <c r="D186" s="150" t="s">
        <v>140</v>
      </c>
      <c r="E186" s="151" t="s">
        <v>2586</v>
      </c>
      <c r="F186" s="152" t="s">
        <v>2587</v>
      </c>
      <c r="G186" s="153" t="s">
        <v>1473</v>
      </c>
      <c r="H186" s="154">
        <v>1</v>
      </c>
      <c r="I186" s="178"/>
      <c r="J186" s="155">
        <f t="shared" si="20"/>
        <v>0</v>
      </c>
      <c r="K186" s="247"/>
      <c r="L186" s="39"/>
      <c r="M186" s="157" t="s">
        <v>1</v>
      </c>
      <c r="N186" s="234" t="s">
        <v>39</v>
      </c>
      <c r="O186" s="248">
        <v>0</v>
      </c>
      <c r="P186" s="248">
        <f t="shared" si="21"/>
        <v>0</v>
      </c>
      <c r="Q186" s="248">
        <v>0</v>
      </c>
      <c r="R186" s="248">
        <f t="shared" si="22"/>
        <v>0</v>
      </c>
      <c r="S186" s="248">
        <v>0</v>
      </c>
      <c r="T186" s="160">
        <f t="shared" si="23"/>
        <v>0</v>
      </c>
      <c r="AR186" s="161" t="s">
        <v>202</v>
      </c>
      <c r="AT186" s="161" t="s">
        <v>140</v>
      </c>
      <c r="AU186" s="161" t="s">
        <v>86</v>
      </c>
      <c r="AY186" s="211" t="s">
        <v>138</v>
      </c>
      <c r="BE186" s="249">
        <f t="shared" si="24"/>
        <v>0</v>
      </c>
      <c r="BF186" s="249">
        <f t="shared" si="25"/>
        <v>0</v>
      </c>
      <c r="BG186" s="249">
        <f t="shared" si="26"/>
        <v>0</v>
      </c>
      <c r="BH186" s="249">
        <f t="shared" si="27"/>
        <v>0</v>
      </c>
      <c r="BI186" s="249">
        <f t="shared" si="28"/>
        <v>0</v>
      </c>
      <c r="BJ186" s="211" t="s">
        <v>86</v>
      </c>
      <c r="BK186" s="249">
        <f t="shared" si="29"/>
        <v>0</v>
      </c>
      <c r="BL186" s="211" t="s">
        <v>202</v>
      </c>
      <c r="BM186" s="161" t="s">
        <v>496</v>
      </c>
    </row>
    <row r="187" spans="2:65" s="2" customFormat="1" ht="16.5" customHeight="1">
      <c r="B187" s="246"/>
      <c r="C187" s="150" t="s">
        <v>321</v>
      </c>
      <c r="D187" s="150" t="s">
        <v>140</v>
      </c>
      <c r="E187" s="151" t="s">
        <v>2589</v>
      </c>
      <c r="F187" s="152" t="s">
        <v>2590</v>
      </c>
      <c r="G187" s="153" t="s">
        <v>519</v>
      </c>
      <c r="H187" s="154">
        <v>15</v>
      </c>
      <c r="I187" s="178"/>
      <c r="J187" s="155">
        <f t="shared" si="20"/>
        <v>0</v>
      </c>
      <c r="K187" s="247"/>
      <c r="L187" s="39"/>
      <c r="M187" s="157" t="s">
        <v>1</v>
      </c>
      <c r="N187" s="234" t="s">
        <v>39</v>
      </c>
      <c r="O187" s="248">
        <v>0</v>
      </c>
      <c r="P187" s="248">
        <f t="shared" si="21"/>
        <v>0</v>
      </c>
      <c r="Q187" s="248">
        <v>0</v>
      </c>
      <c r="R187" s="248">
        <f t="shared" si="22"/>
        <v>0</v>
      </c>
      <c r="S187" s="248">
        <v>0</v>
      </c>
      <c r="T187" s="160">
        <f t="shared" si="23"/>
        <v>0</v>
      </c>
      <c r="AR187" s="161" t="s">
        <v>202</v>
      </c>
      <c r="AT187" s="161" t="s">
        <v>140</v>
      </c>
      <c r="AU187" s="161" t="s">
        <v>86</v>
      </c>
      <c r="AY187" s="211" t="s">
        <v>138</v>
      </c>
      <c r="BE187" s="249">
        <f t="shared" si="24"/>
        <v>0</v>
      </c>
      <c r="BF187" s="249">
        <f t="shared" si="25"/>
        <v>0</v>
      </c>
      <c r="BG187" s="249">
        <f t="shared" si="26"/>
        <v>0</v>
      </c>
      <c r="BH187" s="249">
        <f t="shared" si="27"/>
        <v>0</v>
      </c>
      <c r="BI187" s="249">
        <f t="shared" si="28"/>
        <v>0</v>
      </c>
      <c r="BJ187" s="211" t="s">
        <v>86</v>
      </c>
      <c r="BK187" s="249">
        <f t="shared" si="29"/>
        <v>0</v>
      </c>
      <c r="BL187" s="211" t="s">
        <v>202</v>
      </c>
      <c r="BM187" s="161" t="s">
        <v>504</v>
      </c>
    </row>
    <row r="188" spans="2:65" s="2" customFormat="1" ht="16.5" customHeight="1">
      <c r="B188" s="246"/>
      <c r="C188" s="163" t="s">
        <v>326</v>
      </c>
      <c r="D188" s="163" t="s">
        <v>322</v>
      </c>
      <c r="E188" s="164" t="s">
        <v>2592</v>
      </c>
      <c r="F188" s="165" t="s">
        <v>2593</v>
      </c>
      <c r="G188" s="166" t="s">
        <v>1473</v>
      </c>
      <c r="H188" s="167">
        <v>1</v>
      </c>
      <c r="I188" s="180"/>
      <c r="J188" s="168">
        <f t="shared" si="20"/>
        <v>0</v>
      </c>
      <c r="K188" s="169"/>
      <c r="L188" s="170"/>
      <c r="M188" s="171" t="s">
        <v>1</v>
      </c>
      <c r="N188" s="251" t="s">
        <v>39</v>
      </c>
      <c r="O188" s="248">
        <v>0</v>
      </c>
      <c r="P188" s="248">
        <f t="shared" si="21"/>
        <v>0</v>
      </c>
      <c r="Q188" s="248">
        <v>0</v>
      </c>
      <c r="R188" s="248">
        <f t="shared" si="22"/>
        <v>0</v>
      </c>
      <c r="S188" s="248">
        <v>0</v>
      </c>
      <c r="T188" s="160">
        <f t="shared" si="23"/>
        <v>0</v>
      </c>
      <c r="AR188" s="161" t="s">
        <v>267</v>
      </c>
      <c r="AT188" s="161" t="s">
        <v>322</v>
      </c>
      <c r="AU188" s="161" t="s">
        <v>86</v>
      </c>
      <c r="AY188" s="211" t="s">
        <v>138</v>
      </c>
      <c r="BE188" s="249">
        <f t="shared" si="24"/>
        <v>0</v>
      </c>
      <c r="BF188" s="249">
        <f t="shared" si="25"/>
        <v>0</v>
      </c>
      <c r="BG188" s="249">
        <f t="shared" si="26"/>
        <v>0</v>
      </c>
      <c r="BH188" s="249">
        <f t="shared" si="27"/>
        <v>0</v>
      </c>
      <c r="BI188" s="249">
        <f t="shared" si="28"/>
        <v>0</v>
      </c>
      <c r="BJ188" s="211" t="s">
        <v>86</v>
      </c>
      <c r="BK188" s="249">
        <f t="shared" si="29"/>
        <v>0</v>
      </c>
      <c r="BL188" s="211" t="s">
        <v>202</v>
      </c>
      <c r="BM188" s="161" t="s">
        <v>512</v>
      </c>
    </row>
    <row r="189" spans="2:65" s="2" customFormat="1" ht="24.2" customHeight="1">
      <c r="B189" s="246"/>
      <c r="C189" s="150" t="s">
        <v>330</v>
      </c>
      <c r="D189" s="150" t="s">
        <v>140</v>
      </c>
      <c r="E189" s="151" t="s">
        <v>2595</v>
      </c>
      <c r="F189" s="152" t="s">
        <v>2596</v>
      </c>
      <c r="G189" s="153" t="s">
        <v>209</v>
      </c>
      <c r="H189" s="154">
        <v>0.54700000000000004</v>
      </c>
      <c r="I189" s="178"/>
      <c r="J189" s="155">
        <f t="shared" si="20"/>
        <v>0</v>
      </c>
      <c r="K189" s="247"/>
      <c r="L189" s="39"/>
      <c r="M189" s="157" t="s">
        <v>1</v>
      </c>
      <c r="N189" s="234" t="s">
        <v>39</v>
      </c>
      <c r="O189" s="248">
        <v>0</v>
      </c>
      <c r="P189" s="248">
        <f t="shared" si="21"/>
        <v>0</v>
      </c>
      <c r="Q189" s="248">
        <v>0</v>
      </c>
      <c r="R189" s="248">
        <f t="shared" si="22"/>
        <v>0</v>
      </c>
      <c r="S189" s="248">
        <v>0</v>
      </c>
      <c r="T189" s="160">
        <f t="shared" si="23"/>
        <v>0</v>
      </c>
      <c r="AR189" s="161" t="s">
        <v>202</v>
      </c>
      <c r="AT189" s="161" t="s">
        <v>140</v>
      </c>
      <c r="AU189" s="161" t="s">
        <v>86</v>
      </c>
      <c r="AY189" s="211" t="s">
        <v>138</v>
      </c>
      <c r="BE189" s="249">
        <f t="shared" si="24"/>
        <v>0</v>
      </c>
      <c r="BF189" s="249">
        <f t="shared" si="25"/>
        <v>0</v>
      </c>
      <c r="BG189" s="249">
        <f t="shared" si="26"/>
        <v>0</v>
      </c>
      <c r="BH189" s="249">
        <f t="shared" si="27"/>
        <v>0</v>
      </c>
      <c r="BI189" s="249">
        <f t="shared" si="28"/>
        <v>0</v>
      </c>
      <c r="BJ189" s="211" t="s">
        <v>86</v>
      </c>
      <c r="BK189" s="249">
        <f t="shared" si="29"/>
        <v>0</v>
      </c>
      <c r="BL189" s="211" t="s">
        <v>202</v>
      </c>
      <c r="BM189" s="161" t="s">
        <v>521</v>
      </c>
    </row>
    <row r="190" spans="2:65" s="239" customFormat="1" ht="22.9" customHeight="1">
      <c r="B190" s="240"/>
      <c r="D190" s="138" t="s">
        <v>72</v>
      </c>
      <c r="E190" s="147" t="s">
        <v>2598</v>
      </c>
      <c r="F190" s="147" t="s">
        <v>2599</v>
      </c>
      <c r="J190" s="245">
        <f>BK190</f>
        <v>0</v>
      </c>
      <c r="L190" s="240"/>
      <c r="M190" s="242"/>
      <c r="P190" s="243">
        <f>SUM(P191:P211)</f>
        <v>0</v>
      </c>
      <c r="R190" s="243">
        <f>SUM(R191:R211)</f>
        <v>0</v>
      </c>
      <c r="T190" s="244">
        <f>SUM(T191:T211)</f>
        <v>0</v>
      </c>
      <c r="AR190" s="138" t="s">
        <v>86</v>
      </c>
      <c r="AT190" s="145" t="s">
        <v>72</v>
      </c>
      <c r="AU190" s="145" t="s">
        <v>80</v>
      </c>
      <c r="AY190" s="138" t="s">
        <v>138</v>
      </c>
      <c r="BK190" s="146">
        <f>SUM(BK191:BK211)</f>
        <v>0</v>
      </c>
    </row>
    <row r="191" spans="2:65" s="2" customFormat="1" ht="21.75" customHeight="1">
      <c r="B191" s="246"/>
      <c r="C191" s="150" t="s">
        <v>334</v>
      </c>
      <c r="D191" s="150" t="s">
        <v>140</v>
      </c>
      <c r="E191" s="151" t="s">
        <v>2600</v>
      </c>
      <c r="F191" s="152" t="s">
        <v>2601</v>
      </c>
      <c r="G191" s="153" t="s">
        <v>143</v>
      </c>
      <c r="H191" s="188">
        <v>0</v>
      </c>
      <c r="I191" s="155"/>
      <c r="J191" s="155">
        <f t="shared" ref="J191:J211" si="30">ROUND(I191*H191,2)</f>
        <v>0</v>
      </c>
      <c r="K191" s="247"/>
      <c r="L191" s="39"/>
      <c r="M191" s="157" t="s">
        <v>1</v>
      </c>
      <c r="N191" s="234" t="s">
        <v>39</v>
      </c>
      <c r="O191" s="248">
        <v>0</v>
      </c>
      <c r="P191" s="248">
        <f t="shared" ref="P191:P211" si="31">O191*H191</f>
        <v>0</v>
      </c>
      <c r="Q191" s="248">
        <v>0</v>
      </c>
      <c r="R191" s="248">
        <f t="shared" ref="R191:R211" si="32">Q191*H191</f>
        <v>0</v>
      </c>
      <c r="S191" s="248">
        <v>0</v>
      </c>
      <c r="T191" s="160">
        <f t="shared" ref="T191:T211" si="33">S191*H191</f>
        <v>0</v>
      </c>
      <c r="AR191" s="161" t="s">
        <v>202</v>
      </c>
      <c r="AT191" s="161" t="s">
        <v>140</v>
      </c>
      <c r="AU191" s="161" t="s">
        <v>86</v>
      </c>
      <c r="AY191" s="211" t="s">
        <v>138</v>
      </c>
      <c r="BE191" s="249">
        <f t="shared" ref="BE191:BE211" si="34">IF(N191="základná",J191,0)</f>
        <v>0</v>
      </c>
      <c r="BF191" s="249">
        <f t="shared" ref="BF191:BF211" si="35">IF(N191="znížená",J191,0)</f>
        <v>0</v>
      </c>
      <c r="BG191" s="249">
        <f t="shared" ref="BG191:BG211" si="36">IF(N191="zákl. prenesená",J191,0)</f>
        <v>0</v>
      </c>
      <c r="BH191" s="249">
        <f t="shared" ref="BH191:BH211" si="37">IF(N191="zníž. prenesená",J191,0)</f>
        <v>0</v>
      </c>
      <c r="BI191" s="249">
        <f t="shared" ref="BI191:BI211" si="38">IF(N191="nulová",J191,0)</f>
        <v>0</v>
      </c>
      <c r="BJ191" s="211" t="s">
        <v>86</v>
      </c>
      <c r="BK191" s="249">
        <f t="shared" ref="BK191:BK211" si="39">ROUND(I191*H191,2)</f>
        <v>0</v>
      </c>
      <c r="BL191" s="211" t="s">
        <v>202</v>
      </c>
      <c r="BM191" s="161" t="s">
        <v>529</v>
      </c>
    </row>
    <row r="192" spans="2:65" s="2" customFormat="1" ht="21.75" customHeight="1">
      <c r="B192" s="246"/>
      <c r="C192" s="150" t="s">
        <v>338</v>
      </c>
      <c r="D192" s="150" t="s">
        <v>140</v>
      </c>
      <c r="E192" s="151" t="s">
        <v>2603</v>
      </c>
      <c r="F192" s="152" t="s">
        <v>2604</v>
      </c>
      <c r="G192" s="153" t="s">
        <v>143</v>
      </c>
      <c r="H192" s="188">
        <v>0</v>
      </c>
      <c r="I192" s="155"/>
      <c r="J192" s="155">
        <f t="shared" si="30"/>
        <v>0</v>
      </c>
      <c r="K192" s="247"/>
      <c r="L192" s="39"/>
      <c r="M192" s="157" t="s">
        <v>1</v>
      </c>
      <c r="N192" s="234" t="s">
        <v>39</v>
      </c>
      <c r="O192" s="248">
        <v>0</v>
      </c>
      <c r="P192" s="248">
        <f t="shared" si="31"/>
        <v>0</v>
      </c>
      <c r="Q192" s="248">
        <v>0</v>
      </c>
      <c r="R192" s="248">
        <f t="shared" si="32"/>
        <v>0</v>
      </c>
      <c r="S192" s="248">
        <v>0</v>
      </c>
      <c r="T192" s="160">
        <f t="shared" si="33"/>
        <v>0</v>
      </c>
      <c r="AR192" s="161" t="s">
        <v>202</v>
      </c>
      <c r="AT192" s="161" t="s">
        <v>140</v>
      </c>
      <c r="AU192" s="161" t="s">
        <v>86</v>
      </c>
      <c r="AY192" s="211" t="s">
        <v>138</v>
      </c>
      <c r="BE192" s="249">
        <f t="shared" si="34"/>
        <v>0</v>
      </c>
      <c r="BF192" s="249">
        <f t="shared" si="35"/>
        <v>0</v>
      </c>
      <c r="BG192" s="249">
        <f t="shared" si="36"/>
        <v>0</v>
      </c>
      <c r="BH192" s="249">
        <f t="shared" si="37"/>
        <v>0</v>
      </c>
      <c r="BI192" s="249">
        <f t="shared" si="38"/>
        <v>0</v>
      </c>
      <c r="BJ192" s="211" t="s">
        <v>86</v>
      </c>
      <c r="BK192" s="249">
        <f t="shared" si="39"/>
        <v>0</v>
      </c>
      <c r="BL192" s="211" t="s">
        <v>202</v>
      </c>
      <c r="BM192" s="161" t="s">
        <v>537</v>
      </c>
    </row>
    <row r="193" spans="2:65" s="2" customFormat="1" ht="16.5" customHeight="1">
      <c r="B193" s="246"/>
      <c r="C193" s="163" t="s">
        <v>342</v>
      </c>
      <c r="D193" s="163" t="s">
        <v>322</v>
      </c>
      <c r="E193" s="164" t="s">
        <v>2606</v>
      </c>
      <c r="F193" s="165" t="s">
        <v>2607</v>
      </c>
      <c r="G193" s="166" t="s">
        <v>1473</v>
      </c>
      <c r="H193" s="189">
        <v>0</v>
      </c>
      <c r="I193" s="168"/>
      <c r="J193" s="168">
        <f t="shared" si="30"/>
        <v>0</v>
      </c>
      <c r="K193" s="169"/>
      <c r="L193" s="170"/>
      <c r="M193" s="171" t="s">
        <v>1</v>
      </c>
      <c r="N193" s="251" t="s">
        <v>39</v>
      </c>
      <c r="O193" s="248">
        <v>0</v>
      </c>
      <c r="P193" s="248">
        <f t="shared" si="31"/>
        <v>0</v>
      </c>
      <c r="Q193" s="248">
        <v>0</v>
      </c>
      <c r="R193" s="248">
        <f t="shared" si="32"/>
        <v>0</v>
      </c>
      <c r="S193" s="248">
        <v>0</v>
      </c>
      <c r="T193" s="160">
        <f t="shared" si="33"/>
        <v>0</v>
      </c>
      <c r="AR193" s="161" t="s">
        <v>267</v>
      </c>
      <c r="AT193" s="161" t="s">
        <v>322</v>
      </c>
      <c r="AU193" s="161" t="s">
        <v>86</v>
      </c>
      <c r="AY193" s="211" t="s">
        <v>138</v>
      </c>
      <c r="BE193" s="249">
        <f t="shared" si="34"/>
        <v>0</v>
      </c>
      <c r="BF193" s="249">
        <f t="shared" si="35"/>
        <v>0</v>
      </c>
      <c r="BG193" s="249">
        <f t="shared" si="36"/>
        <v>0</v>
      </c>
      <c r="BH193" s="249">
        <f t="shared" si="37"/>
        <v>0</v>
      </c>
      <c r="BI193" s="249">
        <f t="shared" si="38"/>
        <v>0</v>
      </c>
      <c r="BJ193" s="211" t="s">
        <v>86</v>
      </c>
      <c r="BK193" s="249">
        <f t="shared" si="39"/>
        <v>0</v>
      </c>
      <c r="BL193" s="211" t="s">
        <v>202</v>
      </c>
      <c r="BM193" s="161" t="s">
        <v>543</v>
      </c>
    </row>
    <row r="194" spans="2:65" s="2" customFormat="1" ht="16.5" customHeight="1">
      <c r="B194" s="246"/>
      <c r="C194" s="163" t="s">
        <v>346</v>
      </c>
      <c r="D194" s="163" t="s">
        <v>322</v>
      </c>
      <c r="E194" s="164" t="s">
        <v>2609</v>
      </c>
      <c r="F194" s="165" t="s">
        <v>2610</v>
      </c>
      <c r="G194" s="166" t="s">
        <v>1473</v>
      </c>
      <c r="H194" s="189">
        <v>0</v>
      </c>
      <c r="I194" s="168"/>
      <c r="J194" s="168">
        <f t="shared" si="30"/>
        <v>0</v>
      </c>
      <c r="K194" s="169"/>
      <c r="L194" s="170"/>
      <c r="M194" s="171" t="s">
        <v>1</v>
      </c>
      <c r="N194" s="251" t="s">
        <v>39</v>
      </c>
      <c r="O194" s="248">
        <v>0</v>
      </c>
      <c r="P194" s="248">
        <f t="shared" si="31"/>
        <v>0</v>
      </c>
      <c r="Q194" s="248">
        <v>0</v>
      </c>
      <c r="R194" s="248">
        <f t="shared" si="32"/>
        <v>0</v>
      </c>
      <c r="S194" s="248">
        <v>0</v>
      </c>
      <c r="T194" s="160">
        <f t="shared" si="33"/>
        <v>0</v>
      </c>
      <c r="AR194" s="161" t="s">
        <v>267</v>
      </c>
      <c r="AT194" s="161" t="s">
        <v>322</v>
      </c>
      <c r="AU194" s="161" t="s">
        <v>86</v>
      </c>
      <c r="AY194" s="211" t="s">
        <v>138</v>
      </c>
      <c r="BE194" s="249">
        <f t="shared" si="34"/>
        <v>0</v>
      </c>
      <c r="BF194" s="249">
        <f t="shared" si="35"/>
        <v>0</v>
      </c>
      <c r="BG194" s="249">
        <f t="shared" si="36"/>
        <v>0</v>
      </c>
      <c r="BH194" s="249">
        <f t="shared" si="37"/>
        <v>0</v>
      </c>
      <c r="BI194" s="249">
        <f t="shared" si="38"/>
        <v>0</v>
      </c>
      <c r="BJ194" s="211" t="s">
        <v>86</v>
      </c>
      <c r="BK194" s="249">
        <f t="shared" si="39"/>
        <v>0</v>
      </c>
      <c r="BL194" s="211" t="s">
        <v>202</v>
      </c>
      <c r="BM194" s="161" t="s">
        <v>551</v>
      </c>
    </row>
    <row r="195" spans="2:65" s="2" customFormat="1" ht="24.2" customHeight="1">
      <c r="B195" s="246"/>
      <c r="C195" s="150" t="s">
        <v>350</v>
      </c>
      <c r="D195" s="150" t="s">
        <v>140</v>
      </c>
      <c r="E195" s="151" t="s">
        <v>2612</v>
      </c>
      <c r="F195" s="152" t="s">
        <v>2613</v>
      </c>
      <c r="G195" s="153" t="s">
        <v>143</v>
      </c>
      <c r="H195" s="188">
        <v>0</v>
      </c>
      <c r="I195" s="155"/>
      <c r="J195" s="155">
        <f t="shared" si="30"/>
        <v>0</v>
      </c>
      <c r="K195" s="247"/>
      <c r="L195" s="39"/>
      <c r="M195" s="157" t="s">
        <v>1</v>
      </c>
      <c r="N195" s="234" t="s">
        <v>39</v>
      </c>
      <c r="O195" s="248">
        <v>0</v>
      </c>
      <c r="P195" s="248">
        <f t="shared" si="31"/>
        <v>0</v>
      </c>
      <c r="Q195" s="248">
        <v>0</v>
      </c>
      <c r="R195" s="248">
        <f t="shared" si="32"/>
        <v>0</v>
      </c>
      <c r="S195" s="248">
        <v>0</v>
      </c>
      <c r="T195" s="160">
        <f t="shared" si="33"/>
        <v>0</v>
      </c>
      <c r="AR195" s="161" t="s">
        <v>202</v>
      </c>
      <c r="AT195" s="161" t="s">
        <v>140</v>
      </c>
      <c r="AU195" s="161" t="s">
        <v>86</v>
      </c>
      <c r="AY195" s="211" t="s">
        <v>138</v>
      </c>
      <c r="BE195" s="249">
        <f t="shared" si="34"/>
        <v>0</v>
      </c>
      <c r="BF195" s="249">
        <f t="shared" si="35"/>
        <v>0</v>
      </c>
      <c r="BG195" s="249">
        <f t="shared" si="36"/>
        <v>0</v>
      </c>
      <c r="BH195" s="249">
        <f t="shared" si="37"/>
        <v>0</v>
      </c>
      <c r="BI195" s="249">
        <f t="shared" si="38"/>
        <v>0</v>
      </c>
      <c r="BJ195" s="211" t="s">
        <v>86</v>
      </c>
      <c r="BK195" s="249">
        <f t="shared" si="39"/>
        <v>0</v>
      </c>
      <c r="BL195" s="211" t="s">
        <v>202</v>
      </c>
      <c r="BM195" s="161" t="s">
        <v>559</v>
      </c>
    </row>
    <row r="196" spans="2:65" s="2" customFormat="1" ht="24.2" customHeight="1">
      <c r="B196" s="246"/>
      <c r="C196" s="150" t="s">
        <v>354</v>
      </c>
      <c r="D196" s="150" t="s">
        <v>140</v>
      </c>
      <c r="E196" s="151" t="s">
        <v>2615</v>
      </c>
      <c r="F196" s="152" t="s">
        <v>2616</v>
      </c>
      <c r="G196" s="153" t="s">
        <v>143</v>
      </c>
      <c r="H196" s="188">
        <v>0</v>
      </c>
      <c r="I196" s="155"/>
      <c r="J196" s="155">
        <f t="shared" si="30"/>
        <v>0</v>
      </c>
      <c r="K196" s="247"/>
      <c r="L196" s="39"/>
      <c r="M196" s="157" t="s">
        <v>1</v>
      </c>
      <c r="N196" s="234" t="s">
        <v>39</v>
      </c>
      <c r="O196" s="248">
        <v>0</v>
      </c>
      <c r="P196" s="248">
        <f t="shared" si="31"/>
        <v>0</v>
      </c>
      <c r="Q196" s="248">
        <v>0</v>
      </c>
      <c r="R196" s="248">
        <f t="shared" si="32"/>
        <v>0</v>
      </c>
      <c r="S196" s="248">
        <v>0</v>
      </c>
      <c r="T196" s="160">
        <f t="shared" si="33"/>
        <v>0</v>
      </c>
      <c r="AR196" s="161" t="s">
        <v>202</v>
      </c>
      <c r="AT196" s="161" t="s">
        <v>140</v>
      </c>
      <c r="AU196" s="161" t="s">
        <v>86</v>
      </c>
      <c r="AY196" s="211" t="s">
        <v>138</v>
      </c>
      <c r="BE196" s="249">
        <f t="shared" si="34"/>
        <v>0</v>
      </c>
      <c r="BF196" s="249">
        <f t="shared" si="35"/>
        <v>0</v>
      </c>
      <c r="BG196" s="249">
        <f t="shared" si="36"/>
        <v>0</v>
      </c>
      <c r="BH196" s="249">
        <f t="shared" si="37"/>
        <v>0</v>
      </c>
      <c r="BI196" s="249">
        <f t="shared" si="38"/>
        <v>0</v>
      </c>
      <c r="BJ196" s="211" t="s">
        <v>86</v>
      </c>
      <c r="BK196" s="249">
        <f t="shared" si="39"/>
        <v>0</v>
      </c>
      <c r="BL196" s="211" t="s">
        <v>202</v>
      </c>
      <c r="BM196" s="161" t="s">
        <v>567</v>
      </c>
    </row>
    <row r="197" spans="2:65" s="2" customFormat="1" ht="24.2" customHeight="1">
      <c r="B197" s="246"/>
      <c r="C197" s="150" t="s">
        <v>358</v>
      </c>
      <c r="D197" s="150" t="s">
        <v>140</v>
      </c>
      <c r="E197" s="151" t="s">
        <v>2618</v>
      </c>
      <c r="F197" s="152" t="s">
        <v>2619</v>
      </c>
      <c r="G197" s="153" t="s">
        <v>143</v>
      </c>
      <c r="H197" s="188">
        <v>0</v>
      </c>
      <c r="I197" s="155"/>
      <c r="J197" s="155">
        <f t="shared" si="30"/>
        <v>0</v>
      </c>
      <c r="K197" s="247"/>
      <c r="L197" s="39"/>
      <c r="M197" s="157" t="s">
        <v>1</v>
      </c>
      <c r="N197" s="234" t="s">
        <v>39</v>
      </c>
      <c r="O197" s="248">
        <v>0</v>
      </c>
      <c r="P197" s="248">
        <f t="shared" si="31"/>
        <v>0</v>
      </c>
      <c r="Q197" s="248">
        <v>0</v>
      </c>
      <c r="R197" s="248">
        <f t="shared" si="32"/>
        <v>0</v>
      </c>
      <c r="S197" s="248">
        <v>0</v>
      </c>
      <c r="T197" s="160">
        <f t="shared" si="33"/>
        <v>0</v>
      </c>
      <c r="AR197" s="161" t="s">
        <v>202</v>
      </c>
      <c r="AT197" s="161" t="s">
        <v>140</v>
      </c>
      <c r="AU197" s="161" t="s">
        <v>86</v>
      </c>
      <c r="AY197" s="211" t="s">
        <v>138</v>
      </c>
      <c r="BE197" s="249">
        <f t="shared" si="34"/>
        <v>0</v>
      </c>
      <c r="BF197" s="249">
        <f t="shared" si="35"/>
        <v>0</v>
      </c>
      <c r="BG197" s="249">
        <f t="shared" si="36"/>
        <v>0</v>
      </c>
      <c r="BH197" s="249">
        <f t="shared" si="37"/>
        <v>0</v>
      </c>
      <c r="BI197" s="249">
        <f t="shared" si="38"/>
        <v>0</v>
      </c>
      <c r="BJ197" s="211" t="s">
        <v>86</v>
      </c>
      <c r="BK197" s="249">
        <f t="shared" si="39"/>
        <v>0</v>
      </c>
      <c r="BL197" s="211" t="s">
        <v>202</v>
      </c>
      <c r="BM197" s="161" t="s">
        <v>575</v>
      </c>
    </row>
    <row r="198" spans="2:65" s="2" customFormat="1" ht="24.2" customHeight="1">
      <c r="B198" s="246"/>
      <c r="C198" s="150" t="s">
        <v>362</v>
      </c>
      <c r="D198" s="150" t="s">
        <v>140</v>
      </c>
      <c r="E198" s="151" t="s">
        <v>2621</v>
      </c>
      <c r="F198" s="152" t="s">
        <v>2622</v>
      </c>
      <c r="G198" s="153" t="s">
        <v>143</v>
      </c>
      <c r="H198" s="188">
        <v>0</v>
      </c>
      <c r="I198" s="155"/>
      <c r="J198" s="155">
        <f t="shared" si="30"/>
        <v>0</v>
      </c>
      <c r="K198" s="247"/>
      <c r="L198" s="39"/>
      <c r="M198" s="157" t="s">
        <v>1</v>
      </c>
      <c r="N198" s="234" t="s">
        <v>39</v>
      </c>
      <c r="O198" s="248">
        <v>0</v>
      </c>
      <c r="P198" s="248">
        <f t="shared" si="31"/>
        <v>0</v>
      </c>
      <c r="Q198" s="248">
        <v>0</v>
      </c>
      <c r="R198" s="248">
        <f t="shared" si="32"/>
        <v>0</v>
      </c>
      <c r="S198" s="248">
        <v>0</v>
      </c>
      <c r="T198" s="160">
        <f t="shared" si="33"/>
        <v>0</v>
      </c>
      <c r="AR198" s="161" t="s">
        <v>202</v>
      </c>
      <c r="AT198" s="161" t="s">
        <v>140</v>
      </c>
      <c r="AU198" s="161" t="s">
        <v>86</v>
      </c>
      <c r="AY198" s="211" t="s">
        <v>138</v>
      </c>
      <c r="BE198" s="249">
        <f t="shared" si="34"/>
        <v>0</v>
      </c>
      <c r="BF198" s="249">
        <f t="shared" si="35"/>
        <v>0</v>
      </c>
      <c r="BG198" s="249">
        <f t="shared" si="36"/>
        <v>0</v>
      </c>
      <c r="BH198" s="249">
        <f t="shared" si="37"/>
        <v>0</v>
      </c>
      <c r="BI198" s="249">
        <f t="shared" si="38"/>
        <v>0</v>
      </c>
      <c r="BJ198" s="211" t="s">
        <v>86</v>
      </c>
      <c r="BK198" s="249">
        <f t="shared" si="39"/>
        <v>0</v>
      </c>
      <c r="BL198" s="211" t="s">
        <v>202</v>
      </c>
      <c r="BM198" s="161" t="s">
        <v>583</v>
      </c>
    </row>
    <row r="199" spans="2:65" s="2" customFormat="1" ht="24.2" customHeight="1">
      <c r="B199" s="246"/>
      <c r="C199" s="150" t="s">
        <v>366</v>
      </c>
      <c r="D199" s="150" t="s">
        <v>140</v>
      </c>
      <c r="E199" s="151" t="s">
        <v>2624</v>
      </c>
      <c r="F199" s="152" t="s">
        <v>2625</v>
      </c>
      <c r="G199" s="153" t="s">
        <v>143</v>
      </c>
      <c r="H199" s="188">
        <v>0</v>
      </c>
      <c r="I199" s="155"/>
      <c r="J199" s="155">
        <f t="shared" si="30"/>
        <v>0</v>
      </c>
      <c r="K199" s="247"/>
      <c r="L199" s="39"/>
      <c r="M199" s="157" t="s">
        <v>1</v>
      </c>
      <c r="N199" s="234" t="s">
        <v>39</v>
      </c>
      <c r="O199" s="248">
        <v>0</v>
      </c>
      <c r="P199" s="248">
        <f t="shared" si="31"/>
        <v>0</v>
      </c>
      <c r="Q199" s="248">
        <v>0</v>
      </c>
      <c r="R199" s="248">
        <f t="shared" si="32"/>
        <v>0</v>
      </c>
      <c r="S199" s="248">
        <v>0</v>
      </c>
      <c r="T199" s="160">
        <f t="shared" si="33"/>
        <v>0</v>
      </c>
      <c r="AR199" s="161" t="s">
        <v>202</v>
      </c>
      <c r="AT199" s="161" t="s">
        <v>140</v>
      </c>
      <c r="AU199" s="161" t="s">
        <v>86</v>
      </c>
      <c r="AY199" s="211" t="s">
        <v>138</v>
      </c>
      <c r="BE199" s="249">
        <f t="shared" si="34"/>
        <v>0</v>
      </c>
      <c r="BF199" s="249">
        <f t="shared" si="35"/>
        <v>0</v>
      </c>
      <c r="BG199" s="249">
        <f t="shared" si="36"/>
        <v>0</v>
      </c>
      <c r="BH199" s="249">
        <f t="shared" si="37"/>
        <v>0</v>
      </c>
      <c r="BI199" s="249">
        <f t="shared" si="38"/>
        <v>0</v>
      </c>
      <c r="BJ199" s="211" t="s">
        <v>86</v>
      </c>
      <c r="BK199" s="249">
        <f t="shared" si="39"/>
        <v>0</v>
      </c>
      <c r="BL199" s="211" t="s">
        <v>202</v>
      </c>
      <c r="BM199" s="161" t="s">
        <v>591</v>
      </c>
    </row>
    <row r="200" spans="2:65" s="2" customFormat="1" ht="24.2" customHeight="1">
      <c r="B200" s="246"/>
      <c r="C200" s="150" t="s">
        <v>370</v>
      </c>
      <c r="D200" s="150" t="s">
        <v>140</v>
      </c>
      <c r="E200" s="151" t="s">
        <v>2627</v>
      </c>
      <c r="F200" s="152" t="s">
        <v>2628</v>
      </c>
      <c r="G200" s="153" t="s">
        <v>143</v>
      </c>
      <c r="H200" s="188">
        <v>0</v>
      </c>
      <c r="I200" s="155"/>
      <c r="J200" s="155">
        <f t="shared" si="30"/>
        <v>0</v>
      </c>
      <c r="K200" s="247"/>
      <c r="L200" s="39"/>
      <c r="M200" s="157" t="s">
        <v>1</v>
      </c>
      <c r="N200" s="234" t="s">
        <v>39</v>
      </c>
      <c r="O200" s="248">
        <v>0</v>
      </c>
      <c r="P200" s="248">
        <f t="shared" si="31"/>
        <v>0</v>
      </c>
      <c r="Q200" s="248">
        <v>0</v>
      </c>
      <c r="R200" s="248">
        <f t="shared" si="32"/>
        <v>0</v>
      </c>
      <c r="S200" s="248">
        <v>0</v>
      </c>
      <c r="T200" s="160">
        <f t="shared" si="33"/>
        <v>0</v>
      </c>
      <c r="AR200" s="161" t="s">
        <v>202</v>
      </c>
      <c r="AT200" s="161" t="s">
        <v>140</v>
      </c>
      <c r="AU200" s="161" t="s">
        <v>86</v>
      </c>
      <c r="AY200" s="211" t="s">
        <v>138</v>
      </c>
      <c r="BE200" s="249">
        <f t="shared" si="34"/>
        <v>0</v>
      </c>
      <c r="BF200" s="249">
        <f t="shared" si="35"/>
        <v>0</v>
      </c>
      <c r="BG200" s="249">
        <f t="shared" si="36"/>
        <v>0</v>
      </c>
      <c r="BH200" s="249">
        <f t="shared" si="37"/>
        <v>0</v>
      </c>
      <c r="BI200" s="249">
        <f t="shared" si="38"/>
        <v>0</v>
      </c>
      <c r="BJ200" s="211" t="s">
        <v>86</v>
      </c>
      <c r="BK200" s="249">
        <f t="shared" si="39"/>
        <v>0</v>
      </c>
      <c r="BL200" s="211" t="s">
        <v>202</v>
      </c>
      <c r="BM200" s="161" t="s">
        <v>599</v>
      </c>
    </row>
    <row r="201" spans="2:65" s="2" customFormat="1" ht="24.2" customHeight="1">
      <c r="B201" s="246"/>
      <c r="C201" s="150" t="s">
        <v>374</v>
      </c>
      <c r="D201" s="150" t="s">
        <v>140</v>
      </c>
      <c r="E201" s="151" t="s">
        <v>2630</v>
      </c>
      <c r="F201" s="152" t="s">
        <v>2631</v>
      </c>
      <c r="G201" s="153" t="s">
        <v>143</v>
      </c>
      <c r="H201" s="188">
        <v>0</v>
      </c>
      <c r="I201" s="155"/>
      <c r="J201" s="155">
        <f t="shared" si="30"/>
        <v>0</v>
      </c>
      <c r="K201" s="247"/>
      <c r="L201" s="39"/>
      <c r="M201" s="157" t="s">
        <v>1</v>
      </c>
      <c r="N201" s="234" t="s">
        <v>39</v>
      </c>
      <c r="O201" s="248">
        <v>0</v>
      </c>
      <c r="P201" s="248">
        <f t="shared" si="31"/>
        <v>0</v>
      </c>
      <c r="Q201" s="248">
        <v>0</v>
      </c>
      <c r="R201" s="248">
        <f t="shared" si="32"/>
        <v>0</v>
      </c>
      <c r="S201" s="248">
        <v>0</v>
      </c>
      <c r="T201" s="160">
        <f t="shared" si="33"/>
        <v>0</v>
      </c>
      <c r="AR201" s="161" t="s">
        <v>202</v>
      </c>
      <c r="AT201" s="161" t="s">
        <v>140</v>
      </c>
      <c r="AU201" s="161" t="s">
        <v>86</v>
      </c>
      <c r="AY201" s="211" t="s">
        <v>138</v>
      </c>
      <c r="BE201" s="249">
        <f t="shared" si="34"/>
        <v>0</v>
      </c>
      <c r="BF201" s="249">
        <f t="shared" si="35"/>
        <v>0</v>
      </c>
      <c r="BG201" s="249">
        <f t="shared" si="36"/>
        <v>0</v>
      </c>
      <c r="BH201" s="249">
        <f t="shared" si="37"/>
        <v>0</v>
      </c>
      <c r="BI201" s="249">
        <f t="shared" si="38"/>
        <v>0</v>
      </c>
      <c r="BJ201" s="211" t="s">
        <v>86</v>
      </c>
      <c r="BK201" s="249">
        <f t="shared" si="39"/>
        <v>0</v>
      </c>
      <c r="BL201" s="211" t="s">
        <v>202</v>
      </c>
      <c r="BM201" s="161" t="s">
        <v>607</v>
      </c>
    </row>
    <row r="202" spans="2:65" s="2" customFormat="1" ht="24.2" customHeight="1">
      <c r="B202" s="246"/>
      <c r="C202" s="150" t="s">
        <v>378</v>
      </c>
      <c r="D202" s="150" t="s">
        <v>140</v>
      </c>
      <c r="E202" s="151" t="s">
        <v>2633</v>
      </c>
      <c r="F202" s="152" t="s">
        <v>2634</v>
      </c>
      <c r="G202" s="153" t="s">
        <v>143</v>
      </c>
      <c r="H202" s="188">
        <v>0</v>
      </c>
      <c r="I202" s="155"/>
      <c r="J202" s="155">
        <f t="shared" si="30"/>
        <v>0</v>
      </c>
      <c r="K202" s="247"/>
      <c r="L202" s="39"/>
      <c r="M202" s="157" t="s">
        <v>1</v>
      </c>
      <c r="N202" s="234" t="s">
        <v>39</v>
      </c>
      <c r="O202" s="248">
        <v>0</v>
      </c>
      <c r="P202" s="248">
        <f t="shared" si="31"/>
        <v>0</v>
      </c>
      <c r="Q202" s="248">
        <v>0</v>
      </c>
      <c r="R202" s="248">
        <f t="shared" si="32"/>
        <v>0</v>
      </c>
      <c r="S202" s="248">
        <v>0</v>
      </c>
      <c r="T202" s="160">
        <f t="shared" si="33"/>
        <v>0</v>
      </c>
      <c r="AR202" s="161" t="s">
        <v>202</v>
      </c>
      <c r="AT202" s="161" t="s">
        <v>140</v>
      </c>
      <c r="AU202" s="161" t="s">
        <v>86</v>
      </c>
      <c r="AY202" s="211" t="s">
        <v>138</v>
      </c>
      <c r="BE202" s="249">
        <f t="shared" si="34"/>
        <v>0</v>
      </c>
      <c r="BF202" s="249">
        <f t="shared" si="35"/>
        <v>0</v>
      </c>
      <c r="BG202" s="249">
        <f t="shared" si="36"/>
        <v>0</v>
      </c>
      <c r="BH202" s="249">
        <f t="shared" si="37"/>
        <v>0</v>
      </c>
      <c r="BI202" s="249">
        <f t="shared" si="38"/>
        <v>0</v>
      </c>
      <c r="BJ202" s="211" t="s">
        <v>86</v>
      </c>
      <c r="BK202" s="249">
        <f t="shared" si="39"/>
        <v>0</v>
      </c>
      <c r="BL202" s="211" t="s">
        <v>202</v>
      </c>
      <c r="BM202" s="161" t="s">
        <v>615</v>
      </c>
    </row>
    <row r="203" spans="2:65" s="2" customFormat="1" ht="24.2" customHeight="1">
      <c r="B203" s="246"/>
      <c r="C203" s="150" t="s">
        <v>382</v>
      </c>
      <c r="D203" s="150" t="s">
        <v>140</v>
      </c>
      <c r="E203" s="151" t="s">
        <v>2636</v>
      </c>
      <c r="F203" s="152" t="s">
        <v>2637</v>
      </c>
      <c r="G203" s="153" t="s">
        <v>143</v>
      </c>
      <c r="H203" s="188">
        <v>0</v>
      </c>
      <c r="I203" s="155"/>
      <c r="J203" s="155">
        <f t="shared" si="30"/>
        <v>0</v>
      </c>
      <c r="K203" s="247"/>
      <c r="L203" s="39"/>
      <c r="M203" s="157" t="s">
        <v>1</v>
      </c>
      <c r="N203" s="234" t="s">
        <v>39</v>
      </c>
      <c r="O203" s="248">
        <v>0</v>
      </c>
      <c r="P203" s="248">
        <f t="shared" si="31"/>
        <v>0</v>
      </c>
      <c r="Q203" s="248">
        <v>0</v>
      </c>
      <c r="R203" s="248">
        <f t="shared" si="32"/>
        <v>0</v>
      </c>
      <c r="S203" s="248">
        <v>0</v>
      </c>
      <c r="T203" s="160">
        <f t="shared" si="33"/>
        <v>0</v>
      </c>
      <c r="AR203" s="161" t="s">
        <v>202</v>
      </c>
      <c r="AT203" s="161" t="s">
        <v>140</v>
      </c>
      <c r="AU203" s="161" t="s">
        <v>86</v>
      </c>
      <c r="AY203" s="211" t="s">
        <v>138</v>
      </c>
      <c r="BE203" s="249">
        <f t="shared" si="34"/>
        <v>0</v>
      </c>
      <c r="BF203" s="249">
        <f t="shared" si="35"/>
        <v>0</v>
      </c>
      <c r="BG203" s="249">
        <f t="shared" si="36"/>
        <v>0</v>
      </c>
      <c r="BH203" s="249">
        <f t="shared" si="37"/>
        <v>0</v>
      </c>
      <c r="BI203" s="249">
        <f t="shared" si="38"/>
        <v>0</v>
      </c>
      <c r="BJ203" s="211" t="s">
        <v>86</v>
      </c>
      <c r="BK203" s="249">
        <f t="shared" si="39"/>
        <v>0</v>
      </c>
      <c r="BL203" s="211" t="s">
        <v>202</v>
      </c>
      <c r="BM203" s="161" t="s">
        <v>623</v>
      </c>
    </row>
    <row r="204" spans="2:65" s="2" customFormat="1" ht="16.5" customHeight="1">
      <c r="B204" s="246"/>
      <c r="C204" s="163" t="s">
        <v>386</v>
      </c>
      <c r="D204" s="163" t="s">
        <v>322</v>
      </c>
      <c r="E204" s="164" t="s">
        <v>2639</v>
      </c>
      <c r="F204" s="165" t="s">
        <v>2640</v>
      </c>
      <c r="G204" s="166" t="s">
        <v>1473</v>
      </c>
      <c r="H204" s="189">
        <v>0</v>
      </c>
      <c r="I204" s="168"/>
      <c r="J204" s="168">
        <f t="shared" si="30"/>
        <v>0</v>
      </c>
      <c r="K204" s="169"/>
      <c r="L204" s="170"/>
      <c r="M204" s="171" t="s">
        <v>1</v>
      </c>
      <c r="N204" s="251" t="s">
        <v>39</v>
      </c>
      <c r="O204" s="248">
        <v>0</v>
      </c>
      <c r="P204" s="248">
        <f t="shared" si="31"/>
        <v>0</v>
      </c>
      <c r="Q204" s="248">
        <v>0</v>
      </c>
      <c r="R204" s="248">
        <f t="shared" si="32"/>
        <v>0</v>
      </c>
      <c r="S204" s="248">
        <v>0</v>
      </c>
      <c r="T204" s="160">
        <f t="shared" si="33"/>
        <v>0</v>
      </c>
      <c r="AR204" s="161" t="s">
        <v>267</v>
      </c>
      <c r="AT204" s="161" t="s">
        <v>322</v>
      </c>
      <c r="AU204" s="161" t="s">
        <v>86</v>
      </c>
      <c r="AY204" s="211" t="s">
        <v>138</v>
      </c>
      <c r="BE204" s="249">
        <f t="shared" si="34"/>
        <v>0</v>
      </c>
      <c r="BF204" s="249">
        <f t="shared" si="35"/>
        <v>0</v>
      </c>
      <c r="BG204" s="249">
        <f t="shared" si="36"/>
        <v>0</v>
      </c>
      <c r="BH204" s="249">
        <f t="shared" si="37"/>
        <v>0</v>
      </c>
      <c r="BI204" s="249">
        <f t="shared" si="38"/>
        <v>0</v>
      </c>
      <c r="BJ204" s="211" t="s">
        <v>86</v>
      </c>
      <c r="BK204" s="249">
        <f t="shared" si="39"/>
        <v>0</v>
      </c>
      <c r="BL204" s="211" t="s">
        <v>202</v>
      </c>
      <c r="BM204" s="161" t="s">
        <v>631</v>
      </c>
    </row>
    <row r="205" spans="2:65" s="2" customFormat="1" ht="24.2" customHeight="1">
      <c r="B205" s="246"/>
      <c r="C205" s="150" t="s">
        <v>390</v>
      </c>
      <c r="D205" s="150" t="s">
        <v>140</v>
      </c>
      <c r="E205" s="151" t="s">
        <v>2642</v>
      </c>
      <c r="F205" s="152" t="s">
        <v>2643</v>
      </c>
      <c r="G205" s="153" t="s">
        <v>143</v>
      </c>
      <c r="H205" s="188">
        <v>0</v>
      </c>
      <c r="I205" s="155"/>
      <c r="J205" s="155">
        <f t="shared" si="30"/>
        <v>0</v>
      </c>
      <c r="K205" s="247"/>
      <c r="L205" s="39"/>
      <c r="M205" s="157" t="s">
        <v>1</v>
      </c>
      <c r="N205" s="234" t="s">
        <v>39</v>
      </c>
      <c r="O205" s="248">
        <v>0</v>
      </c>
      <c r="P205" s="248">
        <f t="shared" si="31"/>
        <v>0</v>
      </c>
      <c r="Q205" s="248">
        <v>0</v>
      </c>
      <c r="R205" s="248">
        <f t="shared" si="32"/>
        <v>0</v>
      </c>
      <c r="S205" s="248">
        <v>0</v>
      </c>
      <c r="T205" s="160">
        <f t="shared" si="33"/>
        <v>0</v>
      </c>
      <c r="AR205" s="161" t="s">
        <v>202</v>
      </c>
      <c r="AT205" s="161" t="s">
        <v>140</v>
      </c>
      <c r="AU205" s="161" t="s">
        <v>86</v>
      </c>
      <c r="AY205" s="211" t="s">
        <v>138</v>
      </c>
      <c r="BE205" s="249">
        <f t="shared" si="34"/>
        <v>0</v>
      </c>
      <c r="BF205" s="249">
        <f t="shared" si="35"/>
        <v>0</v>
      </c>
      <c r="BG205" s="249">
        <f t="shared" si="36"/>
        <v>0</v>
      </c>
      <c r="BH205" s="249">
        <f t="shared" si="37"/>
        <v>0</v>
      </c>
      <c r="BI205" s="249">
        <f t="shared" si="38"/>
        <v>0</v>
      </c>
      <c r="BJ205" s="211" t="s">
        <v>86</v>
      </c>
      <c r="BK205" s="249">
        <f t="shared" si="39"/>
        <v>0</v>
      </c>
      <c r="BL205" s="211" t="s">
        <v>202</v>
      </c>
      <c r="BM205" s="161" t="s">
        <v>639</v>
      </c>
    </row>
    <row r="206" spans="2:65" s="2" customFormat="1" ht="24.2" customHeight="1">
      <c r="B206" s="246"/>
      <c r="C206" s="150" t="s">
        <v>394</v>
      </c>
      <c r="D206" s="150" t="s">
        <v>140</v>
      </c>
      <c r="E206" s="151" t="s">
        <v>2645</v>
      </c>
      <c r="F206" s="152" t="s">
        <v>2646</v>
      </c>
      <c r="G206" s="153" t="s">
        <v>143</v>
      </c>
      <c r="H206" s="188">
        <v>0</v>
      </c>
      <c r="I206" s="155"/>
      <c r="J206" s="155">
        <f t="shared" si="30"/>
        <v>0</v>
      </c>
      <c r="K206" s="247"/>
      <c r="L206" s="39"/>
      <c r="M206" s="157" t="s">
        <v>1</v>
      </c>
      <c r="N206" s="234" t="s">
        <v>39</v>
      </c>
      <c r="O206" s="248">
        <v>0</v>
      </c>
      <c r="P206" s="248">
        <f t="shared" si="31"/>
        <v>0</v>
      </c>
      <c r="Q206" s="248">
        <v>0</v>
      </c>
      <c r="R206" s="248">
        <f t="shared" si="32"/>
        <v>0</v>
      </c>
      <c r="S206" s="248">
        <v>0</v>
      </c>
      <c r="T206" s="160">
        <f t="shared" si="33"/>
        <v>0</v>
      </c>
      <c r="AR206" s="161" t="s">
        <v>202</v>
      </c>
      <c r="AT206" s="161" t="s">
        <v>140</v>
      </c>
      <c r="AU206" s="161" t="s">
        <v>86</v>
      </c>
      <c r="AY206" s="211" t="s">
        <v>138</v>
      </c>
      <c r="BE206" s="249">
        <f t="shared" si="34"/>
        <v>0</v>
      </c>
      <c r="BF206" s="249">
        <f t="shared" si="35"/>
        <v>0</v>
      </c>
      <c r="BG206" s="249">
        <f t="shared" si="36"/>
        <v>0</v>
      </c>
      <c r="BH206" s="249">
        <f t="shared" si="37"/>
        <v>0</v>
      </c>
      <c r="BI206" s="249">
        <f t="shared" si="38"/>
        <v>0</v>
      </c>
      <c r="BJ206" s="211" t="s">
        <v>86</v>
      </c>
      <c r="BK206" s="249">
        <f t="shared" si="39"/>
        <v>0</v>
      </c>
      <c r="BL206" s="211" t="s">
        <v>202</v>
      </c>
      <c r="BM206" s="161" t="s">
        <v>647</v>
      </c>
    </row>
    <row r="207" spans="2:65" s="2" customFormat="1" ht="24.2" customHeight="1">
      <c r="B207" s="246"/>
      <c r="C207" s="150" t="s">
        <v>399</v>
      </c>
      <c r="D207" s="150" t="s">
        <v>140</v>
      </c>
      <c r="E207" s="151" t="s">
        <v>2648</v>
      </c>
      <c r="F207" s="152" t="s">
        <v>2649</v>
      </c>
      <c r="G207" s="153" t="s">
        <v>143</v>
      </c>
      <c r="H207" s="188">
        <v>0</v>
      </c>
      <c r="I207" s="155"/>
      <c r="J207" s="155">
        <f t="shared" si="30"/>
        <v>0</v>
      </c>
      <c r="K207" s="247"/>
      <c r="L207" s="39"/>
      <c r="M207" s="157" t="s">
        <v>1</v>
      </c>
      <c r="N207" s="234" t="s">
        <v>39</v>
      </c>
      <c r="O207" s="248">
        <v>0</v>
      </c>
      <c r="P207" s="248">
        <f t="shared" si="31"/>
        <v>0</v>
      </c>
      <c r="Q207" s="248">
        <v>0</v>
      </c>
      <c r="R207" s="248">
        <f t="shared" si="32"/>
        <v>0</v>
      </c>
      <c r="S207" s="248">
        <v>0</v>
      </c>
      <c r="T207" s="160">
        <f t="shared" si="33"/>
        <v>0</v>
      </c>
      <c r="AR207" s="161" t="s">
        <v>202</v>
      </c>
      <c r="AT207" s="161" t="s">
        <v>140</v>
      </c>
      <c r="AU207" s="161" t="s">
        <v>86</v>
      </c>
      <c r="AY207" s="211" t="s">
        <v>138</v>
      </c>
      <c r="BE207" s="249">
        <f t="shared" si="34"/>
        <v>0</v>
      </c>
      <c r="BF207" s="249">
        <f t="shared" si="35"/>
        <v>0</v>
      </c>
      <c r="BG207" s="249">
        <f t="shared" si="36"/>
        <v>0</v>
      </c>
      <c r="BH207" s="249">
        <f t="shared" si="37"/>
        <v>0</v>
      </c>
      <c r="BI207" s="249">
        <f t="shared" si="38"/>
        <v>0</v>
      </c>
      <c r="BJ207" s="211" t="s">
        <v>86</v>
      </c>
      <c r="BK207" s="249">
        <f t="shared" si="39"/>
        <v>0</v>
      </c>
      <c r="BL207" s="211" t="s">
        <v>202</v>
      </c>
      <c r="BM207" s="161" t="s">
        <v>655</v>
      </c>
    </row>
    <row r="208" spans="2:65" s="2" customFormat="1" ht="24.2" customHeight="1">
      <c r="B208" s="246"/>
      <c r="C208" s="150" t="s">
        <v>403</v>
      </c>
      <c r="D208" s="150" t="s">
        <v>140</v>
      </c>
      <c r="E208" s="151" t="s">
        <v>2651</v>
      </c>
      <c r="F208" s="152" t="s">
        <v>2652</v>
      </c>
      <c r="G208" s="153" t="s">
        <v>143</v>
      </c>
      <c r="H208" s="188">
        <v>0</v>
      </c>
      <c r="I208" s="155"/>
      <c r="J208" s="155">
        <f t="shared" si="30"/>
        <v>0</v>
      </c>
      <c r="K208" s="247"/>
      <c r="L208" s="39"/>
      <c r="M208" s="157" t="s">
        <v>1</v>
      </c>
      <c r="N208" s="234" t="s">
        <v>39</v>
      </c>
      <c r="O208" s="248">
        <v>0</v>
      </c>
      <c r="P208" s="248">
        <f t="shared" si="31"/>
        <v>0</v>
      </c>
      <c r="Q208" s="248">
        <v>0</v>
      </c>
      <c r="R208" s="248">
        <f t="shared" si="32"/>
        <v>0</v>
      </c>
      <c r="S208" s="248">
        <v>0</v>
      </c>
      <c r="T208" s="160">
        <f t="shared" si="33"/>
        <v>0</v>
      </c>
      <c r="AR208" s="161" t="s">
        <v>202</v>
      </c>
      <c r="AT208" s="161" t="s">
        <v>140</v>
      </c>
      <c r="AU208" s="161" t="s">
        <v>86</v>
      </c>
      <c r="AY208" s="211" t="s">
        <v>138</v>
      </c>
      <c r="BE208" s="249">
        <f t="shared" si="34"/>
        <v>0</v>
      </c>
      <c r="BF208" s="249">
        <f t="shared" si="35"/>
        <v>0</v>
      </c>
      <c r="BG208" s="249">
        <f t="shared" si="36"/>
        <v>0</v>
      </c>
      <c r="BH208" s="249">
        <f t="shared" si="37"/>
        <v>0</v>
      </c>
      <c r="BI208" s="249">
        <f t="shared" si="38"/>
        <v>0</v>
      </c>
      <c r="BJ208" s="211" t="s">
        <v>86</v>
      </c>
      <c r="BK208" s="249">
        <f t="shared" si="39"/>
        <v>0</v>
      </c>
      <c r="BL208" s="211" t="s">
        <v>202</v>
      </c>
      <c r="BM208" s="161" t="s">
        <v>663</v>
      </c>
    </row>
    <row r="209" spans="2:65" s="2" customFormat="1" ht="16.5" customHeight="1">
      <c r="B209" s="246"/>
      <c r="C209" s="150" t="s">
        <v>407</v>
      </c>
      <c r="D209" s="150" t="s">
        <v>140</v>
      </c>
      <c r="E209" s="151" t="s">
        <v>2654</v>
      </c>
      <c r="F209" s="152" t="s">
        <v>2655</v>
      </c>
      <c r="G209" s="153" t="s">
        <v>143</v>
      </c>
      <c r="H209" s="188">
        <v>0</v>
      </c>
      <c r="I209" s="155"/>
      <c r="J209" s="155">
        <f t="shared" si="30"/>
        <v>0</v>
      </c>
      <c r="K209" s="247"/>
      <c r="L209" s="39"/>
      <c r="M209" s="157" t="s">
        <v>1</v>
      </c>
      <c r="N209" s="234" t="s">
        <v>39</v>
      </c>
      <c r="O209" s="248">
        <v>0</v>
      </c>
      <c r="P209" s="248">
        <f t="shared" si="31"/>
        <v>0</v>
      </c>
      <c r="Q209" s="248">
        <v>0</v>
      </c>
      <c r="R209" s="248">
        <f t="shared" si="32"/>
        <v>0</v>
      </c>
      <c r="S209" s="248">
        <v>0</v>
      </c>
      <c r="T209" s="160">
        <f t="shared" si="33"/>
        <v>0</v>
      </c>
      <c r="AR209" s="161" t="s">
        <v>202</v>
      </c>
      <c r="AT209" s="161" t="s">
        <v>140</v>
      </c>
      <c r="AU209" s="161" t="s">
        <v>86</v>
      </c>
      <c r="AY209" s="211" t="s">
        <v>138</v>
      </c>
      <c r="BE209" s="249">
        <f t="shared" si="34"/>
        <v>0</v>
      </c>
      <c r="BF209" s="249">
        <f t="shared" si="35"/>
        <v>0</v>
      </c>
      <c r="BG209" s="249">
        <f t="shared" si="36"/>
        <v>0</v>
      </c>
      <c r="BH209" s="249">
        <f t="shared" si="37"/>
        <v>0</v>
      </c>
      <c r="BI209" s="249">
        <f t="shared" si="38"/>
        <v>0</v>
      </c>
      <c r="BJ209" s="211" t="s">
        <v>86</v>
      </c>
      <c r="BK209" s="249">
        <f t="shared" si="39"/>
        <v>0</v>
      </c>
      <c r="BL209" s="211" t="s">
        <v>202</v>
      </c>
      <c r="BM209" s="161" t="s">
        <v>671</v>
      </c>
    </row>
    <row r="210" spans="2:65" s="2" customFormat="1" ht="16.5" customHeight="1">
      <c r="B210" s="246"/>
      <c r="C210" s="150" t="s">
        <v>411</v>
      </c>
      <c r="D210" s="150" t="s">
        <v>140</v>
      </c>
      <c r="E210" s="151" t="s">
        <v>2657</v>
      </c>
      <c r="F210" s="152" t="s">
        <v>2658</v>
      </c>
      <c r="G210" s="153" t="s">
        <v>519</v>
      </c>
      <c r="H210" s="188">
        <v>0</v>
      </c>
      <c r="I210" s="155"/>
      <c r="J210" s="155">
        <f t="shared" si="30"/>
        <v>0</v>
      </c>
      <c r="K210" s="247"/>
      <c r="L210" s="39"/>
      <c r="M210" s="157" t="s">
        <v>1</v>
      </c>
      <c r="N210" s="234" t="s">
        <v>39</v>
      </c>
      <c r="O210" s="248">
        <v>0</v>
      </c>
      <c r="P210" s="248">
        <f t="shared" si="31"/>
        <v>0</v>
      </c>
      <c r="Q210" s="248">
        <v>0</v>
      </c>
      <c r="R210" s="248">
        <f t="shared" si="32"/>
        <v>0</v>
      </c>
      <c r="S210" s="248">
        <v>0</v>
      </c>
      <c r="T210" s="160">
        <f t="shared" si="33"/>
        <v>0</v>
      </c>
      <c r="AR210" s="161" t="s">
        <v>202</v>
      </c>
      <c r="AT210" s="161" t="s">
        <v>140</v>
      </c>
      <c r="AU210" s="161" t="s">
        <v>86</v>
      </c>
      <c r="AY210" s="211" t="s">
        <v>138</v>
      </c>
      <c r="BE210" s="249">
        <f t="shared" si="34"/>
        <v>0</v>
      </c>
      <c r="BF210" s="249">
        <f t="shared" si="35"/>
        <v>0</v>
      </c>
      <c r="BG210" s="249">
        <f t="shared" si="36"/>
        <v>0</v>
      </c>
      <c r="BH210" s="249">
        <f t="shared" si="37"/>
        <v>0</v>
      </c>
      <c r="BI210" s="249">
        <f t="shared" si="38"/>
        <v>0</v>
      </c>
      <c r="BJ210" s="211" t="s">
        <v>86</v>
      </c>
      <c r="BK210" s="249">
        <f t="shared" si="39"/>
        <v>0</v>
      </c>
      <c r="BL210" s="211" t="s">
        <v>202</v>
      </c>
      <c r="BM210" s="161" t="s">
        <v>679</v>
      </c>
    </row>
    <row r="211" spans="2:65" s="2" customFormat="1" ht="24.2" customHeight="1">
      <c r="B211" s="246"/>
      <c r="C211" s="150" t="s">
        <v>415</v>
      </c>
      <c r="D211" s="150" t="s">
        <v>140</v>
      </c>
      <c r="E211" s="151" t="s">
        <v>2660</v>
      </c>
      <c r="F211" s="152" t="s">
        <v>2661</v>
      </c>
      <c r="G211" s="153" t="s">
        <v>209</v>
      </c>
      <c r="H211" s="188">
        <v>0</v>
      </c>
      <c r="I211" s="155"/>
      <c r="J211" s="155">
        <f t="shared" si="30"/>
        <v>0</v>
      </c>
      <c r="K211" s="247"/>
      <c r="L211" s="39"/>
      <c r="M211" s="157" t="s">
        <v>1</v>
      </c>
      <c r="N211" s="234" t="s">
        <v>39</v>
      </c>
      <c r="O211" s="248">
        <v>0</v>
      </c>
      <c r="P211" s="248">
        <f t="shared" si="31"/>
        <v>0</v>
      </c>
      <c r="Q211" s="248">
        <v>0</v>
      </c>
      <c r="R211" s="248">
        <f t="shared" si="32"/>
        <v>0</v>
      </c>
      <c r="S211" s="248">
        <v>0</v>
      </c>
      <c r="T211" s="160">
        <f t="shared" si="33"/>
        <v>0</v>
      </c>
      <c r="AR211" s="161" t="s">
        <v>202</v>
      </c>
      <c r="AT211" s="161" t="s">
        <v>140</v>
      </c>
      <c r="AU211" s="161" t="s">
        <v>86</v>
      </c>
      <c r="AY211" s="211" t="s">
        <v>138</v>
      </c>
      <c r="BE211" s="249">
        <f t="shared" si="34"/>
        <v>0</v>
      </c>
      <c r="BF211" s="249">
        <f t="shared" si="35"/>
        <v>0</v>
      </c>
      <c r="BG211" s="249">
        <f t="shared" si="36"/>
        <v>0</v>
      </c>
      <c r="BH211" s="249">
        <f t="shared" si="37"/>
        <v>0</v>
      </c>
      <c r="BI211" s="249">
        <f t="shared" si="38"/>
        <v>0</v>
      </c>
      <c r="BJ211" s="211" t="s">
        <v>86</v>
      </c>
      <c r="BK211" s="249">
        <f t="shared" si="39"/>
        <v>0</v>
      </c>
      <c r="BL211" s="211" t="s">
        <v>202</v>
      </c>
      <c r="BM211" s="161" t="s">
        <v>687</v>
      </c>
    </row>
    <row r="212" spans="2:65" s="239" customFormat="1" ht="22.9" customHeight="1">
      <c r="B212" s="240"/>
      <c r="D212" s="138" t="s">
        <v>72</v>
      </c>
      <c r="E212" s="147" t="s">
        <v>2663</v>
      </c>
      <c r="F212" s="147" t="s">
        <v>2664</v>
      </c>
      <c r="J212" s="245">
        <f>BK212</f>
        <v>0</v>
      </c>
      <c r="L212" s="240"/>
      <c r="M212" s="242"/>
      <c r="P212" s="243">
        <f>SUM(P213:P238)</f>
        <v>0</v>
      </c>
      <c r="R212" s="243">
        <f>SUM(R213:R238)</f>
        <v>0</v>
      </c>
      <c r="T212" s="244">
        <f>SUM(T213:T238)</f>
        <v>0</v>
      </c>
      <c r="AR212" s="138" t="s">
        <v>86</v>
      </c>
      <c r="AT212" s="145" t="s">
        <v>72</v>
      </c>
      <c r="AU212" s="145" t="s">
        <v>80</v>
      </c>
      <c r="AY212" s="138" t="s">
        <v>138</v>
      </c>
      <c r="BK212" s="146">
        <f>SUM(BK213:BK238)</f>
        <v>0</v>
      </c>
    </row>
    <row r="213" spans="2:65" s="2" customFormat="1" ht="16.5" customHeight="1">
      <c r="B213" s="246"/>
      <c r="C213" s="150" t="s">
        <v>419</v>
      </c>
      <c r="D213" s="150" t="s">
        <v>140</v>
      </c>
      <c r="E213" s="151" t="s">
        <v>2665</v>
      </c>
      <c r="F213" s="152" t="s">
        <v>2666</v>
      </c>
      <c r="G213" s="153" t="s">
        <v>1473</v>
      </c>
      <c r="H213" s="154">
        <v>186</v>
      </c>
      <c r="I213" s="178"/>
      <c r="J213" s="155">
        <f t="shared" ref="J213:J238" si="40">ROUND(I213*H213,2)</f>
        <v>0</v>
      </c>
      <c r="K213" s="247"/>
      <c r="L213" s="39"/>
      <c r="M213" s="157" t="s">
        <v>1</v>
      </c>
      <c r="N213" s="234" t="s">
        <v>39</v>
      </c>
      <c r="O213" s="248">
        <v>0</v>
      </c>
      <c r="P213" s="248">
        <f t="shared" ref="P213:P238" si="41">O213*H213</f>
        <v>0</v>
      </c>
      <c r="Q213" s="248">
        <v>0</v>
      </c>
      <c r="R213" s="248">
        <f t="shared" ref="R213:R238" si="42">Q213*H213</f>
        <v>0</v>
      </c>
      <c r="S213" s="248">
        <v>0</v>
      </c>
      <c r="T213" s="160">
        <f t="shared" ref="T213:T238" si="43">S213*H213</f>
        <v>0</v>
      </c>
      <c r="AR213" s="161" t="s">
        <v>202</v>
      </c>
      <c r="AT213" s="161" t="s">
        <v>140</v>
      </c>
      <c r="AU213" s="161" t="s">
        <v>86</v>
      </c>
      <c r="AY213" s="211" t="s">
        <v>138</v>
      </c>
      <c r="BE213" s="249">
        <f t="shared" ref="BE213:BE238" si="44">IF(N213="základná",J213,0)</f>
        <v>0</v>
      </c>
      <c r="BF213" s="249">
        <f t="shared" ref="BF213:BF238" si="45">IF(N213="znížená",J213,0)</f>
        <v>0</v>
      </c>
      <c r="BG213" s="249">
        <f t="shared" ref="BG213:BG238" si="46">IF(N213="zákl. prenesená",J213,0)</f>
        <v>0</v>
      </c>
      <c r="BH213" s="249">
        <f t="shared" ref="BH213:BH238" si="47">IF(N213="zníž. prenesená",J213,0)</f>
        <v>0</v>
      </c>
      <c r="BI213" s="249">
        <f t="shared" ref="BI213:BI238" si="48">IF(N213="nulová",J213,0)</f>
        <v>0</v>
      </c>
      <c r="BJ213" s="211" t="s">
        <v>86</v>
      </c>
      <c r="BK213" s="249">
        <f t="shared" ref="BK213:BK238" si="49">ROUND(I213*H213,2)</f>
        <v>0</v>
      </c>
      <c r="BL213" s="211" t="s">
        <v>202</v>
      </c>
      <c r="BM213" s="161" t="s">
        <v>695</v>
      </c>
    </row>
    <row r="214" spans="2:65" s="2" customFormat="1" ht="16.5" customHeight="1">
      <c r="B214" s="246"/>
      <c r="C214" s="150" t="s">
        <v>423</v>
      </c>
      <c r="D214" s="150" t="s">
        <v>140</v>
      </c>
      <c r="E214" s="151" t="s">
        <v>2668</v>
      </c>
      <c r="F214" s="152" t="s">
        <v>2669</v>
      </c>
      <c r="G214" s="153" t="s">
        <v>1473</v>
      </c>
      <c r="H214" s="154">
        <v>25</v>
      </c>
      <c r="I214" s="178"/>
      <c r="J214" s="155">
        <f t="shared" si="40"/>
        <v>0</v>
      </c>
      <c r="K214" s="247"/>
      <c r="L214" s="39"/>
      <c r="M214" s="157" t="s">
        <v>1</v>
      </c>
      <c r="N214" s="234" t="s">
        <v>39</v>
      </c>
      <c r="O214" s="248">
        <v>0</v>
      </c>
      <c r="P214" s="248">
        <f t="shared" si="41"/>
        <v>0</v>
      </c>
      <c r="Q214" s="248">
        <v>0</v>
      </c>
      <c r="R214" s="248">
        <f t="shared" si="42"/>
        <v>0</v>
      </c>
      <c r="S214" s="248">
        <v>0</v>
      </c>
      <c r="T214" s="160">
        <f t="shared" si="43"/>
        <v>0</v>
      </c>
      <c r="AR214" s="161" t="s">
        <v>202</v>
      </c>
      <c r="AT214" s="161" t="s">
        <v>140</v>
      </c>
      <c r="AU214" s="161" t="s">
        <v>86</v>
      </c>
      <c r="AY214" s="211" t="s">
        <v>138</v>
      </c>
      <c r="BE214" s="249">
        <f t="shared" si="44"/>
        <v>0</v>
      </c>
      <c r="BF214" s="249">
        <f t="shared" si="45"/>
        <v>0</v>
      </c>
      <c r="BG214" s="249">
        <f t="shared" si="46"/>
        <v>0</v>
      </c>
      <c r="BH214" s="249">
        <f t="shared" si="47"/>
        <v>0</v>
      </c>
      <c r="BI214" s="249">
        <f t="shared" si="48"/>
        <v>0</v>
      </c>
      <c r="BJ214" s="211" t="s">
        <v>86</v>
      </c>
      <c r="BK214" s="249">
        <f t="shared" si="49"/>
        <v>0</v>
      </c>
      <c r="BL214" s="211" t="s">
        <v>202</v>
      </c>
      <c r="BM214" s="161" t="s">
        <v>703</v>
      </c>
    </row>
    <row r="215" spans="2:65" s="2" customFormat="1" ht="16.5" customHeight="1">
      <c r="B215" s="246"/>
      <c r="C215" s="150" t="s">
        <v>427</v>
      </c>
      <c r="D215" s="150" t="s">
        <v>140</v>
      </c>
      <c r="E215" s="151" t="s">
        <v>2671</v>
      </c>
      <c r="F215" s="152" t="s">
        <v>2672</v>
      </c>
      <c r="G215" s="153" t="s">
        <v>1473</v>
      </c>
      <c r="H215" s="154">
        <v>16</v>
      </c>
      <c r="I215" s="178"/>
      <c r="J215" s="155">
        <f t="shared" si="40"/>
        <v>0</v>
      </c>
      <c r="K215" s="247"/>
      <c r="L215" s="39"/>
      <c r="M215" s="157" t="s">
        <v>1</v>
      </c>
      <c r="N215" s="234" t="s">
        <v>39</v>
      </c>
      <c r="O215" s="248">
        <v>0</v>
      </c>
      <c r="P215" s="248">
        <f t="shared" si="41"/>
        <v>0</v>
      </c>
      <c r="Q215" s="248">
        <v>0</v>
      </c>
      <c r="R215" s="248">
        <f t="shared" si="42"/>
        <v>0</v>
      </c>
      <c r="S215" s="248">
        <v>0</v>
      </c>
      <c r="T215" s="160">
        <f t="shared" si="43"/>
        <v>0</v>
      </c>
      <c r="AR215" s="161" t="s">
        <v>202</v>
      </c>
      <c r="AT215" s="161" t="s">
        <v>140</v>
      </c>
      <c r="AU215" s="161" t="s">
        <v>86</v>
      </c>
      <c r="AY215" s="211" t="s">
        <v>138</v>
      </c>
      <c r="BE215" s="249">
        <f t="shared" si="44"/>
        <v>0</v>
      </c>
      <c r="BF215" s="249">
        <f t="shared" si="45"/>
        <v>0</v>
      </c>
      <c r="BG215" s="249">
        <f t="shared" si="46"/>
        <v>0</v>
      </c>
      <c r="BH215" s="249">
        <f t="shared" si="47"/>
        <v>0</v>
      </c>
      <c r="BI215" s="249">
        <f t="shared" si="48"/>
        <v>0</v>
      </c>
      <c r="BJ215" s="211" t="s">
        <v>86</v>
      </c>
      <c r="BK215" s="249">
        <f t="shared" si="49"/>
        <v>0</v>
      </c>
      <c r="BL215" s="211" t="s">
        <v>202</v>
      </c>
      <c r="BM215" s="161" t="s">
        <v>711</v>
      </c>
    </row>
    <row r="216" spans="2:65" s="2" customFormat="1" ht="16.5" customHeight="1">
      <c r="B216" s="246"/>
      <c r="C216" s="163" t="s">
        <v>431</v>
      </c>
      <c r="D216" s="163" t="s">
        <v>322</v>
      </c>
      <c r="E216" s="164" t="s">
        <v>2674</v>
      </c>
      <c r="F216" s="165" t="s">
        <v>2675</v>
      </c>
      <c r="G216" s="166" t="s">
        <v>1473</v>
      </c>
      <c r="H216" s="167">
        <v>106</v>
      </c>
      <c r="I216" s="180"/>
      <c r="J216" s="168">
        <f t="shared" si="40"/>
        <v>0</v>
      </c>
      <c r="K216" s="169"/>
      <c r="L216" s="170"/>
      <c r="M216" s="171" t="s">
        <v>1</v>
      </c>
      <c r="N216" s="251" t="s">
        <v>39</v>
      </c>
      <c r="O216" s="248">
        <v>0</v>
      </c>
      <c r="P216" s="248">
        <f t="shared" si="41"/>
        <v>0</v>
      </c>
      <c r="Q216" s="248">
        <v>0</v>
      </c>
      <c r="R216" s="248">
        <f t="shared" si="42"/>
        <v>0</v>
      </c>
      <c r="S216" s="248">
        <v>0</v>
      </c>
      <c r="T216" s="160">
        <f t="shared" si="43"/>
        <v>0</v>
      </c>
      <c r="AR216" s="161" t="s">
        <v>267</v>
      </c>
      <c r="AT216" s="161" t="s">
        <v>322</v>
      </c>
      <c r="AU216" s="161" t="s">
        <v>86</v>
      </c>
      <c r="AY216" s="211" t="s">
        <v>138</v>
      </c>
      <c r="BE216" s="249">
        <f t="shared" si="44"/>
        <v>0</v>
      </c>
      <c r="BF216" s="249">
        <f t="shared" si="45"/>
        <v>0</v>
      </c>
      <c r="BG216" s="249">
        <f t="shared" si="46"/>
        <v>0</v>
      </c>
      <c r="BH216" s="249">
        <f t="shared" si="47"/>
        <v>0</v>
      </c>
      <c r="BI216" s="249">
        <f t="shared" si="48"/>
        <v>0</v>
      </c>
      <c r="BJ216" s="211" t="s">
        <v>86</v>
      </c>
      <c r="BK216" s="249">
        <f t="shared" si="49"/>
        <v>0</v>
      </c>
      <c r="BL216" s="211" t="s">
        <v>202</v>
      </c>
      <c r="BM216" s="161" t="s">
        <v>719</v>
      </c>
    </row>
    <row r="217" spans="2:65" s="2" customFormat="1" ht="16.5" customHeight="1">
      <c r="B217" s="246"/>
      <c r="C217" s="150" t="s">
        <v>435</v>
      </c>
      <c r="D217" s="150" t="s">
        <v>140</v>
      </c>
      <c r="E217" s="151" t="s">
        <v>2677</v>
      </c>
      <c r="F217" s="152" t="s">
        <v>2678</v>
      </c>
      <c r="G217" s="153" t="s">
        <v>1473</v>
      </c>
      <c r="H217" s="154">
        <v>232</v>
      </c>
      <c r="I217" s="178"/>
      <c r="J217" s="155">
        <f t="shared" si="40"/>
        <v>0</v>
      </c>
      <c r="K217" s="247"/>
      <c r="L217" s="39"/>
      <c r="M217" s="157" t="s">
        <v>1</v>
      </c>
      <c r="N217" s="234" t="s">
        <v>39</v>
      </c>
      <c r="O217" s="248">
        <v>0</v>
      </c>
      <c r="P217" s="248">
        <f t="shared" si="41"/>
        <v>0</v>
      </c>
      <c r="Q217" s="248">
        <v>0</v>
      </c>
      <c r="R217" s="248">
        <f t="shared" si="42"/>
        <v>0</v>
      </c>
      <c r="S217" s="248">
        <v>0</v>
      </c>
      <c r="T217" s="160">
        <f t="shared" si="43"/>
        <v>0</v>
      </c>
      <c r="AR217" s="161" t="s">
        <v>202</v>
      </c>
      <c r="AT217" s="161" t="s">
        <v>140</v>
      </c>
      <c r="AU217" s="161" t="s">
        <v>86</v>
      </c>
      <c r="AY217" s="211" t="s">
        <v>138</v>
      </c>
      <c r="BE217" s="249">
        <f t="shared" si="44"/>
        <v>0</v>
      </c>
      <c r="BF217" s="249">
        <f t="shared" si="45"/>
        <v>0</v>
      </c>
      <c r="BG217" s="249">
        <f t="shared" si="46"/>
        <v>0</v>
      </c>
      <c r="BH217" s="249">
        <f t="shared" si="47"/>
        <v>0</v>
      </c>
      <c r="BI217" s="249">
        <f t="shared" si="48"/>
        <v>0</v>
      </c>
      <c r="BJ217" s="211" t="s">
        <v>86</v>
      </c>
      <c r="BK217" s="249">
        <f t="shared" si="49"/>
        <v>0</v>
      </c>
      <c r="BL217" s="211" t="s">
        <v>202</v>
      </c>
      <c r="BM217" s="161" t="s">
        <v>727</v>
      </c>
    </row>
    <row r="218" spans="2:65" s="2" customFormat="1" ht="21.75" customHeight="1">
      <c r="B218" s="246"/>
      <c r="C218" s="163" t="s">
        <v>439</v>
      </c>
      <c r="D218" s="163" t="s">
        <v>322</v>
      </c>
      <c r="E218" s="164" t="s">
        <v>2680</v>
      </c>
      <c r="F218" s="165" t="s">
        <v>2681</v>
      </c>
      <c r="G218" s="166" t="s">
        <v>1473</v>
      </c>
      <c r="H218" s="167">
        <v>116</v>
      </c>
      <c r="I218" s="180"/>
      <c r="J218" s="168">
        <f t="shared" si="40"/>
        <v>0</v>
      </c>
      <c r="K218" s="169"/>
      <c r="L218" s="170"/>
      <c r="M218" s="171" t="s">
        <v>1</v>
      </c>
      <c r="N218" s="251" t="s">
        <v>39</v>
      </c>
      <c r="O218" s="248">
        <v>0</v>
      </c>
      <c r="P218" s="248">
        <f t="shared" si="41"/>
        <v>0</v>
      </c>
      <c r="Q218" s="248">
        <v>0</v>
      </c>
      <c r="R218" s="248">
        <f t="shared" si="42"/>
        <v>0</v>
      </c>
      <c r="S218" s="248">
        <v>0</v>
      </c>
      <c r="T218" s="160">
        <f t="shared" si="43"/>
        <v>0</v>
      </c>
      <c r="AR218" s="161" t="s">
        <v>267</v>
      </c>
      <c r="AT218" s="161" t="s">
        <v>322</v>
      </c>
      <c r="AU218" s="161" t="s">
        <v>86</v>
      </c>
      <c r="AY218" s="211" t="s">
        <v>138</v>
      </c>
      <c r="BE218" s="249">
        <f t="shared" si="44"/>
        <v>0</v>
      </c>
      <c r="BF218" s="249">
        <f t="shared" si="45"/>
        <v>0</v>
      </c>
      <c r="BG218" s="249">
        <f t="shared" si="46"/>
        <v>0</v>
      </c>
      <c r="BH218" s="249">
        <f t="shared" si="47"/>
        <v>0</v>
      </c>
      <c r="BI218" s="249">
        <f t="shared" si="48"/>
        <v>0</v>
      </c>
      <c r="BJ218" s="211" t="s">
        <v>86</v>
      </c>
      <c r="BK218" s="249">
        <f t="shared" si="49"/>
        <v>0</v>
      </c>
      <c r="BL218" s="211" t="s">
        <v>202</v>
      </c>
      <c r="BM218" s="161" t="s">
        <v>735</v>
      </c>
    </row>
    <row r="219" spans="2:65" s="2" customFormat="1" ht="16.5" customHeight="1">
      <c r="B219" s="246"/>
      <c r="C219" s="163" t="s">
        <v>443</v>
      </c>
      <c r="D219" s="163" t="s">
        <v>322</v>
      </c>
      <c r="E219" s="164" t="s">
        <v>2683</v>
      </c>
      <c r="F219" s="165" t="s">
        <v>2684</v>
      </c>
      <c r="G219" s="166" t="s">
        <v>1473</v>
      </c>
      <c r="H219" s="167">
        <v>116</v>
      </c>
      <c r="I219" s="180"/>
      <c r="J219" s="168">
        <f t="shared" si="40"/>
        <v>0</v>
      </c>
      <c r="K219" s="169"/>
      <c r="L219" s="170"/>
      <c r="M219" s="171" t="s">
        <v>1</v>
      </c>
      <c r="N219" s="251" t="s">
        <v>39</v>
      </c>
      <c r="O219" s="248">
        <v>0</v>
      </c>
      <c r="P219" s="248">
        <f t="shared" si="41"/>
        <v>0</v>
      </c>
      <c r="Q219" s="248">
        <v>0</v>
      </c>
      <c r="R219" s="248">
        <f t="shared" si="42"/>
        <v>0</v>
      </c>
      <c r="S219" s="248">
        <v>0</v>
      </c>
      <c r="T219" s="160">
        <f t="shared" si="43"/>
        <v>0</v>
      </c>
      <c r="AR219" s="161" t="s">
        <v>267</v>
      </c>
      <c r="AT219" s="161" t="s">
        <v>322</v>
      </c>
      <c r="AU219" s="161" t="s">
        <v>86</v>
      </c>
      <c r="AY219" s="211" t="s">
        <v>138</v>
      </c>
      <c r="BE219" s="249">
        <f t="shared" si="44"/>
        <v>0</v>
      </c>
      <c r="BF219" s="249">
        <f t="shared" si="45"/>
        <v>0</v>
      </c>
      <c r="BG219" s="249">
        <f t="shared" si="46"/>
        <v>0</v>
      </c>
      <c r="BH219" s="249">
        <f t="shared" si="47"/>
        <v>0</v>
      </c>
      <c r="BI219" s="249">
        <f t="shared" si="48"/>
        <v>0</v>
      </c>
      <c r="BJ219" s="211" t="s">
        <v>86</v>
      </c>
      <c r="BK219" s="249">
        <f t="shared" si="49"/>
        <v>0</v>
      </c>
      <c r="BL219" s="211" t="s">
        <v>202</v>
      </c>
      <c r="BM219" s="161" t="s">
        <v>743</v>
      </c>
    </row>
    <row r="220" spans="2:65" s="2" customFormat="1" ht="21.75" customHeight="1">
      <c r="B220" s="246"/>
      <c r="C220" s="163" t="s">
        <v>447</v>
      </c>
      <c r="D220" s="163" t="s">
        <v>322</v>
      </c>
      <c r="E220" s="164" t="s">
        <v>2686</v>
      </c>
      <c r="F220" s="165" t="s">
        <v>2687</v>
      </c>
      <c r="G220" s="166" t="s">
        <v>1473</v>
      </c>
      <c r="H220" s="167">
        <v>116</v>
      </c>
      <c r="I220" s="180"/>
      <c r="J220" s="168">
        <f t="shared" si="40"/>
        <v>0</v>
      </c>
      <c r="K220" s="169"/>
      <c r="L220" s="170"/>
      <c r="M220" s="171" t="s">
        <v>1</v>
      </c>
      <c r="N220" s="251" t="s">
        <v>39</v>
      </c>
      <c r="O220" s="248">
        <v>0</v>
      </c>
      <c r="P220" s="248">
        <f t="shared" si="41"/>
        <v>0</v>
      </c>
      <c r="Q220" s="248">
        <v>0</v>
      </c>
      <c r="R220" s="248">
        <f t="shared" si="42"/>
        <v>0</v>
      </c>
      <c r="S220" s="248">
        <v>0</v>
      </c>
      <c r="T220" s="160">
        <f t="shared" si="43"/>
        <v>0</v>
      </c>
      <c r="AR220" s="161" t="s">
        <v>267</v>
      </c>
      <c r="AT220" s="161" t="s">
        <v>322</v>
      </c>
      <c r="AU220" s="161" t="s">
        <v>86</v>
      </c>
      <c r="AY220" s="211" t="s">
        <v>138</v>
      </c>
      <c r="BE220" s="249">
        <f t="shared" si="44"/>
        <v>0</v>
      </c>
      <c r="BF220" s="249">
        <f t="shared" si="45"/>
        <v>0</v>
      </c>
      <c r="BG220" s="249">
        <f t="shared" si="46"/>
        <v>0</v>
      </c>
      <c r="BH220" s="249">
        <f t="shared" si="47"/>
        <v>0</v>
      </c>
      <c r="BI220" s="249">
        <f t="shared" si="48"/>
        <v>0</v>
      </c>
      <c r="BJ220" s="211" t="s">
        <v>86</v>
      </c>
      <c r="BK220" s="249">
        <f t="shared" si="49"/>
        <v>0</v>
      </c>
      <c r="BL220" s="211" t="s">
        <v>202</v>
      </c>
      <c r="BM220" s="161" t="s">
        <v>751</v>
      </c>
    </row>
    <row r="221" spans="2:65" s="2" customFormat="1" ht="16.5" customHeight="1">
      <c r="B221" s="246"/>
      <c r="C221" s="150" t="s">
        <v>451</v>
      </c>
      <c r="D221" s="150" t="s">
        <v>140</v>
      </c>
      <c r="E221" s="151" t="s">
        <v>2689</v>
      </c>
      <c r="F221" s="152" t="s">
        <v>2690</v>
      </c>
      <c r="G221" s="153" t="s">
        <v>1473</v>
      </c>
      <c r="H221" s="154">
        <v>16</v>
      </c>
      <c r="I221" s="178"/>
      <c r="J221" s="155">
        <f t="shared" si="40"/>
        <v>0</v>
      </c>
      <c r="K221" s="247"/>
      <c r="L221" s="39"/>
      <c r="M221" s="157" t="s">
        <v>1</v>
      </c>
      <c r="N221" s="234" t="s">
        <v>39</v>
      </c>
      <c r="O221" s="248">
        <v>0</v>
      </c>
      <c r="P221" s="248">
        <f t="shared" si="41"/>
        <v>0</v>
      </c>
      <c r="Q221" s="248">
        <v>0</v>
      </c>
      <c r="R221" s="248">
        <f t="shared" si="42"/>
        <v>0</v>
      </c>
      <c r="S221" s="248">
        <v>0</v>
      </c>
      <c r="T221" s="160">
        <f t="shared" si="43"/>
        <v>0</v>
      </c>
      <c r="AR221" s="161" t="s">
        <v>202</v>
      </c>
      <c r="AT221" s="161" t="s">
        <v>140</v>
      </c>
      <c r="AU221" s="161" t="s">
        <v>86</v>
      </c>
      <c r="AY221" s="211" t="s">
        <v>138</v>
      </c>
      <c r="BE221" s="249">
        <f t="shared" si="44"/>
        <v>0</v>
      </c>
      <c r="BF221" s="249">
        <f t="shared" si="45"/>
        <v>0</v>
      </c>
      <c r="BG221" s="249">
        <f t="shared" si="46"/>
        <v>0</v>
      </c>
      <c r="BH221" s="249">
        <f t="shared" si="47"/>
        <v>0</v>
      </c>
      <c r="BI221" s="249">
        <f t="shared" si="48"/>
        <v>0</v>
      </c>
      <c r="BJ221" s="211" t="s">
        <v>86</v>
      </c>
      <c r="BK221" s="249">
        <f t="shared" si="49"/>
        <v>0</v>
      </c>
      <c r="BL221" s="211" t="s">
        <v>202</v>
      </c>
      <c r="BM221" s="161" t="s">
        <v>759</v>
      </c>
    </row>
    <row r="222" spans="2:65" s="2" customFormat="1" ht="16.5" customHeight="1">
      <c r="B222" s="246"/>
      <c r="C222" s="150" t="s">
        <v>455</v>
      </c>
      <c r="D222" s="150" t="s">
        <v>140</v>
      </c>
      <c r="E222" s="151" t="s">
        <v>2692</v>
      </c>
      <c r="F222" s="152" t="s">
        <v>2693</v>
      </c>
      <c r="G222" s="153" t="s">
        <v>1473</v>
      </c>
      <c r="H222" s="154">
        <v>2</v>
      </c>
      <c r="I222" s="178"/>
      <c r="J222" s="155">
        <f t="shared" si="40"/>
        <v>0</v>
      </c>
      <c r="K222" s="247"/>
      <c r="L222" s="39"/>
      <c r="M222" s="157" t="s">
        <v>1</v>
      </c>
      <c r="N222" s="234" t="s">
        <v>39</v>
      </c>
      <c r="O222" s="248">
        <v>0</v>
      </c>
      <c r="P222" s="248">
        <f t="shared" si="41"/>
        <v>0</v>
      </c>
      <c r="Q222" s="248">
        <v>0</v>
      </c>
      <c r="R222" s="248">
        <f t="shared" si="42"/>
        <v>0</v>
      </c>
      <c r="S222" s="248">
        <v>0</v>
      </c>
      <c r="T222" s="160">
        <f t="shared" si="43"/>
        <v>0</v>
      </c>
      <c r="AR222" s="161" t="s">
        <v>202</v>
      </c>
      <c r="AT222" s="161" t="s">
        <v>140</v>
      </c>
      <c r="AU222" s="161" t="s">
        <v>86</v>
      </c>
      <c r="AY222" s="211" t="s">
        <v>138</v>
      </c>
      <c r="BE222" s="249">
        <f t="shared" si="44"/>
        <v>0</v>
      </c>
      <c r="BF222" s="249">
        <f t="shared" si="45"/>
        <v>0</v>
      </c>
      <c r="BG222" s="249">
        <f t="shared" si="46"/>
        <v>0</v>
      </c>
      <c r="BH222" s="249">
        <f t="shared" si="47"/>
        <v>0</v>
      </c>
      <c r="BI222" s="249">
        <f t="shared" si="48"/>
        <v>0</v>
      </c>
      <c r="BJ222" s="211" t="s">
        <v>86</v>
      </c>
      <c r="BK222" s="249">
        <f t="shared" si="49"/>
        <v>0</v>
      </c>
      <c r="BL222" s="211" t="s">
        <v>202</v>
      </c>
      <c r="BM222" s="161" t="s">
        <v>767</v>
      </c>
    </row>
    <row r="223" spans="2:65" s="2" customFormat="1" ht="16.5" customHeight="1">
      <c r="B223" s="246"/>
      <c r="C223" s="163" t="s">
        <v>459</v>
      </c>
      <c r="D223" s="163" t="s">
        <v>322</v>
      </c>
      <c r="E223" s="164" t="s">
        <v>2695</v>
      </c>
      <c r="F223" s="165" t="s">
        <v>2696</v>
      </c>
      <c r="G223" s="166" t="s">
        <v>1473</v>
      </c>
      <c r="H223" s="167">
        <v>5</v>
      </c>
      <c r="I223" s="180"/>
      <c r="J223" s="168">
        <f t="shared" si="40"/>
        <v>0</v>
      </c>
      <c r="K223" s="169"/>
      <c r="L223" s="170"/>
      <c r="M223" s="171" t="s">
        <v>1</v>
      </c>
      <c r="N223" s="251" t="s">
        <v>39</v>
      </c>
      <c r="O223" s="248">
        <v>0</v>
      </c>
      <c r="P223" s="248">
        <f t="shared" si="41"/>
        <v>0</v>
      </c>
      <c r="Q223" s="248">
        <v>0</v>
      </c>
      <c r="R223" s="248">
        <f t="shared" si="42"/>
        <v>0</v>
      </c>
      <c r="S223" s="248">
        <v>0</v>
      </c>
      <c r="T223" s="160">
        <f t="shared" si="43"/>
        <v>0</v>
      </c>
      <c r="AR223" s="161" t="s">
        <v>267</v>
      </c>
      <c r="AT223" s="161" t="s">
        <v>322</v>
      </c>
      <c r="AU223" s="161" t="s">
        <v>86</v>
      </c>
      <c r="AY223" s="211" t="s">
        <v>138</v>
      </c>
      <c r="BE223" s="249">
        <f t="shared" si="44"/>
        <v>0</v>
      </c>
      <c r="BF223" s="249">
        <f t="shared" si="45"/>
        <v>0</v>
      </c>
      <c r="BG223" s="249">
        <f t="shared" si="46"/>
        <v>0</v>
      </c>
      <c r="BH223" s="249">
        <f t="shared" si="47"/>
        <v>0</v>
      </c>
      <c r="BI223" s="249">
        <f t="shared" si="48"/>
        <v>0</v>
      </c>
      <c r="BJ223" s="211" t="s">
        <v>86</v>
      </c>
      <c r="BK223" s="249">
        <f t="shared" si="49"/>
        <v>0</v>
      </c>
      <c r="BL223" s="211" t="s">
        <v>202</v>
      </c>
      <c r="BM223" s="161" t="s">
        <v>780</v>
      </c>
    </row>
    <row r="224" spans="2:65" s="2" customFormat="1" ht="16.5" customHeight="1">
      <c r="B224" s="246"/>
      <c r="C224" s="163" t="s">
        <v>463</v>
      </c>
      <c r="D224" s="163" t="s">
        <v>322</v>
      </c>
      <c r="E224" s="164" t="s">
        <v>2698</v>
      </c>
      <c r="F224" s="165" t="s">
        <v>2699</v>
      </c>
      <c r="G224" s="166" t="s">
        <v>1473</v>
      </c>
      <c r="H224" s="167">
        <v>2</v>
      </c>
      <c r="I224" s="180"/>
      <c r="J224" s="168">
        <f t="shared" si="40"/>
        <v>0</v>
      </c>
      <c r="K224" s="169"/>
      <c r="L224" s="170"/>
      <c r="M224" s="171" t="s">
        <v>1</v>
      </c>
      <c r="N224" s="251" t="s">
        <v>39</v>
      </c>
      <c r="O224" s="248">
        <v>0</v>
      </c>
      <c r="P224" s="248">
        <f t="shared" si="41"/>
        <v>0</v>
      </c>
      <c r="Q224" s="248">
        <v>0</v>
      </c>
      <c r="R224" s="248">
        <f t="shared" si="42"/>
        <v>0</v>
      </c>
      <c r="S224" s="248">
        <v>0</v>
      </c>
      <c r="T224" s="160">
        <f t="shared" si="43"/>
        <v>0</v>
      </c>
      <c r="AR224" s="161" t="s">
        <v>267</v>
      </c>
      <c r="AT224" s="161" t="s">
        <v>322</v>
      </c>
      <c r="AU224" s="161" t="s">
        <v>86</v>
      </c>
      <c r="AY224" s="211" t="s">
        <v>138</v>
      </c>
      <c r="BE224" s="249">
        <f t="shared" si="44"/>
        <v>0</v>
      </c>
      <c r="BF224" s="249">
        <f t="shared" si="45"/>
        <v>0</v>
      </c>
      <c r="BG224" s="249">
        <f t="shared" si="46"/>
        <v>0</v>
      </c>
      <c r="BH224" s="249">
        <f t="shared" si="47"/>
        <v>0</v>
      </c>
      <c r="BI224" s="249">
        <f t="shared" si="48"/>
        <v>0</v>
      </c>
      <c r="BJ224" s="211" t="s">
        <v>86</v>
      </c>
      <c r="BK224" s="249">
        <f t="shared" si="49"/>
        <v>0</v>
      </c>
      <c r="BL224" s="211" t="s">
        <v>202</v>
      </c>
      <c r="BM224" s="161" t="s">
        <v>792</v>
      </c>
    </row>
    <row r="225" spans="2:65" s="2" customFormat="1" ht="16.5" customHeight="1">
      <c r="B225" s="246"/>
      <c r="C225" s="163" t="s">
        <v>467</v>
      </c>
      <c r="D225" s="163" t="s">
        <v>322</v>
      </c>
      <c r="E225" s="164" t="s">
        <v>2701</v>
      </c>
      <c r="F225" s="165" t="s">
        <v>2702</v>
      </c>
      <c r="G225" s="166" t="s">
        <v>1473</v>
      </c>
      <c r="H225" s="167">
        <v>2</v>
      </c>
      <c r="I225" s="180"/>
      <c r="J225" s="168">
        <f t="shared" si="40"/>
        <v>0</v>
      </c>
      <c r="K225" s="169"/>
      <c r="L225" s="170"/>
      <c r="M225" s="171" t="s">
        <v>1</v>
      </c>
      <c r="N225" s="251" t="s">
        <v>39</v>
      </c>
      <c r="O225" s="248">
        <v>0</v>
      </c>
      <c r="P225" s="248">
        <f t="shared" si="41"/>
        <v>0</v>
      </c>
      <c r="Q225" s="248">
        <v>0</v>
      </c>
      <c r="R225" s="248">
        <f t="shared" si="42"/>
        <v>0</v>
      </c>
      <c r="S225" s="248">
        <v>0</v>
      </c>
      <c r="T225" s="160">
        <f t="shared" si="43"/>
        <v>0</v>
      </c>
      <c r="AR225" s="161" t="s">
        <v>267</v>
      </c>
      <c r="AT225" s="161" t="s">
        <v>322</v>
      </c>
      <c r="AU225" s="161" t="s">
        <v>86</v>
      </c>
      <c r="AY225" s="211" t="s">
        <v>138</v>
      </c>
      <c r="BE225" s="249">
        <f t="shared" si="44"/>
        <v>0</v>
      </c>
      <c r="BF225" s="249">
        <f t="shared" si="45"/>
        <v>0</v>
      </c>
      <c r="BG225" s="249">
        <f t="shared" si="46"/>
        <v>0</v>
      </c>
      <c r="BH225" s="249">
        <f t="shared" si="47"/>
        <v>0</v>
      </c>
      <c r="BI225" s="249">
        <f t="shared" si="48"/>
        <v>0</v>
      </c>
      <c r="BJ225" s="211" t="s">
        <v>86</v>
      </c>
      <c r="BK225" s="249">
        <f t="shared" si="49"/>
        <v>0</v>
      </c>
      <c r="BL225" s="211" t="s">
        <v>202</v>
      </c>
      <c r="BM225" s="161" t="s">
        <v>800</v>
      </c>
    </row>
    <row r="226" spans="2:65" s="2" customFormat="1" ht="16.5" customHeight="1">
      <c r="B226" s="246"/>
      <c r="C226" s="150" t="s">
        <v>471</v>
      </c>
      <c r="D226" s="150" t="s">
        <v>140</v>
      </c>
      <c r="E226" s="151" t="s">
        <v>2704</v>
      </c>
      <c r="F226" s="152" t="s">
        <v>2705</v>
      </c>
      <c r="G226" s="153" t="s">
        <v>1473</v>
      </c>
      <c r="H226" s="154">
        <v>2</v>
      </c>
      <c r="I226" s="178"/>
      <c r="J226" s="155">
        <f t="shared" si="40"/>
        <v>0</v>
      </c>
      <c r="K226" s="247"/>
      <c r="L226" s="39"/>
      <c r="M226" s="157" t="s">
        <v>1</v>
      </c>
      <c r="N226" s="234" t="s">
        <v>39</v>
      </c>
      <c r="O226" s="248">
        <v>0</v>
      </c>
      <c r="P226" s="248">
        <f t="shared" si="41"/>
        <v>0</v>
      </c>
      <c r="Q226" s="248">
        <v>0</v>
      </c>
      <c r="R226" s="248">
        <f t="shared" si="42"/>
        <v>0</v>
      </c>
      <c r="S226" s="248">
        <v>0</v>
      </c>
      <c r="T226" s="160">
        <f t="shared" si="43"/>
        <v>0</v>
      </c>
      <c r="AR226" s="161" t="s">
        <v>202</v>
      </c>
      <c r="AT226" s="161" t="s">
        <v>140</v>
      </c>
      <c r="AU226" s="161" t="s">
        <v>86</v>
      </c>
      <c r="AY226" s="211" t="s">
        <v>138</v>
      </c>
      <c r="BE226" s="249">
        <f t="shared" si="44"/>
        <v>0</v>
      </c>
      <c r="BF226" s="249">
        <f t="shared" si="45"/>
        <v>0</v>
      </c>
      <c r="BG226" s="249">
        <f t="shared" si="46"/>
        <v>0</v>
      </c>
      <c r="BH226" s="249">
        <f t="shared" si="47"/>
        <v>0</v>
      </c>
      <c r="BI226" s="249">
        <f t="shared" si="48"/>
        <v>0</v>
      </c>
      <c r="BJ226" s="211" t="s">
        <v>86</v>
      </c>
      <c r="BK226" s="249">
        <f t="shared" si="49"/>
        <v>0</v>
      </c>
      <c r="BL226" s="211" t="s">
        <v>202</v>
      </c>
      <c r="BM226" s="161" t="s">
        <v>808</v>
      </c>
    </row>
    <row r="227" spans="2:65" s="2" customFormat="1" ht="16.5" customHeight="1">
      <c r="B227" s="246"/>
      <c r="C227" s="150" t="s">
        <v>475</v>
      </c>
      <c r="D227" s="150" t="s">
        <v>140</v>
      </c>
      <c r="E227" s="151" t="s">
        <v>2707</v>
      </c>
      <c r="F227" s="152" t="s">
        <v>2708</v>
      </c>
      <c r="G227" s="153" t="s">
        <v>1473</v>
      </c>
      <c r="H227" s="154">
        <v>12</v>
      </c>
      <c r="I227" s="178"/>
      <c r="J227" s="155">
        <f t="shared" si="40"/>
        <v>0</v>
      </c>
      <c r="K227" s="247"/>
      <c r="L227" s="39"/>
      <c r="M227" s="157" t="s">
        <v>1</v>
      </c>
      <c r="N227" s="234" t="s">
        <v>39</v>
      </c>
      <c r="O227" s="248">
        <v>0</v>
      </c>
      <c r="P227" s="248">
        <f t="shared" si="41"/>
        <v>0</v>
      </c>
      <c r="Q227" s="248">
        <v>0</v>
      </c>
      <c r="R227" s="248">
        <f t="shared" si="42"/>
        <v>0</v>
      </c>
      <c r="S227" s="248">
        <v>0</v>
      </c>
      <c r="T227" s="160">
        <f t="shared" si="43"/>
        <v>0</v>
      </c>
      <c r="AR227" s="161" t="s">
        <v>202</v>
      </c>
      <c r="AT227" s="161" t="s">
        <v>140</v>
      </c>
      <c r="AU227" s="161" t="s">
        <v>86</v>
      </c>
      <c r="AY227" s="211" t="s">
        <v>138</v>
      </c>
      <c r="BE227" s="249">
        <f t="shared" si="44"/>
        <v>0</v>
      </c>
      <c r="BF227" s="249">
        <f t="shared" si="45"/>
        <v>0</v>
      </c>
      <c r="BG227" s="249">
        <f t="shared" si="46"/>
        <v>0</v>
      </c>
      <c r="BH227" s="249">
        <f t="shared" si="47"/>
        <v>0</v>
      </c>
      <c r="BI227" s="249">
        <f t="shared" si="48"/>
        <v>0</v>
      </c>
      <c r="BJ227" s="211" t="s">
        <v>86</v>
      </c>
      <c r="BK227" s="249">
        <f t="shared" si="49"/>
        <v>0</v>
      </c>
      <c r="BL227" s="211" t="s">
        <v>202</v>
      </c>
      <c r="BM227" s="161" t="s">
        <v>816</v>
      </c>
    </row>
    <row r="228" spans="2:65" s="2" customFormat="1" ht="24.2" customHeight="1">
      <c r="B228" s="246"/>
      <c r="C228" s="163" t="s">
        <v>479</v>
      </c>
      <c r="D228" s="163" t="s">
        <v>322</v>
      </c>
      <c r="E228" s="164" t="s">
        <v>2710</v>
      </c>
      <c r="F228" s="165" t="s">
        <v>2711</v>
      </c>
      <c r="G228" s="166" t="s">
        <v>1473</v>
      </c>
      <c r="H228" s="167">
        <v>2</v>
      </c>
      <c r="I228" s="180"/>
      <c r="J228" s="168">
        <f t="shared" si="40"/>
        <v>0</v>
      </c>
      <c r="K228" s="169"/>
      <c r="L228" s="170"/>
      <c r="M228" s="171" t="s">
        <v>1</v>
      </c>
      <c r="N228" s="251" t="s">
        <v>39</v>
      </c>
      <c r="O228" s="248">
        <v>0</v>
      </c>
      <c r="P228" s="248">
        <f t="shared" si="41"/>
        <v>0</v>
      </c>
      <c r="Q228" s="248">
        <v>0</v>
      </c>
      <c r="R228" s="248">
        <f t="shared" si="42"/>
        <v>0</v>
      </c>
      <c r="S228" s="248">
        <v>0</v>
      </c>
      <c r="T228" s="160">
        <f t="shared" si="43"/>
        <v>0</v>
      </c>
      <c r="AR228" s="161" t="s">
        <v>267</v>
      </c>
      <c r="AT228" s="161" t="s">
        <v>322</v>
      </c>
      <c r="AU228" s="161" t="s">
        <v>86</v>
      </c>
      <c r="AY228" s="211" t="s">
        <v>138</v>
      </c>
      <c r="BE228" s="249">
        <f t="shared" si="44"/>
        <v>0</v>
      </c>
      <c r="BF228" s="249">
        <f t="shared" si="45"/>
        <v>0</v>
      </c>
      <c r="BG228" s="249">
        <f t="shared" si="46"/>
        <v>0</v>
      </c>
      <c r="BH228" s="249">
        <f t="shared" si="47"/>
        <v>0</v>
      </c>
      <c r="BI228" s="249">
        <f t="shared" si="48"/>
        <v>0</v>
      </c>
      <c r="BJ228" s="211" t="s">
        <v>86</v>
      </c>
      <c r="BK228" s="249">
        <f t="shared" si="49"/>
        <v>0</v>
      </c>
      <c r="BL228" s="211" t="s">
        <v>202</v>
      </c>
      <c r="BM228" s="161" t="s">
        <v>824</v>
      </c>
    </row>
    <row r="229" spans="2:65" s="2" customFormat="1" ht="16.5" customHeight="1">
      <c r="B229" s="246"/>
      <c r="C229" s="150" t="s">
        <v>483</v>
      </c>
      <c r="D229" s="150" t="s">
        <v>140</v>
      </c>
      <c r="E229" s="151" t="s">
        <v>2713</v>
      </c>
      <c r="F229" s="152" t="s">
        <v>2714</v>
      </c>
      <c r="G229" s="153" t="s">
        <v>1473</v>
      </c>
      <c r="H229" s="154">
        <v>20</v>
      </c>
      <c r="I229" s="178"/>
      <c r="J229" s="155">
        <f t="shared" si="40"/>
        <v>0</v>
      </c>
      <c r="K229" s="247"/>
      <c r="L229" s="39"/>
      <c r="M229" s="157" t="s">
        <v>1</v>
      </c>
      <c r="N229" s="234" t="s">
        <v>39</v>
      </c>
      <c r="O229" s="248">
        <v>0</v>
      </c>
      <c r="P229" s="248">
        <f t="shared" si="41"/>
        <v>0</v>
      </c>
      <c r="Q229" s="248">
        <v>0</v>
      </c>
      <c r="R229" s="248">
        <f t="shared" si="42"/>
        <v>0</v>
      </c>
      <c r="S229" s="248">
        <v>0</v>
      </c>
      <c r="T229" s="160">
        <f t="shared" si="43"/>
        <v>0</v>
      </c>
      <c r="AR229" s="161" t="s">
        <v>202</v>
      </c>
      <c r="AT229" s="161" t="s">
        <v>140</v>
      </c>
      <c r="AU229" s="161" t="s">
        <v>86</v>
      </c>
      <c r="AY229" s="211" t="s">
        <v>138</v>
      </c>
      <c r="BE229" s="249">
        <f t="shared" si="44"/>
        <v>0</v>
      </c>
      <c r="BF229" s="249">
        <f t="shared" si="45"/>
        <v>0</v>
      </c>
      <c r="BG229" s="249">
        <f t="shared" si="46"/>
        <v>0</v>
      </c>
      <c r="BH229" s="249">
        <f t="shared" si="47"/>
        <v>0</v>
      </c>
      <c r="BI229" s="249">
        <f t="shared" si="48"/>
        <v>0</v>
      </c>
      <c r="BJ229" s="211" t="s">
        <v>86</v>
      </c>
      <c r="BK229" s="249">
        <f t="shared" si="49"/>
        <v>0</v>
      </c>
      <c r="BL229" s="211" t="s">
        <v>202</v>
      </c>
      <c r="BM229" s="161" t="s">
        <v>832</v>
      </c>
    </row>
    <row r="230" spans="2:65" s="2" customFormat="1" ht="24.2" customHeight="1">
      <c r="B230" s="246"/>
      <c r="C230" s="150" t="s">
        <v>487</v>
      </c>
      <c r="D230" s="150" t="s">
        <v>140</v>
      </c>
      <c r="E230" s="151" t="s">
        <v>2716</v>
      </c>
      <c r="F230" s="152" t="s">
        <v>2717</v>
      </c>
      <c r="G230" s="153" t="s">
        <v>1473</v>
      </c>
      <c r="H230" s="154">
        <v>2</v>
      </c>
      <c r="I230" s="178"/>
      <c r="J230" s="155">
        <f t="shared" si="40"/>
        <v>0</v>
      </c>
      <c r="K230" s="247"/>
      <c r="L230" s="39"/>
      <c r="M230" s="157" t="s">
        <v>1</v>
      </c>
      <c r="N230" s="234" t="s">
        <v>39</v>
      </c>
      <c r="O230" s="248">
        <v>0</v>
      </c>
      <c r="P230" s="248">
        <f t="shared" si="41"/>
        <v>0</v>
      </c>
      <c r="Q230" s="248">
        <v>0</v>
      </c>
      <c r="R230" s="248">
        <f t="shared" si="42"/>
        <v>0</v>
      </c>
      <c r="S230" s="248">
        <v>0</v>
      </c>
      <c r="T230" s="160">
        <f t="shared" si="43"/>
        <v>0</v>
      </c>
      <c r="AR230" s="161" t="s">
        <v>202</v>
      </c>
      <c r="AT230" s="161" t="s">
        <v>140</v>
      </c>
      <c r="AU230" s="161" t="s">
        <v>86</v>
      </c>
      <c r="AY230" s="211" t="s">
        <v>138</v>
      </c>
      <c r="BE230" s="249">
        <f t="shared" si="44"/>
        <v>0</v>
      </c>
      <c r="BF230" s="249">
        <f t="shared" si="45"/>
        <v>0</v>
      </c>
      <c r="BG230" s="249">
        <f t="shared" si="46"/>
        <v>0</v>
      </c>
      <c r="BH230" s="249">
        <f t="shared" si="47"/>
        <v>0</v>
      </c>
      <c r="BI230" s="249">
        <f t="shared" si="48"/>
        <v>0</v>
      </c>
      <c r="BJ230" s="211" t="s">
        <v>86</v>
      </c>
      <c r="BK230" s="249">
        <f t="shared" si="49"/>
        <v>0</v>
      </c>
      <c r="BL230" s="211" t="s">
        <v>202</v>
      </c>
      <c r="BM230" s="161" t="s">
        <v>840</v>
      </c>
    </row>
    <row r="231" spans="2:65" s="2" customFormat="1" ht="24.2" customHeight="1">
      <c r="B231" s="246"/>
      <c r="C231" s="150" t="s">
        <v>491</v>
      </c>
      <c r="D231" s="150" t="s">
        <v>140</v>
      </c>
      <c r="E231" s="151" t="s">
        <v>2719</v>
      </c>
      <c r="F231" s="152" t="s">
        <v>2720</v>
      </c>
      <c r="G231" s="153" t="s">
        <v>1473</v>
      </c>
      <c r="H231" s="154">
        <v>2</v>
      </c>
      <c r="I231" s="178"/>
      <c r="J231" s="155">
        <f t="shared" si="40"/>
        <v>0</v>
      </c>
      <c r="K231" s="247"/>
      <c r="L231" s="39"/>
      <c r="M231" s="157" t="s">
        <v>1</v>
      </c>
      <c r="N231" s="234" t="s">
        <v>39</v>
      </c>
      <c r="O231" s="248">
        <v>0</v>
      </c>
      <c r="P231" s="248">
        <f t="shared" si="41"/>
        <v>0</v>
      </c>
      <c r="Q231" s="248">
        <v>0</v>
      </c>
      <c r="R231" s="248">
        <f t="shared" si="42"/>
        <v>0</v>
      </c>
      <c r="S231" s="248">
        <v>0</v>
      </c>
      <c r="T231" s="160">
        <f t="shared" si="43"/>
        <v>0</v>
      </c>
      <c r="AR231" s="161" t="s">
        <v>202</v>
      </c>
      <c r="AT231" s="161" t="s">
        <v>140</v>
      </c>
      <c r="AU231" s="161" t="s">
        <v>86</v>
      </c>
      <c r="AY231" s="211" t="s">
        <v>138</v>
      </c>
      <c r="BE231" s="249">
        <f t="shared" si="44"/>
        <v>0</v>
      </c>
      <c r="BF231" s="249">
        <f t="shared" si="45"/>
        <v>0</v>
      </c>
      <c r="BG231" s="249">
        <f t="shared" si="46"/>
        <v>0</v>
      </c>
      <c r="BH231" s="249">
        <f t="shared" si="47"/>
        <v>0</v>
      </c>
      <c r="BI231" s="249">
        <f t="shared" si="48"/>
        <v>0</v>
      </c>
      <c r="BJ231" s="211" t="s">
        <v>86</v>
      </c>
      <c r="BK231" s="249">
        <f t="shared" si="49"/>
        <v>0</v>
      </c>
      <c r="BL231" s="211" t="s">
        <v>202</v>
      </c>
      <c r="BM231" s="161" t="s">
        <v>848</v>
      </c>
    </row>
    <row r="232" spans="2:65" s="2" customFormat="1" ht="16.5" customHeight="1">
      <c r="B232" s="246"/>
      <c r="C232" s="150" t="s">
        <v>496</v>
      </c>
      <c r="D232" s="150" t="s">
        <v>140</v>
      </c>
      <c r="E232" s="151" t="s">
        <v>2722</v>
      </c>
      <c r="F232" s="152" t="s">
        <v>2723</v>
      </c>
      <c r="G232" s="153" t="s">
        <v>1473</v>
      </c>
      <c r="H232" s="154">
        <v>2</v>
      </c>
      <c r="I232" s="178"/>
      <c r="J232" s="155">
        <f t="shared" si="40"/>
        <v>0</v>
      </c>
      <c r="K232" s="247"/>
      <c r="L232" s="39"/>
      <c r="M232" s="157" t="s">
        <v>1</v>
      </c>
      <c r="N232" s="234" t="s">
        <v>39</v>
      </c>
      <c r="O232" s="248">
        <v>0</v>
      </c>
      <c r="P232" s="248">
        <f t="shared" si="41"/>
        <v>0</v>
      </c>
      <c r="Q232" s="248">
        <v>0</v>
      </c>
      <c r="R232" s="248">
        <f t="shared" si="42"/>
        <v>0</v>
      </c>
      <c r="S232" s="248">
        <v>0</v>
      </c>
      <c r="T232" s="160">
        <f t="shared" si="43"/>
        <v>0</v>
      </c>
      <c r="AR232" s="161" t="s">
        <v>202</v>
      </c>
      <c r="AT232" s="161" t="s">
        <v>140</v>
      </c>
      <c r="AU232" s="161" t="s">
        <v>86</v>
      </c>
      <c r="AY232" s="211" t="s">
        <v>138</v>
      </c>
      <c r="BE232" s="249">
        <f t="shared" si="44"/>
        <v>0</v>
      </c>
      <c r="BF232" s="249">
        <f t="shared" si="45"/>
        <v>0</v>
      </c>
      <c r="BG232" s="249">
        <f t="shared" si="46"/>
        <v>0</v>
      </c>
      <c r="BH232" s="249">
        <f t="shared" si="47"/>
        <v>0</v>
      </c>
      <c r="BI232" s="249">
        <f t="shared" si="48"/>
        <v>0</v>
      </c>
      <c r="BJ232" s="211" t="s">
        <v>86</v>
      </c>
      <c r="BK232" s="249">
        <f t="shared" si="49"/>
        <v>0</v>
      </c>
      <c r="BL232" s="211" t="s">
        <v>202</v>
      </c>
      <c r="BM232" s="161" t="s">
        <v>856</v>
      </c>
    </row>
    <row r="233" spans="2:65" s="2" customFormat="1" ht="21.75" customHeight="1">
      <c r="B233" s="246"/>
      <c r="C233" s="150" t="s">
        <v>500</v>
      </c>
      <c r="D233" s="150" t="s">
        <v>140</v>
      </c>
      <c r="E233" s="151" t="s">
        <v>2725</v>
      </c>
      <c r="F233" s="152" t="s">
        <v>2726</v>
      </c>
      <c r="G233" s="153" t="s">
        <v>1473</v>
      </c>
      <c r="H233" s="154">
        <v>2</v>
      </c>
      <c r="I233" s="178"/>
      <c r="J233" s="155">
        <f t="shared" si="40"/>
        <v>0</v>
      </c>
      <c r="K233" s="247"/>
      <c r="L233" s="39"/>
      <c r="M233" s="157" t="s">
        <v>1</v>
      </c>
      <c r="N233" s="234" t="s">
        <v>39</v>
      </c>
      <c r="O233" s="248">
        <v>0</v>
      </c>
      <c r="P233" s="248">
        <f t="shared" si="41"/>
        <v>0</v>
      </c>
      <c r="Q233" s="248">
        <v>0</v>
      </c>
      <c r="R233" s="248">
        <f t="shared" si="42"/>
        <v>0</v>
      </c>
      <c r="S233" s="248">
        <v>0</v>
      </c>
      <c r="T233" s="160">
        <f t="shared" si="43"/>
        <v>0</v>
      </c>
      <c r="AR233" s="161" t="s">
        <v>202</v>
      </c>
      <c r="AT233" s="161" t="s">
        <v>140</v>
      </c>
      <c r="AU233" s="161" t="s">
        <v>86</v>
      </c>
      <c r="AY233" s="211" t="s">
        <v>138</v>
      </c>
      <c r="BE233" s="249">
        <f t="shared" si="44"/>
        <v>0</v>
      </c>
      <c r="BF233" s="249">
        <f t="shared" si="45"/>
        <v>0</v>
      </c>
      <c r="BG233" s="249">
        <f t="shared" si="46"/>
        <v>0</v>
      </c>
      <c r="BH233" s="249">
        <f t="shared" si="47"/>
        <v>0</v>
      </c>
      <c r="BI233" s="249">
        <f t="shared" si="48"/>
        <v>0</v>
      </c>
      <c r="BJ233" s="211" t="s">
        <v>86</v>
      </c>
      <c r="BK233" s="249">
        <f t="shared" si="49"/>
        <v>0</v>
      </c>
      <c r="BL233" s="211" t="s">
        <v>202</v>
      </c>
      <c r="BM233" s="161" t="s">
        <v>864</v>
      </c>
    </row>
    <row r="234" spans="2:65" s="2" customFormat="1" ht="16.5" customHeight="1">
      <c r="B234" s="246"/>
      <c r="C234" s="150" t="s">
        <v>504</v>
      </c>
      <c r="D234" s="150" t="s">
        <v>140</v>
      </c>
      <c r="E234" s="151" t="s">
        <v>2728</v>
      </c>
      <c r="F234" s="152" t="s">
        <v>2729</v>
      </c>
      <c r="G234" s="153" t="s">
        <v>1473</v>
      </c>
      <c r="H234" s="154">
        <v>2</v>
      </c>
      <c r="I234" s="178"/>
      <c r="J234" s="155">
        <f t="shared" si="40"/>
        <v>0</v>
      </c>
      <c r="K234" s="247"/>
      <c r="L234" s="39"/>
      <c r="M234" s="157" t="s">
        <v>1</v>
      </c>
      <c r="N234" s="234" t="s">
        <v>39</v>
      </c>
      <c r="O234" s="248">
        <v>0</v>
      </c>
      <c r="P234" s="248">
        <f t="shared" si="41"/>
        <v>0</v>
      </c>
      <c r="Q234" s="248">
        <v>0</v>
      </c>
      <c r="R234" s="248">
        <f t="shared" si="42"/>
        <v>0</v>
      </c>
      <c r="S234" s="248">
        <v>0</v>
      </c>
      <c r="T234" s="160">
        <f t="shared" si="43"/>
        <v>0</v>
      </c>
      <c r="AR234" s="161" t="s">
        <v>202</v>
      </c>
      <c r="AT234" s="161" t="s">
        <v>140</v>
      </c>
      <c r="AU234" s="161" t="s">
        <v>86</v>
      </c>
      <c r="AY234" s="211" t="s">
        <v>138</v>
      </c>
      <c r="BE234" s="249">
        <f t="shared" si="44"/>
        <v>0</v>
      </c>
      <c r="BF234" s="249">
        <f t="shared" si="45"/>
        <v>0</v>
      </c>
      <c r="BG234" s="249">
        <f t="shared" si="46"/>
        <v>0</v>
      </c>
      <c r="BH234" s="249">
        <f t="shared" si="47"/>
        <v>0</v>
      </c>
      <c r="BI234" s="249">
        <f t="shared" si="48"/>
        <v>0</v>
      </c>
      <c r="BJ234" s="211" t="s">
        <v>86</v>
      </c>
      <c r="BK234" s="249">
        <f t="shared" si="49"/>
        <v>0</v>
      </c>
      <c r="BL234" s="211" t="s">
        <v>202</v>
      </c>
      <c r="BM234" s="161" t="s">
        <v>872</v>
      </c>
    </row>
    <row r="235" spans="2:65" s="2" customFormat="1" ht="16.5" customHeight="1">
      <c r="B235" s="246"/>
      <c r="C235" s="150" t="s">
        <v>508</v>
      </c>
      <c r="D235" s="150" t="s">
        <v>140</v>
      </c>
      <c r="E235" s="151" t="s">
        <v>2731</v>
      </c>
      <c r="F235" s="152" t="s">
        <v>2732</v>
      </c>
      <c r="G235" s="153" t="s">
        <v>519</v>
      </c>
      <c r="H235" s="154">
        <v>20</v>
      </c>
      <c r="I235" s="178"/>
      <c r="J235" s="155">
        <f t="shared" si="40"/>
        <v>0</v>
      </c>
      <c r="K235" s="247"/>
      <c r="L235" s="39"/>
      <c r="M235" s="157" t="s">
        <v>1</v>
      </c>
      <c r="N235" s="234" t="s">
        <v>39</v>
      </c>
      <c r="O235" s="248">
        <v>0</v>
      </c>
      <c r="P235" s="248">
        <f t="shared" si="41"/>
        <v>0</v>
      </c>
      <c r="Q235" s="248">
        <v>0</v>
      </c>
      <c r="R235" s="248">
        <f t="shared" si="42"/>
        <v>0</v>
      </c>
      <c r="S235" s="248">
        <v>0</v>
      </c>
      <c r="T235" s="160">
        <f t="shared" si="43"/>
        <v>0</v>
      </c>
      <c r="AR235" s="161" t="s">
        <v>202</v>
      </c>
      <c r="AT235" s="161" t="s">
        <v>140</v>
      </c>
      <c r="AU235" s="161" t="s">
        <v>86</v>
      </c>
      <c r="AY235" s="211" t="s">
        <v>138</v>
      </c>
      <c r="BE235" s="249">
        <f t="shared" si="44"/>
        <v>0</v>
      </c>
      <c r="BF235" s="249">
        <f t="shared" si="45"/>
        <v>0</v>
      </c>
      <c r="BG235" s="249">
        <f t="shared" si="46"/>
        <v>0</v>
      </c>
      <c r="BH235" s="249">
        <f t="shared" si="47"/>
        <v>0</v>
      </c>
      <c r="BI235" s="249">
        <f t="shared" si="48"/>
        <v>0</v>
      </c>
      <c r="BJ235" s="211" t="s">
        <v>86</v>
      </c>
      <c r="BK235" s="249">
        <f t="shared" si="49"/>
        <v>0</v>
      </c>
      <c r="BL235" s="211" t="s">
        <v>202</v>
      </c>
      <c r="BM235" s="161" t="s">
        <v>880</v>
      </c>
    </row>
    <row r="236" spans="2:65" s="2" customFormat="1" ht="16.5" customHeight="1">
      <c r="B236" s="246"/>
      <c r="C236" s="163" t="s">
        <v>512</v>
      </c>
      <c r="D236" s="163" t="s">
        <v>322</v>
      </c>
      <c r="E236" s="164" t="s">
        <v>2734</v>
      </c>
      <c r="F236" s="165" t="s">
        <v>2735</v>
      </c>
      <c r="G236" s="166" t="s">
        <v>1473</v>
      </c>
      <c r="H236" s="167">
        <v>106</v>
      </c>
      <c r="I236" s="180"/>
      <c r="J236" s="168">
        <f t="shared" si="40"/>
        <v>0</v>
      </c>
      <c r="K236" s="169"/>
      <c r="L236" s="170"/>
      <c r="M236" s="171" t="s">
        <v>1</v>
      </c>
      <c r="N236" s="251" t="s">
        <v>39</v>
      </c>
      <c r="O236" s="248">
        <v>0</v>
      </c>
      <c r="P236" s="248">
        <f t="shared" si="41"/>
        <v>0</v>
      </c>
      <c r="Q236" s="248">
        <v>0</v>
      </c>
      <c r="R236" s="248">
        <f t="shared" si="42"/>
        <v>0</v>
      </c>
      <c r="S236" s="248">
        <v>0</v>
      </c>
      <c r="T236" s="160">
        <f t="shared" si="43"/>
        <v>0</v>
      </c>
      <c r="AR236" s="161" t="s">
        <v>267</v>
      </c>
      <c r="AT236" s="161" t="s">
        <v>322</v>
      </c>
      <c r="AU236" s="161" t="s">
        <v>86</v>
      </c>
      <c r="AY236" s="211" t="s">
        <v>138</v>
      </c>
      <c r="BE236" s="249">
        <f t="shared" si="44"/>
        <v>0</v>
      </c>
      <c r="BF236" s="249">
        <f t="shared" si="45"/>
        <v>0</v>
      </c>
      <c r="BG236" s="249">
        <f t="shared" si="46"/>
        <v>0</v>
      </c>
      <c r="BH236" s="249">
        <f t="shared" si="47"/>
        <v>0</v>
      </c>
      <c r="BI236" s="249">
        <f t="shared" si="48"/>
        <v>0</v>
      </c>
      <c r="BJ236" s="211" t="s">
        <v>86</v>
      </c>
      <c r="BK236" s="249">
        <f t="shared" si="49"/>
        <v>0</v>
      </c>
      <c r="BL236" s="211" t="s">
        <v>202</v>
      </c>
      <c r="BM236" s="161" t="s">
        <v>888</v>
      </c>
    </row>
    <row r="237" spans="2:65" s="2" customFormat="1" ht="16.5" customHeight="1">
      <c r="B237" s="246"/>
      <c r="C237" s="163" t="s">
        <v>516</v>
      </c>
      <c r="D237" s="163" t="s">
        <v>322</v>
      </c>
      <c r="E237" s="164" t="s">
        <v>2737</v>
      </c>
      <c r="F237" s="165" t="s">
        <v>2738</v>
      </c>
      <c r="G237" s="166" t="s">
        <v>1473</v>
      </c>
      <c r="H237" s="167">
        <v>106</v>
      </c>
      <c r="I237" s="180"/>
      <c r="J237" s="168">
        <f t="shared" si="40"/>
        <v>0</v>
      </c>
      <c r="K237" s="169"/>
      <c r="L237" s="170"/>
      <c r="M237" s="171" t="s">
        <v>1</v>
      </c>
      <c r="N237" s="251" t="s">
        <v>39</v>
      </c>
      <c r="O237" s="248">
        <v>0</v>
      </c>
      <c r="P237" s="248">
        <f t="shared" si="41"/>
        <v>0</v>
      </c>
      <c r="Q237" s="248">
        <v>0</v>
      </c>
      <c r="R237" s="248">
        <f t="shared" si="42"/>
        <v>0</v>
      </c>
      <c r="S237" s="248">
        <v>0</v>
      </c>
      <c r="T237" s="160">
        <f t="shared" si="43"/>
        <v>0</v>
      </c>
      <c r="AR237" s="161" t="s">
        <v>267</v>
      </c>
      <c r="AT237" s="161" t="s">
        <v>322</v>
      </c>
      <c r="AU237" s="161" t="s">
        <v>86</v>
      </c>
      <c r="AY237" s="211" t="s">
        <v>138</v>
      </c>
      <c r="BE237" s="249">
        <f t="shared" si="44"/>
        <v>0</v>
      </c>
      <c r="BF237" s="249">
        <f t="shared" si="45"/>
        <v>0</v>
      </c>
      <c r="BG237" s="249">
        <f t="shared" si="46"/>
        <v>0</v>
      </c>
      <c r="BH237" s="249">
        <f t="shared" si="47"/>
        <v>0</v>
      </c>
      <c r="BI237" s="249">
        <f t="shared" si="48"/>
        <v>0</v>
      </c>
      <c r="BJ237" s="211" t="s">
        <v>86</v>
      </c>
      <c r="BK237" s="249">
        <f t="shared" si="49"/>
        <v>0</v>
      </c>
      <c r="BL237" s="211" t="s">
        <v>202</v>
      </c>
      <c r="BM237" s="161" t="s">
        <v>899</v>
      </c>
    </row>
    <row r="238" spans="2:65" s="2" customFormat="1" ht="24.2" customHeight="1">
      <c r="B238" s="246"/>
      <c r="C238" s="150" t="s">
        <v>521</v>
      </c>
      <c r="D238" s="150" t="s">
        <v>140</v>
      </c>
      <c r="E238" s="151" t="s">
        <v>2740</v>
      </c>
      <c r="F238" s="152" t="s">
        <v>2741</v>
      </c>
      <c r="G238" s="153" t="s">
        <v>209</v>
      </c>
      <c r="H238" s="154">
        <v>0.129</v>
      </c>
      <c r="I238" s="178"/>
      <c r="J238" s="155">
        <f t="shared" si="40"/>
        <v>0</v>
      </c>
      <c r="K238" s="247"/>
      <c r="L238" s="39"/>
      <c r="M238" s="157" t="s">
        <v>1</v>
      </c>
      <c r="N238" s="234" t="s">
        <v>39</v>
      </c>
      <c r="O238" s="248">
        <v>0</v>
      </c>
      <c r="P238" s="248">
        <f t="shared" si="41"/>
        <v>0</v>
      </c>
      <c r="Q238" s="248">
        <v>0</v>
      </c>
      <c r="R238" s="248">
        <f t="shared" si="42"/>
        <v>0</v>
      </c>
      <c r="S238" s="248">
        <v>0</v>
      </c>
      <c r="T238" s="160">
        <f t="shared" si="43"/>
        <v>0</v>
      </c>
      <c r="AR238" s="161" t="s">
        <v>202</v>
      </c>
      <c r="AT238" s="161" t="s">
        <v>140</v>
      </c>
      <c r="AU238" s="161" t="s">
        <v>86</v>
      </c>
      <c r="AY238" s="211" t="s">
        <v>138</v>
      </c>
      <c r="BE238" s="249">
        <f t="shared" si="44"/>
        <v>0</v>
      </c>
      <c r="BF238" s="249">
        <f t="shared" si="45"/>
        <v>0</v>
      </c>
      <c r="BG238" s="249">
        <f t="shared" si="46"/>
        <v>0</v>
      </c>
      <c r="BH238" s="249">
        <f t="shared" si="47"/>
        <v>0</v>
      </c>
      <c r="BI238" s="249">
        <f t="shared" si="48"/>
        <v>0</v>
      </c>
      <c r="BJ238" s="211" t="s">
        <v>86</v>
      </c>
      <c r="BK238" s="249">
        <f t="shared" si="49"/>
        <v>0</v>
      </c>
      <c r="BL238" s="211" t="s">
        <v>202</v>
      </c>
      <c r="BM238" s="161" t="s">
        <v>909</v>
      </c>
    </row>
    <row r="239" spans="2:65" s="239" customFormat="1" ht="22.9" customHeight="1">
      <c r="B239" s="240"/>
      <c r="D239" s="138" t="s">
        <v>72</v>
      </c>
      <c r="E239" s="147" t="s">
        <v>2743</v>
      </c>
      <c r="F239" s="147" t="s">
        <v>2744</v>
      </c>
      <c r="J239" s="245">
        <f>BK239</f>
        <v>0</v>
      </c>
      <c r="L239" s="240"/>
      <c r="M239" s="242"/>
      <c r="P239" s="243">
        <f>SUM(P240:P284)</f>
        <v>0</v>
      </c>
      <c r="R239" s="243">
        <f>SUM(R240:R284)</f>
        <v>0</v>
      </c>
      <c r="T239" s="244">
        <f>SUM(T240:T284)</f>
        <v>0</v>
      </c>
      <c r="AR239" s="138" t="s">
        <v>86</v>
      </c>
      <c r="AT239" s="145" t="s">
        <v>72</v>
      </c>
      <c r="AU239" s="145" t="s">
        <v>80</v>
      </c>
      <c r="AY239" s="138" t="s">
        <v>138</v>
      </c>
      <c r="BK239" s="146">
        <f>SUM(BK240:BK284)</f>
        <v>0</v>
      </c>
    </row>
    <row r="240" spans="2:65" s="2" customFormat="1" ht="24.2" customHeight="1">
      <c r="B240" s="246"/>
      <c r="C240" s="150" t="s">
        <v>525</v>
      </c>
      <c r="D240" s="150" t="s">
        <v>140</v>
      </c>
      <c r="E240" s="151" t="s">
        <v>2745</v>
      </c>
      <c r="F240" s="152" t="s">
        <v>2746</v>
      </c>
      <c r="G240" s="153" t="s">
        <v>1473</v>
      </c>
      <c r="H240" s="154">
        <v>111</v>
      </c>
      <c r="I240" s="178"/>
      <c r="J240" s="155">
        <f t="shared" ref="J240:J284" si="50">ROUND(I240*H240,2)</f>
        <v>0</v>
      </c>
      <c r="K240" s="247"/>
      <c r="L240" s="39"/>
      <c r="M240" s="157" t="s">
        <v>1</v>
      </c>
      <c r="N240" s="234" t="s">
        <v>39</v>
      </c>
      <c r="O240" s="248">
        <v>0</v>
      </c>
      <c r="P240" s="248">
        <f t="shared" ref="P240:P284" si="51">O240*H240</f>
        <v>0</v>
      </c>
      <c r="Q240" s="248">
        <v>0</v>
      </c>
      <c r="R240" s="248">
        <f t="shared" ref="R240:R284" si="52">Q240*H240</f>
        <v>0</v>
      </c>
      <c r="S240" s="248">
        <v>0</v>
      </c>
      <c r="T240" s="160">
        <f t="shared" ref="T240:T284" si="53">S240*H240</f>
        <v>0</v>
      </c>
      <c r="AR240" s="161" t="s">
        <v>202</v>
      </c>
      <c r="AT240" s="161" t="s">
        <v>140</v>
      </c>
      <c r="AU240" s="161" t="s">
        <v>86</v>
      </c>
      <c r="AY240" s="211" t="s">
        <v>138</v>
      </c>
      <c r="BE240" s="249">
        <f t="shared" ref="BE240:BE284" si="54">IF(N240="základná",J240,0)</f>
        <v>0</v>
      </c>
      <c r="BF240" s="249">
        <f t="shared" ref="BF240:BF284" si="55">IF(N240="znížená",J240,0)</f>
        <v>0</v>
      </c>
      <c r="BG240" s="249">
        <f t="shared" ref="BG240:BG284" si="56">IF(N240="zákl. prenesená",J240,0)</f>
        <v>0</v>
      </c>
      <c r="BH240" s="249">
        <f t="shared" ref="BH240:BH284" si="57">IF(N240="zníž. prenesená",J240,0)</f>
        <v>0</v>
      </c>
      <c r="BI240" s="249">
        <f t="shared" ref="BI240:BI284" si="58">IF(N240="nulová",J240,0)</f>
        <v>0</v>
      </c>
      <c r="BJ240" s="211" t="s">
        <v>86</v>
      </c>
      <c r="BK240" s="249">
        <f t="shared" ref="BK240:BK284" si="59">ROUND(I240*H240,2)</f>
        <v>0</v>
      </c>
      <c r="BL240" s="211" t="s">
        <v>202</v>
      </c>
      <c r="BM240" s="161" t="s">
        <v>918</v>
      </c>
    </row>
    <row r="241" spans="2:65" s="2" customFormat="1" ht="16.5" customHeight="1">
      <c r="B241" s="246"/>
      <c r="C241" s="150" t="s">
        <v>529</v>
      </c>
      <c r="D241" s="150" t="s">
        <v>140</v>
      </c>
      <c r="E241" s="151" t="s">
        <v>2748</v>
      </c>
      <c r="F241" s="152" t="s">
        <v>2749</v>
      </c>
      <c r="G241" s="153" t="s">
        <v>1473</v>
      </c>
      <c r="H241" s="154">
        <v>58</v>
      </c>
      <c r="I241" s="178"/>
      <c r="J241" s="155">
        <f t="shared" si="50"/>
        <v>0</v>
      </c>
      <c r="K241" s="247"/>
      <c r="L241" s="39"/>
      <c r="M241" s="157" t="s">
        <v>1</v>
      </c>
      <c r="N241" s="234" t="s">
        <v>39</v>
      </c>
      <c r="O241" s="248">
        <v>0</v>
      </c>
      <c r="P241" s="248">
        <f t="shared" si="51"/>
        <v>0</v>
      </c>
      <c r="Q241" s="248">
        <v>0</v>
      </c>
      <c r="R241" s="248">
        <f t="shared" si="52"/>
        <v>0</v>
      </c>
      <c r="S241" s="248">
        <v>0</v>
      </c>
      <c r="T241" s="160">
        <f t="shared" si="53"/>
        <v>0</v>
      </c>
      <c r="AR241" s="161" t="s">
        <v>202</v>
      </c>
      <c r="AT241" s="161" t="s">
        <v>140</v>
      </c>
      <c r="AU241" s="161" t="s">
        <v>86</v>
      </c>
      <c r="AY241" s="211" t="s">
        <v>138</v>
      </c>
      <c r="BE241" s="249">
        <f t="shared" si="54"/>
        <v>0</v>
      </c>
      <c r="BF241" s="249">
        <f t="shared" si="55"/>
        <v>0</v>
      </c>
      <c r="BG241" s="249">
        <f t="shared" si="56"/>
        <v>0</v>
      </c>
      <c r="BH241" s="249">
        <f t="shared" si="57"/>
        <v>0</v>
      </c>
      <c r="BI241" s="249">
        <f t="shared" si="58"/>
        <v>0</v>
      </c>
      <c r="BJ241" s="211" t="s">
        <v>86</v>
      </c>
      <c r="BK241" s="249">
        <f t="shared" si="59"/>
        <v>0</v>
      </c>
      <c r="BL241" s="211" t="s">
        <v>202</v>
      </c>
      <c r="BM241" s="161" t="s">
        <v>926</v>
      </c>
    </row>
    <row r="242" spans="2:65" s="2" customFormat="1" ht="21.75" customHeight="1">
      <c r="B242" s="246"/>
      <c r="C242" s="150" t="s">
        <v>533</v>
      </c>
      <c r="D242" s="150" t="s">
        <v>140</v>
      </c>
      <c r="E242" s="151" t="s">
        <v>2751</v>
      </c>
      <c r="F242" s="152" t="s">
        <v>2752</v>
      </c>
      <c r="G242" s="153" t="s">
        <v>1473</v>
      </c>
      <c r="H242" s="154">
        <v>850</v>
      </c>
      <c r="I242" s="178"/>
      <c r="J242" s="155">
        <f t="shared" si="50"/>
        <v>0</v>
      </c>
      <c r="K242" s="247"/>
      <c r="L242" s="39"/>
      <c r="M242" s="157" t="s">
        <v>1</v>
      </c>
      <c r="N242" s="234" t="s">
        <v>39</v>
      </c>
      <c r="O242" s="248">
        <v>0</v>
      </c>
      <c r="P242" s="248">
        <f t="shared" si="51"/>
        <v>0</v>
      </c>
      <c r="Q242" s="248">
        <v>0</v>
      </c>
      <c r="R242" s="248">
        <f t="shared" si="52"/>
        <v>0</v>
      </c>
      <c r="S242" s="248">
        <v>0</v>
      </c>
      <c r="T242" s="160">
        <f t="shared" si="53"/>
        <v>0</v>
      </c>
      <c r="AR242" s="161" t="s">
        <v>202</v>
      </c>
      <c r="AT242" s="161" t="s">
        <v>140</v>
      </c>
      <c r="AU242" s="161" t="s">
        <v>86</v>
      </c>
      <c r="AY242" s="211" t="s">
        <v>138</v>
      </c>
      <c r="BE242" s="249">
        <f t="shared" si="54"/>
        <v>0</v>
      </c>
      <c r="BF242" s="249">
        <f t="shared" si="55"/>
        <v>0</v>
      </c>
      <c r="BG242" s="249">
        <f t="shared" si="56"/>
        <v>0</v>
      </c>
      <c r="BH242" s="249">
        <f t="shared" si="57"/>
        <v>0</v>
      </c>
      <c r="BI242" s="249">
        <f t="shared" si="58"/>
        <v>0</v>
      </c>
      <c r="BJ242" s="211" t="s">
        <v>86</v>
      </c>
      <c r="BK242" s="249">
        <f t="shared" si="59"/>
        <v>0</v>
      </c>
      <c r="BL242" s="211" t="s">
        <v>202</v>
      </c>
      <c r="BM242" s="161" t="s">
        <v>934</v>
      </c>
    </row>
    <row r="243" spans="2:65" s="2" customFormat="1" ht="16.5" customHeight="1">
      <c r="B243" s="246"/>
      <c r="C243" s="150" t="s">
        <v>537</v>
      </c>
      <c r="D243" s="150" t="s">
        <v>140</v>
      </c>
      <c r="E243" s="151" t="s">
        <v>2754</v>
      </c>
      <c r="F243" s="152" t="s">
        <v>2755</v>
      </c>
      <c r="G243" s="153" t="s">
        <v>148</v>
      </c>
      <c r="H243" s="154">
        <v>106</v>
      </c>
      <c r="I243" s="178"/>
      <c r="J243" s="155">
        <f t="shared" si="50"/>
        <v>0</v>
      </c>
      <c r="K243" s="247"/>
      <c r="L243" s="39"/>
      <c r="M243" s="157" t="s">
        <v>1</v>
      </c>
      <c r="N243" s="234" t="s">
        <v>39</v>
      </c>
      <c r="O243" s="248">
        <v>0</v>
      </c>
      <c r="P243" s="248">
        <f t="shared" si="51"/>
        <v>0</v>
      </c>
      <c r="Q243" s="248">
        <v>0</v>
      </c>
      <c r="R243" s="248">
        <f t="shared" si="52"/>
        <v>0</v>
      </c>
      <c r="S243" s="248">
        <v>0</v>
      </c>
      <c r="T243" s="160">
        <f t="shared" si="53"/>
        <v>0</v>
      </c>
      <c r="AR243" s="161" t="s">
        <v>202</v>
      </c>
      <c r="AT243" s="161" t="s">
        <v>140</v>
      </c>
      <c r="AU243" s="161" t="s">
        <v>86</v>
      </c>
      <c r="AY243" s="211" t="s">
        <v>138</v>
      </c>
      <c r="BE243" s="249">
        <f t="shared" si="54"/>
        <v>0</v>
      </c>
      <c r="BF243" s="249">
        <f t="shared" si="55"/>
        <v>0</v>
      </c>
      <c r="BG243" s="249">
        <f t="shared" si="56"/>
        <v>0</v>
      </c>
      <c r="BH243" s="249">
        <f t="shared" si="57"/>
        <v>0</v>
      </c>
      <c r="BI243" s="249">
        <f t="shared" si="58"/>
        <v>0</v>
      </c>
      <c r="BJ243" s="211" t="s">
        <v>86</v>
      </c>
      <c r="BK243" s="249">
        <f t="shared" si="59"/>
        <v>0</v>
      </c>
      <c r="BL243" s="211" t="s">
        <v>202</v>
      </c>
      <c r="BM243" s="161" t="s">
        <v>942</v>
      </c>
    </row>
    <row r="244" spans="2:65" s="2" customFormat="1" ht="21.75" customHeight="1">
      <c r="B244" s="246"/>
      <c r="C244" s="163" t="s">
        <v>541</v>
      </c>
      <c r="D244" s="163" t="s">
        <v>322</v>
      </c>
      <c r="E244" s="164" t="s">
        <v>2757</v>
      </c>
      <c r="F244" s="165" t="s">
        <v>2758</v>
      </c>
      <c r="G244" s="166" t="s">
        <v>1473</v>
      </c>
      <c r="H244" s="167">
        <v>5</v>
      </c>
      <c r="I244" s="180"/>
      <c r="J244" s="168">
        <f t="shared" si="50"/>
        <v>0</v>
      </c>
      <c r="K244" s="169"/>
      <c r="L244" s="170"/>
      <c r="M244" s="171" t="s">
        <v>1</v>
      </c>
      <c r="N244" s="251" t="s">
        <v>39</v>
      </c>
      <c r="O244" s="248">
        <v>0</v>
      </c>
      <c r="P244" s="248">
        <f t="shared" si="51"/>
        <v>0</v>
      </c>
      <c r="Q244" s="248">
        <v>0</v>
      </c>
      <c r="R244" s="248">
        <f t="shared" si="52"/>
        <v>0</v>
      </c>
      <c r="S244" s="248">
        <v>0</v>
      </c>
      <c r="T244" s="160">
        <f t="shared" si="53"/>
        <v>0</v>
      </c>
      <c r="AR244" s="161" t="s">
        <v>267</v>
      </c>
      <c r="AT244" s="161" t="s">
        <v>322</v>
      </c>
      <c r="AU244" s="161" t="s">
        <v>86</v>
      </c>
      <c r="AY244" s="211" t="s">
        <v>138</v>
      </c>
      <c r="BE244" s="249">
        <f t="shared" si="54"/>
        <v>0</v>
      </c>
      <c r="BF244" s="249">
        <f t="shared" si="55"/>
        <v>0</v>
      </c>
      <c r="BG244" s="249">
        <f t="shared" si="56"/>
        <v>0</v>
      </c>
      <c r="BH244" s="249">
        <f t="shared" si="57"/>
        <v>0</v>
      </c>
      <c r="BI244" s="249">
        <f t="shared" si="58"/>
        <v>0</v>
      </c>
      <c r="BJ244" s="211" t="s">
        <v>86</v>
      </c>
      <c r="BK244" s="249">
        <f t="shared" si="59"/>
        <v>0</v>
      </c>
      <c r="BL244" s="211" t="s">
        <v>202</v>
      </c>
      <c r="BM244" s="161" t="s">
        <v>950</v>
      </c>
    </row>
    <row r="245" spans="2:65" s="2" customFormat="1" ht="21.75" customHeight="1">
      <c r="B245" s="246"/>
      <c r="C245" s="163" t="s">
        <v>543</v>
      </c>
      <c r="D245" s="163" t="s">
        <v>322</v>
      </c>
      <c r="E245" s="164" t="s">
        <v>2760</v>
      </c>
      <c r="F245" s="165" t="s">
        <v>2761</v>
      </c>
      <c r="G245" s="166" t="s">
        <v>1473</v>
      </c>
      <c r="H245" s="167">
        <v>24</v>
      </c>
      <c r="I245" s="180"/>
      <c r="J245" s="168">
        <f t="shared" si="50"/>
        <v>0</v>
      </c>
      <c r="K245" s="169"/>
      <c r="L245" s="170"/>
      <c r="M245" s="171" t="s">
        <v>1</v>
      </c>
      <c r="N245" s="251" t="s">
        <v>39</v>
      </c>
      <c r="O245" s="248">
        <v>0</v>
      </c>
      <c r="P245" s="248">
        <f t="shared" si="51"/>
        <v>0</v>
      </c>
      <c r="Q245" s="248">
        <v>0</v>
      </c>
      <c r="R245" s="248">
        <f t="shared" si="52"/>
        <v>0</v>
      </c>
      <c r="S245" s="248">
        <v>0</v>
      </c>
      <c r="T245" s="160">
        <f t="shared" si="53"/>
        <v>0</v>
      </c>
      <c r="AR245" s="161" t="s">
        <v>267</v>
      </c>
      <c r="AT245" s="161" t="s">
        <v>322</v>
      </c>
      <c r="AU245" s="161" t="s">
        <v>86</v>
      </c>
      <c r="AY245" s="211" t="s">
        <v>138</v>
      </c>
      <c r="BE245" s="249">
        <f t="shared" si="54"/>
        <v>0</v>
      </c>
      <c r="BF245" s="249">
        <f t="shared" si="55"/>
        <v>0</v>
      </c>
      <c r="BG245" s="249">
        <f t="shared" si="56"/>
        <v>0</v>
      </c>
      <c r="BH245" s="249">
        <f t="shared" si="57"/>
        <v>0</v>
      </c>
      <c r="BI245" s="249">
        <f t="shared" si="58"/>
        <v>0</v>
      </c>
      <c r="BJ245" s="211" t="s">
        <v>86</v>
      </c>
      <c r="BK245" s="249">
        <f t="shared" si="59"/>
        <v>0</v>
      </c>
      <c r="BL245" s="211" t="s">
        <v>202</v>
      </c>
      <c r="BM245" s="161" t="s">
        <v>958</v>
      </c>
    </row>
    <row r="246" spans="2:65" s="2" customFormat="1" ht="21.75" customHeight="1">
      <c r="B246" s="246"/>
      <c r="C246" s="163" t="s">
        <v>547</v>
      </c>
      <c r="D246" s="163" t="s">
        <v>322</v>
      </c>
      <c r="E246" s="164" t="s">
        <v>2763</v>
      </c>
      <c r="F246" s="165" t="s">
        <v>2764</v>
      </c>
      <c r="G246" s="166" t="s">
        <v>1473</v>
      </c>
      <c r="H246" s="167">
        <v>3</v>
      </c>
      <c r="I246" s="180"/>
      <c r="J246" s="168">
        <f t="shared" si="50"/>
        <v>0</v>
      </c>
      <c r="K246" s="169"/>
      <c r="L246" s="170"/>
      <c r="M246" s="171" t="s">
        <v>1</v>
      </c>
      <c r="N246" s="251" t="s">
        <v>39</v>
      </c>
      <c r="O246" s="248">
        <v>0</v>
      </c>
      <c r="P246" s="248">
        <f t="shared" si="51"/>
        <v>0</v>
      </c>
      <c r="Q246" s="248">
        <v>0</v>
      </c>
      <c r="R246" s="248">
        <f t="shared" si="52"/>
        <v>0</v>
      </c>
      <c r="S246" s="248">
        <v>0</v>
      </c>
      <c r="T246" s="160">
        <f t="shared" si="53"/>
        <v>0</v>
      </c>
      <c r="AR246" s="161" t="s">
        <v>267</v>
      </c>
      <c r="AT246" s="161" t="s">
        <v>322</v>
      </c>
      <c r="AU246" s="161" t="s">
        <v>86</v>
      </c>
      <c r="AY246" s="211" t="s">
        <v>138</v>
      </c>
      <c r="BE246" s="249">
        <f t="shared" si="54"/>
        <v>0</v>
      </c>
      <c r="BF246" s="249">
        <f t="shared" si="55"/>
        <v>0</v>
      </c>
      <c r="BG246" s="249">
        <f t="shared" si="56"/>
        <v>0</v>
      </c>
      <c r="BH246" s="249">
        <f t="shared" si="57"/>
        <v>0</v>
      </c>
      <c r="BI246" s="249">
        <f t="shared" si="58"/>
        <v>0</v>
      </c>
      <c r="BJ246" s="211" t="s">
        <v>86</v>
      </c>
      <c r="BK246" s="249">
        <f t="shared" si="59"/>
        <v>0</v>
      </c>
      <c r="BL246" s="211" t="s">
        <v>202</v>
      </c>
      <c r="BM246" s="161" t="s">
        <v>966</v>
      </c>
    </row>
    <row r="247" spans="2:65" s="2" customFormat="1" ht="21.75" customHeight="1">
      <c r="B247" s="246"/>
      <c r="C247" s="163" t="s">
        <v>551</v>
      </c>
      <c r="D247" s="163" t="s">
        <v>322</v>
      </c>
      <c r="E247" s="164" t="s">
        <v>2766</v>
      </c>
      <c r="F247" s="165" t="s">
        <v>2767</v>
      </c>
      <c r="G247" s="166" t="s">
        <v>1473</v>
      </c>
      <c r="H247" s="167">
        <v>1</v>
      </c>
      <c r="I247" s="180"/>
      <c r="J247" s="168">
        <f t="shared" si="50"/>
        <v>0</v>
      </c>
      <c r="K247" s="169"/>
      <c r="L247" s="170"/>
      <c r="M247" s="171" t="s">
        <v>1</v>
      </c>
      <c r="N247" s="251" t="s">
        <v>39</v>
      </c>
      <c r="O247" s="248">
        <v>0</v>
      </c>
      <c r="P247" s="248">
        <f t="shared" si="51"/>
        <v>0</v>
      </c>
      <c r="Q247" s="248">
        <v>0</v>
      </c>
      <c r="R247" s="248">
        <f t="shared" si="52"/>
        <v>0</v>
      </c>
      <c r="S247" s="248">
        <v>0</v>
      </c>
      <c r="T247" s="160">
        <f t="shared" si="53"/>
        <v>0</v>
      </c>
      <c r="AR247" s="161" t="s">
        <v>267</v>
      </c>
      <c r="AT247" s="161" t="s">
        <v>322</v>
      </c>
      <c r="AU247" s="161" t="s">
        <v>86</v>
      </c>
      <c r="AY247" s="211" t="s">
        <v>138</v>
      </c>
      <c r="BE247" s="249">
        <f t="shared" si="54"/>
        <v>0</v>
      </c>
      <c r="BF247" s="249">
        <f t="shared" si="55"/>
        <v>0</v>
      </c>
      <c r="BG247" s="249">
        <f t="shared" si="56"/>
        <v>0</v>
      </c>
      <c r="BH247" s="249">
        <f t="shared" si="57"/>
        <v>0</v>
      </c>
      <c r="BI247" s="249">
        <f t="shared" si="58"/>
        <v>0</v>
      </c>
      <c r="BJ247" s="211" t="s">
        <v>86</v>
      </c>
      <c r="BK247" s="249">
        <f t="shared" si="59"/>
        <v>0</v>
      </c>
      <c r="BL247" s="211" t="s">
        <v>202</v>
      </c>
      <c r="BM247" s="161" t="s">
        <v>974</v>
      </c>
    </row>
    <row r="248" spans="2:65" s="2" customFormat="1" ht="21.75" customHeight="1">
      <c r="B248" s="246"/>
      <c r="C248" s="163" t="s">
        <v>555</v>
      </c>
      <c r="D248" s="163" t="s">
        <v>322</v>
      </c>
      <c r="E248" s="164" t="s">
        <v>2769</v>
      </c>
      <c r="F248" s="165" t="s">
        <v>2770</v>
      </c>
      <c r="G248" s="166" t="s">
        <v>1473</v>
      </c>
      <c r="H248" s="167">
        <v>4</v>
      </c>
      <c r="I248" s="180"/>
      <c r="J248" s="168">
        <f t="shared" si="50"/>
        <v>0</v>
      </c>
      <c r="K248" s="169"/>
      <c r="L248" s="170"/>
      <c r="M248" s="171" t="s">
        <v>1</v>
      </c>
      <c r="N248" s="251" t="s">
        <v>39</v>
      </c>
      <c r="O248" s="248">
        <v>0</v>
      </c>
      <c r="P248" s="248">
        <f t="shared" si="51"/>
        <v>0</v>
      </c>
      <c r="Q248" s="248">
        <v>0</v>
      </c>
      <c r="R248" s="248">
        <f t="shared" si="52"/>
        <v>0</v>
      </c>
      <c r="S248" s="248">
        <v>0</v>
      </c>
      <c r="T248" s="160">
        <f t="shared" si="53"/>
        <v>0</v>
      </c>
      <c r="AR248" s="161" t="s">
        <v>267</v>
      </c>
      <c r="AT248" s="161" t="s">
        <v>322</v>
      </c>
      <c r="AU248" s="161" t="s">
        <v>86</v>
      </c>
      <c r="AY248" s="211" t="s">
        <v>138</v>
      </c>
      <c r="BE248" s="249">
        <f t="shared" si="54"/>
        <v>0</v>
      </c>
      <c r="BF248" s="249">
        <f t="shared" si="55"/>
        <v>0</v>
      </c>
      <c r="BG248" s="249">
        <f t="shared" si="56"/>
        <v>0</v>
      </c>
      <c r="BH248" s="249">
        <f t="shared" si="57"/>
        <v>0</v>
      </c>
      <c r="BI248" s="249">
        <f t="shared" si="58"/>
        <v>0</v>
      </c>
      <c r="BJ248" s="211" t="s">
        <v>86</v>
      </c>
      <c r="BK248" s="249">
        <f t="shared" si="59"/>
        <v>0</v>
      </c>
      <c r="BL248" s="211" t="s">
        <v>202</v>
      </c>
      <c r="BM248" s="161" t="s">
        <v>982</v>
      </c>
    </row>
    <row r="249" spans="2:65" s="2" customFormat="1" ht="21.75" customHeight="1">
      <c r="B249" s="246"/>
      <c r="C249" s="163" t="s">
        <v>559</v>
      </c>
      <c r="D249" s="163" t="s">
        <v>322</v>
      </c>
      <c r="E249" s="164" t="s">
        <v>2772</v>
      </c>
      <c r="F249" s="165" t="s">
        <v>2773</v>
      </c>
      <c r="G249" s="166" t="s">
        <v>1473</v>
      </c>
      <c r="H249" s="167">
        <v>2</v>
      </c>
      <c r="I249" s="180"/>
      <c r="J249" s="168">
        <f t="shared" si="50"/>
        <v>0</v>
      </c>
      <c r="K249" s="169"/>
      <c r="L249" s="170"/>
      <c r="M249" s="171" t="s">
        <v>1</v>
      </c>
      <c r="N249" s="251" t="s">
        <v>39</v>
      </c>
      <c r="O249" s="248">
        <v>0</v>
      </c>
      <c r="P249" s="248">
        <f t="shared" si="51"/>
        <v>0</v>
      </c>
      <c r="Q249" s="248">
        <v>0</v>
      </c>
      <c r="R249" s="248">
        <f t="shared" si="52"/>
        <v>0</v>
      </c>
      <c r="S249" s="248">
        <v>0</v>
      </c>
      <c r="T249" s="160">
        <f t="shared" si="53"/>
        <v>0</v>
      </c>
      <c r="AR249" s="161" t="s">
        <v>267</v>
      </c>
      <c r="AT249" s="161" t="s">
        <v>322</v>
      </c>
      <c r="AU249" s="161" t="s">
        <v>86</v>
      </c>
      <c r="AY249" s="211" t="s">
        <v>138</v>
      </c>
      <c r="BE249" s="249">
        <f t="shared" si="54"/>
        <v>0</v>
      </c>
      <c r="BF249" s="249">
        <f t="shared" si="55"/>
        <v>0</v>
      </c>
      <c r="BG249" s="249">
        <f t="shared" si="56"/>
        <v>0</v>
      </c>
      <c r="BH249" s="249">
        <f t="shared" si="57"/>
        <v>0</v>
      </c>
      <c r="BI249" s="249">
        <f t="shared" si="58"/>
        <v>0</v>
      </c>
      <c r="BJ249" s="211" t="s">
        <v>86</v>
      </c>
      <c r="BK249" s="249">
        <f t="shared" si="59"/>
        <v>0</v>
      </c>
      <c r="BL249" s="211" t="s">
        <v>202</v>
      </c>
      <c r="BM249" s="161" t="s">
        <v>990</v>
      </c>
    </row>
    <row r="250" spans="2:65" s="2" customFormat="1" ht="21.75" customHeight="1">
      <c r="B250" s="246"/>
      <c r="C250" s="163" t="s">
        <v>563</v>
      </c>
      <c r="D250" s="163" t="s">
        <v>322</v>
      </c>
      <c r="E250" s="164" t="s">
        <v>2775</v>
      </c>
      <c r="F250" s="165" t="s">
        <v>2776</v>
      </c>
      <c r="G250" s="166" t="s">
        <v>1473</v>
      </c>
      <c r="H250" s="167">
        <v>1</v>
      </c>
      <c r="I250" s="180"/>
      <c r="J250" s="168">
        <f t="shared" si="50"/>
        <v>0</v>
      </c>
      <c r="K250" s="169"/>
      <c r="L250" s="170"/>
      <c r="M250" s="171" t="s">
        <v>1</v>
      </c>
      <c r="N250" s="251" t="s">
        <v>39</v>
      </c>
      <c r="O250" s="248">
        <v>0</v>
      </c>
      <c r="P250" s="248">
        <f t="shared" si="51"/>
        <v>0</v>
      </c>
      <c r="Q250" s="248">
        <v>0</v>
      </c>
      <c r="R250" s="248">
        <f t="shared" si="52"/>
        <v>0</v>
      </c>
      <c r="S250" s="248">
        <v>0</v>
      </c>
      <c r="T250" s="160">
        <f t="shared" si="53"/>
        <v>0</v>
      </c>
      <c r="AR250" s="161" t="s">
        <v>267</v>
      </c>
      <c r="AT250" s="161" t="s">
        <v>322</v>
      </c>
      <c r="AU250" s="161" t="s">
        <v>86</v>
      </c>
      <c r="AY250" s="211" t="s">
        <v>138</v>
      </c>
      <c r="BE250" s="249">
        <f t="shared" si="54"/>
        <v>0</v>
      </c>
      <c r="BF250" s="249">
        <f t="shared" si="55"/>
        <v>0</v>
      </c>
      <c r="BG250" s="249">
        <f t="shared" si="56"/>
        <v>0</v>
      </c>
      <c r="BH250" s="249">
        <f t="shared" si="57"/>
        <v>0</v>
      </c>
      <c r="BI250" s="249">
        <f t="shared" si="58"/>
        <v>0</v>
      </c>
      <c r="BJ250" s="211" t="s">
        <v>86</v>
      </c>
      <c r="BK250" s="249">
        <f t="shared" si="59"/>
        <v>0</v>
      </c>
      <c r="BL250" s="211" t="s">
        <v>202</v>
      </c>
      <c r="BM250" s="161" t="s">
        <v>998</v>
      </c>
    </row>
    <row r="251" spans="2:65" s="2" customFormat="1" ht="21.75" customHeight="1">
      <c r="B251" s="246"/>
      <c r="C251" s="163" t="s">
        <v>567</v>
      </c>
      <c r="D251" s="163" t="s">
        <v>322</v>
      </c>
      <c r="E251" s="164" t="s">
        <v>2778</v>
      </c>
      <c r="F251" s="165" t="s">
        <v>2779</v>
      </c>
      <c r="G251" s="166" t="s">
        <v>1473</v>
      </c>
      <c r="H251" s="167">
        <v>2</v>
      </c>
      <c r="I251" s="180"/>
      <c r="J251" s="168">
        <f t="shared" si="50"/>
        <v>0</v>
      </c>
      <c r="K251" s="169"/>
      <c r="L251" s="170"/>
      <c r="M251" s="171" t="s">
        <v>1</v>
      </c>
      <c r="N251" s="251" t="s">
        <v>39</v>
      </c>
      <c r="O251" s="248">
        <v>0</v>
      </c>
      <c r="P251" s="248">
        <f t="shared" si="51"/>
        <v>0</v>
      </c>
      <c r="Q251" s="248">
        <v>0</v>
      </c>
      <c r="R251" s="248">
        <f t="shared" si="52"/>
        <v>0</v>
      </c>
      <c r="S251" s="248">
        <v>0</v>
      </c>
      <c r="T251" s="160">
        <f t="shared" si="53"/>
        <v>0</v>
      </c>
      <c r="AR251" s="161" t="s">
        <v>267</v>
      </c>
      <c r="AT251" s="161" t="s">
        <v>322</v>
      </c>
      <c r="AU251" s="161" t="s">
        <v>86</v>
      </c>
      <c r="AY251" s="211" t="s">
        <v>138</v>
      </c>
      <c r="BE251" s="249">
        <f t="shared" si="54"/>
        <v>0</v>
      </c>
      <c r="BF251" s="249">
        <f t="shared" si="55"/>
        <v>0</v>
      </c>
      <c r="BG251" s="249">
        <f t="shared" si="56"/>
        <v>0</v>
      </c>
      <c r="BH251" s="249">
        <f t="shared" si="57"/>
        <v>0</v>
      </c>
      <c r="BI251" s="249">
        <f t="shared" si="58"/>
        <v>0</v>
      </c>
      <c r="BJ251" s="211" t="s">
        <v>86</v>
      </c>
      <c r="BK251" s="249">
        <f t="shared" si="59"/>
        <v>0</v>
      </c>
      <c r="BL251" s="211" t="s">
        <v>202</v>
      </c>
      <c r="BM251" s="161" t="s">
        <v>1006</v>
      </c>
    </row>
    <row r="252" spans="2:65" s="2" customFormat="1" ht="21.75" customHeight="1">
      <c r="B252" s="246"/>
      <c r="C252" s="163" t="s">
        <v>571</v>
      </c>
      <c r="D252" s="163" t="s">
        <v>322</v>
      </c>
      <c r="E252" s="164" t="s">
        <v>2781</v>
      </c>
      <c r="F252" s="165" t="s">
        <v>2782</v>
      </c>
      <c r="G252" s="166" t="s">
        <v>1473</v>
      </c>
      <c r="H252" s="167">
        <v>6</v>
      </c>
      <c r="I252" s="180"/>
      <c r="J252" s="168">
        <f t="shared" si="50"/>
        <v>0</v>
      </c>
      <c r="K252" s="169"/>
      <c r="L252" s="170"/>
      <c r="M252" s="171" t="s">
        <v>1</v>
      </c>
      <c r="N252" s="251" t="s">
        <v>39</v>
      </c>
      <c r="O252" s="248">
        <v>0</v>
      </c>
      <c r="P252" s="248">
        <f t="shared" si="51"/>
        <v>0</v>
      </c>
      <c r="Q252" s="248">
        <v>0</v>
      </c>
      <c r="R252" s="248">
        <f t="shared" si="52"/>
        <v>0</v>
      </c>
      <c r="S252" s="248">
        <v>0</v>
      </c>
      <c r="T252" s="160">
        <f t="shared" si="53"/>
        <v>0</v>
      </c>
      <c r="AR252" s="161" t="s">
        <v>267</v>
      </c>
      <c r="AT252" s="161" t="s">
        <v>322</v>
      </c>
      <c r="AU252" s="161" t="s">
        <v>86</v>
      </c>
      <c r="AY252" s="211" t="s">
        <v>138</v>
      </c>
      <c r="BE252" s="249">
        <f t="shared" si="54"/>
        <v>0</v>
      </c>
      <c r="BF252" s="249">
        <f t="shared" si="55"/>
        <v>0</v>
      </c>
      <c r="BG252" s="249">
        <f t="shared" si="56"/>
        <v>0</v>
      </c>
      <c r="BH252" s="249">
        <f t="shared" si="57"/>
        <v>0</v>
      </c>
      <c r="BI252" s="249">
        <f t="shared" si="58"/>
        <v>0</v>
      </c>
      <c r="BJ252" s="211" t="s">
        <v>86</v>
      </c>
      <c r="BK252" s="249">
        <f t="shared" si="59"/>
        <v>0</v>
      </c>
      <c r="BL252" s="211" t="s">
        <v>202</v>
      </c>
      <c r="BM252" s="161" t="s">
        <v>1013</v>
      </c>
    </row>
    <row r="253" spans="2:65" s="2" customFormat="1" ht="21.75" customHeight="1">
      <c r="B253" s="246"/>
      <c r="C253" s="163" t="s">
        <v>575</v>
      </c>
      <c r="D253" s="163" t="s">
        <v>322</v>
      </c>
      <c r="E253" s="164" t="s">
        <v>2784</v>
      </c>
      <c r="F253" s="165" t="s">
        <v>2785</v>
      </c>
      <c r="G253" s="166" t="s">
        <v>1473</v>
      </c>
      <c r="H253" s="167">
        <v>5</v>
      </c>
      <c r="I253" s="180"/>
      <c r="J253" s="168">
        <f t="shared" si="50"/>
        <v>0</v>
      </c>
      <c r="K253" s="169"/>
      <c r="L253" s="170"/>
      <c r="M253" s="171" t="s">
        <v>1</v>
      </c>
      <c r="N253" s="251" t="s">
        <v>39</v>
      </c>
      <c r="O253" s="248">
        <v>0</v>
      </c>
      <c r="P253" s="248">
        <f t="shared" si="51"/>
        <v>0</v>
      </c>
      <c r="Q253" s="248">
        <v>0</v>
      </c>
      <c r="R253" s="248">
        <f t="shared" si="52"/>
        <v>0</v>
      </c>
      <c r="S253" s="248">
        <v>0</v>
      </c>
      <c r="T253" s="160">
        <f t="shared" si="53"/>
        <v>0</v>
      </c>
      <c r="AR253" s="161" t="s">
        <v>267</v>
      </c>
      <c r="AT253" s="161" t="s">
        <v>322</v>
      </c>
      <c r="AU253" s="161" t="s">
        <v>86</v>
      </c>
      <c r="AY253" s="211" t="s">
        <v>138</v>
      </c>
      <c r="BE253" s="249">
        <f t="shared" si="54"/>
        <v>0</v>
      </c>
      <c r="BF253" s="249">
        <f t="shared" si="55"/>
        <v>0</v>
      </c>
      <c r="BG253" s="249">
        <f t="shared" si="56"/>
        <v>0</v>
      </c>
      <c r="BH253" s="249">
        <f t="shared" si="57"/>
        <v>0</v>
      </c>
      <c r="BI253" s="249">
        <f t="shared" si="58"/>
        <v>0</v>
      </c>
      <c r="BJ253" s="211" t="s">
        <v>86</v>
      </c>
      <c r="BK253" s="249">
        <f t="shared" si="59"/>
        <v>0</v>
      </c>
      <c r="BL253" s="211" t="s">
        <v>202</v>
      </c>
      <c r="BM253" s="161" t="s">
        <v>1021</v>
      </c>
    </row>
    <row r="254" spans="2:65" s="2" customFormat="1" ht="21.75" customHeight="1">
      <c r="B254" s="246"/>
      <c r="C254" s="150" t="s">
        <v>579</v>
      </c>
      <c r="D254" s="150" t="s">
        <v>140</v>
      </c>
      <c r="E254" s="151" t="s">
        <v>2787</v>
      </c>
      <c r="F254" s="152" t="s">
        <v>2788</v>
      </c>
      <c r="G254" s="153" t="s">
        <v>148</v>
      </c>
      <c r="H254" s="154">
        <v>106</v>
      </c>
      <c r="I254" s="178"/>
      <c r="J254" s="155">
        <f t="shared" si="50"/>
        <v>0</v>
      </c>
      <c r="K254" s="247"/>
      <c r="L254" s="39"/>
      <c r="M254" s="157" t="s">
        <v>1</v>
      </c>
      <c r="N254" s="234" t="s">
        <v>39</v>
      </c>
      <c r="O254" s="248">
        <v>0</v>
      </c>
      <c r="P254" s="248">
        <f t="shared" si="51"/>
        <v>0</v>
      </c>
      <c r="Q254" s="248">
        <v>0</v>
      </c>
      <c r="R254" s="248">
        <f t="shared" si="52"/>
        <v>0</v>
      </c>
      <c r="S254" s="248">
        <v>0</v>
      </c>
      <c r="T254" s="160">
        <f t="shared" si="53"/>
        <v>0</v>
      </c>
      <c r="AR254" s="161" t="s">
        <v>202</v>
      </c>
      <c r="AT254" s="161" t="s">
        <v>140</v>
      </c>
      <c r="AU254" s="161" t="s">
        <v>86</v>
      </c>
      <c r="AY254" s="211" t="s">
        <v>138</v>
      </c>
      <c r="BE254" s="249">
        <f t="shared" si="54"/>
        <v>0</v>
      </c>
      <c r="BF254" s="249">
        <f t="shared" si="55"/>
        <v>0</v>
      </c>
      <c r="BG254" s="249">
        <f t="shared" si="56"/>
        <v>0</v>
      </c>
      <c r="BH254" s="249">
        <f t="shared" si="57"/>
        <v>0</v>
      </c>
      <c r="BI254" s="249">
        <f t="shared" si="58"/>
        <v>0</v>
      </c>
      <c r="BJ254" s="211" t="s">
        <v>86</v>
      </c>
      <c r="BK254" s="249">
        <f t="shared" si="59"/>
        <v>0</v>
      </c>
      <c r="BL254" s="211" t="s">
        <v>202</v>
      </c>
      <c r="BM254" s="161" t="s">
        <v>1027</v>
      </c>
    </row>
    <row r="255" spans="2:65" s="2" customFormat="1" ht="16.5" customHeight="1">
      <c r="B255" s="246"/>
      <c r="C255" s="150" t="s">
        <v>583</v>
      </c>
      <c r="D255" s="150" t="s">
        <v>140</v>
      </c>
      <c r="E255" s="151" t="s">
        <v>2790</v>
      </c>
      <c r="F255" s="152" t="s">
        <v>2791</v>
      </c>
      <c r="G255" s="153" t="s">
        <v>1473</v>
      </c>
      <c r="H255" s="154">
        <v>111</v>
      </c>
      <c r="I255" s="178"/>
      <c r="J255" s="155">
        <f t="shared" si="50"/>
        <v>0</v>
      </c>
      <c r="K255" s="247"/>
      <c r="L255" s="39"/>
      <c r="M255" s="157" t="s">
        <v>1</v>
      </c>
      <c r="N255" s="234" t="s">
        <v>39</v>
      </c>
      <c r="O255" s="248">
        <v>0</v>
      </c>
      <c r="P255" s="248">
        <f t="shared" si="51"/>
        <v>0</v>
      </c>
      <c r="Q255" s="248">
        <v>0</v>
      </c>
      <c r="R255" s="248">
        <f t="shared" si="52"/>
        <v>0</v>
      </c>
      <c r="S255" s="248">
        <v>0</v>
      </c>
      <c r="T255" s="160">
        <f t="shared" si="53"/>
        <v>0</v>
      </c>
      <c r="AR255" s="161" t="s">
        <v>202</v>
      </c>
      <c r="AT255" s="161" t="s">
        <v>140</v>
      </c>
      <c r="AU255" s="161" t="s">
        <v>86</v>
      </c>
      <c r="AY255" s="211" t="s">
        <v>138</v>
      </c>
      <c r="BE255" s="249">
        <f t="shared" si="54"/>
        <v>0</v>
      </c>
      <c r="BF255" s="249">
        <f t="shared" si="55"/>
        <v>0</v>
      </c>
      <c r="BG255" s="249">
        <f t="shared" si="56"/>
        <v>0</v>
      </c>
      <c r="BH255" s="249">
        <f t="shared" si="57"/>
        <v>0</v>
      </c>
      <c r="BI255" s="249">
        <f t="shared" si="58"/>
        <v>0</v>
      </c>
      <c r="BJ255" s="211" t="s">
        <v>86</v>
      </c>
      <c r="BK255" s="249">
        <f t="shared" si="59"/>
        <v>0</v>
      </c>
      <c r="BL255" s="211" t="s">
        <v>202</v>
      </c>
      <c r="BM255" s="161" t="s">
        <v>1035</v>
      </c>
    </row>
    <row r="256" spans="2:65" s="2" customFormat="1" ht="16.5" customHeight="1">
      <c r="B256" s="246"/>
      <c r="C256" s="163" t="s">
        <v>587</v>
      </c>
      <c r="D256" s="163" t="s">
        <v>322</v>
      </c>
      <c r="E256" s="164" t="s">
        <v>2793</v>
      </c>
      <c r="F256" s="165" t="s">
        <v>2794</v>
      </c>
      <c r="G256" s="166" t="s">
        <v>1473</v>
      </c>
      <c r="H256" s="167">
        <v>111</v>
      </c>
      <c r="I256" s="180"/>
      <c r="J256" s="168">
        <f t="shared" si="50"/>
        <v>0</v>
      </c>
      <c r="K256" s="169"/>
      <c r="L256" s="170"/>
      <c r="M256" s="171" t="s">
        <v>1</v>
      </c>
      <c r="N256" s="251" t="s">
        <v>39</v>
      </c>
      <c r="O256" s="248">
        <v>0</v>
      </c>
      <c r="P256" s="248">
        <f t="shared" si="51"/>
        <v>0</v>
      </c>
      <c r="Q256" s="248">
        <v>0</v>
      </c>
      <c r="R256" s="248">
        <f t="shared" si="52"/>
        <v>0</v>
      </c>
      <c r="S256" s="248">
        <v>0</v>
      </c>
      <c r="T256" s="160">
        <f t="shared" si="53"/>
        <v>0</v>
      </c>
      <c r="AR256" s="161" t="s">
        <v>267</v>
      </c>
      <c r="AT256" s="161" t="s">
        <v>322</v>
      </c>
      <c r="AU256" s="161" t="s">
        <v>86</v>
      </c>
      <c r="AY256" s="211" t="s">
        <v>138</v>
      </c>
      <c r="BE256" s="249">
        <f t="shared" si="54"/>
        <v>0</v>
      </c>
      <c r="BF256" s="249">
        <f t="shared" si="55"/>
        <v>0</v>
      </c>
      <c r="BG256" s="249">
        <f t="shared" si="56"/>
        <v>0</v>
      </c>
      <c r="BH256" s="249">
        <f t="shared" si="57"/>
        <v>0</v>
      </c>
      <c r="BI256" s="249">
        <f t="shared" si="58"/>
        <v>0</v>
      </c>
      <c r="BJ256" s="211" t="s">
        <v>86</v>
      </c>
      <c r="BK256" s="249">
        <f t="shared" si="59"/>
        <v>0</v>
      </c>
      <c r="BL256" s="211" t="s">
        <v>202</v>
      </c>
      <c r="BM256" s="161" t="s">
        <v>1042</v>
      </c>
    </row>
    <row r="257" spans="2:65" s="2" customFormat="1" ht="16.5" customHeight="1">
      <c r="B257" s="246"/>
      <c r="C257" s="163" t="s">
        <v>591</v>
      </c>
      <c r="D257" s="163" t="s">
        <v>322</v>
      </c>
      <c r="E257" s="164" t="s">
        <v>2796</v>
      </c>
      <c r="F257" s="165" t="s">
        <v>2797</v>
      </c>
      <c r="G257" s="166" t="s">
        <v>1473</v>
      </c>
      <c r="H257" s="167">
        <v>106</v>
      </c>
      <c r="I257" s="180"/>
      <c r="J257" s="168">
        <f t="shared" si="50"/>
        <v>0</v>
      </c>
      <c r="K257" s="169"/>
      <c r="L257" s="170"/>
      <c r="M257" s="171" t="s">
        <v>1</v>
      </c>
      <c r="N257" s="251" t="s">
        <v>39</v>
      </c>
      <c r="O257" s="248">
        <v>0</v>
      </c>
      <c r="P257" s="248">
        <f t="shared" si="51"/>
        <v>0</v>
      </c>
      <c r="Q257" s="248">
        <v>0</v>
      </c>
      <c r="R257" s="248">
        <f t="shared" si="52"/>
        <v>0</v>
      </c>
      <c r="S257" s="248">
        <v>0</v>
      </c>
      <c r="T257" s="160">
        <f t="shared" si="53"/>
        <v>0</v>
      </c>
      <c r="AR257" s="161" t="s">
        <v>267</v>
      </c>
      <c r="AT257" s="161" t="s">
        <v>322</v>
      </c>
      <c r="AU257" s="161" t="s">
        <v>86</v>
      </c>
      <c r="AY257" s="211" t="s">
        <v>138</v>
      </c>
      <c r="BE257" s="249">
        <f t="shared" si="54"/>
        <v>0</v>
      </c>
      <c r="BF257" s="249">
        <f t="shared" si="55"/>
        <v>0</v>
      </c>
      <c r="BG257" s="249">
        <f t="shared" si="56"/>
        <v>0</v>
      </c>
      <c r="BH257" s="249">
        <f t="shared" si="57"/>
        <v>0</v>
      </c>
      <c r="BI257" s="249">
        <f t="shared" si="58"/>
        <v>0</v>
      </c>
      <c r="BJ257" s="211" t="s">
        <v>86</v>
      </c>
      <c r="BK257" s="249">
        <f t="shared" si="59"/>
        <v>0</v>
      </c>
      <c r="BL257" s="211" t="s">
        <v>202</v>
      </c>
      <c r="BM257" s="161" t="s">
        <v>1050</v>
      </c>
    </row>
    <row r="258" spans="2:65" s="2" customFormat="1" ht="16.5" customHeight="1">
      <c r="B258" s="246"/>
      <c r="C258" s="163" t="s">
        <v>595</v>
      </c>
      <c r="D258" s="163" t="s">
        <v>322</v>
      </c>
      <c r="E258" s="164" t="s">
        <v>2799</v>
      </c>
      <c r="F258" s="165" t="s">
        <v>2800</v>
      </c>
      <c r="G258" s="166" t="s">
        <v>1473</v>
      </c>
      <c r="H258" s="167">
        <v>116</v>
      </c>
      <c r="I258" s="180"/>
      <c r="J258" s="168">
        <f t="shared" si="50"/>
        <v>0</v>
      </c>
      <c r="K258" s="169"/>
      <c r="L258" s="170"/>
      <c r="M258" s="171" t="s">
        <v>1</v>
      </c>
      <c r="N258" s="251" t="s">
        <v>39</v>
      </c>
      <c r="O258" s="248">
        <v>0</v>
      </c>
      <c r="P258" s="248">
        <f t="shared" si="51"/>
        <v>0</v>
      </c>
      <c r="Q258" s="248">
        <v>0</v>
      </c>
      <c r="R258" s="248">
        <f t="shared" si="52"/>
        <v>0</v>
      </c>
      <c r="S258" s="248">
        <v>0</v>
      </c>
      <c r="T258" s="160">
        <f t="shared" si="53"/>
        <v>0</v>
      </c>
      <c r="AR258" s="161" t="s">
        <v>267</v>
      </c>
      <c r="AT258" s="161" t="s">
        <v>322</v>
      </c>
      <c r="AU258" s="161" t="s">
        <v>86</v>
      </c>
      <c r="AY258" s="211" t="s">
        <v>138</v>
      </c>
      <c r="BE258" s="249">
        <f t="shared" si="54"/>
        <v>0</v>
      </c>
      <c r="BF258" s="249">
        <f t="shared" si="55"/>
        <v>0</v>
      </c>
      <c r="BG258" s="249">
        <f t="shared" si="56"/>
        <v>0</v>
      </c>
      <c r="BH258" s="249">
        <f t="shared" si="57"/>
        <v>0</v>
      </c>
      <c r="BI258" s="249">
        <f t="shared" si="58"/>
        <v>0</v>
      </c>
      <c r="BJ258" s="211" t="s">
        <v>86</v>
      </c>
      <c r="BK258" s="249">
        <f t="shared" si="59"/>
        <v>0</v>
      </c>
      <c r="BL258" s="211" t="s">
        <v>202</v>
      </c>
      <c r="BM258" s="161" t="s">
        <v>1057</v>
      </c>
    </row>
    <row r="259" spans="2:65" s="2" customFormat="1" ht="21.75" customHeight="1">
      <c r="B259" s="246"/>
      <c r="C259" s="150" t="s">
        <v>599</v>
      </c>
      <c r="D259" s="150" t="s">
        <v>140</v>
      </c>
      <c r="E259" s="151" t="s">
        <v>2802</v>
      </c>
      <c r="F259" s="152" t="s">
        <v>2803</v>
      </c>
      <c r="G259" s="153" t="s">
        <v>1473</v>
      </c>
      <c r="H259" s="154">
        <v>16</v>
      </c>
      <c r="I259" s="178"/>
      <c r="J259" s="155">
        <f t="shared" si="50"/>
        <v>0</v>
      </c>
      <c r="K259" s="247"/>
      <c r="L259" s="39"/>
      <c r="M259" s="157" t="s">
        <v>1</v>
      </c>
      <c r="N259" s="234" t="s">
        <v>39</v>
      </c>
      <c r="O259" s="248">
        <v>0</v>
      </c>
      <c r="P259" s="248">
        <f t="shared" si="51"/>
        <v>0</v>
      </c>
      <c r="Q259" s="248">
        <v>0</v>
      </c>
      <c r="R259" s="248">
        <f t="shared" si="52"/>
        <v>0</v>
      </c>
      <c r="S259" s="248">
        <v>0</v>
      </c>
      <c r="T259" s="160">
        <f t="shared" si="53"/>
        <v>0</v>
      </c>
      <c r="AR259" s="161" t="s">
        <v>202</v>
      </c>
      <c r="AT259" s="161" t="s">
        <v>140</v>
      </c>
      <c r="AU259" s="161" t="s">
        <v>86</v>
      </c>
      <c r="AY259" s="211" t="s">
        <v>138</v>
      </c>
      <c r="BE259" s="249">
        <f t="shared" si="54"/>
        <v>0</v>
      </c>
      <c r="BF259" s="249">
        <f t="shared" si="55"/>
        <v>0</v>
      </c>
      <c r="BG259" s="249">
        <f t="shared" si="56"/>
        <v>0</v>
      </c>
      <c r="BH259" s="249">
        <f t="shared" si="57"/>
        <v>0</v>
      </c>
      <c r="BI259" s="249">
        <f t="shared" si="58"/>
        <v>0</v>
      </c>
      <c r="BJ259" s="211" t="s">
        <v>86</v>
      </c>
      <c r="BK259" s="249">
        <f t="shared" si="59"/>
        <v>0</v>
      </c>
      <c r="BL259" s="211" t="s">
        <v>202</v>
      </c>
      <c r="BM259" s="161" t="s">
        <v>1065</v>
      </c>
    </row>
    <row r="260" spans="2:65" s="2" customFormat="1" ht="21.75" customHeight="1">
      <c r="B260" s="246"/>
      <c r="C260" s="150" t="s">
        <v>603</v>
      </c>
      <c r="D260" s="150" t="s">
        <v>140</v>
      </c>
      <c r="E260" s="151" t="s">
        <v>2805</v>
      </c>
      <c r="F260" s="152" t="s">
        <v>2806</v>
      </c>
      <c r="G260" s="153" t="s">
        <v>1473</v>
      </c>
      <c r="H260" s="154">
        <v>38</v>
      </c>
      <c r="I260" s="178"/>
      <c r="J260" s="155">
        <f t="shared" si="50"/>
        <v>0</v>
      </c>
      <c r="K260" s="247"/>
      <c r="L260" s="39"/>
      <c r="M260" s="157" t="s">
        <v>1</v>
      </c>
      <c r="N260" s="234" t="s">
        <v>39</v>
      </c>
      <c r="O260" s="248">
        <v>0</v>
      </c>
      <c r="P260" s="248">
        <f t="shared" si="51"/>
        <v>0</v>
      </c>
      <c r="Q260" s="248">
        <v>0</v>
      </c>
      <c r="R260" s="248">
        <f t="shared" si="52"/>
        <v>0</v>
      </c>
      <c r="S260" s="248">
        <v>0</v>
      </c>
      <c r="T260" s="160">
        <f t="shared" si="53"/>
        <v>0</v>
      </c>
      <c r="AR260" s="161" t="s">
        <v>202</v>
      </c>
      <c r="AT260" s="161" t="s">
        <v>140</v>
      </c>
      <c r="AU260" s="161" t="s">
        <v>86</v>
      </c>
      <c r="AY260" s="211" t="s">
        <v>138</v>
      </c>
      <c r="BE260" s="249">
        <f t="shared" si="54"/>
        <v>0</v>
      </c>
      <c r="BF260" s="249">
        <f t="shared" si="55"/>
        <v>0</v>
      </c>
      <c r="BG260" s="249">
        <f t="shared" si="56"/>
        <v>0</v>
      </c>
      <c r="BH260" s="249">
        <f t="shared" si="57"/>
        <v>0</v>
      </c>
      <c r="BI260" s="249">
        <f t="shared" si="58"/>
        <v>0</v>
      </c>
      <c r="BJ260" s="211" t="s">
        <v>86</v>
      </c>
      <c r="BK260" s="249">
        <f t="shared" si="59"/>
        <v>0</v>
      </c>
      <c r="BL260" s="211" t="s">
        <v>202</v>
      </c>
      <c r="BM260" s="161" t="s">
        <v>1071</v>
      </c>
    </row>
    <row r="261" spans="2:65" s="2" customFormat="1" ht="21.75" customHeight="1">
      <c r="B261" s="246"/>
      <c r="C261" s="150" t="s">
        <v>607</v>
      </c>
      <c r="D261" s="150" t="s">
        <v>140</v>
      </c>
      <c r="E261" s="151" t="s">
        <v>2808</v>
      </c>
      <c r="F261" s="152" t="s">
        <v>2809</v>
      </c>
      <c r="G261" s="153" t="s">
        <v>1473</v>
      </c>
      <c r="H261" s="154">
        <v>4</v>
      </c>
      <c r="I261" s="178"/>
      <c r="J261" s="155">
        <f t="shared" si="50"/>
        <v>0</v>
      </c>
      <c r="K261" s="247"/>
      <c r="L261" s="39"/>
      <c r="M261" s="157" t="s">
        <v>1</v>
      </c>
      <c r="N261" s="234" t="s">
        <v>39</v>
      </c>
      <c r="O261" s="248">
        <v>0</v>
      </c>
      <c r="P261" s="248">
        <f t="shared" si="51"/>
        <v>0</v>
      </c>
      <c r="Q261" s="248">
        <v>0</v>
      </c>
      <c r="R261" s="248">
        <f t="shared" si="52"/>
        <v>0</v>
      </c>
      <c r="S261" s="248">
        <v>0</v>
      </c>
      <c r="T261" s="160">
        <f t="shared" si="53"/>
        <v>0</v>
      </c>
      <c r="AR261" s="161" t="s">
        <v>202</v>
      </c>
      <c r="AT261" s="161" t="s">
        <v>140</v>
      </c>
      <c r="AU261" s="161" t="s">
        <v>86</v>
      </c>
      <c r="AY261" s="211" t="s">
        <v>138</v>
      </c>
      <c r="BE261" s="249">
        <f t="shared" si="54"/>
        <v>0</v>
      </c>
      <c r="BF261" s="249">
        <f t="shared" si="55"/>
        <v>0</v>
      </c>
      <c r="BG261" s="249">
        <f t="shared" si="56"/>
        <v>0</v>
      </c>
      <c r="BH261" s="249">
        <f t="shared" si="57"/>
        <v>0</v>
      </c>
      <c r="BI261" s="249">
        <f t="shared" si="58"/>
        <v>0</v>
      </c>
      <c r="BJ261" s="211" t="s">
        <v>86</v>
      </c>
      <c r="BK261" s="249">
        <f t="shared" si="59"/>
        <v>0</v>
      </c>
      <c r="BL261" s="211" t="s">
        <v>202</v>
      </c>
      <c r="BM261" s="161" t="s">
        <v>1079</v>
      </c>
    </row>
    <row r="262" spans="2:65" s="2" customFormat="1" ht="24.2" customHeight="1">
      <c r="B262" s="246"/>
      <c r="C262" s="150" t="s">
        <v>611</v>
      </c>
      <c r="D262" s="150" t="s">
        <v>140</v>
      </c>
      <c r="E262" s="151" t="s">
        <v>2811</v>
      </c>
      <c r="F262" s="152" t="s">
        <v>2812</v>
      </c>
      <c r="G262" s="153" t="s">
        <v>1473</v>
      </c>
      <c r="H262" s="154">
        <v>16</v>
      </c>
      <c r="I262" s="178"/>
      <c r="J262" s="155">
        <f t="shared" si="50"/>
        <v>0</v>
      </c>
      <c r="K262" s="247"/>
      <c r="L262" s="39"/>
      <c r="M262" s="157" t="s">
        <v>1</v>
      </c>
      <c r="N262" s="234" t="s">
        <v>39</v>
      </c>
      <c r="O262" s="248">
        <v>0</v>
      </c>
      <c r="P262" s="248">
        <f t="shared" si="51"/>
        <v>0</v>
      </c>
      <c r="Q262" s="248">
        <v>0</v>
      </c>
      <c r="R262" s="248">
        <f t="shared" si="52"/>
        <v>0</v>
      </c>
      <c r="S262" s="248">
        <v>0</v>
      </c>
      <c r="T262" s="160">
        <f t="shared" si="53"/>
        <v>0</v>
      </c>
      <c r="AR262" s="161" t="s">
        <v>202</v>
      </c>
      <c r="AT262" s="161" t="s">
        <v>140</v>
      </c>
      <c r="AU262" s="161" t="s">
        <v>86</v>
      </c>
      <c r="AY262" s="211" t="s">
        <v>138</v>
      </c>
      <c r="BE262" s="249">
        <f t="shared" si="54"/>
        <v>0</v>
      </c>
      <c r="BF262" s="249">
        <f t="shared" si="55"/>
        <v>0</v>
      </c>
      <c r="BG262" s="249">
        <f t="shared" si="56"/>
        <v>0</v>
      </c>
      <c r="BH262" s="249">
        <f t="shared" si="57"/>
        <v>0</v>
      </c>
      <c r="BI262" s="249">
        <f t="shared" si="58"/>
        <v>0</v>
      </c>
      <c r="BJ262" s="211" t="s">
        <v>86</v>
      </c>
      <c r="BK262" s="249">
        <f t="shared" si="59"/>
        <v>0</v>
      </c>
      <c r="BL262" s="211" t="s">
        <v>202</v>
      </c>
      <c r="BM262" s="161" t="s">
        <v>1087</v>
      </c>
    </row>
    <row r="263" spans="2:65" s="2" customFormat="1" ht="24.2" customHeight="1">
      <c r="B263" s="246"/>
      <c r="C263" s="150" t="s">
        <v>615</v>
      </c>
      <c r="D263" s="150" t="s">
        <v>140</v>
      </c>
      <c r="E263" s="151" t="s">
        <v>2814</v>
      </c>
      <c r="F263" s="152" t="s">
        <v>2815</v>
      </c>
      <c r="G263" s="153" t="s">
        <v>1473</v>
      </c>
      <c r="H263" s="154">
        <v>1</v>
      </c>
      <c r="I263" s="178"/>
      <c r="J263" s="155">
        <f t="shared" si="50"/>
        <v>0</v>
      </c>
      <c r="K263" s="247"/>
      <c r="L263" s="39"/>
      <c r="M263" s="157" t="s">
        <v>1</v>
      </c>
      <c r="N263" s="234" t="s">
        <v>39</v>
      </c>
      <c r="O263" s="248">
        <v>0</v>
      </c>
      <c r="P263" s="248">
        <f t="shared" si="51"/>
        <v>0</v>
      </c>
      <c r="Q263" s="248">
        <v>0</v>
      </c>
      <c r="R263" s="248">
        <f t="shared" si="52"/>
        <v>0</v>
      </c>
      <c r="S263" s="248">
        <v>0</v>
      </c>
      <c r="T263" s="160">
        <f t="shared" si="53"/>
        <v>0</v>
      </c>
      <c r="AR263" s="161" t="s">
        <v>202</v>
      </c>
      <c r="AT263" s="161" t="s">
        <v>140</v>
      </c>
      <c r="AU263" s="161" t="s">
        <v>86</v>
      </c>
      <c r="AY263" s="211" t="s">
        <v>138</v>
      </c>
      <c r="BE263" s="249">
        <f t="shared" si="54"/>
        <v>0</v>
      </c>
      <c r="BF263" s="249">
        <f t="shared" si="55"/>
        <v>0</v>
      </c>
      <c r="BG263" s="249">
        <f t="shared" si="56"/>
        <v>0</v>
      </c>
      <c r="BH263" s="249">
        <f t="shared" si="57"/>
        <v>0</v>
      </c>
      <c r="BI263" s="249">
        <f t="shared" si="58"/>
        <v>0</v>
      </c>
      <c r="BJ263" s="211" t="s">
        <v>86</v>
      </c>
      <c r="BK263" s="249">
        <f t="shared" si="59"/>
        <v>0</v>
      </c>
      <c r="BL263" s="211" t="s">
        <v>202</v>
      </c>
      <c r="BM263" s="161" t="s">
        <v>1095</v>
      </c>
    </row>
    <row r="264" spans="2:65" s="2" customFormat="1" ht="24.2" customHeight="1">
      <c r="B264" s="246"/>
      <c r="C264" s="150" t="s">
        <v>619</v>
      </c>
      <c r="D264" s="150" t="s">
        <v>140</v>
      </c>
      <c r="E264" s="151" t="s">
        <v>2817</v>
      </c>
      <c r="F264" s="152" t="s">
        <v>2818</v>
      </c>
      <c r="G264" s="153" t="s">
        <v>1473</v>
      </c>
      <c r="H264" s="154">
        <v>37</v>
      </c>
      <c r="I264" s="178"/>
      <c r="J264" s="155">
        <f t="shared" si="50"/>
        <v>0</v>
      </c>
      <c r="K264" s="247"/>
      <c r="L264" s="39"/>
      <c r="M264" s="157" t="s">
        <v>1</v>
      </c>
      <c r="N264" s="234" t="s">
        <v>39</v>
      </c>
      <c r="O264" s="248">
        <v>0</v>
      </c>
      <c r="P264" s="248">
        <f t="shared" si="51"/>
        <v>0</v>
      </c>
      <c r="Q264" s="248">
        <v>0</v>
      </c>
      <c r="R264" s="248">
        <f t="shared" si="52"/>
        <v>0</v>
      </c>
      <c r="S264" s="248">
        <v>0</v>
      </c>
      <c r="T264" s="160">
        <f t="shared" si="53"/>
        <v>0</v>
      </c>
      <c r="AR264" s="161" t="s">
        <v>202</v>
      </c>
      <c r="AT264" s="161" t="s">
        <v>140</v>
      </c>
      <c r="AU264" s="161" t="s">
        <v>86</v>
      </c>
      <c r="AY264" s="211" t="s">
        <v>138</v>
      </c>
      <c r="BE264" s="249">
        <f t="shared" si="54"/>
        <v>0</v>
      </c>
      <c r="BF264" s="249">
        <f t="shared" si="55"/>
        <v>0</v>
      </c>
      <c r="BG264" s="249">
        <f t="shared" si="56"/>
        <v>0</v>
      </c>
      <c r="BH264" s="249">
        <f t="shared" si="57"/>
        <v>0</v>
      </c>
      <c r="BI264" s="249">
        <f t="shared" si="58"/>
        <v>0</v>
      </c>
      <c r="BJ264" s="211" t="s">
        <v>86</v>
      </c>
      <c r="BK264" s="249">
        <f t="shared" si="59"/>
        <v>0</v>
      </c>
      <c r="BL264" s="211" t="s">
        <v>202</v>
      </c>
      <c r="BM264" s="161" t="s">
        <v>1102</v>
      </c>
    </row>
    <row r="265" spans="2:65" s="2" customFormat="1" ht="24.2" customHeight="1">
      <c r="B265" s="246"/>
      <c r="C265" s="150" t="s">
        <v>623</v>
      </c>
      <c r="D265" s="150" t="s">
        <v>140</v>
      </c>
      <c r="E265" s="151" t="s">
        <v>2820</v>
      </c>
      <c r="F265" s="152" t="s">
        <v>2821</v>
      </c>
      <c r="G265" s="153" t="s">
        <v>1473</v>
      </c>
      <c r="H265" s="154">
        <v>4</v>
      </c>
      <c r="I265" s="178"/>
      <c r="J265" s="155">
        <f t="shared" si="50"/>
        <v>0</v>
      </c>
      <c r="K265" s="247"/>
      <c r="L265" s="39"/>
      <c r="M265" s="157" t="s">
        <v>1</v>
      </c>
      <c r="N265" s="234" t="s">
        <v>39</v>
      </c>
      <c r="O265" s="248">
        <v>0</v>
      </c>
      <c r="P265" s="248">
        <f t="shared" si="51"/>
        <v>0</v>
      </c>
      <c r="Q265" s="248">
        <v>0</v>
      </c>
      <c r="R265" s="248">
        <f t="shared" si="52"/>
        <v>0</v>
      </c>
      <c r="S265" s="248">
        <v>0</v>
      </c>
      <c r="T265" s="160">
        <f t="shared" si="53"/>
        <v>0</v>
      </c>
      <c r="AR265" s="161" t="s">
        <v>202</v>
      </c>
      <c r="AT265" s="161" t="s">
        <v>140</v>
      </c>
      <c r="AU265" s="161" t="s">
        <v>86</v>
      </c>
      <c r="AY265" s="211" t="s">
        <v>138</v>
      </c>
      <c r="BE265" s="249">
        <f t="shared" si="54"/>
        <v>0</v>
      </c>
      <c r="BF265" s="249">
        <f t="shared" si="55"/>
        <v>0</v>
      </c>
      <c r="BG265" s="249">
        <f t="shared" si="56"/>
        <v>0</v>
      </c>
      <c r="BH265" s="249">
        <f t="shared" si="57"/>
        <v>0</v>
      </c>
      <c r="BI265" s="249">
        <f t="shared" si="58"/>
        <v>0</v>
      </c>
      <c r="BJ265" s="211" t="s">
        <v>86</v>
      </c>
      <c r="BK265" s="249">
        <f t="shared" si="59"/>
        <v>0</v>
      </c>
      <c r="BL265" s="211" t="s">
        <v>202</v>
      </c>
      <c r="BM265" s="161" t="s">
        <v>1110</v>
      </c>
    </row>
    <row r="266" spans="2:65" s="2" customFormat="1" ht="24.2" customHeight="1">
      <c r="B266" s="246"/>
      <c r="C266" s="163" t="s">
        <v>627</v>
      </c>
      <c r="D266" s="163" t="s">
        <v>322</v>
      </c>
      <c r="E266" s="164" t="s">
        <v>2823</v>
      </c>
      <c r="F266" s="165" t="s">
        <v>2824</v>
      </c>
      <c r="G266" s="166" t="s">
        <v>1473</v>
      </c>
      <c r="H266" s="167">
        <v>1</v>
      </c>
      <c r="I266" s="180"/>
      <c r="J266" s="168">
        <f t="shared" si="50"/>
        <v>0</v>
      </c>
      <c r="K266" s="169"/>
      <c r="L266" s="170"/>
      <c r="M266" s="171" t="s">
        <v>1</v>
      </c>
      <c r="N266" s="251" t="s">
        <v>39</v>
      </c>
      <c r="O266" s="248">
        <v>0</v>
      </c>
      <c r="P266" s="248">
        <f t="shared" si="51"/>
        <v>0</v>
      </c>
      <c r="Q266" s="248">
        <v>0</v>
      </c>
      <c r="R266" s="248">
        <f t="shared" si="52"/>
        <v>0</v>
      </c>
      <c r="S266" s="248">
        <v>0</v>
      </c>
      <c r="T266" s="160">
        <f t="shared" si="53"/>
        <v>0</v>
      </c>
      <c r="AR266" s="161" t="s">
        <v>267</v>
      </c>
      <c r="AT266" s="161" t="s">
        <v>322</v>
      </c>
      <c r="AU266" s="161" t="s">
        <v>86</v>
      </c>
      <c r="AY266" s="211" t="s">
        <v>138</v>
      </c>
      <c r="BE266" s="249">
        <f t="shared" si="54"/>
        <v>0</v>
      </c>
      <c r="BF266" s="249">
        <f t="shared" si="55"/>
        <v>0</v>
      </c>
      <c r="BG266" s="249">
        <f t="shared" si="56"/>
        <v>0</v>
      </c>
      <c r="BH266" s="249">
        <f t="shared" si="57"/>
        <v>0</v>
      </c>
      <c r="BI266" s="249">
        <f t="shared" si="58"/>
        <v>0</v>
      </c>
      <c r="BJ266" s="211" t="s">
        <v>86</v>
      </c>
      <c r="BK266" s="249">
        <f t="shared" si="59"/>
        <v>0</v>
      </c>
      <c r="BL266" s="211" t="s">
        <v>202</v>
      </c>
      <c r="BM266" s="161" t="s">
        <v>1117</v>
      </c>
    </row>
    <row r="267" spans="2:65" s="2" customFormat="1" ht="24.2" customHeight="1">
      <c r="B267" s="246"/>
      <c r="C267" s="163" t="s">
        <v>631</v>
      </c>
      <c r="D267" s="163" t="s">
        <v>322</v>
      </c>
      <c r="E267" s="164" t="s">
        <v>2826</v>
      </c>
      <c r="F267" s="165" t="s">
        <v>2827</v>
      </c>
      <c r="G267" s="166" t="s">
        <v>1473</v>
      </c>
      <c r="H267" s="167">
        <v>6</v>
      </c>
      <c r="I267" s="180"/>
      <c r="J267" s="168">
        <f t="shared" si="50"/>
        <v>0</v>
      </c>
      <c r="K267" s="169"/>
      <c r="L267" s="170"/>
      <c r="M267" s="171" t="s">
        <v>1</v>
      </c>
      <c r="N267" s="251" t="s">
        <v>39</v>
      </c>
      <c r="O267" s="248">
        <v>0</v>
      </c>
      <c r="P267" s="248">
        <f t="shared" si="51"/>
        <v>0</v>
      </c>
      <c r="Q267" s="248">
        <v>0</v>
      </c>
      <c r="R267" s="248">
        <f t="shared" si="52"/>
        <v>0</v>
      </c>
      <c r="S267" s="248">
        <v>0</v>
      </c>
      <c r="T267" s="160">
        <f t="shared" si="53"/>
        <v>0</v>
      </c>
      <c r="AR267" s="161" t="s">
        <v>267</v>
      </c>
      <c r="AT267" s="161" t="s">
        <v>322</v>
      </c>
      <c r="AU267" s="161" t="s">
        <v>86</v>
      </c>
      <c r="AY267" s="211" t="s">
        <v>138</v>
      </c>
      <c r="BE267" s="249">
        <f t="shared" si="54"/>
        <v>0</v>
      </c>
      <c r="BF267" s="249">
        <f t="shared" si="55"/>
        <v>0</v>
      </c>
      <c r="BG267" s="249">
        <f t="shared" si="56"/>
        <v>0</v>
      </c>
      <c r="BH267" s="249">
        <f t="shared" si="57"/>
        <v>0</v>
      </c>
      <c r="BI267" s="249">
        <f t="shared" si="58"/>
        <v>0</v>
      </c>
      <c r="BJ267" s="211" t="s">
        <v>86</v>
      </c>
      <c r="BK267" s="249">
        <f t="shared" si="59"/>
        <v>0</v>
      </c>
      <c r="BL267" s="211" t="s">
        <v>202</v>
      </c>
      <c r="BM267" s="161" t="s">
        <v>1124</v>
      </c>
    </row>
    <row r="268" spans="2:65" s="2" customFormat="1" ht="24.2" customHeight="1">
      <c r="B268" s="246"/>
      <c r="C268" s="163" t="s">
        <v>635</v>
      </c>
      <c r="D268" s="163" t="s">
        <v>322</v>
      </c>
      <c r="E268" s="164" t="s">
        <v>2829</v>
      </c>
      <c r="F268" s="165" t="s">
        <v>2830</v>
      </c>
      <c r="G268" s="166" t="s">
        <v>1473</v>
      </c>
      <c r="H268" s="167">
        <v>1</v>
      </c>
      <c r="I268" s="180"/>
      <c r="J268" s="168">
        <f t="shared" si="50"/>
        <v>0</v>
      </c>
      <c r="K268" s="169"/>
      <c r="L268" s="170"/>
      <c r="M268" s="171" t="s">
        <v>1</v>
      </c>
      <c r="N268" s="251" t="s">
        <v>39</v>
      </c>
      <c r="O268" s="248">
        <v>0</v>
      </c>
      <c r="P268" s="248">
        <f t="shared" si="51"/>
        <v>0</v>
      </c>
      <c r="Q268" s="248">
        <v>0</v>
      </c>
      <c r="R268" s="248">
        <f t="shared" si="52"/>
        <v>0</v>
      </c>
      <c r="S268" s="248">
        <v>0</v>
      </c>
      <c r="T268" s="160">
        <f t="shared" si="53"/>
        <v>0</v>
      </c>
      <c r="AR268" s="161" t="s">
        <v>267</v>
      </c>
      <c r="AT268" s="161" t="s">
        <v>322</v>
      </c>
      <c r="AU268" s="161" t="s">
        <v>86</v>
      </c>
      <c r="AY268" s="211" t="s">
        <v>138</v>
      </c>
      <c r="BE268" s="249">
        <f t="shared" si="54"/>
        <v>0</v>
      </c>
      <c r="BF268" s="249">
        <f t="shared" si="55"/>
        <v>0</v>
      </c>
      <c r="BG268" s="249">
        <f t="shared" si="56"/>
        <v>0</v>
      </c>
      <c r="BH268" s="249">
        <f t="shared" si="57"/>
        <v>0</v>
      </c>
      <c r="BI268" s="249">
        <f t="shared" si="58"/>
        <v>0</v>
      </c>
      <c r="BJ268" s="211" t="s">
        <v>86</v>
      </c>
      <c r="BK268" s="249">
        <f t="shared" si="59"/>
        <v>0</v>
      </c>
      <c r="BL268" s="211" t="s">
        <v>202</v>
      </c>
      <c r="BM268" s="161" t="s">
        <v>1131</v>
      </c>
    </row>
    <row r="269" spans="2:65" s="2" customFormat="1" ht="24.2" customHeight="1">
      <c r="B269" s="246"/>
      <c r="C269" s="163" t="s">
        <v>639</v>
      </c>
      <c r="D269" s="163" t="s">
        <v>322</v>
      </c>
      <c r="E269" s="164" t="s">
        <v>2832</v>
      </c>
      <c r="F269" s="165" t="s">
        <v>2833</v>
      </c>
      <c r="G269" s="166" t="s">
        <v>1473</v>
      </c>
      <c r="H269" s="167">
        <v>4</v>
      </c>
      <c r="I269" s="180"/>
      <c r="J269" s="168">
        <f t="shared" si="50"/>
        <v>0</v>
      </c>
      <c r="K269" s="169"/>
      <c r="L269" s="170"/>
      <c r="M269" s="171" t="s">
        <v>1</v>
      </c>
      <c r="N269" s="251" t="s">
        <v>39</v>
      </c>
      <c r="O269" s="248">
        <v>0</v>
      </c>
      <c r="P269" s="248">
        <f t="shared" si="51"/>
        <v>0</v>
      </c>
      <c r="Q269" s="248">
        <v>0</v>
      </c>
      <c r="R269" s="248">
        <f t="shared" si="52"/>
        <v>0</v>
      </c>
      <c r="S269" s="248">
        <v>0</v>
      </c>
      <c r="T269" s="160">
        <f t="shared" si="53"/>
        <v>0</v>
      </c>
      <c r="AR269" s="161" t="s">
        <v>267</v>
      </c>
      <c r="AT269" s="161" t="s">
        <v>322</v>
      </c>
      <c r="AU269" s="161" t="s">
        <v>86</v>
      </c>
      <c r="AY269" s="211" t="s">
        <v>138</v>
      </c>
      <c r="BE269" s="249">
        <f t="shared" si="54"/>
        <v>0</v>
      </c>
      <c r="BF269" s="249">
        <f t="shared" si="55"/>
        <v>0</v>
      </c>
      <c r="BG269" s="249">
        <f t="shared" si="56"/>
        <v>0</v>
      </c>
      <c r="BH269" s="249">
        <f t="shared" si="57"/>
        <v>0</v>
      </c>
      <c r="BI269" s="249">
        <f t="shared" si="58"/>
        <v>0</v>
      </c>
      <c r="BJ269" s="211" t="s">
        <v>86</v>
      </c>
      <c r="BK269" s="249">
        <f t="shared" si="59"/>
        <v>0</v>
      </c>
      <c r="BL269" s="211" t="s">
        <v>202</v>
      </c>
      <c r="BM269" s="161" t="s">
        <v>1139</v>
      </c>
    </row>
    <row r="270" spans="2:65" s="2" customFormat="1" ht="24.2" customHeight="1">
      <c r="B270" s="246"/>
      <c r="C270" s="163" t="s">
        <v>643</v>
      </c>
      <c r="D270" s="163" t="s">
        <v>322</v>
      </c>
      <c r="E270" s="164" t="s">
        <v>2835</v>
      </c>
      <c r="F270" s="165" t="s">
        <v>2836</v>
      </c>
      <c r="G270" s="166" t="s">
        <v>1473</v>
      </c>
      <c r="H270" s="167">
        <v>2</v>
      </c>
      <c r="I270" s="180"/>
      <c r="J270" s="168">
        <f t="shared" si="50"/>
        <v>0</v>
      </c>
      <c r="K270" s="169"/>
      <c r="L270" s="170"/>
      <c r="M270" s="171" t="s">
        <v>1</v>
      </c>
      <c r="N270" s="251" t="s">
        <v>39</v>
      </c>
      <c r="O270" s="248">
        <v>0</v>
      </c>
      <c r="P270" s="248">
        <f t="shared" si="51"/>
        <v>0</v>
      </c>
      <c r="Q270" s="248">
        <v>0</v>
      </c>
      <c r="R270" s="248">
        <f t="shared" si="52"/>
        <v>0</v>
      </c>
      <c r="S270" s="248">
        <v>0</v>
      </c>
      <c r="T270" s="160">
        <f t="shared" si="53"/>
        <v>0</v>
      </c>
      <c r="AR270" s="161" t="s">
        <v>267</v>
      </c>
      <c r="AT270" s="161" t="s">
        <v>322</v>
      </c>
      <c r="AU270" s="161" t="s">
        <v>86</v>
      </c>
      <c r="AY270" s="211" t="s">
        <v>138</v>
      </c>
      <c r="BE270" s="249">
        <f t="shared" si="54"/>
        <v>0</v>
      </c>
      <c r="BF270" s="249">
        <f t="shared" si="55"/>
        <v>0</v>
      </c>
      <c r="BG270" s="249">
        <f t="shared" si="56"/>
        <v>0</v>
      </c>
      <c r="BH270" s="249">
        <f t="shared" si="57"/>
        <v>0</v>
      </c>
      <c r="BI270" s="249">
        <f t="shared" si="58"/>
        <v>0</v>
      </c>
      <c r="BJ270" s="211" t="s">
        <v>86</v>
      </c>
      <c r="BK270" s="249">
        <f t="shared" si="59"/>
        <v>0</v>
      </c>
      <c r="BL270" s="211" t="s">
        <v>202</v>
      </c>
      <c r="BM270" s="161" t="s">
        <v>1147</v>
      </c>
    </row>
    <row r="271" spans="2:65" s="2" customFormat="1" ht="24.2" customHeight="1">
      <c r="B271" s="246"/>
      <c r="C271" s="163" t="s">
        <v>647</v>
      </c>
      <c r="D271" s="163" t="s">
        <v>322</v>
      </c>
      <c r="E271" s="164" t="s">
        <v>2838</v>
      </c>
      <c r="F271" s="165" t="s">
        <v>2839</v>
      </c>
      <c r="G271" s="166" t="s">
        <v>1473</v>
      </c>
      <c r="H271" s="167">
        <v>2</v>
      </c>
      <c r="I271" s="180"/>
      <c r="J271" s="168">
        <f t="shared" si="50"/>
        <v>0</v>
      </c>
      <c r="K271" s="169"/>
      <c r="L271" s="170"/>
      <c r="M271" s="171" t="s">
        <v>1</v>
      </c>
      <c r="N271" s="251" t="s">
        <v>39</v>
      </c>
      <c r="O271" s="248">
        <v>0</v>
      </c>
      <c r="P271" s="248">
        <f t="shared" si="51"/>
        <v>0</v>
      </c>
      <c r="Q271" s="248">
        <v>0</v>
      </c>
      <c r="R271" s="248">
        <f t="shared" si="52"/>
        <v>0</v>
      </c>
      <c r="S271" s="248">
        <v>0</v>
      </c>
      <c r="T271" s="160">
        <f t="shared" si="53"/>
        <v>0</v>
      </c>
      <c r="AR271" s="161" t="s">
        <v>267</v>
      </c>
      <c r="AT271" s="161" t="s">
        <v>322</v>
      </c>
      <c r="AU271" s="161" t="s">
        <v>86</v>
      </c>
      <c r="AY271" s="211" t="s">
        <v>138</v>
      </c>
      <c r="BE271" s="249">
        <f t="shared" si="54"/>
        <v>0</v>
      </c>
      <c r="BF271" s="249">
        <f t="shared" si="55"/>
        <v>0</v>
      </c>
      <c r="BG271" s="249">
        <f t="shared" si="56"/>
        <v>0</v>
      </c>
      <c r="BH271" s="249">
        <f t="shared" si="57"/>
        <v>0</v>
      </c>
      <c r="BI271" s="249">
        <f t="shared" si="58"/>
        <v>0</v>
      </c>
      <c r="BJ271" s="211" t="s">
        <v>86</v>
      </c>
      <c r="BK271" s="249">
        <f t="shared" si="59"/>
        <v>0</v>
      </c>
      <c r="BL271" s="211" t="s">
        <v>202</v>
      </c>
      <c r="BM271" s="161" t="s">
        <v>1154</v>
      </c>
    </row>
    <row r="272" spans="2:65" s="2" customFormat="1" ht="24.2" customHeight="1">
      <c r="B272" s="246"/>
      <c r="C272" s="163" t="s">
        <v>651</v>
      </c>
      <c r="D272" s="163" t="s">
        <v>322</v>
      </c>
      <c r="E272" s="164" t="s">
        <v>2841</v>
      </c>
      <c r="F272" s="165" t="s">
        <v>2842</v>
      </c>
      <c r="G272" s="166" t="s">
        <v>1473</v>
      </c>
      <c r="H272" s="167">
        <v>1</v>
      </c>
      <c r="I272" s="180"/>
      <c r="J272" s="168">
        <f t="shared" si="50"/>
        <v>0</v>
      </c>
      <c r="K272" s="169"/>
      <c r="L272" s="170"/>
      <c r="M272" s="171" t="s">
        <v>1</v>
      </c>
      <c r="N272" s="251" t="s">
        <v>39</v>
      </c>
      <c r="O272" s="248">
        <v>0</v>
      </c>
      <c r="P272" s="248">
        <f t="shared" si="51"/>
        <v>0</v>
      </c>
      <c r="Q272" s="248">
        <v>0</v>
      </c>
      <c r="R272" s="248">
        <f t="shared" si="52"/>
        <v>0</v>
      </c>
      <c r="S272" s="248">
        <v>0</v>
      </c>
      <c r="T272" s="160">
        <f t="shared" si="53"/>
        <v>0</v>
      </c>
      <c r="AR272" s="161" t="s">
        <v>267</v>
      </c>
      <c r="AT272" s="161" t="s">
        <v>322</v>
      </c>
      <c r="AU272" s="161" t="s">
        <v>86</v>
      </c>
      <c r="AY272" s="211" t="s">
        <v>138</v>
      </c>
      <c r="BE272" s="249">
        <f t="shared" si="54"/>
        <v>0</v>
      </c>
      <c r="BF272" s="249">
        <f t="shared" si="55"/>
        <v>0</v>
      </c>
      <c r="BG272" s="249">
        <f t="shared" si="56"/>
        <v>0</v>
      </c>
      <c r="BH272" s="249">
        <f t="shared" si="57"/>
        <v>0</v>
      </c>
      <c r="BI272" s="249">
        <f t="shared" si="58"/>
        <v>0</v>
      </c>
      <c r="BJ272" s="211" t="s">
        <v>86</v>
      </c>
      <c r="BK272" s="249">
        <f t="shared" si="59"/>
        <v>0</v>
      </c>
      <c r="BL272" s="211" t="s">
        <v>202</v>
      </c>
      <c r="BM272" s="161" t="s">
        <v>1162</v>
      </c>
    </row>
    <row r="273" spans="2:65" s="2" customFormat="1" ht="24.2" customHeight="1">
      <c r="B273" s="246"/>
      <c r="C273" s="163" t="s">
        <v>655</v>
      </c>
      <c r="D273" s="163" t="s">
        <v>322</v>
      </c>
      <c r="E273" s="164" t="s">
        <v>2844</v>
      </c>
      <c r="F273" s="165" t="s">
        <v>2845</v>
      </c>
      <c r="G273" s="166" t="s">
        <v>1473</v>
      </c>
      <c r="H273" s="167">
        <v>1</v>
      </c>
      <c r="I273" s="180"/>
      <c r="J273" s="168">
        <f t="shared" si="50"/>
        <v>0</v>
      </c>
      <c r="K273" s="169"/>
      <c r="L273" s="170"/>
      <c r="M273" s="171" t="s">
        <v>1</v>
      </c>
      <c r="N273" s="251" t="s">
        <v>39</v>
      </c>
      <c r="O273" s="248">
        <v>0</v>
      </c>
      <c r="P273" s="248">
        <f t="shared" si="51"/>
        <v>0</v>
      </c>
      <c r="Q273" s="248">
        <v>0</v>
      </c>
      <c r="R273" s="248">
        <f t="shared" si="52"/>
        <v>0</v>
      </c>
      <c r="S273" s="248">
        <v>0</v>
      </c>
      <c r="T273" s="160">
        <f t="shared" si="53"/>
        <v>0</v>
      </c>
      <c r="AR273" s="161" t="s">
        <v>267</v>
      </c>
      <c r="AT273" s="161" t="s">
        <v>322</v>
      </c>
      <c r="AU273" s="161" t="s">
        <v>86</v>
      </c>
      <c r="AY273" s="211" t="s">
        <v>138</v>
      </c>
      <c r="BE273" s="249">
        <f t="shared" si="54"/>
        <v>0</v>
      </c>
      <c r="BF273" s="249">
        <f t="shared" si="55"/>
        <v>0</v>
      </c>
      <c r="BG273" s="249">
        <f t="shared" si="56"/>
        <v>0</v>
      </c>
      <c r="BH273" s="249">
        <f t="shared" si="57"/>
        <v>0</v>
      </c>
      <c r="BI273" s="249">
        <f t="shared" si="58"/>
        <v>0</v>
      </c>
      <c r="BJ273" s="211" t="s">
        <v>86</v>
      </c>
      <c r="BK273" s="249">
        <f t="shared" si="59"/>
        <v>0</v>
      </c>
      <c r="BL273" s="211" t="s">
        <v>202</v>
      </c>
      <c r="BM273" s="161" t="s">
        <v>1169</v>
      </c>
    </row>
    <row r="274" spans="2:65" s="2" customFormat="1" ht="24.2" customHeight="1">
      <c r="B274" s="246"/>
      <c r="C274" s="163" t="s">
        <v>659</v>
      </c>
      <c r="D274" s="163" t="s">
        <v>322</v>
      </c>
      <c r="E274" s="164" t="s">
        <v>2847</v>
      </c>
      <c r="F274" s="165" t="s">
        <v>2848</v>
      </c>
      <c r="G274" s="166" t="s">
        <v>1473</v>
      </c>
      <c r="H274" s="167">
        <v>1</v>
      </c>
      <c r="I274" s="180"/>
      <c r="J274" s="168">
        <f t="shared" si="50"/>
        <v>0</v>
      </c>
      <c r="K274" s="169"/>
      <c r="L274" s="170"/>
      <c r="M274" s="171" t="s">
        <v>1</v>
      </c>
      <c r="N274" s="251" t="s">
        <v>39</v>
      </c>
      <c r="O274" s="248">
        <v>0</v>
      </c>
      <c r="P274" s="248">
        <f t="shared" si="51"/>
        <v>0</v>
      </c>
      <c r="Q274" s="248">
        <v>0</v>
      </c>
      <c r="R274" s="248">
        <f t="shared" si="52"/>
        <v>0</v>
      </c>
      <c r="S274" s="248">
        <v>0</v>
      </c>
      <c r="T274" s="160">
        <f t="shared" si="53"/>
        <v>0</v>
      </c>
      <c r="AR274" s="161" t="s">
        <v>267</v>
      </c>
      <c r="AT274" s="161" t="s">
        <v>322</v>
      </c>
      <c r="AU274" s="161" t="s">
        <v>86</v>
      </c>
      <c r="AY274" s="211" t="s">
        <v>138</v>
      </c>
      <c r="BE274" s="249">
        <f t="shared" si="54"/>
        <v>0</v>
      </c>
      <c r="BF274" s="249">
        <f t="shared" si="55"/>
        <v>0</v>
      </c>
      <c r="BG274" s="249">
        <f t="shared" si="56"/>
        <v>0</v>
      </c>
      <c r="BH274" s="249">
        <f t="shared" si="57"/>
        <v>0</v>
      </c>
      <c r="BI274" s="249">
        <f t="shared" si="58"/>
        <v>0</v>
      </c>
      <c r="BJ274" s="211" t="s">
        <v>86</v>
      </c>
      <c r="BK274" s="249">
        <f t="shared" si="59"/>
        <v>0</v>
      </c>
      <c r="BL274" s="211" t="s">
        <v>202</v>
      </c>
      <c r="BM274" s="161" t="s">
        <v>1176</v>
      </c>
    </row>
    <row r="275" spans="2:65" s="2" customFormat="1" ht="24.2" customHeight="1">
      <c r="B275" s="246"/>
      <c r="C275" s="163" t="s">
        <v>663</v>
      </c>
      <c r="D275" s="163" t="s">
        <v>322</v>
      </c>
      <c r="E275" s="164" t="s">
        <v>2850</v>
      </c>
      <c r="F275" s="165" t="s">
        <v>2851</v>
      </c>
      <c r="G275" s="166" t="s">
        <v>1473</v>
      </c>
      <c r="H275" s="167">
        <v>13</v>
      </c>
      <c r="I275" s="180"/>
      <c r="J275" s="168">
        <f t="shared" si="50"/>
        <v>0</v>
      </c>
      <c r="K275" s="169"/>
      <c r="L275" s="170"/>
      <c r="M275" s="171" t="s">
        <v>1</v>
      </c>
      <c r="N275" s="251" t="s">
        <v>39</v>
      </c>
      <c r="O275" s="248">
        <v>0</v>
      </c>
      <c r="P275" s="248">
        <f t="shared" si="51"/>
        <v>0</v>
      </c>
      <c r="Q275" s="248">
        <v>0</v>
      </c>
      <c r="R275" s="248">
        <f t="shared" si="52"/>
        <v>0</v>
      </c>
      <c r="S275" s="248">
        <v>0</v>
      </c>
      <c r="T275" s="160">
        <f t="shared" si="53"/>
        <v>0</v>
      </c>
      <c r="AR275" s="161" t="s">
        <v>267</v>
      </c>
      <c r="AT275" s="161" t="s">
        <v>322</v>
      </c>
      <c r="AU275" s="161" t="s">
        <v>86</v>
      </c>
      <c r="AY275" s="211" t="s">
        <v>138</v>
      </c>
      <c r="BE275" s="249">
        <f t="shared" si="54"/>
        <v>0</v>
      </c>
      <c r="BF275" s="249">
        <f t="shared" si="55"/>
        <v>0</v>
      </c>
      <c r="BG275" s="249">
        <f t="shared" si="56"/>
        <v>0</v>
      </c>
      <c r="BH275" s="249">
        <f t="shared" si="57"/>
        <v>0</v>
      </c>
      <c r="BI275" s="249">
        <f t="shared" si="58"/>
        <v>0</v>
      </c>
      <c r="BJ275" s="211" t="s">
        <v>86</v>
      </c>
      <c r="BK275" s="249">
        <f t="shared" si="59"/>
        <v>0</v>
      </c>
      <c r="BL275" s="211" t="s">
        <v>202</v>
      </c>
      <c r="BM275" s="161" t="s">
        <v>1184</v>
      </c>
    </row>
    <row r="276" spans="2:65" s="2" customFormat="1" ht="24.2" customHeight="1">
      <c r="B276" s="246"/>
      <c r="C276" s="163" t="s">
        <v>667</v>
      </c>
      <c r="D276" s="163" t="s">
        <v>322</v>
      </c>
      <c r="E276" s="164" t="s">
        <v>2853</v>
      </c>
      <c r="F276" s="165" t="s">
        <v>2854</v>
      </c>
      <c r="G276" s="166" t="s">
        <v>1473</v>
      </c>
      <c r="H276" s="167">
        <v>10</v>
      </c>
      <c r="I276" s="180"/>
      <c r="J276" s="168">
        <f t="shared" si="50"/>
        <v>0</v>
      </c>
      <c r="K276" s="169"/>
      <c r="L276" s="170"/>
      <c r="M276" s="171" t="s">
        <v>1</v>
      </c>
      <c r="N276" s="251" t="s">
        <v>39</v>
      </c>
      <c r="O276" s="248">
        <v>0</v>
      </c>
      <c r="P276" s="248">
        <f t="shared" si="51"/>
        <v>0</v>
      </c>
      <c r="Q276" s="248">
        <v>0</v>
      </c>
      <c r="R276" s="248">
        <f t="shared" si="52"/>
        <v>0</v>
      </c>
      <c r="S276" s="248">
        <v>0</v>
      </c>
      <c r="T276" s="160">
        <f t="shared" si="53"/>
        <v>0</v>
      </c>
      <c r="AR276" s="161" t="s">
        <v>267</v>
      </c>
      <c r="AT276" s="161" t="s">
        <v>322</v>
      </c>
      <c r="AU276" s="161" t="s">
        <v>86</v>
      </c>
      <c r="AY276" s="211" t="s">
        <v>138</v>
      </c>
      <c r="BE276" s="249">
        <f t="shared" si="54"/>
        <v>0</v>
      </c>
      <c r="BF276" s="249">
        <f t="shared" si="55"/>
        <v>0</v>
      </c>
      <c r="BG276" s="249">
        <f t="shared" si="56"/>
        <v>0</v>
      </c>
      <c r="BH276" s="249">
        <f t="shared" si="57"/>
        <v>0</v>
      </c>
      <c r="BI276" s="249">
        <f t="shared" si="58"/>
        <v>0</v>
      </c>
      <c r="BJ276" s="211" t="s">
        <v>86</v>
      </c>
      <c r="BK276" s="249">
        <f t="shared" si="59"/>
        <v>0</v>
      </c>
      <c r="BL276" s="211" t="s">
        <v>202</v>
      </c>
      <c r="BM276" s="161" t="s">
        <v>1191</v>
      </c>
    </row>
    <row r="277" spans="2:65" s="2" customFormat="1" ht="24.2" customHeight="1">
      <c r="B277" s="246"/>
      <c r="C277" s="163" t="s">
        <v>671</v>
      </c>
      <c r="D277" s="163" t="s">
        <v>322</v>
      </c>
      <c r="E277" s="164" t="s">
        <v>2856</v>
      </c>
      <c r="F277" s="165" t="s">
        <v>2857</v>
      </c>
      <c r="G277" s="166" t="s">
        <v>1473</v>
      </c>
      <c r="H277" s="167">
        <v>5</v>
      </c>
      <c r="I277" s="180"/>
      <c r="J277" s="168">
        <f t="shared" si="50"/>
        <v>0</v>
      </c>
      <c r="K277" s="169"/>
      <c r="L277" s="170"/>
      <c r="M277" s="171" t="s">
        <v>1</v>
      </c>
      <c r="N277" s="251" t="s">
        <v>39</v>
      </c>
      <c r="O277" s="248">
        <v>0</v>
      </c>
      <c r="P277" s="248">
        <f t="shared" si="51"/>
        <v>0</v>
      </c>
      <c r="Q277" s="248">
        <v>0</v>
      </c>
      <c r="R277" s="248">
        <f t="shared" si="52"/>
        <v>0</v>
      </c>
      <c r="S277" s="248">
        <v>0</v>
      </c>
      <c r="T277" s="160">
        <f t="shared" si="53"/>
        <v>0</v>
      </c>
      <c r="AR277" s="161" t="s">
        <v>267</v>
      </c>
      <c r="AT277" s="161" t="s">
        <v>322</v>
      </c>
      <c r="AU277" s="161" t="s">
        <v>86</v>
      </c>
      <c r="AY277" s="211" t="s">
        <v>138</v>
      </c>
      <c r="BE277" s="249">
        <f t="shared" si="54"/>
        <v>0</v>
      </c>
      <c r="BF277" s="249">
        <f t="shared" si="55"/>
        <v>0</v>
      </c>
      <c r="BG277" s="249">
        <f t="shared" si="56"/>
        <v>0</v>
      </c>
      <c r="BH277" s="249">
        <f t="shared" si="57"/>
        <v>0</v>
      </c>
      <c r="BI277" s="249">
        <f t="shared" si="58"/>
        <v>0</v>
      </c>
      <c r="BJ277" s="211" t="s">
        <v>86</v>
      </c>
      <c r="BK277" s="249">
        <f t="shared" si="59"/>
        <v>0</v>
      </c>
      <c r="BL277" s="211" t="s">
        <v>202</v>
      </c>
      <c r="BM277" s="161" t="s">
        <v>1198</v>
      </c>
    </row>
    <row r="278" spans="2:65" s="2" customFormat="1" ht="24.2" customHeight="1">
      <c r="B278" s="246"/>
      <c r="C278" s="163" t="s">
        <v>675</v>
      </c>
      <c r="D278" s="163" t="s">
        <v>322</v>
      </c>
      <c r="E278" s="164" t="s">
        <v>2859</v>
      </c>
      <c r="F278" s="165" t="s">
        <v>2860</v>
      </c>
      <c r="G278" s="166" t="s">
        <v>1473</v>
      </c>
      <c r="H278" s="167">
        <v>4</v>
      </c>
      <c r="I278" s="180"/>
      <c r="J278" s="168">
        <f t="shared" si="50"/>
        <v>0</v>
      </c>
      <c r="K278" s="169"/>
      <c r="L278" s="170"/>
      <c r="M278" s="171" t="s">
        <v>1</v>
      </c>
      <c r="N278" s="251" t="s">
        <v>39</v>
      </c>
      <c r="O278" s="248">
        <v>0</v>
      </c>
      <c r="P278" s="248">
        <f t="shared" si="51"/>
        <v>0</v>
      </c>
      <c r="Q278" s="248">
        <v>0</v>
      </c>
      <c r="R278" s="248">
        <f t="shared" si="52"/>
        <v>0</v>
      </c>
      <c r="S278" s="248">
        <v>0</v>
      </c>
      <c r="T278" s="160">
        <f t="shared" si="53"/>
        <v>0</v>
      </c>
      <c r="AR278" s="161" t="s">
        <v>267</v>
      </c>
      <c r="AT278" s="161" t="s">
        <v>322</v>
      </c>
      <c r="AU278" s="161" t="s">
        <v>86</v>
      </c>
      <c r="AY278" s="211" t="s">
        <v>138</v>
      </c>
      <c r="BE278" s="249">
        <f t="shared" si="54"/>
        <v>0</v>
      </c>
      <c r="BF278" s="249">
        <f t="shared" si="55"/>
        <v>0</v>
      </c>
      <c r="BG278" s="249">
        <f t="shared" si="56"/>
        <v>0</v>
      </c>
      <c r="BH278" s="249">
        <f t="shared" si="57"/>
        <v>0</v>
      </c>
      <c r="BI278" s="249">
        <f t="shared" si="58"/>
        <v>0</v>
      </c>
      <c r="BJ278" s="211" t="s">
        <v>86</v>
      </c>
      <c r="BK278" s="249">
        <f t="shared" si="59"/>
        <v>0</v>
      </c>
      <c r="BL278" s="211" t="s">
        <v>202</v>
      </c>
      <c r="BM278" s="161" t="s">
        <v>1205</v>
      </c>
    </row>
    <row r="279" spans="2:65" s="2" customFormat="1" ht="24.2" customHeight="1">
      <c r="B279" s="246"/>
      <c r="C279" s="163" t="s">
        <v>679</v>
      </c>
      <c r="D279" s="163" t="s">
        <v>322</v>
      </c>
      <c r="E279" s="164" t="s">
        <v>2862</v>
      </c>
      <c r="F279" s="165" t="s">
        <v>2863</v>
      </c>
      <c r="G279" s="166" t="s">
        <v>1473</v>
      </c>
      <c r="H279" s="167">
        <v>2</v>
      </c>
      <c r="I279" s="180"/>
      <c r="J279" s="168">
        <f t="shared" si="50"/>
        <v>0</v>
      </c>
      <c r="K279" s="169"/>
      <c r="L279" s="170"/>
      <c r="M279" s="171" t="s">
        <v>1</v>
      </c>
      <c r="N279" s="251" t="s">
        <v>39</v>
      </c>
      <c r="O279" s="248">
        <v>0</v>
      </c>
      <c r="P279" s="248">
        <f t="shared" si="51"/>
        <v>0</v>
      </c>
      <c r="Q279" s="248">
        <v>0</v>
      </c>
      <c r="R279" s="248">
        <f t="shared" si="52"/>
        <v>0</v>
      </c>
      <c r="S279" s="248">
        <v>0</v>
      </c>
      <c r="T279" s="160">
        <f t="shared" si="53"/>
        <v>0</v>
      </c>
      <c r="AR279" s="161" t="s">
        <v>267</v>
      </c>
      <c r="AT279" s="161" t="s">
        <v>322</v>
      </c>
      <c r="AU279" s="161" t="s">
        <v>86</v>
      </c>
      <c r="AY279" s="211" t="s">
        <v>138</v>
      </c>
      <c r="BE279" s="249">
        <f t="shared" si="54"/>
        <v>0</v>
      </c>
      <c r="BF279" s="249">
        <f t="shared" si="55"/>
        <v>0</v>
      </c>
      <c r="BG279" s="249">
        <f t="shared" si="56"/>
        <v>0</v>
      </c>
      <c r="BH279" s="249">
        <f t="shared" si="57"/>
        <v>0</v>
      </c>
      <c r="BI279" s="249">
        <f t="shared" si="58"/>
        <v>0</v>
      </c>
      <c r="BJ279" s="211" t="s">
        <v>86</v>
      </c>
      <c r="BK279" s="249">
        <f t="shared" si="59"/>
        <v>0</v>
      </c>
      <c r="BL279" s="211" t="s">
        <v>202</v>
      </c>
      <c r="BM279" s="161" t="s">
        <v>1212</v>
      </c>
    </row>
    <row r="280" spans="2:65" s="2" customFormat="1" ht="24.2" customHeight="1">
      <c r="B280" s="246"/>
      <c r="C280" s="163" t="s">
        <v>683</v>
      </c>
      <c r="D280" s="163" t="s">
        <v>322</v>
      </c>
      <c r="E280" s="164" t="s">
        <v>2865</v>
      </c>
      <c r="F280" s="165" t="s">
        <v>2866</v>
      </c>
      <c r="G280" s="166" t="s">
        <v>1473</v>
      </c>
      <c r="H280" s="167">
        <v>1</v>
      </c>
      <c r="I280" s="180"/>
      <c r="J280" s="168">
        <f t="shared" si="50"/>
        <v>0</v>
      </c>
      <c r="K280" s="169"/>
      <c r="L280" s="170"/>
      <c r="M280" s="171" t="s">
        <v>1</v>
      </c>
      <c r="N280" s="251" t="s">
        <v>39</v>
      </c>
      <c r="O280" s="248">
        <v>0</v>
      </c>
      <c r="P280" s="248">
        <f t="shared" si="51"/>
        <v>0</v>
      </c>
      <c r="Q280" s="248">
        <v>0</v>
      </c>
      <c r="R280" s="248">
        <f t="shared" si="52"/>
        <v>0</v>
      </c>
      <c r="S280" s="248">
        <v>0</v>
      </c>
      <c r="T280" s="160">
        <f t="shared" si="53"/>
        <v>0</v>
      </c>
      <c r="AR280" s="161" t="s">
        <v>267</v>
      </c>
      <c r="AT280" s="161" t="s">
        <v>322</v>
      </c>
      <c r="AU280" s="161" t="s">
        <v>86</v>
      </c>
      <c r="AY280" s="211" t="s">
        <v>138</v>
      </c>
      <c r="BE280" s="249">
        <f t="shared" si="54"/>
        <v>0</v>
      </c>
      <c r="BF280" s="249">
        <f t="shared" si="55"/>
        <v>0</v>
      </c>
      <c r="BG280" s="249">
        <f t="shared" si="56"/>
        <v>0</v>
      </c>
      <c r="BH280" s="249">
        <f t="shared" si="57"/>
        <v>0</v>
      </c>
      <c r="BI280" s="249">
        <f t="shared" si="58"/>
        <v>0</v>
      </c>
      <c r="BJ280" s="211" t="s">
        <v>86</v>
      </c>
      <c r="BK280" s="249">
        <f t="shared" si="59"/>
        <v>0</v>
      </c>
      <c r="BL280" s="211" t="s">
        <v>202</v>
      </c>
      <c r="BM280" s="161" t="s">
        <v>1219</v>
      </c>
    </row>
    <row r="281" spans="2:65" s="2" customFormat="1" ht="24.2" customHeight="1">
      <c r="B281" s="246"/>
      <c r="C281" s="163" t="s">
        <v>687</v>
      </c>
      <c r="D281" s="163" t="s">
        <v>322</v>
      </c>
      <c r="E281" s="164" t="s">
        <v>2868</v>
      </c>
      <c r="F281" s="165" t="s">
        <v>2869</v>
      </c>
      <c r="G281" s="166" t="s">
        <v>1473</v>
      </c>
      <c r="H281" s="167">
        <v>2</v>
      </c>
      <c r="I281" s="180"/>
      <c r="J281" s="168">
        <f t="shared" si="50"/>
        <v>0</v>
      </c>
      <c r="K281" s="169"/>
      <c r="L281" s="170"/>
      <c r="M281" s="171" t="s">
        <v>1</v>
      </c>
      <c r="N281" s="251" t="s">
        <v>39</v>
      </c>
      <c r="O281" s="248">
        <v>0</v>
      </c>
      <c r="P281" s="248">
        <f t="shared" si="51"/>
        <v>0</v>
      </c>
      <c r="Q281" s="248">
        <v>0</v>
      </c>
      <c r="R281" s="248">
        <f t="shared" si="52"/>
        <v>0</v>
      </c>
      <c r="S281" s="248">
        <v>0</v>
      </c>
      <c r="T281" s="160">
        <f t="shared" si="53"/>
        <v>0</v>
      </c>
      <c r="AR281" s="161" t="s">
        <v>267</v>
      </c>
      <c r="AT281" s="161" t="s">
        <v>322</v>
      </c>
      <c r="AU281" s="161" t="s">
        <v>86</v>
      </c>
      <c r="AY281" s="211" t="s">
        <v>138</v>
      </c>
      <c r="BE281" s="249">
        <f t="shared" si="54"/>
        <v>0</v>
      </c>
      <c r="BF281" s="249">
        <f t="shared" si="55"/>
        <v>0</v>
      </c>
      <c r="BG281" s="249">
        <f t="shared" si="56"/>
        <v>0</v>
      </c>
      <c r="BH281" s="249">
        <f t="shared" si="57"/>
        <v>0</v>
      </c>
      <c r="BI281" s="249">
        <f t="shared" si="58"/>
        <v>0</v>
      </c>
      <c r="BJ281" s="211" t="s">
        <v>86</v>
      </c>
      <c r="BK281" s="249">
        <f t="shared" si="59"/>
        <v>0</v>
      </c>
      <c r="BL281" s="211" t="s">
        <v>202</v>
      </c>
      <c r="BM281" s="161" t="s">
        <v>1227</v>
      </c>
    </row>
    <row r="282" spans="2:65" s="2" customFormat="1" ht="24.2" customHeight="1">
      <c r="B282" s="246"/>
      <c r="C282" s="163" t="s">
        <v>691</v>
      </c>
      <c r="D282" s="163" t="s">
        <v>322</v>
      </c>
      <c r="E282" s="164" t="s">
        <v>2871</v>
      </c>
      <c r="F282" s="165" t="s">
        <v>2872</v>
      </c>
      <c r="G282" s="166" t="s">
        <v>1473</v>
      </c>
      <c r="H282" s="167">
        <v>2</v>
      </c>
      <c r="I282" s="180"/>
      <c r="J282" s="168">
        <f t="shared" si="50"/>
        <v>0</v>
      </c>
      <c r="K282" s="169"/>
      <c r="L282" s="170"/>
      <c r="M282" s="171" t="s">
        <v>1</v>
      </c>
      <c r="N282" s="251" t="s">
        <v>39</v>
      </c>
      <c r="O282" s="248">
        <v>0</v>
      </c>
      <c r="P282" s="248">
        <f t="shared" si="51"/>
        <v>0</v>
      </c>
      <c r="Q282" s="248">
        <v>0</v>
      </c>
      <c r="R282" s="248">
        <f t="shared" si="52"/>
        <v>0</v>
      </c>
      <c r="S282" s="248">
        <v>0</v>
      </c>
      <c r="T282" s="160">
        <f t="shared" si="53"/>
        <v>0</v>
      </c>
      <c r="AR282" s="161" t="s">
        <v>267</v>
      </c>
      <c r="AT282" s="161" t="s">
        <v>322</v>
      </c>
      <c r="AU282" s="161" t="s">
        <v>86</v>
      </c>
      <c r="AY282" s="211" t="s">
        <v>138</v>
      </c>
      <c r="BE282" s="249">
        <f t="shared" si="54"/>
        <v>0</v>
      </c>
      <c r="BF282" s="249">
        <f t="shared" si="55"/>
        <v>0</v>
      </c>
      <c r="BG282" s="249">
        <f t="shared" si="56"/>
        <v>0</v>
      </c>
      <c r="BH282" s="249">
        <f t="shared" si="57"/>
        <v>0</v>
      </c>
      <c r="BI282" s="249">
        <f t="shared" si="58"/>
        <v>0</v>
      </c>
      <c r="BJ282" s="211" t="s">
        <v>86</v>
      </c>
      <c r="BK282" s="249">
        <f t="shared" si="59"/>
        <v>0</v>
      </c>
      <c r="BL282" s="211" t="s">
        <v>202</v>
      </c>
      <c r="BM282" s="161" t="s">
        <v>1234</v>
      </c>
    </row>
    <row r="283" spans="2:65" s="2" customFormat="1" ht="16.5" customHeight="1">
      <c r="B283" s="246"/>
      <c r="C283" s="150" t="s">
        <v>695</v>
      </c>
      <c r="D283" s="150" t="s">
        <v>140</v>
      </c>
      <c r="E283" s="151" t="s">
        <v>2874</v>
      </c>
      <c r="F283" s="152" t="s">
        <v>2875</v>
      </c>
      <c r="G283" s="153" t="s">
        <v>519</v>
      </c>
      <c r="H283" s="154">
        <v>40</v>
      </c>
      <c r="I283" s="178"/>
      <c r="J283" s="155">
        <f t="shared" si="50"/>
        <v>0</v>
      </c>
      <c r="K283" s="247"/>
      <c r="L283" s="39"/>
      <c r="M283" s="157" t="s">
        <v>1</v>
      </c>
      <c r="N283" s="234" t="s">
        <v>39</v>
      </c>
      <c r="O283" s="248">
        <v>0</v>
      </c>
      <c r="P283" s="248">
        <f t="shared" si="51"/>
        <v>0</v>
      </c>
      <c r="Q283" s="248">
        <v>0</v>
      </c>
      <c r="R283" s="248">
        <f t="shared" si="52"/>
        <v>0</v>
      </c>
      <c r="S283" s="248">
        <v>0</v>
      </c>
      <c r="T283" s="160">
        <f t="shared" si="53"/>
        <v>0</v>
      </c>
      <c r="AR283" s="161" t="s">
        <v>202</v>
      </c>
      <c r="AT283" s="161" t="s">
        <v>140</v>
      </c>
      <c r="AU283" s="161" t="s">
        <v>86</v>
      </c>
      <c r="AY283" s="211" t="s">
        <v>138</v>
      </c>
      <c r="BE283" s="249">
        <f t="shared" si="54"/>
        <v>0</v>
      </c>
      <c r="BF283" s="249">
        <f t="shared" si="55"/>
        <v>0</v>
      </c>
      <c r="BG283" s="249">
        <f t="shared" si="56"/>
        <v>0</v>
      </c>
      <c r="BH283" s="249">
        <f t="shared" si="57"/>
        <v>0</v>
      </c>
      <c r="BI283" s="249">
        <f t="shared" si="58"/>
        <v>0</v>
      </c>
      <c r="BJ283" s="211" t="s">
        <v>86</v>
      </c>
      <c r="BK283" s="249">
        <f t="shared" si="59"/>
        <v>0</v>
      </c>
      <c r="BL283" s="211" t="s">
        <v>202</v>
      </c>
      <c r="BM283" s="161" t="s">
        <v>1242</v>
      </c>
    </row>
    <row r="284" spans="2:65" s="2" customFormat="1" ht="24.2" customHeight="1">
      <c r="B284" s="246"/>
      <c r="C284" s="150" t="s">
        <v>699</v>
      </c>
      <c r="D284" s="150" t="s">
        <v>140</v>
      </c>
      <c r="E284" s="151" t="s">
        <v>2877</v>
      </c>
      <c r="F284" s="152" t="s">
        <v>2878</v>
      </c>
      <c r="G284" s="153" t="s">
        <v>209</v>
      </c>
      <c r="H284" s="154">
        <v>4.0750000000000002</v>
      </c>
      <c r="I284" s="178"/>
      <c r="J284" s="155">
        <f t="shared" si="50"/>
        <v>0</v>
      </c>
      <c r="K284" s="247"/>
      <c r="L284" s="39"/>
      <c r="M284" s="157" t="s">
        <v>1</v>
      </c>
      <c r="N284" s="234" t="s">
        <v>39</v>
      </c>
      <c r="O284" s="248">
        <v>0</v>
      </c>
      <c r="P284" s="248">
        <f t="shared" si="51"/>
        <v>0</v>
      </c>
      <c r="Q284" s="248">
        <v>0</v>
      </c>
      <c r="R284" s="248">
        <f t="shared" si="52"/>
        <v>0</v>
      </c>
      <c r="S284" s="248">
        <v>0</v>
      </c>
      <c r="T284" s="160">
        <f t="shared" si="53"/>
        <v>0</v>
      </c>
      <c r="AR284" s="161" t="s">
        <v>202</v>
      </c>
      <c r="AT284" s="161" t="s">
        <v>140</v>
      </c>
      <c r="AU284" s="161" t="s">
        <v>86</v>
      </c>
      <c r="AY284" s="211" t="s">
        <v>138</v>
      </c>
      <c r="BE284" s="249">
        <f t="shared" si="54"/>
        <v>0</v>
      </c>
      <c r="BF284" s="249">
        <f t="shared" si="55"/>
        <v>0</v>
      </c>
      <c r="BG284" s="249">
        <f t="shared" si="56"/>
        <v>0</v>
      </c>
      <c r="BH284" s="249">
        <f t="shared" si="57"/>
        <v>0</v>
      </c>
      <c r="BI284" s="249">
        <f t="shared" si="58"/>
        <v>0</v>
      </c>
      <c r="BJ284" s="211" t="s">
        <v>86</v>
      </c>
      <c r="BK284" s="249">
        <f t="shared" si="59"/>
        <v>0</v>
      </c>
      <c r="BL284" s="211" t="s">
        <v>202</v>
      </c>
      <c r="BM284" s="161" t="s">
        <v>1250</v>
      </c>
    </row>
    <row r="285" spans="2:65" s="239" customFormat="1" ht="22.9" customHeight="1">
      <c r="B285" s="240"/>
      <c r="D285" s="138" t="s">
        <v>72</v>
      </c>
      <c r="E285" s="147" t="s">
        <v>1396</v>
      </c>
      <c r="F285" s="147" t="s">
        <v>2880</v>
      </c>
      <c r="J285" s="245">
        <f>BK285</f>
        <v>0</v>
      </c>
      <c r="L285" s="240"/>
      <c r="M285" s="242"/>
      <c r="P285" s="243">
        <f>P286</f>
        <v>0</v>
      </c>
      <c r="R285" s="243">
        <f>R286</f>
        <v>0</v>
      </c>
      <c r="T285" s="244">
        <f>T286</f>
        <v>0</v>
      </c>
      <c r="AR285" s="138" t="s">
        <v>86</v>
      </c>
      <c r="AT285" s="145" t="s">
        <v>72</v>
      </c>
      <c r="AU285" s="145" t="s">
        <v>80</v>
      </c>
      <c r="AY285" s="138" t="s">
        <v>138</v>
      </c>
      <c r="BK285" s="146">
        <f>BK286</f>
        <v>0</v>
      </c>
    </row>
    <row r="286" spans="2:65" s="2" customFormat="1" ht="24.2" customHeight="1">
      <c r="B286" s="246"/>
      <c r="C286" s="150" t="s">
        <v>703</v>
      </c>
      <c r="D286" s="150" t="s">
        <v>140</v>
      </c>
      <c r="E286" s="151" t="s">
        <v>2881</v>
      </c>
      <c r="F286" s="152" t="s">
        <v>2882</v>
      </c>
      <c r="G286" s="153" t="s">
        <v>143</v>
      </c>
      <c r="H286" s="154">
        <v>25</v>
      </c>
      <c r="I286" s="178"/>
      <c r="J286" s="155">
        <f>ROUND(I286*H286,2)</f>
        <v>0</v>
      </c>
      <c r="K286" s="247"/>
      <c r="L286" s="39"/>
      <c r="M286" s="173" t="s">
        <v>1</v>
      </c>
      <c r="N286" s="174" t="s">
        <v>39</v>
      </c>
      <c r="O286" s="175">
        <v>0</v>
      </c>
      <c r="P286" s="175">
        <f>O286*H286</f>
        <v>0</v>
      </c>
      <c r="Q286" s="175">
        <v>0</v>
      </c>
      <c r="R286" s="175">
        <f>Q286*H286</f>
        <v>0</v>
      </c>
      <c r="S286" s="175">
        <v>0</v>
      </c>
      <c r="T286" s="176">
        <f>S286*H286</f>
        <v>0</v>
      </c>
      <c r="AR286" s="161" t="s">
        <v>202</v>
      </c>
      <c r="AT286" s="161" t="s">
        <v>140</v>
      </c>
      <c r="AU286" s="161" t="s">
        <v>86</v>
      </c>
      <c r="AY286" s="211" t="s">
        <v>138</v>
      </c>
      <c r="BE286" s="249">
        <f>IF(N286="základná",J286,0)</f>
        <v>0</v>
      </c>
      <c r="BF286" s="249">
        <f>IF(N286="znížená",J286,0)</f>
        <v>0</v>
      </c>
      <c r="BG286" s="249">
        <f>IF(N286="zákl. prenesená",J286,0)</f>
        <v>0</v>
      </c>
      <c r="BH286" s="249">
        <f>IF(N286="zníž. prenesená",J286,0)</f>
        <v>0</v>
      </c>
      <c r="BI286" s="249">
        <f>IF(N286="nulová",J286,0)</f>
        <v>0</v>
      </c>
      <c r="BJ286" s="211" t="s">
        <v>86</v>
      </c>
      <c r="BK286" s="249">
        <f>ROUND(I286*H286,2)</f>
        <v>0</v>
      </c>
      <c r="BL286" s="211" t="s">
        <v>202</v>
      </c>
      <c r="BM286" s="161" t="s">
        <v>1258</v>
      </c>
    </row>
    <row r="287" spans="2:65" s="2" customFormat="1" ht="6.95" customHeight="1">
      <c r="B287" s="216"/>
      <c r="C287" s="217"/>
      <c r="D287" s="217"/>
      <c r="E287" s="217"/>
      <c r="F287" s="217"/>
      <c r="G287" s="217"/>
      <c r="H287" s="217"/>
      <c r="I287" s="217"/>
      <c r="J287" s="217"/>
      <c r="K287" s="217"/>
      <c r="L287" s="39"/>
    </row>
  </sheetData>
  <autoFilter ref="C134:K286" xr:uid="{00000000-0009-0000-0000-000003000000}"/>
  <mergeCells count="12">
    <mergeCell ref="E127:H127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23:H123"/>
    <mergeCell ref="E125:H12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FFB79-01C8-40CA-8B55-C7F3DCDFC933}">
  <sheetPr>
    <tabColor theme="8" tint="0.59999389629810485"/>
    <pageSetUpPr fitToPage="1"/>
  </sheetPr>
  <dimension ref="B2:BM442"/>
  <sheetViews>
    <sheetView showGridLines="0" workbookViewId="0">
      <selection activeCell="AI16" sqref="AI16"/>
    </sheetView>
  </sheetViews>
  <sheetFormatPr defaultRowHeight="11.25"/>
  <cols>
    <col min="1" max="1" width="8.33203125" style="203" customWidth="1"/>
    <col min="2" max="2" width="1.1640625" style="203" customWidth="1"/>
    <col min="3" max="3" width="4.1640625" style="203" customWidth="1"/>
    <col min="4" max="4" width="4.33203125" style="203" customWidth="1"/>
    <col min="5" max="5" width="17.1640625" style="203" customWidth="1"/>
    <col min="6" max="6" width="50.83203125" style="203" customWidth="1"/>
    <col min="7" max="7" width="7.5" style="203" customWidth="1"/>
    <col min="8" max="8" width="14" style="203" customWidth="1"/>
    <col min="9" max="9" width="15.83203125" style="203" customWidth="1"/>
    <col min="10" max="10" width="22.33203125" style="203" customWidth="1"/>
    <col min="11" max="11" width="22.33203125" style="203" hidden="1" customWidth="1"/>
    <col min="12" max="12" width="9.33203125" style="203" customWidth="1"/>
    <col min="13" max="13" width="10.83203125" style="203" hidden="1" customWidth="1"/>
    <col min="14" max="14" width="9.33203125" style="203"/>
    <col min="15" max="20" width="14.1640625" style="203" hidden="1" customWidth="1"/>
    <col min="21" max="21" width="16.33203125" style="203" hidden="1" customWidth="1"/>
    <col min="22" max="22" width="12.33203125" style="203" customWidth="1"/>
    <col min="23" max="23" width="16.33203125" style="203" customWidth="1"/>
    <col min="24" max="24" width="12.33203125" style="203" customWidth="1"/>
    <col min="25" max="25" width="15" style="203" customWidth="1"/>
    <col min="26" max="26" width="11" style="203" customWidth="1"/>
    <col min="27" max="27" width="15" style="203" customWidth="1"/>
    <col min="28" max="28" width="16.33203125" style="203" customWidth="1"/>
    <col min="29" max="29" width="11" style="203" customWidth="1"/>
    <col min="30" max="30" width="15" style="203" customWidth="1"/>
    <col min="31" max="31" width="16.33203125" style="203" customWidth="1"/>
    <col min="32" max="16384" width="9.33203125" style="203"/>
  </cols>
  <sheetData>
    <row r="2" spans="2:46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211" t="s">
        <v>2896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211" t="s">
        <v>73</v>
      </c>
    </row>
    <row r="4" spans="2:46" ht="24.95" customHeight="1">
      <c r="B4" s="17"/>
      <c r="D4" s="18" t="s">
        <v>94</v>
      </c>
      <c r="L4" s="17"/>
      <c r="M4" s="96" t="s">
        <v>9</v>
      </c>
      <c r="AT4" s="211" t="s">
        <v>3</v>
      </c>
    </row>
    <row r="5" spans="2:46" ht="6.95" customHeight="1">
      <c r="B5" s="17"/>
      <c r="L5" s="17"/>
    </row>
    <row r="6" spans="2:46" ht="12" customHeight="1">
      <c r="B6" s="17"/>
      <c r="D6" s="207" t="s">
        <v>13</v>
      </c>
      <c r="L6" s="17"/>
    </row>
    <row r="7" spans="2:46" ht="16.5" customHeight="1">
      <c r="B7" s="17"/>
      <c r="E7" s="314" t="str">
        <f>'Rekap. stavby - III.etapa'!K6</f>
        <v>Dom Hudby - Obnova objektu NKP aktualizácia+etapizácia</v>
      </c>
      <c r="F7" s="315"/>
      <c r="G7" s="315"/>
      <c r="H7" s="315"/>
      <c r="L7" s="17"/>
    </row>
    <row r="8" spans="2:46" ht="12" customHeight="1">
      <c r="B8" s="17"/>
      <c r="D8" s="207" t="s">
        <v>95</v>
      </c>
      <c r="L8" s="17"/>
    </row>
    <row r="9" spans="2:46" s="2" customFormat="1" ht="16.5" customHeight="1">
      <c r="B9" s="39"/>
      <c r="E9" s="314" t="s">
        <v>2903</v>
      </c>
      <c r="F9" s="322"/>
      <c r="G9" s="322"/>
      <c r="H9" s="322"/>
      <c r="L9" s="39"/>
    </row>
    <row r="10" spans="2:46" s="2" customFormat="1" ht="12" customHeight="1">
      <c r="B10" s="39"/>
      <c r="D10" s="207" t="s">
        <v>97</v>
      </c>
      <c r="L10" s="39"/>
    </row>
    <row r="11" spans="2:46" s="2" customFormat="1" ht="16.5" customHeight="1">
      <c r="B11" s="39"/>
      <c r="E11" s="272" t="s">
        <v>3454</v>
      </c>
      <c r="F11" s="322"/>
      <c r="G11" s="322"/>
      <c r="H11" s="322"/>
      <c r="L11" s="39"/>
    </row>
    <row r="12" spans="2:46" s="2" customFormat="1">
      <c r="B12" s="39"/>
      <c r="L12" s="39"/>
    </row>
    <row r="13" spans="2:46" s="2" customFormat="1" ht="12" customHeight="1">
      <c r="B13" s="39"/>
      <c r="D13" s="207" t="s">
        <v>15</v>
      </c>
      <c r="F13" s="202" t="s">
        <v>1</v>
      </c>
      <c r="I13" s="207" t="s">
        <v>16</v>
      </c>
      <c r="J13" s="202" t="s">
        <v>1</v>
      </c>
      <c r="L13" s="39"/>
    </row>
    <row r="14" spans="2:46" s="2" customFormat="1" ht="12" customHeight="1">
      <c r="B14" s="39"/>
      <c r="D14" s="207" t="s">
        <v>17</v>
      </c>
      <c r="F14" s="202" t="s">
        <v>18</v>
      </c>
      <c r="I14" s="207" t="s">
        <v>19</v>
      </c>
      <c r="J14" s="196" t="str">
        <f>'Rekap. stavby - III.etapa'!AN8</f>
        <v>30. 7. 2021</v>
      </c>
      <c r="L14" s="39"/>
    </row>
    <row r="15" spans="2:46" s="2" customFormat="1" ht="10.9" customHeight="1">
      <c r="B15" s="39"/>
      <c r="L15" s="39"/>
    </row>
    <row r="16" spans="2:46" s="2" customFormat="1" ht="12" customHeight="1">
      <c r="B16" s="39"/>
      <c r="D16" s="207" t="s">
        <v>21</v>
      </c>
      <c r="I16" s="207" t="s">
        <v>22</v>
      </c>
      <c r="J16" s="202" t="s">
        <v>1</v>
      </c>
      <c r="L16" s="39"/>
    </row>
    <row r="17" spans="2:12" s="2" customFormat="1" ht="18" customHeight="1">
      <c r="B17" s="39"/>
      <c r="E17" s="202" t="s">
        <v>1422</v>
      </c>
      <c r="I17" s="207" t="s">
        <v>24</v>
      </c>
      <c r="J17" s="202" t="s">
        <v>1</v>
      </c>
      <c r="L17" s="39"/>
    </row>
    <row r="18" spans="2:12" s="2" customFormat="1" ht="6.95" customHeight="1">
      <c r="B18" s="39"/>
      <c r="L18" s="39"/>
    </row>
    <row r="19" spans="2:12" s="2" customFormat="1" ht="12" customHeight="1">
      <c r="B19" s="39"/>
      <c r="D19" s="207" t="s">
        <v>25</v>
      </c>
      <c r="I19" s="207" t="s">
        <v>22</v>
      </c>
      <c r="J19" s="202" t="str">
        <f>'Rekap. stavby - III.etapa'!AN13</f>
        <v/>
      </c>
      <c r="L19" s="39"/>
    </row>
    <row r="20" spans="2:12" s="2" customFormat="1" ht="18" customHeight="1">
      <c r="B20" s="39"/>
      <c r="E20" s="298" t="str">
        <f>'Rekap. stavby - III.etapa'!E14</f>
        <v xml:space="preserve"> </v>
      </c>
      <c r="F20" s="298"/>
      <c r="G20" s="298"/>
      <c r="H20" s="298"/>
      <c r="I20" s="207" t="s">
        <v>24</v>
      </c>
      <c r="J20" s="202" t="str">
        <f>'Rekap. stavby - III.etapa'!AN14</f>
        <v/>
      </c>
      <c r="L20" s="39"/>
    </row>
    <row r="21" spans="2:12" s="2" customFormat="1" ht="6.95" customHeight="1">
      <c r="B21" s="39"/>
      <c r="L21" s="39"/>
    </row>
    <row r="22" spans="2:12" s="2" customFormat="1" ht="12" customHeight="1">
      <c r="B22" s="39"/>
      <c r="D22" s="207" t="s">
        <v>27</v>
      </c>
      <c r="I22" s="207" t="s">
        <v>22</v>
      </c>
      <c r="J22" s="202" t="s">
        <v>1</v>
      </c>
      <c r="L22" s="39"/>
    </row>
    <row r="23" spans="2:12" s="2" customFormat="1" ht="18" customHeight="1">
      <c r="B23" s="39"/>
      <c r="E23" s="202" t="s">
        <v>2906</v>
      </c>
      <c r="I23" s="207" t="s">
        <v>24</v>
      </c>
      <c r="J23" s="202" t="s">
        <v>1</v>
      </c>
      <c r="L23" s="39"/>
    </row>
    <row r="24" spans="2:12" s="2" customFormat="1" ht="6.95" customHeight="1">
      <c r="B24" s="39"/>
      <c r="L24" s="39"/>
    </row>
    <row r="25" spans="2:12" s="2" customFormat="1" ht="12" customHeight="1">
      <c r="B25" s="39"/>
      <c r="D25" s="207" t="s">
        <v>30</v>
      </c>
      <c r="I25" s="207" t="s">
        <v>22</v>
      </c>
      <c r="J25" s="202" t="s">
        <v>1</v>
      </c>
      <c r="L25" s="39"/>
    </row>
    <row r="26" spans="2:12" s="2" customFormat="1" ht="18" customHeight="1">
      <c r="B26" s="39"/>
      <c r="E26" s="202" t="s">
        <v>1851</v>
      </c>
      <c r="I26" s="207" t="s">
        <v>24</v>
      </c>
      <c r="J26" s="202" t="s">
        <v>1</v>
      </c>
      <c r="L26" s="39"/>
    </row>
    <row r="27" spans="2:12" s="2" customFormat="1" ht="6.95" customHeight="1">
      <c r="B27" s="39"/>
      <c r="L27" s="39"/>
    </row>
    <row r="28" spans="2:12" s="2" customFormat="1" ht="12" customHeight="1">
      <c r="B28" s="39"/>
      <c r="D28" s="207" t="s">
        <v>32</v>
      </c>
      <c r="L28" s="39"/>
    </row>
    <row r="29" spans="2:12" s="8" customFormat="1" ht="16.5" customHeight="1">
      <c r="B29" s="99"/>
      <c r="E29" s="301" t="s">
        <v>1</v>
      </c>
      <c r="F29" s="301"/>
      <c r="G29" s="301"/>
      <c r="H29" s="301"/>
      <c r="L29" s="99"/>
    </row>
    <row r="30" spans="2:12" s="2" customFormat="1" ht="6.95" customHeight="1">
      <c r="B30" s="39"/>
      <c r="L30" s="39"/>
    </row>
    <row r="31" spans="2:12" s="2" customFormat="1" ht="6.95" customHeight="1">
      <c r="B31" s="39"/>
      <c r="D31" s="53"/>
      <c r="E31" s="53"/>
      <c r="F31" s="53"/>
      <c r="G31" s="53"/>
      <c r="H31" s="53"/>
      <c r="I31" s="53"/>
      <c r="J31" s="53"/>
      <c r="K31" s="53"/>
      <c r="L31" s="39"/>
    </row>
    <row r="32" spans="2:12" s="2" customFormat="1" ht="14.45" customHeight="1">
      <c r="B32" s="39"/>
      <c r="D32" s="202" t="s">
        <v>102</v>
      </c>
      <c r="J32" s="231">
        <f>J98</f>
        <v>0</v>
      </c>
      <c r="L32" s="39"/>
    </row>
    <row r="33" spans="2:12" s="2" customFormat="1" ht="14.45" customHeight="1">
      <c r="B33" s="39"/>
      <c r="D33" s="212" t="s">
        <v>2015</v>
      </c>
      <c r="J33" s="231">
        <f>J108</f>
        <v>0</v>
      </c>
      <c r="L33" s="39"/>
    </row>
    <row r="34" spans="2:12" s="2" customFormat="1" ht="25.35" customHeight="1">
      <c r="B34" s="39"/>
      <c r="D34" s="100" t="s">
        <v>33</v>
      </c>
      <c r="J34" s="200">
        <f>ROUND(J32 + J33, 2)</f>
        <v>0</v>
      </c>
      <c r="L34" s="39"/>
    </row>
    <row r="35" spans="2:12" s="2" customFormat="1" ht="6.95" customHeight="1">
      <c r="B35" s="39"/>
      <c r="D35" s="53"/>
      <c r="E35" s="53"/>
      <c r="F35" s="53"/>
      <c r="G35" s="53"/>
      <c r="H35" s="53"/>
      <c r="I35" s="53"/>
      <c r="J35" s="53"/>
      <c r="K35" s="53"/>
      <c r="L35" s="39"/>
    </row>
    <row r="36" spans="2:12" s="2" customFormat="1" ht="14.45" customHeight="1">
      <c r="B36" s="39"/>
      <c r="F36" s="205" t="s">
        <v>35</v>
      </c>
      <c r="I36" s="205" t="s">
        <v>34</v>
      </c>
      <c r="J36" s="205" t="s">
        <v>36</v>
      </c>
      <c r="L36" s="39"/>
    </row>
    <row r="37" spans="2:12" s="2" customFormat="1" ht="14.45" customHeight="1">
      <c r="B37" s="39"/>
      <c r="D37" s="101" t="s">
        <v>37</v>
      </c>
      <c r="E37" s="32" t="s">
        <v>38</v>
      </c>
      <c r="F37" s="102">
        <f>ROUND((SUM(BE108:BE109) + SUM(BE131:BE441)),  2)</f>
        <v>0</v>
      </c>
      <c r="G37" s="103"/>
      <c r="H37" s="103"/>
      <c r="I37" s="104">
        <v>0.2</v>
      </c>
      <c r="J37" s="102">
        <f>ROUND(((SUM(BE108:BE109) + SUM(BE131:BE441))*I37),  2)</f>
        <v>0</v>
      </c>
      <c r="L37" s="39"/>
    </row>
    <row r="38" spans="2:12" s="2" customFormat="1" ht="14.45" customHeight="1">
      <c r="B38" s="39"/>
      <c r="E38" s="32" t="s">
        <v>39</v>
      </c>
      <c r="F38" s="105">
        <f>ROUND((SUM(BF108:BF109) + SUM(BF131:BF441)),  2)</f>
        <v>0</v>
      </c>
      <c r="I38" s="106">
        <v>0.2</v>
      </c>
      <c r="J38" s="105">
        <f>ROUND(((SUM(BF108:BF109) + SUM(BF131:BF441))*I38),  2)</f>
        <v>0</v>
      </c>
      <c r="L38" s="39"/>
    </row>
    <row r="39" spans="2:12" s="2" customFormat="1" ht="14.45" hidden="1" customHeight="1">
      <c r="B39" s="39"/>
      <c r="E39" s="207" t="s">
        <v>40</v>
      </c>
      <c r="F39" s="105">
        <f>ROUND((SUM(BG108:BG109) + SUM(BG131:BG441)),  2)</f>
        <v>0</v>
      </c>
      <c r="I39" s="106">
        <v>0.2</v>
      </c>
      <c r="J39" s="105">
        <f>0</f>
        <v>0</v>
      </c>
      <c r="L39" s="39"/>
    </row>
    <row r="40" spans="2:12" s="2" customFormat="1" ht="14.45" hidden="1" customHeight="1">
      <c r="B40" s="39"/>
      <c r="E40" s="207" t="s">
        <v>41</v>
      </c>
      <c r="F40" s="105">
        <f>ROUND((SUM(BH108:BH109) + SUM(BH131:BH441)),  2)</f>
        <v>0</v>
      </c>
      <c r="I40" s="106">
        <v>0.2</v>
      </c>
      <c r="J40" s="105">
        <f>0</f>
        <v>0</v>
      </c>
      <c r="L40" s="39"/>
    </row>
    <row r="41" spans="2:12" s="2" customFormat="1" ht="14.45" hidden="1" customHeight="1">
      <c r="B41" s="39"/>
      <c r="E41" s="32" t="s">
        <v>42</v>
      </c>
      <c r="F41" s="102">
        <f>ROUND((SUM(BI108:BI109) + SUM(BI131:BI441)),  2)</f>
        <v>0</v>
      </c>
      <c r="G41" s="103"/>
      <c r="H41" s="103"/>
      <c r="I41" s="104">
        <v>0</v>
      </c>
      <c r="J41" s="102">
        <f>0</f>
        <v>0</v>
      </c>
      <c r="L41" s="39"/>
    </row>
    <row r="42" spans="2:12" s="2" customFormat="1" ht="6.95" customHeight="1">
      <c r="B42" s="39"/>
      <c r="L42" s="39"/>
    </row>
    <row r="43" spans="2:12" s="2" customFormat="1" ht="25.35" customHeight="1">
      <c r="B43" s="39"/>
      <c r="C43" s="230"/>
      <c r="D43" s="108" t="s">
        <v>43</v>
      </c>
      <c r="E43" s="221"/>
      <c r="F43" s="221"/>
      <c r="G43" s="109" t="s">
        <v>44</v>
      </c>
      <c r="H43" s="110" t="s">
        <v>45</v>
      </c>
      <c r="I43" s="221"/>
      <c r="J43" s="111">
        <f>SUM(J34:J41)</f>
        <v>0</v>
      </c>
      <c r="K43" s="232"/>
      <c r="L43" s="39"/>
    </row>
    <row r="44" spans="2:12" s="2" customFormat="1" ht="14.45" customHeight="1">
      <c r="B44" s="39"/>
      <c r="L44" s="39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2" customFormat="1" ht="12.75">
      <c r="B61" s="39"/>
      <c r="D61" s="42" t="s">
        <v>48</v>
      </c>
      <c r="E61" s="213"/>
      <c r="F61" s="113" t="s">
        <v>49</v>
      </c>
      <c r="G61" s="42" t="s">
        <v>48</v>
      </c>
      <c r="H61" s="213"/>
      <c r="I61" s="213"/>
      <c r="J61" s="114" t="s">
        <v>49</v>
      </c>
      <c r="K61" s="213"/>
      <c r="L61" s="3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2" customFormat="1" ht="12.75">
      <c r="B65" s="39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2" customFormat="1" ht="12.75">
      <c r="B76" s="39"/>
      <c r="D76" s="42" t="s">
        <v>48</v>
      </c>
      <c r="E76" s="213"/>
      <c r="F76" s="113" t="s">
        <v>49</v>
      </c>
      <c r="G76" s="42" t="s">
        <v>48</v>
      </c>
      <c r="H76" s="213"/>
      <c r="I76" s="213"/>
      <c r="J76" s="114" t="s">
        <v>49</v>
      </c>
      <c r="K76" s="213"/>
      <c r="L76" s="39"/>
    </row>
    <row r="77" spans="2:12" s="2" customFormat="1" ht="14.45" customHeight="1"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39"/>
    </row>
    <row r="81" spans="2:12" s="2" customFormat="1" ht="6.95" customHeight="1"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39"/>
    </row>
    <row r="82" spans="2:12" s="2" customFormat="1" ht="24.95" customHeight="1">
      <c r="B82" s="39"/>
      <c r="C82" s="18" t="s">
        <v>99</v>
      </c>
      <c r="L82" s="39"/>
    </row>
    <row r="83" spans="2:12" s="2" customFormat="1" ht="6.95" customHeight="1">
      <c r="B83" s="39"/>
      <c r="L83" s="39"/>
    </row>
    <row r="84" spans="2:12" s="2" customFormat="1" ht="12" customHeight="1">
      <c r="B84" s="39"/>
      <c r="C84" s="207" t="s">
        <v>13</v>
      </c>
      <c r="L84" s="39"/>
    </row>
    <row r="85" spans="2:12" s="2" customFormat="1" ht="16.5" customHeight="1">
      <c r="B85" s="39"/>
      <c r="E85" s="314" t="str">
        <f>E7</f>
        <v>Dom Hudby - Obnova objektu NKP aktualizácia+etapizácia</v>
      </c>
      <c r="F85" s="315"/>
      <c r="G85" s="315"/>
      <c r="H85" s="315"/>
      <c r="L85" s="39"/>
    </row>
    <row r="86" spans="2:12" ht="12" customHeight="1">
      <c r="B86" s="17"/>
      <c r="C86" s="207" t="s">
        <v>95</v>
      </c>
      <c r="L86" s="17"/>
    </row>
    <row r="87" spans="2:12" s="2" customFormat="1" ht="16.5" customHeight="1">
      <c r="B87" s="39"/>
      <c r="E87" s="314" t="s">
        <v>2903</v>
      </c>
      <c r="F87" s="322"/>
      <c r="G87" s="322"/>
      <c r="H87" s="322"/>
      <c r="L87" s="39"/>
    </row>
    <row r="88" spans="2:12" s="2" customFormat="1" ht="12" customHeight="1">
      <c r="B88" s="39"/>
      <c r="C88" s="207" t="s">
        <v>97</v>
      </c>
      <c r="L88" s="39"/>
    </row>
    <row r="89" spans="2:12" s="2" customFormat="1" ht="16.5" customHeight="1">
      <c r="B89" s="39"/>
      <c r="E89" s="272" t="str">
        <f>E11</f>
        <v>03.4 - D1.5 Elektroinštalácie - umelé osvetlenie - slaboprúd</v>
      </c>
      <c r="F89" s="322"/>
      <c r="G89" s="322"/>
      <c r="H89" s="322"/>
      <c r="L89" s="39"/>
    </row>
    <row r="90" spans="2:12" s="2" customFormat="1" ht="6.95" customHeight="1">
      <c r="B90" s="39"/>
      <c r="L90" s="39"/>
    </row>
    <row r="91" spans="2:12" s="2" customFormat="1" ht="12" customHeight="1">
      <c r="B91" s="39"/>
      <c r="C91" s="207" t="s">
        <v>17</v>
      </c>
      <c r="F91" s="202" t="str">
        <f>F14</f>
        <v>Bratislava, Panenská 11</v>
      </c>
      <c r="I91" s="207" t="s">
        <v>19</v>
      </c>
      <c r="J91" s="196" t="str">
        <f>IF(J14="","",J14)</f>
        <v>30. 7. 2021</v>
      </c>
      <c r="L91" s="39"/>
    </row>
    <row r="92" spans="2:12" s="2" customFormat="1" ht="6.95" customHeight="1">
      <c r="B92" s="39"/>
      <c r="L92" s="39"/>
    </row>
    <row r="93" spans="2:12" s="2" customFormat="1" ht="25.7" customHeight="1">
      <c r="B93" s="39"/>
      <c r="C93" s="207" t="s">
        <v>21</v>
      </c>
      <c r="F93" s="202" t="str">
        <f>E17</f>
        <v>GIB Hlavné mesto SR Bratislava</v>
      </c>
      <c r="I93" s="207" t="s">
        <v>27</v>
      </c>
      <c r="J93" s="204" t="str">
        <f>E23</f>
        <v xml:space="preserve">Ing. arch. Matúš Ivanič </v>
      </c>
      <c r="L93" s="39"/>
    </row>
    <row r="94" spans="2:12" s="2" customFormat="1" ht="15.2" customHeight="1">
      <c r="B94" s="39"/>
      <c r="C94" s="207" t="s">
        <v>25</v>
      </c>
      <c r="F94" s="202" t="str">
        <f>IF(E20="","",E20)</f>
        <v xml:space="preserve"> </v>
      </c>
      <c r="I94" s="207" t="s">
        <v>30</v>
      </c>
      <c r="J94" s="204" t="str">
        <f>E26</f>
        <v>Rosoft,s.r.o.</v>
      </c>
      <c r="L94" s="39"/>
    </row>
    <row r="95" spans="2:12" s="2" customFormat="1" ht="10.35" customHeight="1">
      <c r="B95" s="39"/>
      <c r="L95" s="39"/>
    </row>
    <row r="96" spans="2:12" s="2" customFormat="1" ht="29.25" customHeight="1">
      <c r="B96" s="39"/>
      <c r="C96" s="115" t="s">
        <v>100</v>
      </c>
      <c r="D96" s="230"/>
      <c r="E96" s="230"/>
      <c r="F96" s="230"/>
      <c r="G96" s="230"/>
      <c r="H96" s="230"/>
      <c r="I96" s="230"/>
      <c r="J96" s="116" t="s">
        <v>101</v>
      </c>
      <c r="K96" s="230"/>
      <c r="L96" s="39"/>
    </row>
    <row r="97" spans="2:47" s="2" customFormat="1" ht="10.35" customHeight="1">
      <c r="B97" s="39"/>
      <c r="L97" s="39"/>
    </row>
    <row r="98" spans="2:47" s="2" customFormat="1" ht="22.9" customHeight="1">
      <c r="B98" s="39"/>
      <c r="C98" s="117" t="s">
        <v>2016</v>
      </c>
      <c r="J98" s="200">
        <f>J131</f>
        <v>0</v>
      </c>
      <c r="L98" s="39"/>
      <c r="AU98" s="211" t="s">
        <v>103</v>
      </c>
    </row>
    <row r="99" spans="2:47" s="9" customFormat="1" ht="24.95" customHeight="1">
      <c r="B99" s="118"/>
      <c r="D99" s="119" t="s">
        <v>3455</v>
      </c>
      <c r="E99" s="120"/>
      <c r="F99" s="120"/>
      <c r="G99" s="120"/>
      <c r="H99" s="120"/>
      <c r="I99" s="120"/>
      <c r="J99" s="121">
        <f>J132</f>
        <v>0</v>
      </c>
      <c r="L99" s="118"/>
    </row>
    <row r="100" spans="2:47" s="9" customFormat="1" ht="24.95" customHeight="1">
      <c r="B100" s="118"/>
      <c r="D100" s="119" t="s">
        <v>3456</v>
      </c>
      <c r="E100" s="120"/>
      <c r="F100" s="120"/>
      <c r="G100" s="120"/>
      <c r="H100" s="120"/>
      <c r="I100" s="120"/>
      <c r="J100" s="121">
        <f>J157</f>
        <v>0</v>
      </c>
      <c r="L100" s="118"/>
    </row>
    <row r="101" spans="2:47" s="9" customFormat="1" ht="24.95" customHeight="1">
      <c r="B101" s="118"/>
      <c r="D101" s="119" t="s">
        <v>3457</v>
      </c>
      <c r="E101" s="120"/>
      <c r="F101" s="120"/>
      <c r="G101" s="120"/>
      <c r="H101" s="120"/>
      <c r="I101" s="120"/>
      <c r="J101" s="121">
        <f>J170</f>
        <v>0</v>
      </c>
      <c r="L101" s="118"/>
    </row>
    <row r="102" spans="2:47" s="9" customFormat="1" ht="24.95" customHeight="1">
      <c r="B102" s="118"/>
      <c r="D102" s="119" t="s">
        <v>3458</v>
      </c>
      <c r="E102" s="120"/>
      <c r="F102" s="120"/>
      <c r="G102" s="120"/>
      <c r="H102" s="120"/>
      <c r="I102" s="120"/>
      <c r="J102" s="121">
        <f>J250</f>
        <v>0</v>
      </c>
      <c r="L102" s="118"/>
    </row>
    <row r="103" spans="2:47" s="9" customFormat="1" ht="24.95" customHeight="1">
      <c r="B103" s="118"/>
      <c r="D103" s="119" t="s">
        <v>3459</v>
      </c>
      <c r="E103" s="120"/>
      <c r="F103" s="120"/>
      <c r="G103" s="120"/>
      <c r="H103" s="120"/>
      <c r="I103" s="120"/>
      <c r="J103" s="121">
        <f>J321</f>
        <v>0</v>
      </c>
      <c r="L103" s="118"/>
    </row>
    <row r="104" spans="2:47" s="9" customFormat="1" ht="24.95" customHeight="1">
      <c r="B104" s="118"/>
      <c r="D104" s="119" t="s">
        <v>3460</v>
      </c>
      <c r="E104" s="120"/>
      <c r="F104" s="120"/>
      <c r="G104" s="120"/>
      <c r="H104" s="120"/>
      <c r="I104" s="120"/>
      <c r="J104" s="121">
        <f>J385</f>
        <v>0</v>
      </c>
      <c r="L104" s="118"/>
    </row>
    <row r="105" spans="2:47" s="9" customFormat="1" ht="24.95" customHeight="1">
      <c r="B105" s="118"/>
      <c r="D105" s="119" t="s">
        <v>3461</v>
      </c>
      <c r="E105" s="120"/>
      <c r="F105" s="120"/>
      <c r="G105" s="120"/>
      <c r="H105" s="120"/>
      <c r="I105" s="120"/>
      <c r="J105" s="121">
        <f>J428</f>
        <v>0</v>
      </c>
      <c r="L105" s="118"/>
    </row>
    <row r="106" spans="2:47" s="2" customFormat="1" ht="21.75" customHeight="1">
      <c r="B106" s="39"/>
      <c r="L106" s="39"/>
    </row>
    <row r="107" spans="2:47" s="2" customFormat="1" ht="6.95" customHeight="1">
      <c r="B107" s="39"/>
      <c r="L107" s="39"/>
    </row>
    <row r="108" spans="2:47" s="2" customFormat="1" ht="29.25" customHeight="1">
      <c r="B108" s="39"/>
      <c r="C108" s="117" t="s">
        <v>2019</v>
      </c>
      <c r="J108" s="233">
        <v>0</v>
      </c>
      <c r="L108" s="39"/>
      <c r="N108" s="234" t="s">
        <v>37</v>
      </c>
    </row>
    <row r="109" spans="2:47" s="2" customFormat="1" ht="18" customHeight="1">
      <c r="B109" s="39"/>
      <c r="L109" s="39"/>
    </row>
    <row r="110" spans="2:47" s="2" customFormat="1" ht="29.25" customHeight="1">
      <c r="B110" s="39"/>
      <c r="C110" s="229" t="s">
        <v>2012</v>
      </c>
      <c r="D110" s="230"/>
      <c r="E110" s="230"/>
      <c r="F110" s="230"/>
      <c r="G110" s="230"/>
      <c r="H110" s="230"/>
      <c r="I110" s="230"/>
      <c r="J110" s="235">
        <f>ROUND(J98+J108,2)</f>
        <v>0</v>
      </c>
      <c r="K110" s="230"/>
      <c r="L110" s="39"/>
    </row>
    <row r="111" spans="2:47" s="2" customFormat="1" ht="6.95" customHeight="1">
      <c r="B111" s="216"/>
      <c r="C111" s="217"/>
      <c r="D111" s="217"/>
      <c r="E111" s="217"/>
      <c r="F111" s="217"/>
      <c r="G111" s="217"/>
      <c r="H111" s="217"/>
      <c r="I111" s="217"/>
      <c r="J111" s="217"/>
      <c r="K111" s="217"/>
      <c r="L111" s="39"/>
    </row>
    <row r="115" spans="2:12" s="2" customFormat="1" ht="6.95" customHeight="1">
      <c r="B115" s="218"/>
      <c r="C115" s="219"/>
      <c r="D115" s="219"/>
      <c r="E115" s="219"/>
      <c r="F115" s="219"/>
      <c r="G115" s="219"/>
      <c r="H115" s="219"/>
      <c r="I115" s="219"/>
      <c r="J115" s="219"/>
      <c r="K115" s="219"/>
      <c r="L115" s="39"/>
    </row>
    <row r="116" spans="2:12" s="2" customFormat="1" ht="24.95" customHeight="1">
      <c r="B116" s="39"/>
      <c r="C116" s="18" t="s">
        <v>124</v>
      </c>
      <c r="L116" s="39"/>
    </row>
    <row r="117" spans="2:12" s="2" customFormat="1" ht="6.95" customHeight="1">
      <c r="B117" s="39"/>
      <c r="L117" s="39"/>
    </row>
    <row r="118" spans="2:12" s="2" customFormat="1" ht="12" customHeight="1">
      <c r="B118" s="39"/>
      <c r="C118" s="207" t="s">
        <v>13</v>
      </c>
      <c r="L118" s="39"/>
    </row>
    <row r="119" spans="2:12" s="2" customFormat="1" ht="16.5" customHeight="1">
      <c r="B119" s="39"/>
      <c r="E119" s="314" t="str">
        <f>E7</f>
        <v>Dom Hudby - Obnova objektu NKP aktualizácia+etapizácia</v>
      </c>
      <c r="F119" s="315"/>
      <c r="G119" s="315"/>
      <c r="H119" s="315"/>
      <c r="L119" s="39"/>
    </row>
    <row r="120" spans="2:12" ht="12" customHeight="1">
      <c r="B120" s="17"/>
      <c r="C120" s="207" t="s">
        <v>95</v>
      </c>
      <c r="L120" s="17"/>
    </row>
    <row r="121" spans="2:12" s="2" customFormat="1" ht="16.5" customHeight="1">
      <c r="B121" s="39"/>
      <c r="E121" s="314" t="s">
        <v>2903</v>
      </c>
      <c r="F121" s="322"/>
      <c r="G121" s="322"/>
      <c r="H121" s="322"/>
      <c r="L121" s="39"/>
    </row>
    <row r="122" spans="2:12" s="2" customFormat="1" ht="12" customHeight="1">
      <c r="B122" s="39"/>
      <c r="C122" s="207" t="s">
        <v>97</v>
      </c>
      <c r="L122" s="39"/>
    </row>
    <row r="123" spans="2:12" s="2" customFormat="1" ht="16.5" customHeight="1">
      <c r="B123" s="39"/>
      <c r="E123" s="272" t="str">
        <f>E11</f>
        <v>03.4 - D1.5 Elektroinštalácie - umelé osvetlenie - slaboprúd</v>
      </c>
      <c r="F123" s="322"/>
      <c r="G123" s="322"/>
      <c r="H123" s="322"/>
      <c r="L123" s="39"/>
    </row>
    <row r="124" spans="2:12" s="2" customFormat="1" ht="6.95" customHeight="1">
      <c r="B124" s="39"/>
      <c r="L124" s="39"/>
    </row>
    <row r="125" spans="2:12" s="2" customFormat="1" ht="12" customHeight="1">
      <c r="B125" s="39"/>
      <c r="C125" s="207" t="s">
        <v>17</v>
      </c>
      <c r="F125" s="202" t="str">
        <f>F14</f>
        <v>Bratislava, Panenská 11</v>
      </c>
      <c r="I125" s="207" t="s">
        <v>19</v>
      </c>
      <c r="J125" s="196" t="str">
        <f>IF(J14="","",J14)</f>
        <v>30. 7. 2021</v>
      </c>
      <c r="L125" s="39"/>
    </row>
    <row r="126" spans="2:12" s="2" customFormat="1" ht="6.95" customHeight="1">
      <c r="B126" s="39"/>
      <c r="L126" s="39"/>
    </row>
    <row r="127" spans="2:12" s="2" customFormat="1" ht="25.7" customHeight="1">
      <c r="B127" s="39"/>
      <c r="C127" s="207" t="s">
        <v>21</v>
      </c>
      <c r="F127" s="202" t="str">
        <f>E17</f>
        <v>GIB Hlavné mesto SR Bratislava</v>
      </c>
      <c r="I127" s="207" t="s">
        <v>27</v>
      </c>
      <c r="J127" s="204" t="str">
        <f>E23</f>
        <v xml:space="preserve">Ing. arch. Matúš Ivanič </v>
      </c>
      <c r="L127" s="39"/>
    </row>
    <row r="128" spans="2:12" s="2" customFormat="1" ht="15.2" customHeight="1">
      <c r="B128" s="39"/>
      <c r="C128" s="207" t="s">
        <v>25</v>
      </c>
      <c r="F128" s="202" t="str">
        <f>IF(E20="","",E20)</f>
        <v xml:space="preserve"> </v>
      </c>
      <c r="I128" s="207" t="s">
        <v>30</v>
      </c>
      <c r="J128" s="204" t="str">
        <f>E26</f>
        <v>Rosoft,s.r.o.</v>
      </c>
      <c r="L128" s="39"/>
    </row>
    <row r="129" spans="2:65" s="2" customFormat="1" ht="10.35" customHeight="1">
      <c r="B129" s="39"/>
      <c r="L129" s="39"/>
    </row>
    <row r="130" spans="2:65" s="11" customFormat="1" ht="29.25" customHeight="1">
      <c r="B130" s="132"/>
      <c r="C130" s="128" t="s">
        <v>125</v>
      </c>
      <c r="D130" s="129" t="s">
        <v>58</v>
      </c>
      <c r="E130" s="129" t="s">
        <v>54</v>
      </c>
      <c r="F130" s="129" t="s">
        <v>55</v>
      </c>
      <c r="G130" s="129" t="s">
        <v>126</v>
      </c>
      <c r="H130" s="129" t="s">
        <v>127</v>
      </c>
      <c r="I130" s="129" t="s">
        <v>128</v>
      </c>
      <c r="J130" s="130" t="s">
        <v>101</v>
      </c>
      <c r="K130" s="131" t="s">
        <v>129</v>
      </c>
      <c r="L130" s="132"/>
      <c r="M130" s="59" t="s">
        <v>1</v>
      </c>
      <c r="N130" s="60" t="s">
        <v>37</v>
      </c>
      <c r="O130" s="60" t="s">
        <v>130</v>
      </c>
      <c r="P130" s="60" t="s">
        <v>131</v>
      </c>
      <c r="Q130" s="60" t="s">
        <v>132</v>
      </c>
      <c r="R130" s="60" t="s">
        <v>133</v>
      </c>
      <c r="S130" s="60" t="s">
        <v>134</v>
      </c>
      <c r="T130" s="61" t="s">
        <v>135</v>
      </c>
    </row>
    <row r="131" spans="2:65" s="2" customFormat="1" ht="22.9" customHeight="1">
      <c r="B131" s="39"/>
      <c r="C131" s="66" t="s">
        <v>102</v>
      </c>
      <c r="J131" s="236">
        <f>BK131</f>
        <v>0</v>
      </c>
      <c r="L131" s="39"/>
      <c r="M131" s="222"/>
      <c r="N131" s="53"/>
      <c r="O131" s="53"/>
      <c r="P131" s="237">
        <f>P132+P157+P170+P250+P321+P385+P428</f>
        <v>0</v>
      </c>
      <c r="Q131" s="53"/>
      <c r="R131" s="237">
        <f>R132+R157+R170+R250+R321+R385+R428</f>
        <v>0</v>
      </c>
      <c r="S131" s="53"/>
      <c r="T131" s="238">
        <f>T132+T157+T170+T250+T321+T385+T428</f>
        <v>0</v>
      </c>
      <c r="AT131" s="211" t="s">
        <v>72</v>
      </c>
      <c r="AU131" s="211" t="s">
        <v>103</v>
      </c>
      <c r="BK131" s="136">
        <f>BK132+BK157+BK170+BK250+BK321+BK385+BK428</f>
        <v>0</v>
      </c>
    </row>
    <row r="132" spans="2:65" s="239" customFormat="1" ht="25.9" customHeight="1">
      <c r="B132" s="240"/>
      <c r="D132" s="138" t="s">
        <v>72</v>
      </c>
      <c r="E132" s="139" t="s">
        <v>3462</v>
      </c>
      <c r="F132" s="139" t="s">
        <v>3463</v>
      </c>
      <c r="J132" s="241">
        <f>BK132</f>
        <v>0</v>
      </c>
      <c r="L132" s="240"/>
      <c r="M132" s="242"/>
      <c r="P132" s="243">
        <f>SUM(P133:P156)</f>
        <v>0</v>
      </c>
      <c r="R132" s="243">
        <f>SUM(R133:R156)</f>
        <v>0</v>
      </c>
      <c r="T132" s="244">
        <f>SUM(T133:T156)</f>
        <v>0</v>
      </c>
      <c r="AR132" s="138" t="s">
        <v>80</v>
      </c>
      <c r="AT132" s="145" t="s">
        <v>72</v>
      </c>
      <c r="AU132" s="145" t="s">
        <v>73</v>
      </c>
      <c r="AY132" s="138" t="s">
        <v>138</v>
      </c>
      <c r="BK132" s="146">
        <f>SUM(BK133:BK156)</f>
        <v>0</v>
      </c>
    </row>
    <row r="133" spans="2:65" s="2" customFormat="1" ht="66.75" customHeight="1">
      <c r="B133" s="246"/>
      <c r="C133" s="150" t="s">
        <v>80</v>
      </c>
      <c r="D133" s="150" t="s">
        <v>140</v>
      </c>
      <c r="E133" s="151" t="s">
        <v>3464</v>
      </c>
      <c r="F133" s="152" t="s">
        <v>3465</v>
      </c>
      <c r="G133" s="153" t="s">
        <v>299</v>
      </c>
      <c r="H133" s="154">
        <v>1</v>
      </c>
      <c r="I133" s="178"/>
      <c r="J133" s="155">
        <f t="shared" ref="J133:J156" si="0">ROUND(I133*H133,2)</f>
        <v>0</v>
      </c>
      <c r="K133" s="247"/>
      <c r="L133" s="39"/>
      <c r="M133" s="157" t="s">
        <v>1</v>
      </c>
      <c r="N133" s="234" t="s">
        <v>39</v>
      </c>
      <c r="O133" s="248">
        <v>0</v>
      </c>
      <c r="P133" s="248">
        <f t="shared" ref="P133:P156" si="1">O133*H133</f>
        <v>0</v>
      </c>
      <c r="Q133" s="248">
        <v>0</v>
      </c>
      <c r="R133" s="248">
        <f t="shared" ref="R133:R156" si="2">Q133*H133</f>
        <v>0</v>
      </c>
      <c r="S133" s="248">
        <v>0</v>
      </c>
      <c r="T133" s="160">
        <f t="shared" ref="T133:T156" si="3">S133*H133</f>
        <v>0</v>
      </c>
      <c r="AR133" s="161" t="s">
        <v>144</v>
      </c>
      <c r="AT133" s="161" t="s">
        <v>140</v>
      </c>
      <c r="AU133" s="161" t="s">
        <v>80</v>
      </c>
      <c r="AY133" s="211" t="s">
        <v>138</v>
      </c>
      <c r="BE133" s="249">
        <f t="shared" ref="BE133:BE156" si="4">IF(N133="základná",J133,0)</f>
        <v>0</v>
      </c>
      <c r="BF133" s="249">
        <f t="shared" ref="BF133:BF156" si="5">IF(N133="znížená",J133,0)</f>
        <v>0</v>
      </c>
      <c r="BG133" s="249">
        <f t="shared" ref="BG133:BG156" si="6">IF(N133="zákl. prenesená",J133,0)</f>
        <v>0</v>
      </c>
      <c r="BH133" s="249">
        <f t="shared" ref="BH133:BH156" si="7">IF(N133="zníž. prenesená",J133,0)</f>
        <v>0</v>
      </c>
      <c r="BI133" s="249">
        <f t="shared" ref="BI133:BI156" si="8">IF(N133="nulová",J133,0)</f>
        <v>0</v>
      </c>
      <c r="BJ133" s="211" t="s">
        <v>86</v>
      </c>
      <c r="BK133" s="249">
        <f t="shared" ref="BK133:BK156" si="9">ROUND(I133*H133,2)</f>
        <v>0</v>
      </c>
      <c r="BL133" s="211" t="s">
        <v>144</v>
      </c>
      <c r="BM133" s="161" t="s">
        <v>86</v>
      </c>
    </row>
    <row r="134" spans="2:65" s="2" customFormat="1" ht="16.5" customHeight="1">
      <c r="B134" s="246"/>
      <c r="C134" s="163" t="s">
        <v>86</v>
      </c>
      <c r="D134" s="163" t="s">
        <v>322</v>
      </c>
      <c r="E134" s="164" t="s">
        <v>3466</v>
      </c>
      <c r="F134" s="165" t="s">
        <v>3467</v>
      </c>
      <c r="G134" s="166" t="s">
        <v>299</v>
      </c>
      <c r="H134" s="167">
        <v>1</v>
      </c>
      <c r="I134" s="180"/>
      <c r="J134" s="168">
        <f t="shared" si="0"/>
        <v>0</v>
      </c>
      <c r="K134" s="169"/>
      <c r="L134" s="170"/>
      <c r="M134" s="171" t="s">
        <v>1</v>
      </c>
      <c r="N134" s="251" t="s">
        <v>39</v>
      </c>
      <c r="O134" s="248">
        <v>0</v>
      </c>
      <c r="P134" s="248">
        <f t="shared" si="1"/>
        <v>0</v>
      </c>
      <c r="Q134" s="248">
        <v>0</v>
      </c>
      <c r="R134" s="248">
        <f t="shared" si="2"/>
        <v>0</v>
      </c>
      <c r="S134" s="248">
        <v>0</v>
      </c>
      <c r="T134" s="160">
        <f t="shared" si="3"/>
        <v>0</v>
      </c>
      <c r="AR134" s="161" t="s">
        <v>170</v>
      </c>
      <c r="AT134" s="161" t="s">
        <v>322</v>
      </c>
      <c r="AU134" s="161" t="s">
        <v>80</v>
      </c>
      <c r="AY134" s="211" t="s">
        <v>138</v>
      </c>
      <c r="BE134" s="249">
        <f t="shared" si="4"/>
        <v>0</v>
      </c>
      <c r="BF134" s="249">
        <f t="shared" si="5"/>
        <v>0</v>
      </c>
      <c r="BG134" s="249">
        <f t="shared" si="6"/>
        <v>0</v>
      </c>
      <c r="BH134" s="249">
        <f t="shared" si="7"/>
        <v>0</v>
      </c>
      <c r="BI134" s="249">
        <f t="shared" si="8"/>
        <v>0</v>
      </c>
      <c r="BJ134" s="211" t="s">
        <v>86</v>
      </c>
      <c r="BK134" s="249">
        <f t="shared" si="9"/>
        <v>0</v>
      </c>
      <c r="BL134" s="211" t="s">
        <v>144</v>
      </c>
      <c r="BM134" s="161" t="s">
        <v>144</v>
      </c>
    </row>
    <row r="135" spans="2:65" s="2" customFormat="1" ht="66.75" customHeight="1">
      <c r="B135" s="246"/>
      <c r="C135" s="150" t="s">
        <v>150</v>
      </c>
      <c r="D135" s="150" t="s">
        <v>140</v>
      </c>
      <c r="E135" s="151" t="s">
        <v>3468</v>
      </c>
      <c r="F135" s="152" t="s">
        <v>3469</v>
      </c>
      <c r="G135" s="153" t="s">
        <v>299</v>
      </c>
      <c r="H135" s="154">
        <v>1</v>
      </c>
      <c r="I135" s="178"/>
      <c r="J135" s="155">
        <f t="shared" si="0"/>
        <v>0</v>
      </c>
      <c r="K135" s="247"/>
      <c r="L135" s="39"/>
      <c r="M135" s="157" t="s">
        <v>1</v>
      </c>
      <c r="N135" s="234" t="s">
        <v>39</v>
      </c>
      <c r="O135" s="248">
        <v>0</v>
      </c>
      <c r="P135" s="248">
        <f t="shared" si="1"/>
        <v>0</v>
      </c>
      <c r="Q135" s="248">
        <v>0</v>
      </c>
      <c r="R135" s="248">
        <f t="shared" si="2"/>
        <v>0</v>
      </c>
      <c r="S135" s="248">
        <v>0</v>
      </c>
      <c r="T135" s="160">
        <f t="shared" si="3"/>
        <v>0</v>
      </c>
      <c r="AR135" s="161" t="s">
        <v>144</v>
      </c>
      <c r="AT135" s="161" t="s">
        <v>140</v>
      </c>
      <c r="AU135" s="161" t="s">
        <v>80</v>
      </c>
      <c r="AY135" s="211" t="s">
        <v>138</v>
      </c>
      <c r="BE135" s="249">
        <f t="shared" si="4"/>
        <v>0</v>
      </c>
      <c r="BF135" s="249">
        <f t="shared" si="5"/>
        <v>0</v>
      </c>
      <c r="BG135" s="249">
        <f t="shared" si="6"/>
        <v>0</v>
      </c>
      <c r="BH135" s="249">
        <f t="shared" si="7"/>
        <v>0</v>
      </c>
      <c r="BI135" s="249">
        <f t="shared" si="8"/>
        <v>0</v>
      </c>
      <c r="BJ135" s="211" t="s">
        <v>86</v>
      </c>
      <c r="BK135" s="249">
        <f t="shared" si="9"/>
        <v>0</v>
      </c>
      <c r="BL135" s="211" t="s">
        <v>144</v>
      </c>
      <c r="BM135" s="161" t="s">
        <v>162</v>
      </c>
    </row>
    <row r="136" spans="2:65" s="2" customFormat="1" ht="16.5" customHeight="1">
      <c r="B136" s="246"/>
      <c r="C136" s="163" t="s">
        <v>144</v>
      </c>
      <c r="D136" s="163" t="s">
        <v>322</v>
      </c>
      <c r="E136" s="164" t="s">
        <v>3470</v>
      </c>
      <c r="F136" s="165" t="s">
        <v>3471</v>
      </c>
      <c r="G136" s="166" t="s">
        <v>299</v>
      </c>
      <c r="H136" s="167">
        <v>1</v>
      </c>
      <c r="I136" s="180"/>
      <c r="J136" s="168">
        <f t="shared" si="0"/>
        <v>0</v>
      </c>
      <c r="K136" s="169"/>
      <c r="L136" s="170"/>
      <c r="M136" s="171" t="s">
        <v>1</v>
      </c>
      <c r="N136" s="251" t="s">
        <v>39</v>
      </c>
      <c r="O136" s="248">
        <v>0</v>
      </c>
      <c r="P136" s="248">
        <f t="shared" si="1"/>
        <v>0</v>
      </c>
      <c r="Q136" s="248">
        <v>0</v>
      </c>
      <c r="R136" s="248">
        <f t="shared" si="2"/>
        <v>0</v>
      </c>
      <c r="S136" s="248">
        <v>0</v>
      </c>
      <c r="T136" s="160">
        <f t="shared" si="3"/>
        <v>0</v>
      </c>
      <c r="AR136" s="161" t="s">
        <v>170</v>
      </c>
      <c r="AT136" s="161" t="s">
        <v>322</v>
      </c>
      <c r="AU136" s="161" t="s">
        <v>80</v>
      </c>
      <c r="AY136" s="211" t="s">
        <v>138</v>
      </c>
      <c r="BE136" s="249">
        <f t="shared" si="4"/>
        <v>0</v>
      </c>
      <c r="BF136" s="249">
        <f t="shared" si="5"/>
        <v>0</v>
      </c>
      <c r="BG136" s="249">
        <f t="shared" si="6"/>
        <v>0</v>
      </c>
      <c r="BH136" s="249">
        <f t="shared" si="7"/>
        <v>0</v>
      </c>
      <c r="BI136" s="249">
        <f t="shared" si="8"/>
        <v>0</v>
      </c>
      <c r="BJ136" s="211" t="s">
        <v>86</v>
      </c>
      <c r="BK136" s="249">
        <f t="shared" si="9"/>
        <v>0</v>
      </c>
      <c r="BL136" s="211" t="s">
        <v>144</v>
      </c>
      <c r="BM136" s="161" t="s">
        <v>170</v>
      </c>
    </row>
    <row r="137" spans="2:65" s="2" customFormat="1" ht="66.75" customHeight="1">
      <c r="B137" s="246"/>
      <c r="C137" s="150" t="s">
        <v>158</v>
      </c>
      <c r="D137" s="150" t="s">
        <v>140</v>
      </c>
      <c r="E137" s="151" t="s">
        <v>3472</v>
      </c>
      <c r="F137" s="152" t="s">
        <v>3473</v>
      </c>
      <c r="G137" s="153" t="s">
        <v>299</v>
      </c>
      <c r="H137" s="154">
        <v>1</v>
      </c>
      <c r="I137" s="178"/>
      <c r="J137" s="155">
        <f t="shared" si="0"/>
        <v>0</v>
      </c>
      <c r="K137" s="247"/>
      <c r="L137" s="39"/>
      <c r="M137" s="157" t="s">
        <v>1</v>
      </c>
      <c r="N137" s="234" t="s">
        <v>39</v>
      </c>
      <c r="O137" s="248">
        <v>0</v>
      </c>
      <c r="P137" s="248">
        <f t="shared" si="1"/>
        <v>0</v>
      </c>
      <c r="Q137" s="248">
        <v>0</v>
      </c>
      <c r="R137" s="248">
        <f t="shared" si="2"/>
        <v>0</v>
      </c>
      <c r="S137" s="248">
        <v>0</v>
      </c>
      <c r="T137" s="160">
        <f t="shared" si="3"/>
        <v>0</v>
      </c>
      <c r="AR137" s="161" t="s">
        <v>144</v>
      </c>
      <c r="AT137" s="161" t="s">
        <v>140</v>
      </c>
      <c r="AU137" s="161" t="s">
        <v>80</v>
      </c>
      <c r="AY137" s="211" t="s">
        <v>138</v>
      </c>
      <c r="BE137" s="249">
        <f t="shared" si="4"/>
        <v>0</v>
      </c>
      <c r="BF137" s="249">
        <f t="shared" si="5"/>
        <v>0</v>
      </c>
      <c r="BG137" s="249">
        <f t="shared" si="6"/>
        <v>0</v>
      </c>
      <c r="BH137" s="249">
        <f t="shared" si="7"/>
        <v>0</v>
      </c>
      <c r="BI137" s="249">
        <f t="shared" si="8"/>
        <v>0</v>
      </c>
      <c r="BJ137" s="211" t="s">
        <v>86</v>
      </c>
      <c r="BK137" s="249">
        <f t="shared" si="9"/>
        <v>0</v>
      </c>
      <c r="BL137" s="211" t="s">
        <v>144</v>
      </c>
      <c r="BM137" s="161" t="s">
        <v>178</v>
      </c>
    </row>
    <row r="138" spans="2:65" s="2" customFormat="1" ht="16.5" customHeight="1">
      <c r="B138" s="246"/>
      <c r="C138" s="163" t="s">
        <v>162</v>
      </c>
      <c r="D138" s="163" t="s">
        <v>322</v>
      </c>
      <c r="E138" s="164" t="s">
        <v>3474</v>
      </c>
      <c r="F138" s="165" t="s">
        <v>3475</v>
      </c>
      <c r="G138" s="166" t="s">
        <v>299</v>
      </c>
      <c r="H138" s="167">
        <v>1</v>
      </c>
      <c r="I138" s="180"/>
      <c r="J138" s="168">
        <f t="shared" si="0"/>
        <v>0</v>
      </c>
      <c r="K138" s="169"/>
      <c r="L138" s="170"/>
      <c r="M138" s="171" t="s">
        <v>1</v>
      </c>
      <c r="N138" s="251" t="s">
        <v>39</v>
      </c>
      <c r="O138" s="248">
        <v>0</v>
      </c>
      <c r="P138" s="248">
        <f t="shared" si="1"/>
        <v>0</v>
      </c>
      <c r="Q138" s="248">
        <v>0</v>
      </c>
      <c r="R138" s="248">
        <f t="shared" si="2"/>
        <v>0</v>
      </c>
      <c r="S138" s="248">
        <v>0</v>
      </c>
      <c r="T138" s="160">
        <f t="shared" si="3"/>
        <v>0</v>
      </c>
      <c r="AR138" s="161" t="s">
        <v>170</v>
      </c>
      <c r="AT138" s="161" t="s">
        <v>322</v>
      </c>
      <c r="AU138" s="161" t="s">
        <v>80</v>
      </c>
      <c r="AY138" s="211" t="s">
        <v>138</v>
      </c>
      <c r="BE138" s="249">
        <f t="shared" si="4"/>
        <v>0</v>
      </c>
      <c r="BF138" s="249">
        <f t="shared" si="5"/>
        <v>0</v>
      </c>
      <c r="BG138" s="249">
        <f t="shared" si="6"/>
        <v>0</v>
      </c>
      <c r="BH138" s="249">
        <f t="shared" si="7"/>
        <v>0</v>
      </c>
      <c r="BI138" s="249">
        <f t="shared" si="8"/>
        <v>0</v>
      </c>
      <c r="BJ138" s="211" t="s">
        <v>86</v>
      </c>
      <c r="BK138" s="249">
        <f t="shared" si="9"/>
        <v>0</v>
      </c>
      <c r="BL138" s="211" t="s">
        <v>144</v>
      </c>
      <c r="BM138" s="161" t="s">
        <v>186</v>
      </c>
    </row>
    <row r="139" spans="2:65" s="2" customFormat="1" ht="66.75" customHeight="1">
      <c r="B139" s="246"/>
      <c r="C139" s="150" t="s">
        <v>166</v>
      </c>
      <c r="D139" s="150" t="s">
        <v>140</v>
      </c>
      <c r="E139" s="151" t="s">
        <v>3476</v>
      </c>
      <c r="F139" s="152" t="s">
        <v>3477</v>
      </c>
      <c r="G139" s="153" t="s">
        <v>299</v>
      </c>
      <c r="H139" s="154">
        <v>1</v>
      </c>
      <c r="I139" s="178"/>
      <c r="J139" s="155">
        <f t="shared" si="0"/>
        <v>0</v>
      </c>
      <c r="K139" s="247"/>
      <c r="L139" s="39"/>
      <c r="M139" s="157" t="s">
        <v>1</v>
      </c>
      <c r="N139" s="234" t="s">
        <v>39</v>
      </c>
      <c r="O139" s="248">
        <v>0</v>
      </c>
      <c r="P139" s="248">
        <f t="shared" si="1"/>
        <v>0</v>
      </c>
      <c r="Q139" s="248">
        <v>0</v>
      </c>
      <c r="R139" s="248">
        <f t="shared" si="2"/>
        <v>0</v>
      </c>
      <c r="S139" s="248">
        <v>0</v>
      </c>
      <c r="T139" s="160">
        <f t="shared" si="3"/>
        <v>0</v>
      </c>
      <c r="AR139" s="161" t="s">
        <v>144</v>
      </c>
      <c r="AT139" s="161" t="s">
        <v>140</v>
      </c>
      <c r="AU139" s="161" t="s">
        <v>80</v>
      </c>
      <c r="AY139" s="211" t="s">
        <v>138</v>
      </c>
      <c r="BE139" s="249">
        <f t="shared" si="4"/>
        <v>0</v>
      </c>
      <c r="BF139" s="249">
        <f t="shared" si="5"/>
        <v>0</v>
      </c>
      <c r="BG139" s="249">
        <f t="shared" si="6"/>
        <v>0</v>
      </c>
      <c r="BH139" s="249">
        <f t="shared" si="7"/>
        <v>0</v>
      </c>
      <c r="BI139" s="249">
        <f t="shared" si="8"/>
        <v>0</v>
      </c>
      <c r="BJ139" s="211" t="s">
        <v>86</v>
      </c>
      <c r="BK139" s="249">
        <f t="shared" si="9"/>
        <v>0</v>
      </c>
      <c r="BL139" s="211" t="s">
        <v>144</v>
      </c>
      <c r="BM139" s="161" t="s">
        <v>194</v>
      </c>
    </row>
    <row r="140" spans="2:65" s="2" customFormat="1" ht="16.5" customHeight="1">
      <c r="B140" s="246"/>
      <c r="C140" s="163" t="s">
        <v>170</v>
      </c>
      <c r="D140" s="163" t="s">
        <v>322</v>
      </c>
      <c r="E140" s="164" t="s">
        <v>3478</v>
      </c>
      <c r="F140" s="165" t="s">
        <v>3479</v>
      </c>
      <c r="G140" s="166" t="s">
        <v>299</v>
      </c>
      <c r="H140" s="167">
        <v>1</v>
      </c>
      <c r="I140" s="180"/>
      <c r="J140" s="168">
        <f t="shared" si="0"/>
        <v>0</v>
      </c>
      <c r="K140" s="169"/>
      <c r="L140" s="170"/>
      <c r="M140" s="171" t="s">
        <v>1</v>
      </c>
      <c r="N140" s="251" t="s">
        <v>39</v>
      </c>
      <c r="O140" s="248">
        <v>0</v>
      </c>
      <c r="P140" s="248">
        <f t="shared" si="1"/>
        <v>0</v>
      </c>
      <c r="Q140" s="248">
        <v>0</v>
      </c>
      <c r="R140" s="248">
        <f t="shared" si="2"/>
        <v>0</v>
      </c>
      <c r="S140" s="248">
        <v>0</v>
      </c>
      <c r="T140" s="160">
        <f t="shared" si="3"/>
        <v>0</v>
      </c>
      <c r="AR140" s="161" t="s">
        <v>170</v>
      </c>
      <c r="AT140" s="161" t="s">
        <v>322</v>
      </c>
      <c r="AU140" s="161" t="s">
        <v>80</v>
      </c>
      <c r="AY140" s="211" t="s">
        <v>138</v>
      </c>
      <c r="BE140" s="249">
        <f t="shared" si="4"/>
        <v>0</v>
      </c>
      <c r="BF140" s="249">
        <f t="shared" si="5"/>
        <v>0</v>
      </c>
      <c r="BG140" s="249">
        <f t="shared" si="6"/>
        <v>0</v>
      </c>
      <c r="BH140" s="249">
        <f t="shared" si="7"/>
        <v>0</v>
      </c>
      <c r="BI140" s="249">
        <f t="shared" si="8"/>
        <v>0</v>
      </c>
      <c r="BJ140" s="211" t="s">
        <v>86</v>
      </c>
      <c r="BK140" s="249">
        <f t="shared" si="9"/>
        <v>0</v>
      </c>
      <c r="BL140" s="211" t="s">
        <v>144</v>
      </c>
      <c r="BM140" s="161" t="s">
        <v>202</v>
      </c>
    </row>
    <row r="141" spans="2:65" s="2" customFormat="1" ht="66.75" customHeight="1">
      <c r="B141" s="246"/>
      <c r="C141" s="150" t="s">
        <v>174</v>
      </c>
      <c r="D141" s="150" t="s">
        <v>140</v>
      </c>
      <c r="E141" s="151" t="s">
        <v>3480</v>
      </c>
      <c r="F141" s="152" t="s">
        <v>3481</v>
      </c>
      <c r="G141" s="153" t="s">
        <v>299</v>
      </c>
      <c r="H141" s="154">
        <v>1</v>
      </c>
      <c r="I141" s="178"/>
      <c r="J141" s="155">
        <f t="shared" si="0"/>
        <v>0</v>
      </c>
      <c r="K141" s="247"/>
      <c r="L141" s="39"/>
      <c r="M141" s="157" t="s">
        <v>1</v>
      </c>
      <c r="N141" s="234" t="s">
        <v>39</v>
      </c>
      <c r="O141" s="248">
        <v>0</v>
      </c>
      <c r="P141" s="248">
        <f t="shared" si="1"/>
        <v>0</v>
      </c>
      <c r="Q141" s="248">
        <v>0</v>
      </c>
      <c r="R141" s="248">
        <f t="shared" si="2"/>
        <v>0</v>
      </c>
      <c r="S141" s="248">
        <v>0</v>
      </c>
      <c r="T141" s="160">
        <f t="shared" si="3"/>
        <v>0</v>
      </c>
      <c r="AR141" s="161" t="s">
        <v>144</v>
      </c>
      <c r="AT141" s="161" t="s">
        <v>140</v>
      </c>
      <c r="AU141" s="161" t="s">
        <v>80</v>
      </c>
      <c r="AY141" s="211" t="s">
        <v>138</v>
      </c>
      <c r="BE141" s="249">
        <f t="shared" si="4"/>
        <v>0</v>
      </c>
      <c r="BF141" s="249">
        <f t="shared" si="5"/>
        <v>0</v>
      </c>
      <c r="BG141" s="249">
        <f t="shared" si="6"/>
        <v>0</v>
      </c>
      <c r="BH141" s="249">
        <f t="shared" si="7"/>
        <v>0</v>
      </c>
      <c r="BI141" s="249">
        <f t="shared" si="8"/>
        <v>0</v>
      </c>
      <c r="BJ141" s="211" t="s">
        <v>86</v>
      </c>
      <c r="BK141" s="249">
        <f t="shared" si="9"/>
        <v>0</v>
      </c>
      <c r="BL141" s="211" t="s">
        <v>144</v>
      </c>
      <c r="BM141" s="161" t="s">
        <v>211</v>
      </c>
    </row>
    <row r="142" spans="2:65" s="2" customFormat="1" ht="16.5" customHeight="1">
      <c r="B142" s="246"/>
      <c r="C142" s="163" t="s">
        <v>178</v>
      </c>
      <c r="D142" s="163" t="s">
        <v>322</v>
      </c>
      <c r="E142" s="164" t="s">
        <v>3482</v>
      </c>
      <c r="F142" s="165" t="s">
        <v>3483</v>
      </c>
      <c r="G142" s="166" t="s">
        <v>299</v>
      </c>
      <c r="H142" s="167">
        <v>1</v>
      </c>
      <c r="I142" s="180"/>
      <c r="J142" s="168">
        <f t="shared" si="0"/>
        <v>0</v>
      </c>
      <c r="K142" s="169"/>
      <c r="L142" s="170"/>
      <c r="M142" s="171" t="s">
        <v>1</v>
      </c>
      <c r="N142" s="251" t="s">
        <v>39</v>
      </c>
      <c r="O142" s="248">
        <v>0</v>
      </c>
      <c r="P142" s="248">
        <f t="shared" si="1"/>
        <v>0</v>
      </c>
      <c r="Q142" s="248">
        <v>0</v>
      </c>
      <c r="R142" s="248">
        <f t="shared" si="2"/>
        <v>0</v>
      </c>
      <c r="S142" s="248">
        <v>0</v>
      </c>
      <c r="T142" s="160">
        <f t="shared" si="3"/>
        <v>0</v>
      </c>
      <c r="AR142" s="161" t="s">
        <v>170</v>
      </c>
      <c r="AT142" s="161" t="s">
        <v>322</v>
      </c>
      <c r="AU142" s="161" t="s">
        <v>80</v>
      </c>
      <c r="AY142" s="211" t="s">
        <v>138</v>
      </c>
      <c r="BE142" s="249">
        <f t="shared" si="4"/>
        <v>0</v>
      </c>
      <c r="BF142" s="249">
        <f t="shared" si="5"/>
        <v>0</v>
      </c>
      <c r="BG142" s="249">
        <f t="shared" si="6"/>
        <v>0</v>
      </c>
      <c r="BH142" s="249">
        <f t="shared" si="7"/>
        <v>0</v>
      </c>
      <c r="BI142" s="249">
        <f t="shared" si="8"/>
        <v>0</v>
      </c>
      <c r="BJ142" s="211" t="s">
        <v>86</v>
      </c>
      <c r="BK142" s="249">
        <f t="shared" si="9"/>
        <v>0</v>
      </c>
      <c r="BL142" s="211" t="s">
        <v>144</v>
      </c>
      <c r="BM142" s="161" t="s">
        <v>7</v>
      </c>
    </row>
    <row r="143" spans="2:65" s="2" customFormat="1" ht="66.75" customHeight="1">
      <c r="B143" s="246"/>
      <c r="C143" s="150" t="s">
        <v>182</v>
      </c>
      <c r="D143" s="150" t="s">
        <v>140</v>
      </c>
      <c r="E143" s="151" t="s">
        <v>3484</v>
      </c>
      <c r="F143" s="152" t="s">
        <v>3485</v>
      </c>
      <c r="G143" s="153" t="s">
        <v>299</v>
      </c>
      <c r="H143" s="154">
        <v>1</v>
      </c>
      <c r="I143" s="178"/>
      <c r="J143" s="155">
        <f t="shared" si="0"/>
        <v>0</v>
      </c>
      <c r="K143" s="247"/>
      <c r="L143" s="39"/>
      <c r="M143" s="157" t="s">
        <v>1</v>
      </c>
      <c r="N143" s="234" t="s">
        <v>39</v>
      </c>
      <c r="O143" s="248">
        <v>0</v>
      </c>
      <c r="P143" s="248">
        <f t="shared" si="1"/>
        <v>0</v>
      </c>
      <c r="Q143" s="248">
        <v>0</v>
      </c>
      <c r="R143" s="248">
        <f t="shared" si="2"/>
        <v>0</v>
      </c>
      <c r="S143" s="248">
        <v>0</v>
      </c>
      <c r="T143" s="160">
        <f t="shared" si="3"/>
        <v>0</v>
      </c>
      <c r="AR143" s="161" t="s">
        <v>144</v>
      </c>
      <c r="AT143" s="161" t="s">
        <v>140</v>
      </c>
      <c r="AU143" s="161" t="s">
        <v>80</v>
      </c>
      <c r="AY143" s="211" t="s">
        <v>138</v>
      </c>
      <c r="BE143" s="249">
        <f t="shared" si="4"/>
        <v>0</v>
      </c>
      <c r="BF143" s="249">
        <f t="shared" si="5"/>
        <v>0</v>
      </c>
      <c r="BG143" s="249">
        <f t="shared" si="6"/>
        <v>0</v>
      </c>
      <c r="BH143" s="249">
        <f t="shared" si="7"/>
        <v>0</v>
      </c>
      <c r="BI143" s="249">
        <f t="shared" si="8"/>
        <v>0</v>
      </c>
      <c r="BJ143" s="211" t="s">
        <v>86</v>
      </c>
      <c r="BK143" s="249">
        <f t="shared" si="9"/>
        <v>0</v>
      </c>
      <c r="BL143" s="211" t="s">
        <v>144</v>
      </c>
      <c r="BM143" s="161" t="s">
        <v>227</v>
      </c>
    </row>
    <row r="144" spans="2:65" s="2" customFormat="1" ht="16.5" customHeight="1">
      <c r="B144" s="246"/>
      <c r="C144" s="163" t="s">
        <v>186</v>
      </c>
      <c r="D144" s="163" t="s">
        <v>322</v>
      </c>
      <c r="E144" s="164" t="s">
        <v>3486</v>
      </c>
      <c r="F144" s="165" t="s">
        <v>3487</v>
      </c>
      <c r="G144" s="166" t="s">
        <v>299</v>
      </c>
      <c r="H144" s="167">
        <v>1</v>
      </c>
      <c r="I144" s="180"/>
      <c r="J144" s="168">
        <f t="shared" si="0"/>
        <v>0</v>
      </c>
      <c r="K144" s="169"/>
      <c r="L144" s="170"/>
      <c r="M144" s="171" t="s">
        <v>1</v>
      </c>
      <c r="N144" s="251" t="s">
        <v>39</v>
      </c>
      <c r="O144" s="248">
        <v>0</v>
      </c>
      <c r="P144" s="248">
        <f t="shared" si="1"/>
        <v>0</v>
      </c>
      <c r="Q144" s="248">
        <v>0</v>
      </c>
      <c r="R144" s="248">
        <f t="shared" si="2"/>
        <v>0</v>
      </c>
      <c r="S144" s="248">
        <v>0</v>
      </c>
      <c r="T144" s="160">
        <f t="shared" si="3"/>
        <v>0</v>
      </c>
      <c r="AR144" s="161" t="s">
        <v>170</v>
      </c>
      <c r="AT144" s="161" t="s">
        <v>322</v>
      </c>
      <c r="AU144" s="161" t="s">
        <v>80</v>
      </c>
      <c r="AY144" s="211" t="s">
        <v>138</v>
      </c>
      <c r="BE144" s="249">
        <f t="shared" si="4"/>
        <v>0</v>
      </c>
      <c r="BF144" s="249">
        <f t="shared" si="5"/>
        <v>0</v>
      </c>
      <c r="BG144" s="249">
        <f t="shared" si="6"/>
        <v>0</v>
      </c>
      <c r="BH144" s="249">
        <f t="shared" si="7"/>
        <v>0</v>
      </c>
      <c r="BI144" s="249">
        <f t="shared" si="8"/>
        <v>0</v>
      </c>
      <c r="BJ144" s="211" t="s">
        <v>86</v>
      </c>
      <c r="BK144" s="249">
        <f t="shared" si="9"/>
        <v>0</v>
      </c>
      <c r="BL144" s="211" t="s">
        <v>144</v>
      </c>
      <c r="BM144" s="161" t="s">
        <v>235</v>
      </c>
    </row>
    <row r="145" spans="2:65" s="2" customFormat="1" ht="66.75" customHeight="1">
      <c r="B145" s="246"/>
      <c r="C145" s="150" t="s">
        <v>190</v>
      </c>
      <c r="D145" s="150" t="s">
        <v>140</v>
      </c>
      <c r="E145" s="151" t="s">
        <v>3488</v>
      </c>
      <c r="F145" s="152" t="s">
        <v>3489</v>
      </c>
      <c r="G145" s="153" t="s">
        <v>299</v>
      </c>
      <c r="H145" s="154">
        <v>1</v>
      </c>
      <c r="I145" s="178"/>
      <c r="J145" s="155">
        <f t="shared" si="0"/>
        <v>0</v>
      </c>
      <c r="K145" s="247"/>
      <c r="L145" s="39"/>
      <c r="M145" s="157" t="s">
        <v>1</v>
      </c>
      <c r="N145" s="234" t="s">
        <v>39</v>
      </c>
      <c r="O145" s="248">
        <v>0</v>
      </c>
      <c r="P145" s="248">
        <f t="shared" si="1"/>
        <v>0</v>
      </c>
      <c r="Q145" s="248">
        <v>0</v>
      </c>
      <c r="R145" s="248">
        <f t="shared" si="2"/>
        <v>0</v>
      </c>
      <c r="S145" s="248">
        <v>0</v>
      </c>
      <c r="T145" s="160">
        <f t="shared" si="3"/>
        <v>0</v>
      </c>
      <c r="AR145" s="161" t="s">
        <v>144</v>
      </c>
      <c r="AT145" s="161" t="s">
        <v>140</v>
      </c>
      <c r="AU145" s="161" t="s">
        <v>80</v>
      </c>
      <c r="AY145" s="211" t="s">
        <v>138</v>
      </c>
      <c r="BE145" s="249">
        <f t="shared" si="4"/>
        <v>0</v>
      </c>
      <c r="BF145" s="249">
        <f t="shared" si="5"/>
        <v>0</v>
      </c>
      <c r="BG145" s="249">
        <f t="shared" si="6"/>
        <v>0</v>
      </c>
      <c r="BH145" s="249">
        <f t="shared" si="7"/>
        <v>0</v>
      </c>
      <c r="BI145" s="249">
        <f t="shared" si="8"/>
        <v>0</v>
      </c>
      <c r="BJ145" s="211" t="s">
        <v>86</v>
      </c>
      <c r="BK145" s="249">
        <f t="shared" si="9"/>
        <v>0</v>
      </c>
      <c r="BL145" s="211" t="s">
        <v>144</v>
      </c>
      <c r="BM145" s="161" t="s">
        <v>243</v>
      </c>
    </row>
    <row r="146" spans="2:65" s="2" customFormat="1" ht="16.5" customHeight="1">
      <c r="B146" s="246"/>
      <c r="C146" s="163" t="s">
        <v>194</v>
      </c>
      <c r="D146" s="163" t="s">
        <v>322</v>
      </c>
      <c r="E146" s="164" t="s">
        <v>3490</v>
      </c>
      <c r="F146" s="165" t="s">
        <v>3491</v>
      </c>
      <c r="G146" s="166" t="s">
        <v>299</v>
      </c>
      <c r="H146" s="167">
        <v>1</v>
      </c>
      <c r="I146" s="180"/>
      <c r="J146" s="168">
        <f t="shared" si="0"/>
        <v>0</v>
      </c>
      <c r="K146" s="169"/>
      <c r="L146" s="170"/>
      <c r="M146" s="171" t="s">
        <v>1</v>
      </c>
      <c r="N146" s="251" t="s">
        <v>39</v>
      </c>
      <c r="O146" s="248">
        <v>0</v>
      </c>
      <c r="P146" s="248">
        <f t="shared" si="1"/>
        <v>0</v>
      </c>
      <c r="Q146" s="248">
        <v>0</v>
      </c>
      <c r="R146" s="248">
        <f t="shared" si="2"/>
        <v>0</v>
      </c>
      <c r="S146" s="248">
        <v>0</v>
      </c>
      <c r="T146" s="160">
        <f t="shared" si="3"/>
        <v>0</v>
      </c>
      <c r="AR146" s="161" t="s">
        <v>170</v>
      </c>
      <c r="AT146" s="161" t="s">
        <v>322</v>
      </c>
      <c r="AU146" s="161" t="s">
        <v>80</v>
      </c>
      <c r="AY146" s="211" t="s">
        <v>138</v>
      </c>
      <c r="BE146" s="249">
        <f t="shared" si="4"/>
        <v>0</v>
      </c>
      <c r="BF146" s="249">
        <f t="shared" si="5"/>
        <v>0</v>
      </c>
      <c r="BG146" s="249">
        <f t="shared" si="6"/>
        <v>0</v>
      </c>
      <c r="BH146" s="249">
        <f t="shared" si="7"/>
        <v>0</v>
      </c>
      <c r="BI146" s="249">
        <f t="shared" si="8"/>
        <v>0</v>
      </c>
      <c r="BJ146" s="211" t="s">
        <v>86</v>
      </c>
      <c r="BK146" s="249">
        <f t="shared" si="9"/>
        <v>0</v>
      </c>
      <c r="BL146" s="211" t="s">
        <v>144</v>
      </c>
      <c r="BM146" s="161" t="s">
        <v>251</v>
      </c>
    </row>
    <row r="147" spans="2:65" s="2" customFormat="1" ht="66.75" customHeight="1">
      <c r="B147" s="246"/>
      <c r="C147" s="150" t="s">
        <v>198</v>
      </c>
      <c r="D147" s="150" t="s">
        <v>140</v>
      </c>
      <c r="E147" s="151" t="s">
        <v>3492</v>
      </c>
      <c r="F147" s="152" t="s">
        <v>3493</v>
      </c>
      <c r="G147" s="153" t="s">
        <v>299</v>
      </c>
      <c r="H147" s="154">
        <v>1</v>
      </c>
      <c r="I147" s="178"/>
      <c r="J147" s="155">
        <f t="shared" si="0"/>
        <v>0</v>
      </c>
      <c r="K147" s="247"/>
      <c r="L147" s="39"/>
      <c r="M147" s="157" t="s">
        <v>1</v>
      </c>
      <c r="N147" s="234" t="s">
        <v>39</v>
      </c>
      <c r="O147" s="248">
        <v>0</v>
      </c>
      <c r="P147" s="248">
        <f t="shared" si="1"/>
        <v>0</v>
      </c>
      <c r="Q147" s="248">
        <v>0</v>
      </c>
      <c r="R147" s="248">
        <f t="shared" si="2"/>
        <v>0</v>
      </c>
      <c r="S147" s="248">
        <v>0</v>
      </c>
      <c r="T147" s="160">
        <f t="shared" si="3"/>
        <v>0</v>
      </c>
      <c r="AR147" s="161" t="s">
        <v>144</v>
      </c>
      <c r="AT147" s="161" t="s">
        <v>140</v>
      </c>
      <c r="AU147" s="161" t="s">
        <v>80</v>
      </c>
      <c r="AY147" s="211" t="s">
        <v>138</v>
      </c>
      <c r="BE147" s="249">
        <f t="shared" si="4"/>
        <v>0</v>
      </c>
      <c r="BF147" s="249">
        <f t="shared" si="5"/>
        <v>0</v>
      </c>
      <c r="BG147" s="249">
        <f t="shared" si="6"/>
        <v>0</v>
      </c>
      <c r="BH147" s="249">
        <f t="shared" si="7"/>
        <v>0</v>
      </c>
      <c r="BI147" s="249">
        <f t="shared" si="8"/>
        <v>0</v>
      </c>
      <c r="BJ147" s="211" t="s">
        <v>86</v>
      </c>
      <c r="BK147" s="249">
        <f t="shared" si="9"/>
        <v>0</v>
      </c>
      <c r="BL147" s="211" t="s">
        <v>144</v>
      </c>
      <c r="BM147" s="161" t="s">
        <v>259</v>
      </c>
    </row>
    <row r="148" spans="2:65" s="2" customFormat="1" ht="16.5" customHeight="1">
      <c r="B148" s="246"/>
      <c r="C148" s="163" t="s">
        <v>202</v>
      </c>
      <c r="D148" s="163" t="s">
        <v>322</v>
      </c>
      <c r="E148" s="164" t="s">
        <v>3494</v>
      </c>
      <c r="F148" s="165" t="s">
        <v>3495</v>
      </c>
      <c r="G148" s="166" t="s">
        <v>299</v>
      </c>
      <c r="H148" s="167">
        <v>1</v>
      </c>
      <c r="I148" s="180"/>
      <c r="J148" s="168">
        <f t="shared" si="0"/>
        <v>0</v>
      </c>
      <c r="K148" s="169"/>
      <c r="L148" s="170"/>
      <c r="M148" s="171" t="s">
        <v>1</v>
      </c>
      <c r="N148" s="251" t="s">
        <v>39</v>
      </c>
      <c r="O148" s="248">
        <v>0</v>
      </c>
      <c r="P148" s="248">
        <f t="shared" si="1"/>
        <v>0</v>
      </c>
      <c r="Q148" s="248">
        <v>0</v>
      </c>
      <c r="R148" s="248">
        <f t="shared" si="2"/>
        <v>0</v>
      </c>
      <c r="S148" s="248">
        <v>0</v>
      </c>
      <c r="T148" s="160">
        <f t="shared" si="3"/>
        <v>0</v>
      </c>
      <c r="AR148" s="161" t="s">
        <v>170</v>
      </c>
      <c r="AT148" s="161" t="s">
        <v>322</v>
      </c>
      <c r="AU148" s="161" t="s">
        <v>80</v>
      </c>
      <c r="AY148" s="211" t="s">
        <v>138</v>
      </c>
      <c r="BE148" s="249">
        <f t="shared" si="4"/>
        <v>0</v>
      </c>
      <c r="BF148" s="249">
        <f t="shared" si="5"/>
        <v>0</v>
      </c>
      <c r="BG148" s="249">
        <f t="shared" si="6"/>
        <v>0</v>
      </c>
      <c r="BH148" s="249">
        <f t="shared" si="7"/>
        <v>0</v>
      </c>
      <c r="BI148" s="249">
        <f t="shared" si="8"/>
        <v>0</v>
      </c>
      <c r="BJ148" s="211" t="s">
        <v>86</v>
      </c>
      <c r="BK148" s="249">
        <f t="shared" si="9"/>
        <v>0</v>
      </c>
      <c r="BL148" s="211" t="s">
        <v>144</v>
      </c>
      <c r="BM148" s="161" t="s">
        <v>267</v>
      </c>
    </row>
    <row r="149" spans="2:65" s="2" customFormat="1" ht="66.75" customHeight="1">
      <c r="B149" s="246"/>
      <c r="C149" s="150" t="s">
        <v>206</v>
      </c>
      <c r="D149" s="150" t="s">
        <v>140</v>
      </c>
      <c r="E149" s="151" t="s">
        <v>3496</v>
      </c>
      <c r="F149" s="152" t="s">
        <v>3497</v>
      </c>
      <c r="G149" s="153" t="s">
        <v>299</v>
      </c>
      <c r="H149" s="154">
        <v>1</v>
      </c>
      <c r="I149" s="178"/>
      <c r="J149" s="155">
        <f t="shared" si="0"/>
        <v>0</v>
      </c>
      <c r="K149" s="247"/>
      <c r="L149" s="39"/>
      <c r="M149" s="157" t="s">
        <v>1</v>
      </c>
      <c r="N149" s="234" t="s">
        <v>39</v>
      </c>
      <c r="O149" s="248">
        <v>0</v>
      </c>
      <c r="P149" s="248">
        <f t="shared" si="1"/>
        <v>0</v>
      </c>
      <c r="Q149" s="248">
        <v>0</v>
      </c>
      <c r="R149" s="248">
        <f t="shared" si="2"/>
        <v>0</v>
      </c>
      <c r="S149" s="248">
        <v>0</v>
      </c>
      <c r="T149" s="160">
        <f t="shared" si="3"/>
        <v>0</v>
      </c>
      <c r="AR149" s="161" t="s">
        <v>144</v>
      </c>
      <c r="AT149" s="161" t="s">
        <v>140</v>
      </c>
      <c r="AU149" s="161" t="s">
        <v>80</v>
      </c>
      <c r="AY149" s="211" t="s">
        <v>138</v>
      </c>
      <c r="BE149" s="249">
        <f t="shared" si="4"/>
        <v>0</v>
      </c>
      <c r="BF149" s="249">
        <f t="shared" si="5"/>
        <v>0</v>
      </c>
      <c r="BG149" s="249">
        <f t="shared" si="6"/>
        <v>0</v>
      </c>
      <c r="BH149" s="249">
        <f t="shared" si="7"/>
        <v>0</v>
      </c>
      <c r="BI149" s="249">
        <f t="shared" si="8"/>
        <v>0</v>
      </c>
      <c r="BJ149" s="211" t="s">
        <v>86</v>
      </c>
      <c r="BK149" s="249">
        <f t="shared" si="9"/>
        <v>0</v>
      </c>
      <c r="BL149" s="211" t="s">
        <v>144</v>
      </c>
      <c r="BM149" s="161" t="s">
        <v>275</v>
      </c>
    </row>
    <row r="150" spans="2:65" s="2" customFormat="1" ht="16.5" customHeight="1">
      <c r="B150" s="246"/>
      <c r="C150" s="163" t="s">
        <v>211</v>
      </c>
      <c r="D150" s="163" t="s">
        <v>322</v>
      </c>
      <c r="E150" s="164" t="s">
        <v>3498</v>
      </c>
      <c r="F150" s="165" t="s">
        <v>3499</v>
      </c>
      <c r="G150" s="166" t="s">
        <v>299</v>
      </c>
      <c r="H150" s="167">
        <v>1</v>
      </c>
      <c r="I150" s="180"/>
      <c r="J150" s="168">
        <f t="shared" si="0"/>
        <v>0</v>
      </c>
      <c r="K150" s="169"/>
      <c r="L150" s="170"/>
      <c r="M150" s="171" t="s">
        <v>1</v>
      </c>
      <c r="N150" s="251" t="s">
        <v>39</v>
      </c>
      <c r="O150" s="248">
        <v>0</v>
      </c>
      <c r="P150" s="248">
        <f t="shared" si="1"/>
        <v>0</v>
      </c>
      <c r="Q150" s="248">
        <v>0</v>
      </c>
      <c r="R150" s="248">
        <f t="shared" si="2"/>
        <v>0</v>
      </c>
      <c r="S150" s="248">
        <v>0</v>
      </c>
      <c r="T150" s="160">
        <f t="shared" si="3"/>
        <v>0</v>
      </c>
      <c r="AR150" s="161" t="s">
        <v>170</v>
      </c>
      <c r="AT150" s="161" t="s">
        <v>322</v>
      </c>
      <c r="AU150" s="161" t="s">
        <v>80</v>
      </c>
      <c r="AY150" s="211" t="s">
        <v>138</v>
      </c>
      <c r="BE150" s="249">
        <f t="shared" si="4"/>
        <v>0</v>
      </c>
      <c r="BF150" s="249">
        <f t="shared" si="5"/>
        <v>0</v>
      </c>
      <c r="BG150" s="249">
        <f t="shared" si="6"/>
        <v>0</v>
      </c>
      <c r="BH150" s="249">
        <f t="shared" si="7"/>
        <v>0</v>
      </c>
      <c r="BI150" s="249">
        <f t="shared" si="8"/>
        <v>0</v>
      </c>
      <c r="BJ150" s="211" t="s">
        <v>86</v>
      </c>
      <c r="BK150" s="249">
        <f t="shared" si="9"/>
        <v>0</v>
      </c>
      <c r="BL150" s="211" t="s">
        <v>144</v>
      </c>
      <c r="BM150" s="161" t="s">
        <v>283</v>
      </c>
    </row>
    <row r="151" spans="2:65" s="2" customFormat="1" ht="66.75" customHeight="1">
      <c r="B151" s="246"/>
      <c r="C151" s="150" t="s">
        <v>216</v>
      </c>
      <c r="D151" s="150" t="s">
        <v>140</v>
      </c>
      <c r="E151" s="151" t="s">
        <v>3500</v>
      </c>
      <c r="F151" s="152" t="s">
        <v>3501</v>
      </c>
      <c r="G151" s="153" t="s">
        <v>299</v>
      </c>
      <c r="H151" s="154">
        <v>1</v>
      </c>
      <c r="I151" s="178"/>
      <c r="J151" s="155">
        <f t="shared" si="0"/>
        <v>0</v>
      </c>
      <c r="K151" s="247"/>
      <c r="L151" s="39"/>
      <c r="M151" s="157" t="s">
        <v>1</v>
      </c>
      <c r="N151" s="234" t="s">
        <v>39</v>
      </c>
      <c r="O151" s="248">
        <v>0</v>
      </c>
      <c r="P151" s="248">
        <f t="shared" si="1"/>
        <v>0</v>
      </c>
      <c r="Q151" s="248">
        <v>0</v>
      </c>
      <c r="R151" s="248">
        <f t="shared" si="2"/>
        <v>0</v>
      </c>
      <c r="S151" s="248">
        <v>0</v>
      </c>
      <c r="T151" s="160">
        <f t="shared" si="3"/>
        <v>0</v>
      </c>
      <c r="AR151" s="161" t="s">
        <v>144</v>
      </c>
      <c r="AT151" s="161" t="s">
        <v>140</v>
      </c>
      <c r="AU151" s="161" t="s">
        <v>80</v>
      </c>
      <c r="AY151" s="211" t="s">
        <v>138</v>
      </c>
      <c r="BE151" s="249">
        <f t="shared" si="4"/>
        <v>0</v>
      </c>
      <c r="BF151" s="249">
        <f t="shared" si="5"/>
        <v>0</v>
      </c>
      <c r="BG151" s="249">
        <f t="shared" si="6"/>
        <v>0</v>
      </c>
      <c r="BH151" s="249">
        <f t="shared" si="7"/>
        <v>0</v>
      </c>
      <c r="BI151" s="249">
        <f t="shared" si="8"/>
        <v>0</v>
      </c>
      <c r="BJ151" s="211" t="s">
        <v>86</v>
      </c>
      <c r="BK151" s="249">
        <f t="shared" si="9"/>
        <v>0</v>
      </c>
      <c r="BL151" s="211" t="s">
        <v>144</v>
      </c>
      <c r="BM151" s="161" t="s">
        <v>292</v>
      </c>
    </row>
    <row r="152" spans="2:65" s="2" customFormat="1" ht="16.5" customHeight="1">
      <c r="B152" s="246"/>
      <c r="C152" s="163" t="s">
        <v>7</v>
      </c>
      <c r="D152" s="163" t="s">
        <v>322</v>
      </c>
      <c r="E152" s="164" t="s">
        <v>3502</v>
      </c>
      <c r="F152" s="165" t="s">
        <v>3503</v>
      </c>
      <c r="G152" s="166" t="s">
        <v>299</v>
      </c>
      <c r="H152" s="167">
        <v>1</v>
      </c>
      <c r="I152" s="180"/>
      <c r="J152" s="168">
        <f t="shared" si="0"/>
        <v>0</v>
      </c>
      <c r="K152" s="169"/>
      <c r="L152" s="170"/>
      <c r="M152" s="171" t="s">
        <v>1</v>
      </c>
      <c r="N152" s="251" t="s">
        <v>39</v>
      </c>
      <c r="O152" s="248">
        <v>0</v>
      </c>
      <c r="P152" s="248">
        <f t="shared" si="1"/>
        <v>0</v>
      </c>
      <c r="Q152" s="248">
        <v>0</v>
      </c>
      <c r="R152" s="248">
        <f t="shared" si="2"/>
        <v>0</v>
      </c>
      <c r="S152" s="248">
        <v>0</v>
      </c>
      <c r="T152" s="160">
        <f t="shared" si="3"/>
        <v>0</v>
      </c>
      <c r="AR152" s="161" t="s">
        <v>170</v>
      </c>
      <c r="AT152" s="161" t="s">
        <v>322</v>
      </c>
      <c r="AU152" s="161" t="s">
        <v>80</v>
      </c>
      <c r="AY152" s="211" t="s">
        <v>138</v>
      </c>
      <c r="BE152" s="249">
        <f t="shared" si="4"/>
        <v>0</v>
      </c>
      <c r="BF152" s="249">
        <f t="shared" si="5"/>
        <v>0</v>
      </c>
      <c r="BG152" s="249">
        <f t="shared" si="6"/>
        <v>0</v>
      </c>
      <c r="BH152" s="249">
        <f t="shared" si="7"/>
        <v>0</v>
      </c>
      <c r="BI152" s="249">
        <f t="shared" si="8"/>
        <v>0</v>
      </c>
      <c r="BJ152" s="211" t="s">
        <v>86</v>
      </c>
      <c r="BK152" s="249">
        <f t="shared" si="9"/>
        <v>0</v>
      </c>
      <c r="BL152" s="211" t="s">
        <v>144</v>
      </c>
      <c r="BM152" s="161" t="s">
        <v>301</v>
      </c>
    </row>
    <row r="153" spans="2:65" s="2" customFormat="1" ht="66.75" customHeight="1">
      <c r="B153" s="246"/>
      <c r="C153" s="150" t="s">
        <v>223</v>
      </c>
      <c r="D153" s="150" t="s">
        <v>140</v>
      </c>
      <c r="E153" s="151" t="s">
        <v>3504</v>
      </c>
      <c r="F153" s="152" t="s">
        <v>3505</v>
      </c>
      <c r="G153" s="153" t="s">
        <v>299</v>
      </c>
      <c r="H153" s="154">
        <v>1</v>
      </c>
      <c r="I153" s="178"/>
      <c r="J153" s="155">
        <f t="shared" si="0"/>
        <v>0</v>
      </c>
      <c r="K153" s="247"/>
      <c r="L153" s="39"/>
      <c r="M153" s="157" t="s">
        <v>1</v>
      </c>
      <c r="N153" s="234" t="s">
        <v>39</v>
      </c>
      <c r="O153" s="248">
        <v>0</v>
      </c>
      <c r="P153" s="248">
        <f t="shared" si="1"/>
        <v>0</v>
      </c>
      <c r="Q153" s="248">
        <v>0</v>
      </c>
      <c r="R153" s="248">
        <f t="shared" si="2"/>
        <v>0</v>
      </c>
      <c r="S153" s="248">
        <v>0</v>
      </c>
      <c r="T153" s="160">
        <f t="shared" si="3"/>
        <v>0</v>
      </c>
      <c r="AR153" s="161" t="s">
        <v>144</v>
      </c>
      <c r="AT153" s="161" t="s">
        <v>140</v>
      </c>
      <c r="AU153" s="161" t="s">
        <v>80</v>
      </c>
      <c r="AY153" s="211" t="s">
        <v>138</v>
      </c>
      <c r="BE153" s="249">
        <f t="shared" si="4"/>
        <v>0</v>
      </c>
      <c r="BF153" s="249">
        <f t="shared" si="5"/>
        <v>0</v>
      </c>
      <c r="BG153" s="249">
        <f t="shared" si="6"/>
        <v>0</v>
      </c>
      <c r="BH153" s="249">
        <f t="shared" si="7"/>
        <v>0</v>
      </c>
      <c r="BI153" s="249">
        <f t="shared" si="8"/>
        <v>0</v>
      </c>
      <c r="BJ153" s="211" t="s">
        <v>86</v>
      </c>
      <c r="BK153" s="249">
        <f t="shared" si="9"/>
        <v>0</v>
      </c>
      <c r="BL153" s="211" t="s">
        <v>144</v>
      </c>
      <c r="BM153" s="161" t="s">
        <v>309</v>
      </c>
    </row>
    <row r="154" spans="2:65" s="2" customFormat="1" ht="16.5" customHeight="1">
      <c r="B154" s="246"/>
      <c r="C154" s="163" t="s">
        <v>227</v>
      </c>
      <c r="D154" s="163" t="s">
        <v>322</v>
      </c>
      <c r="E154" s="164" t="s">
        <v>3506</v>
      </c>
      <c r="F154" s="165" t="s">
        <v>3507</v>
      </c>
      <c r="G154" s="166" t="s">
        <v>299</v>
      </c>
      <c r="H154" s="167">
        <v>1</v>
      </c>
      <c r="I154" s="180"/>
      <c r="J154" s="168">
        <f t="shared" si="0"/>
        <v>0</v>
      </c>
      <c r="K154" s="169"/>
      <c r="L154" s="170"/>
      <c r="M154" s="171" t="s">
        <v>1</v>
      </c>
      <c r="N154" s="251" t="s">
        <v>39</v>
      </c>
      <c r="O154" s="248">
        <v>0</v>
      </c>
      <c r="P154" s="248">
        <f t="shared" si="1"/>
        <v>0</v>
      </c>
      <c r="Q154" s="248">
        <v>0</v>
      </c>
      <c r="R154" s="248">
        <f t="shared" si="2"/>
        <v>0</v>
      </c>
      <c r="S154" s="248">
        <v>0</v>
      </c>
      <c r="T154" s="160">
        <f t="shared" si="3"/>
        <v>0</v>
      </c>
      <c r="AR154" s="161" t="s">
        <v>170</v>
      </c>
      <c r="AT154" s="161" t="s">
        <v>322</v>
      </c>
      <c r="AU154" s="161" t="s">
        <v>80</v>
      </c>
      <c r="AY154" s="211" t="s">
        <v>138</v>
      </c>
      <c r="BE154" s="249">
        <f t="shared" si="4"/>
        <v>0</v>
      </c>
      <c r="BF154" s="249">
        <f t="shared" si="5"/>
        <v>0</v>
      </c>
      <c r="BG154" s="249">
        <f t="shared" si="6"/>
        <v>0</v>
      </c>
      <c r="BH154" s="249">
        <f t="shared" si="7"/>
        <v>0</v>
      </c>
      <c r="BI154" s="249">
        <f t="shared" si="8"/>
        <v>0</v>
      </c>
      <c r="BJ154" s="211" t="s">
        <v>86</v>
      </c>
      <c r="BK154" s="249">
        <f t="shared" si="9"/>
        <v>0</v>
      </c>
      <c r="BL154" s="211" t="s">
        <v>144</v>
      </c>
      <c r="BM154" s="161" t="s">
        <v>317</v>
      </c>
    </row>
    <row r="155" spans="2:65" s="2" customFormat="1" ht="76.349999999999994" customHeight="1">
      <c r="B155" s="246"/>
      <c r="C155" s="150" t="s">
        <v>231</v>
      </c>
      <c r="D155" s="150" t="s">
        <v>140</v>
      </c>
      <c r="E155" s="151" t="s">
        <v>3508</v>
      </c>
      <c r="F155" s="152" t="s">
        <v>3509</v>
      </c>
      <c r="G155" s="153" t="s">
        <v>299</v>
      </c>
      <c r="H155" s="154">
        <v>1</v>
      </c>
      <c r="I155" s="178"/>
      <c r="J155" s="155">
        <f t="shared" si="0"/>
        <v>0</v>
      </c>
      <c r="K155" s="247"/>
      <c r="L155" s="39"/>
      <c r="M155" s="157" t="s">
        <v>1</v>
      </c>
      <c r="N155" s="234" t="s">
        <v>39</v>
      </c>
      <c r="O155" s="248">
        <v>0</v>
      </c>
      <c r="P155" s="248">
        <f t="shared" si="1"/>
        <v>0</v>
      </c>
      <c r="Q155" s="248">
        <v>0</v>
      </c>
      <c r="R155" s="248">
        <f t="shared" si="2"/>
        <v>0</v>
      </c>
      <c r="S155" s="248">
        <v>0</v>
      </c>
      <c r="T155" s="160">
        <f t="shared" si="3"/>
        <v>0</v>
      </c>
      <c r="AR155" s="161" t="s">
        <v>144</v>
      </c>
      <c r="AT155" s="161" t="s">
        <v>140</v>
      </c>
      <c r="AU155" s="161" t="s">
        <v>80</v>
      </c>
      <c r="AY155" s="211" t="s">
        <v>138</v>
      </c>
      <c r="BE155" s="249">
        <f t="shared" si="4"/>
        <v>0</v>
      </c>
      <c r="BF155" s="249">
        <f t="shared" si="5"/>
        <v>0</v>
      </c>
      <c r="BG155" s="249">
        <f t="shared" si="6"/>
        <v>0</v>
      </c>
      <c r="BH155" s="249">
        <f t="shared" si="7"/>
        <v>0</v>
      </c>
      <c r="BI155" s="249">
        <f t="shared" si="8"/>
        <v>0</v>
      </c>
      <c r="BJ155" s="211" t="s">
        <v>86</v>
      </c>
      <c r="BK155" s="249">
        <f t="shared" si="9"/>
        <v>0</v>
      </c>
      <c r="BL155" s="211" t="s">
        <v>144</v>
      </c>
      <c r="BM155" s="161" t="s">
        <v>326</v>
      </c>
    </row>
    <row r="156" spans="2:65" s="2" customFormat="1" ht="76.349999999999994" customHeight="1">
      <c r="B156" s="246"/>
      <c r="C156" s="163" t="s">
        <v>235</v>
      </c>
      <c r="D156" s="163" t="s">
        <v>322</v>
      </c>
      <c r="E156" s="164" t="s">
        <v>3510</v>
      </c>
      <c r="F156" s="165" t="s">
        <v>3509</v>
      </c>
      <c r="G156" s="166" t="s">
        <v>299</v>
      </c>
      <c r="H156" s="167">
        <v>1</v>
      </c>
      <c r="I156" s="180"/>
      <c r="J156" s="168">
        <f t="shared" si="0"/>
        <v>0</v>
      </c>
      <c r="K156" s="169"/>
      <c r="L156" s="170"/>
      <c r="M156" s="171" t="s">
        <v>1</v>
      </c>
      <c r="N156" s="251" t="s">
        <v>39</v>
      </c>
      <c r="O156" s="248">
        <v>0</v>
      </c>
      <c r="P156" s="248">
        <f t="shared" si="1"/>
        <v>0</v>
      </c>
      <c r="Q156" s="248">
        <v>0</v>
      </c>
      <c r="R156" s="248">
        <f t="shared" si="2"/>
        <v>0</v>
      </c>
      <c r="S156" s="248">
        <v>0</v>
      </c>
      <c r="T156" s="160">
        <f t="shared" si="3"/>
        <v>0</v>
      </c>
      <c r="AR156" s="161" t="s">
        <v>170</v>
      </c>
      <c r="AT156" s="161" t="s">
        <v>322</v>
      </c>
      <c r="AU156" s="161" t="s">
        <v>80</v>
      </c>
      <c r="AY156" s="211" t="s">
        <v>138</v>
      </c>
      <c r="BE156" s="249">
        <f t="shared" si="4"/>
        <v>0</v>
      </c>
      <c r="BF156" s="249">
        <f t="shared" si="5"/>
        <v>0</v>
      </c>
      <c r="BG156" s="249">
        <f t="shared" si="6"/>
        <v>0</v>
      </c>
      <c r="BH156" s="249">
        <f t="shared" si="7"/>
        <v>0</v>
      </c>
      <c r="BI156" s="249">
        <f t="shared" si="8"/>
        <v>0</v>
      </c>
      <c r="BJ156" s="211" t="s">
        <v>86</v>
      </c>
      <c r="BK156" s="249">
        <f t="shared" si="9"/>
        <v>0</v>
      </c>
      <c r="BL156" s="211" t="s">
        <v>144</v>
      </c>
      <c r="BM156" s="161" t="s">
        <v>334</v>
      </c>
    </row>
    <row r="157" spans="2:65" s="239" customFormat="1" ht="25.9" customHeight="1">
      <c r="B157" s="240"/>
      <c r="D157" s="138" t="s">
        <v>72</v>
      </c>
      <c r="E157" s="139" t="s">
        <v>3511</v>
      </c>
      <c r="F157" s="139" t="s">
        <v>3512</v>
      </c>
      <c r="J157" s="241">
        <f>BK157</f>
        <v>0</v>
      </c>
      <c r="L157" s="240"/>
      <c r="M157" s="242"/>
      <c r="P157" s="243">
        <f>SUM(P158:P169)</f>
        <v>0</v>
      </c>
      <c r="R157" s="243">
        <f>SUM(R158:R169)</f>
        <v>0</v>
      </c>
      <c r="T157" s="244">
        <f>SUM(T158:T169)</f>
        <v>0</v>
      </c>
      <c r="AR157" s="138" t="s">
        <v>80</v>
      </c>
      <c r="AT157" s="145" t="s">
        <v>72</v>
      </c>
      <c r="AU157" s="145" t="s">
        <v>73</v>
      </c>
      <c r="AY157" s="138" t="s">
        <v>138</v>
      </c>
      <c r="BK157" s="146">
        <f>SUM(BK158:BK169)</f>
        <v>0</v>
      </c>
    </row>
    <row r="158" spans="2:65" s="2" customFormat="1" ht="24.2" customHeight="1">
      <c r="B158" s="246"/>
      <c r="C158" s="163" t="s">
        <v>239</v>
      </c>
      <c r="D158" s="163" t="s">
        <v>322</v>
      </c>
      <c r="E158" s="164" t="s">
        <v>3513</v>
      </c>
      <c r="F158" s="165" t="s">
        <v>3514</v>
      </c>
      <c r="G158" s="166" t="s">
        <v>299</v>
      </c>
      <c r="H158" s="167">
        <v>6</v>
      </c>
      <c r="I158" s="180"/>
      <c r="J158" s="168">
        <f t="shared" ref="J158:J169" si="10">ROUND(I158*H158,2)</f>
        <v>0</v>
      </c>
      <c r="K158" s="169"/>
      <c r="L158" s="170"/>
      <c r="M158" s="171" t="s">
        <v>1</v>
      </c>
      <c r="N158" s="251" t="s">
        <v>39</v>
      </c>
      <c r="O158" s="248">
        <v>0</v>
      </c>
      <c r="P158" s="248">
        <f t="shared" ref="P158:P169" si="11">O158*H158</f>
        <v>0</v>
      </c>
      <c r="Q158" s="248">
        <v>0</v>
      </c>
      <c r="R158" s="248">
        <f t="shared" ref="R158:R169" si="12">Q158*H158</f>
        <v>0</v>
      </c>
      <c r="S158" s="248">
        <v>0</v>
      </c>
      <c r="T158" s="160">
        <f t="shared" ref="T158:T169" si="13">S158*H158</f>
        <v>0</v>
      </c>
      <c r="AR158" s="161" t="s">
        <v>170</v>
      </c>
      <c r="AT158" s="161" t="s">
        <v>322</v>
      </c>
      <c r="AU158" s="161" t="s">
        <v>80</v>
      </c>
      <c r="AY158" s="211" t="s">
        <v>138</v>
      </c>
      <c r="BE158" s="249">
        <f t="shared" ref="BE158:BE169" si="14">IF(N158="základná",J158,0)</f>
        <v>0</v>
      </c>
      <c r="BF158" s="249">
        <f t="shared" ref="BF158:BF169" si="15">IF(N158="znížená",J158,0)</f>
        <v>0</v>
      </c>
      <c r="BG158" s="249">
        <f t="shared" ref="BG158:BG169" si="16">IF(N158="zákl. prenesená",J158,0)</f>
        <v>0</v>
      </c>
      <c r="BH158" s="249">
        <f t="shared" ref="BH158:BH169" si="17">IF(N158="zníž. prenesená",J158,0)</f>
        <v>0</v>
      </c>
      <c r="BI158" s="249">
        <f t="shared" ref="BI158:BI169" si="18">IF(N158="nulová",J158,0)</f>
        <v>0</v>
      </c>
      <c r="BJ158" s="211" t="s">
        <v>86</v>
      </c>
      <c r="BK158" s="249">
        <f t="shared" ref="BK158:BK169" si="19">ROUND(I158*H158,2)</f>
        <v>0</v>
      </c>
      <c r="BL158" s="211" t="s">
        <v>144</v>
      </c>
      <c r="BM158" s="161" t="s">
        <v>342</v>
      </c>
    </row>
    <row r="159" spans="2:65" s="2" customFormat="1" ht="33" customHeight="1">
      <c r="B159" s="246"/>
      <c r="C159" s="150" t="s">
        <v>243</v>
      </c>
      <c r="D159" s="150" t="s">
        <v>140</v>
      </c>
      <c r="E159" s="151" t="s">
        <v>3515</v>
      </c>
      <c r="F159" s="152" t="s">
        <v>3516</v>
      </c>
      <c r="G159" s="153" t="s">
        <v>299</v>
      </c>
      <c r="H159" s="154">
        <v>1</v>
      </c>
      <c r="I159" s="178"/>
      <c r="J159" s="155">
        <f t="shared" si="10"/>
        <v>0</v>
      </c>
      <c r="K159" s="247"/>
      <c r="L159" s="39"/>
      <c r="M159" s="157" t="s">
        <v>1</v>
      </c>
      <c r="N159" s="234" t="s">
        <v>39</v>
      </c>
      <c r="O159" s="248">
        <v>0</v>
      </c>
      <c r="P159" s="248">
        <f t="shared" si="11"/>
        <v>0</v>
      </c>
      <c r="Q159" s="248">
        <v>0</v>
      </c>
      <c r="R159" s="248">
        <f t="shared" si="12"/>
        <v>0</v>
      </c>
      <c r="S159" s="248">
        <v>0</v>
      </c>
      <c r="T159" s="160">
        <f t="shared" si="13"/>
        <v>0</v>
      </c>
      <c r="AR159" s="161" t="s">
        <v>144</v>
      </c>
      <c r="AT159" s="161" t="s">
        <v>140</v>
      </c>
      <c r="AU159" s="161" t="s">
        <v>80</v>
      </c>
      <c r="AY159" s="211" t="s">
        <v>138</v>
      </c>
      <c r="BE159" s="249">
        <f t="shared" si="14"/>
        <v>0</v>
      </c>
      <c r="BF159" s="249">
        <f t="shared" si="15"/>
        <v>0</v>
      </c>
      <c r="BG159" s="249">
        <f t="shared" si="16"/>
        <v>0</v>
      </c>
      <c r="BH159" s="249">
        <f t="shared" si="17"/>
        <v>0</v>
      </c>
      <c r="BI159" s="249">
        <f t="shared" si="18"/>
        <v>0</v>
      </c>
      <c r="BJ159" s="211" t="s">
        <v>86</v>
      </c>
      <c r="BK159" s="249">
        <f t="shared" si="19"/>
        <v>0</v>
      </c>
      <c r="BL159" s="211" t="s">
        <v>144</v>
      </c>
      <c r="BM159" s="161" t="s">
        <v>350</v>
      </c>
    </row>
    <row r="160" spans="2:65" s="2" customFormat="1" ht="24.2" customHeight="1">
      <c r="B160" s="246"/>
      <c r="C160" s="163" t="s">
        <v>247</v>
      </c>
      <c r="D160" s="163" t="s">
        <v>322</v>
      </c>
      <c r="E160" s="164" t="s">
        <v>3517</v>
      </c>
      <c r="F160" s="165" t="s">
        <v>3518</v>
      </c>
      <c r="G160" s="166" t="s">
        <v>299</v>
      </c>
      <c r="H160" s="167">
        <v>1</v>
      </c>
      <c r="I160" s="180"/>
      <c r="J160" s="168">
        <f t="shared" si="10"/>
        <v>0</v>
      </c>
      <c r="K160" s="169"/>
      <c r="L160" s="170"/>
      <c r="M160" s="171" t="s">
        <v>1</v>
      </c>
      <c r="N160" s="251" t="s">
        <v>39</v>
      </c>
      <c r="O160" s="248">
        <v>0</v>
      </c>
      <c r="P160" s="248">
        <f t="shared" si="11"/>
        <v>0</v>
      </c>
      <c r="Q160" s="248">
        <v>0</v>
      </c>
      <c r="R160" s="248">
        <f t="shared" si="12"/>
        <v>0</v>
      </c>
      <c r="S160" s="248">
        <v>0</v>
      </c>
      <c r="T160" s="160">
        <f t="shared" si="13"/>
        <v>0</v>
      </c>
      <c r="AR160" s="161" t="s">
        <v>170</v>
      </c>
      <c r="AT160" s="161" t="s">
        <v>322</v>
      </c>
      <c r="AU160" s="161" t="s">
        <v>80</v>
      </c>
      <c r="AY160" s="211" t="s">
        <v>138</v>
      </c>
      <c r="BE160" s="249">
        <f t="shared" si="14"/>
        <v>0</v>
      </c>
      <c r="BF160" s="249">
        <f t="shared" si="15"/>
        <v>0</v>
      </c>
      <c r="BG160" s="249">
        <f t="shared" si="16"/>
        <v>0</v>
      </c>
      <c r="BH160" s="249">
        <f t="shared" si="17"/>
        <v>0</v>
      </c>
      <c r="BI160" s="249">
        <f t="shared" si="18"/>
        <v>0</v>
      </c>
      <c r="BJ160" s="211" t="s">
        <v>86</v>
      </c>
      <c r="BK160" s="249">
        <f t="shared" si="19"/>
        <v>0</v>
      </c>
      <c r="BL160" s="211" t="s">
        <v>144</v>
      </c>
      <c r="BM160" s="161" t="s">
        <v>358</v>
      </c>
    </row>
    <row r="161" spans="2:65" s="2" customFormat="1" ht="16.5" customHeight="1">
      <c r="B161" s="246"/>
      <c r="C161" s="163" t="s">
        <v>251</v>
      </c>
      <c r="D161" s="163" t="s">
        <v>322</v>
      </c>
      <c r="E161" s="164" t="s">
        <v>3519</v>
      </c>
      <c r="F161" s="165" t="s">
        <v>3520</v>
      </c>
      <c r="G161" s="166" t="s">
        <v>299</v>
      </c>
      <c r="H161" s="167">
        <v>17</v>
      </c>
      <c r="I161" s="180"/>
      <c r="J161" s="168">
        <f t="shared" si="10"/>
        <v>0</v>
      </c>
      <c r="K161" s="169"/>
      <c r="L161" s="170"/>
      <c r="M161" s="171" t="s">
        <v>1</v>
      </c>
      <c r="N161" s="251" t="s">
        <v>39</v>
      </c>
      <c r="O161" s="248">
        <v>0</v>
      </c>
      <c r="P161" s="248">
        <f t="shared" si="11"/>
        <v>0</v>
      </c>
      <c r="Q161" s="248">
        <v>0</v>
      </c>
      <c r="R161" s="248">
        <f t="shared" si="12"/>
        <v>0</v>
      </c>
      <c r="S161" s="248">
        <v>0</v>
      </c>
      <c r="T161" s="160">
        <f t="shared" si="13"/>
        <v>0</v>
      </c>
      <c r="AR161" s="161" t="s">
        <v>170</v>
      </c>
      <c r="AT161" s="161" t="s">
        <v>322</v>
      </c>
      <c r="AU161" s="161" t="s">
        <v>80</v>
      </c>
      <c r="AY161" s="211" t="s">
        <v>138</v>
      </c>
      <c r="BE161" s="249">
        <f t="shared" si="14"/>
        <v>0</v>
      </c>
      <c r="BF161" s="249">
        <f t="shared" si="15"/>
        <v>0</v>
      </c>
      <c r="BG161" s="249">
        <f t="shared" si="16"/>
        <v>0</v>
      </c>
      <c r="BH161" s="249">
        <f t="shared" si="17"/>
        <v>0</v>
      </c>
      <c r="BI161" s="249">
        <f t="shared" si="18"/>
        <v>0</v>
      </c>
      <c r="BJ161" s="211" t="s">
        <v>86</v>
      </c>
      <c r="BK161" s="249">
        <f t="shared" si="19"/>
        <v>0</v>
      </c>
      <c r="BL161" s="211" t="s">
        <v>144</v>
      </c>
      <c r="BM161" s="161" t="s">
        <v>366</v>
      </c>
    </row>
    <row r="162" spans="2:65" s="2" customFormat="1" ht="62.65" customHeight="1">
      <c r="B162" s="246"/>
      <c r="C162" s="163" t="s">
        <v>255</v>
      </c>
      <c r="D162" s="163" t="s">
        <v>322</v>
      </c>
      <c r="E162" s="164" t="s">
        <v>3521</v>
      </c>
      <c r="F162" s="165" t="s">
        <v>3522</v>
      </c>
      <c r="G162" s="166" t="s">
        <v>299</v>
      </c>
      <c r="H162" s="167">
        <v>11</v>
      </c>
      <c r="I162" s="180"/>
      <c r="J162" s="168">
        <f t="shared" si="10"/>
        <v>0</v>
      </c>
      <c r="K162" s="169"/>
      <c r="L162" s="170"/>
      <c r="M162" s="171" t="s">
        <v>1</v>
      </c>
      <c r="N162" s="251" t="s">
        <v>39</v>
      </c>
      <c r="O162" s="248">
        <v>0</v>
      </c>
      <c r="P162" s="248">
        <f t="shared" si="11"/>
        <v>0</v>
      </c>
      <c r="Q162" s="248">
        <v>0</v>
      </c>
      <c r="R162" s="248">
        <f t="shared" si="12"/>
        <v>0</v>
      </c>
      <c r="S162" s="248">
        <v>0</v>
      </c>
      <c r="T162" s="160">
        <f t="shared" si="13"/>
        <v>0</v>
      </c>
      <c r="AR162" s="161" t="s">
        <v>170</v>
      </c>
      <c r="AT162" s="161" t="s">
        <v>322</v>
      </c>
      <c r="AU162" s="161" t="s">
        <v>80</v>
      </c>
      <c r="AY162" s="211" t="s">
        <v>138</v>
      </c>
      <c r="BE162" s="249">
        <f t="shared" si="14"/>
        <v>0</v>
      </c>
      <c r="BF162" s="249">
        <f t="shared" si="15"/>
        <v>0</v>
      </c>
      <c r="BG162" s="249">
        <f t="shared" si="16"/>
        <v>0</v>
      </c>
      <c r="BH162" s="249">
        <f t="shared" si="17"/>
        <v>0</v>
      </c>
      <c r="BI162" s="249">
        <f t="shared" si="18"/>
        <v>0</v>
      </c>
      <c r="BJ162" s="211" t="s">
        <v>86</v>
      </c>
      <c r="BK162" s="249">
        <f t="shared" si="19"/>
        <v>0</v>
      </c>
      <c r="BL162" s="211" t="s">
        <v>144</v>
      </c>
      <c r="BM162" s="161" t="s">
        <v>374</v>
      </c>
    </row>
    <row r="163" spans="2:65" s="2" customFormat="1" ht="37.9" customHeight="1">
      <c r="B163" s="246"/>
      <c r="C163" s="163" t="s">
        <v>259</v>
      </c>
      <c r="D163" s="163" t="s">
        <v>322</v>
      </c>
      <c r="E163" s="164" t="s">
        <v>3523</v>
      </c>
      <c r="F163" s="165" t="s">
        <v>3524</v>
      </c>
      <c r="G163" s="166" t="s">
        <v>299</v>
      </c>
      <c r="H163" s="167">
        <v>2</v>
      </c>
      <c r="I163" s="180"/>
      <c r="J163" s="168">
        <f t="shared" si="10"/>
        <v>0</v>
      </c>
      <c r="K163" s="169"/>
      <c r="L163" s="170"/>
      <c r="M163" s="171" t="s">
        <v>1</v>
      </c>
      <c r="N163" s="251" t="s">
        <v>39</v>
      </c>
      <c r="O163" s="248">
        <v>0</v>
      </c>
      <c r="P163" s="248">
        <f t="shared" si="11"/>
        <v>0</v>
      </c>
      <c r="Q163" s="248">
        <v>0</v>
      </c>
      <c r="R163" s="248">
        <f t="shared" si="12"/>
        <v>0</v>
      </c>
      <c r="S163" s="248">
        <v>0</v>
      </c>
      <c r="T163" s="160">
        <f t="shared" si="13"/>
        <v>0</v>
      </c>
      <c r="AR163" s="161" t="s">
        <v>170</v>
      </c>
      <c r="AT163" s="161" t="s">
        <v>322</v>
      </c>
      <c r="AU163" s="161" t="s">
        <v>80</v>
      </c>
      <c r="AY163" s="211" t="s">
        <v>138</v>
      </c>
      <c r="BE163" s="249">
        <f t="shared" si="14"/>
        <v>0</v>
      </c>
      <c r="BF163" s="249">
        <f t="shared" si="15"/>
        <v>0</v>
      </c>
      <c r="BG163" s="249">
        <f t="shared" si="16"/>
        <v>0</v>
      </c>
      <c r="BH163" s="249">
        <f t="shared" si="17"/>
        <v>0</v>
      </c>
      <c r="BI163" s="249">
        <f t="shared" si="18"/>
        <v>0</v>
      </c>
      <c r="BJ163" s="211" t="s">
        <v>86</v>
      </c>
      <c r="BK163" s="249">
        <f t="shared" si="19"/>
        <v>0</v>
      </c>
      <c r="BL163" s="211" t="s">
        <v>144</v>
      </c>
      <c r="BM163" s="161" t="s">
        <v>382</v>
      </c>
    </row>
    <row r="164" spans="2:65" s="2" customFormat="1" ht="37.9" customHeight="1">
      <c r="B164" s="246"/>
      <c r="C164" s="163" t="s">
        <v>263</v>
      </c>
      <c r="D164" s="163" t="s">
        <v>322</v>
      </c>
      <c r="E164" s="164" t="s">
        <v>3525</v>
      </c>
      <c r="F164" s="165" t="s">
        <v>3526</v>
      </c>
      <c r="G164" s="166" t="s">
        <v>299</v>
      </c>
      <c r="H164" s="167">
        <v>6</v>
      </c>
      <c r="I164" s="180"/>
      <c r="J164" s="168">
        <f t="shared" si="10"/>
        <v>0</v>
      </c>
      <c r="K164" s="169"/>
      <c r="L164" s="170"/>
      <c r="M164" s="171" t="s">
        <v>1</v>
      </c>
      <c r="N164" s="251" t="s">
        <v>39</v>
      </c>
      <c r="O164" s="248">
        <v>0</v>
      </c>
      <c r="P164" s="248">
        <f t="shared" si="11"/>
        <v>0</v>
      </c>
      <c r="Q164" s="248">
        <v>0</v>
      </c>
      <c r="R164" s="248">
        <f t="shared" si="12"/>
        <v>0</v>
      </c>
      <c r="S164" s="248">
        <v>0</v>
      </c>
      <c r="T164" s="160">
        <f t="shared" si="13"/>
        <v>0</v>
      </c>
      <c r="AR164" s="161" t="s">
        <v>170</v>
      </c>
      <c r="AT164" s="161" t="s">
        <v>322</v>
      </c>
      <c r="AU164" s="161" t="s">
        <v>80</v>
      </c>
      <c r="AY164" s="211" t="s">
        <v>138</v>
      </c>
      <c r="BE164" s="249">
        <f t="shared" si="14"/>
        <v>0</v>
      </c>
      <c r="BF164" s="249">
        <f t="shared" si="15"/>
        <v>0</v>
      </c>
      <c r="BG164" s="249">
        <f t="shared" si="16"/>
        <v>0</v>
      </c>
      <c r="BH164" s="249">
        <f t="shared" si="17"/>
        <v>0</v>
      </c>
      <c r="BI164" s="249">
        <f t="shared" si="18"/>
        <v>0</v>
      </c>
      <c r="BJ164" s="211" t="s">
        <v>86</v>
      </c>
      <c r="BK164" s="249">
        <f t="shared" si="19"/>
        <v>0</v>
      </c>
      <c r="BL164" s="211" t="s">
        <v>144</v>
      </c>
      <c r="BM164" s="161" t="s">
        <v>390</v>
      </c>
    </row>
    <row r="165" spans="2:65" s="2" customFormat="1" ht="16.5" customHeight="1">
      <c r="B165" s="246"/>
      <c r="C165" s="163" t="s">
        <v>267</v>
      </c>
      <c r="D165" s="163" t="s">
        <v>322</v>
      </c>
      <c r="E165" s="164" t="s">
        <v>3527</v>
      </c>
      <c r="F165" s="165" t="s">
        <v>3528</v>
      </c>
      <c r="G165" s="166" t="s">
        <v>299</v>
      </c>
      <c r="H165" s="167">
        <v>184</v>
      </c>
      <c r="I165" s="180"/>
      <c r="J165" s="168">
        <f t="shared" si="10"/>
        <v>0</v>
      </c>
      <c r="K165" s="169"/>
      <c r="L165" s="170"/>
      <c r="M165" s="171" t="s">
        <v>1</v>
      </c>
      <c r="N165" s="251" t="s">
        <v>39</v>
      </c>
      <c r="O165" s="248">
        <v>0</v>
      </c>
      <c r="P165" s="248">
        <f t="shared" si="11"/>
        <v>0</v>
      </c>
      <c r="Q165" s="248">
        <v>0</v>
      </c>
      <c r="R165" s="248">
        <f t="shared" si="12"/>
        <v>0</v>
      </c>
      <c r="S165" s="248">
        <v>0</v>
      </c>
      <c r="T165" s="160">
        <f t="shared" si="13"/>
        <v>0</v>
      </c>
      <c r="AR165" s="161" t="s">
        <v>170</v>
      </c>
      <c r="AT165" s="161" t="s">
        <v>322</v>
      </c>
      <c r="AU165" s="161" t="s">
        <v>80</v>
      </c>
      <c r="AY165" s="211" t="s">
        <v>138</v>
      </c>
      <c r="BE165" s="249">
        <f t="shared" si="14"/>
        <v>0</v>
      </c>
      <c r="BF165" s="249">
        <f t="shared" si="15"/>
        <v>0</v>
      </c>
      <c r="BG165" s="249">
        <f t="shared" si="16"/>
        <v>0</v>
      </c>
      <c r="BH165" s="249">
        <f t="shared" si="17"/>
        <v>0</v>
      </c>
      <c r="BI165" s="249">
        <f t="shared" si="18"/>
        <v>0</v>
      </c>
      <c r="BJ165" s="211" t="s">
        <v>86</v>
      </c>
      <c r="BK165" s="249">
        <f t="shared" si="19"/>
        <v>0</v>
      </c>
      <c r="BL165" s="211" t="s">
        <v>144</v>
      </c>
      <c r="BM165" s="161" t="s">
        <v>399</v>
      </c>
    </row>
    <row r="166" spans="2:65" s="2" customFormat="1" ht="49.15" customHeight="1">
      <c r="B166" s="246"/>
      <c r="C166" s="163" t="s">
        <v>271</v>
      </c>
      <c r="D166" s="163" t="s">
        <v>322</v>
      </c>
      <c r="E166" s="164" t="s">
        <v>3529</v>
      </c>
      <c r="F166" s="165" t="s">
        <v>3530</v>
      </c>
      <c r="G166" s="166" t="s">
        <v>299</v>
      </c>
      <c r="H166" s="167">
        <v>16</v>
      </c>
      <c r="I166" s="180"/>
      <c r="J166" s="168">
        <f t="shared" si="10"/>
        <v>0</v>
      </c>
      <c r="K166" s="169"/>
      <c r="L166" s="170"/>
      <c r="M166" s="171" t="s">
        <v>1</v>
      </c>
      <c r="N166" s="251" t="s">
        <v>39</v>
      </c>
      <c r="O166" s="248">
        <v>0</v>
      </c>
      <c r="P166" s="248">
        <f t="shared" si="11"/>
        <v>0</v>
      </c>
      <c r="Q166" s="248">
        <v>0</v>
      </c>
      <c r="R166" s="248">
        <f t="shared" si="12"/>
        <v>0</v>
      </c>
      <c r="S166" s="248">
        <v>0</v>
      </c>
      <c r="T166" s="160">
        <f t="shared" si="13"/>
        <v>0</v>
      </c>
      <c r="AR166" s="161" t="s">
        <v>170</v>
      </c>
      <c r="AT166" s="161" t="s">
        <v>322</v>
      </c>
      <c r="AU166" s="161" t="s">
        <v>80</v>
      </c>
      <c r="AY166" s="211" t="s">
        <v>138</v>
      </c>
      <c r="BE166" s="249">
        <f t="shared" si="14"/>
        <v>0</v>
      </c>
      <c r="BF166" s="249">
        <f t="shared" si="15"/>
        <v>0</v>
      </c>
      <c r="BG166" s="249">
        <f t="shared" si="16"/>
        <v>0</v>
      </c>
      <c r="BH166" s="249">
        <f t="shared" si="17"/>
        <v>0</v>
      </c>
      <c r="BI166" s="249">
        <f t="shared" si="18"/>
        <v>0</v>
      </c>
      <c r="BJ166" s="211" t="s">
        <v>86</v>
      </c>
      <c r="BK166" s="249">
        <f t="shared" si="19"/>
        <v>0</v>
      </c>
      <c r="BL166" s="211" t="s">
        <v>144</v>
      </c>
      <c r="BM166" s="161" t="s">
        <v>407</v>
      </c>
    </row>
    <row r="167" spans="2:65" s="2" customFormat="1" ht="16.5" customHeight="1">
      <c r="B167" s="246"/>
      <c r="C167" s="163" t="s">
        <v>275</v>
      </c>
      <c r="D167" s="163" t="s">
        <v>322</v>
      </c>
      <c r="E167" s="164" t="s">
        <v>3531</v>
      </c>
      <c r="F167" s="165" t="s">
        <v>3532</v>
      </c>
      <c r="G167" s="166" t="s">
        <v>299</v>
      </c>
      <c r="H167" s="167">
        <v>7</v>
      </c>
      <c r="I167" s="180"/>
      <c r="J167" s="168">
        <f t="shared" si="10"/>
        <v>0</v>
      </c>
      <c r="K167" s="169"/>
      <c r="L167" s="170"/>
      <c r="M167" s="171" t="s">
        <v>1</v>
      </c>
      <c r="N167" s="251" t="s">
        <v>39</v>
      </c>
      <c r="O167" s="248">
        <v>0</v>
      </c>
      <c r="P167" s="248">
        <f t="shared" si="11"/>
        <v>0</v>
      </c>
      <c r="Q167" s="248">
        <v>0</v>
      </c>
      <c r="R167" s="248">
        <f t="shared" si="12"/>
        <v>0</v>
      </c>
      <c r="S167" s="248">
        <v>0</v>
      </c>
      <c r="T167" s="160">
        <f t="shared" si="13"/>
        <v>0</v>
      </c>
      <c r="AR167" s="161" t="s">
        <v>170</v>
      </c>
      <c r="AT167" s="161" t="s">
        <v>322</v>
      </c>
      <c r="AU167" s="161" t="s">
        <v>80</v>
      </c>
      <c r="AY167" s="211" t="s">
        <v>138</v>
      </c>
      <c r="BE167" s="249">
        <f t="shared" si="14"/>
        <v>0</v>
      </c>
      <c r="BF167" s="249">
        <f t="shared" si="15"/>
        <v>0</v>
      </c>
      <c r="BG167" s="249">
        <f t="shared" si="16"/>
        <v>0</v>
      </c>
      <c r="BH167" s="249">
        <f t="shared" si="17"/>
        <v>0</v>
      </c>
      <c r="BI167" s="249">
        <f t="shared" si="18"/>
        <v>0</v>
      </c>
      <c r="BJ167" s="211" t="s">
        <v>86</v>
      </c>
      <c r="BK167" s="249">
        <f t="shared" si="19"/>
        <v>0</v>
      </c>
      <c r="BL167" s="211" t="s">
        <v>144</v>
      </c>
      <c r="BM167" s="161" t="s">
        <v>415</v>
      </c>
    </row>
    <row r="168" spans="2:65" s="2" customFormat="1" ht="16.5" customHeight="1">
      <c r="B168" s="246"/>
      <c r="C168" s="150" t="s">
        <v>279</v>
      </c>
      <c r="D168" s="150" t="s">
        <v>140</v>
      </c>
      <c r="E168" s="151" t="s">
        <v>3533</v>
      </c>
      <c r="F168" s="152" t="s">
        <v>3534</v>
      </c>
      <c r="G168" s="153" t="s">
        <v>299</v>
      </c>
      <c r="H168" s="154">
        <v>7</v>
      </c>
      <c r="I168" s="178"/>
      <c r="J168" s="155">
        <f t="shared" si="10"/>
        <v>0</v>
      </c>
      <c r="K168" s="247"/>
      <c r="L168" s="39"/>
      <c r="M168" s="157" t="s">
        <v>1</v>
      </c>
      <c r="N168" s="234" t="s">
        <v>39</v>
      </c>
      <c r="O168" s="248">
        <v>0</v>
      </c>
      <c r="P168" s="248">
        <f t="shared" si="11"/>
        <v>0</v>
      </c>
      <c r="Q168" s="248">
        <v>0</v>
      </c>
      <c r="R168" s="248">
        <f t="shared" si="12"/>
        <v>0</v>
      </c>
      <c r="S168" s="248">
        <v>0</v>
      </c>
      <c r="T168" s="160">
        <f t="shared" si="13"/>
        <v>0</v>
      </c>
      <c r="AR168" s="161" t="s">
        <v>144</v>
      </c>
      <c r="AT168" s="161" t="s">
        <v>140</v>
      </c>
      <c r="AU168" s="161" t="s">
        <v>80</v>
      </c>
      <c r="AY168" s="211" t="s">
        <v>138</v>
      </c>
      <c r="BE168" s="249">
        <f t="shared" si="14"/>
        <v>0</v>
      </c>
      <c r="BF168" s="249">
        <f t="shared" si="15"/>
        <v>0</v>
      </c>
      <c r="BG168" s="249">
        <f t="shared" si="16"/>
        <v>0</v>
      </c>
      <c r="BH168" s="249">
        <f t="shared" si="17"/>
        <v>0</v>
      </c>
      <c r="BI168" s="249">
        <f t="shared" si="18"/>
        <v>0</v>
      </c>
      <c r="BJ168" s="211" t="s">
        <v>86</v>
      </c>
      <c r="BK168" s="249">
        <f t="shared" si="19"/>
        <v>0</v>
      </c>
      <c r="BL168" s="211" t="s">
        <v>144</v>
      </c>
      <c r="BM168" s="161" t="s">
        <v>423</v>
      </c>
    </row>
    <row r="169" spans="2:65" s="2" customFormat="1" ht="24.2" customHeight="1">
      <c r="B169" s="246"/>
      <c r="C169" s="150" t="s">
        <v>283</v>
      </c>
      <c r="D169" s="150" t="s">
        <v>140</v>
      </c>
      <c r="E169" s="151" t="s">
        <v>3535</v>
      </c>
      <c r="F169" s="152" t="s">
        <v>3536</v>
      </c>
      <c r="G169" s="153" t="s">
        <v>299</v>
      </c>
      <c r="H169" s="154">
        <v>1</v>
      </c>
      <c r="I169" s="178"/>
      <c r="J169" s="155">
        <f t="shared" si="10"/>
        <v>0</v>
      </c>
      <c r="K169" s="247"/>
      <c r="L169" s="39"/>
      <c r="M169" s="157" t="s">
        <v>1</v>
      </c>
      <c r="N169" s="234" t="s">
        <v>39</v>
      </c>
      <c r="O169" s="248">
        <v>0</v>
      </c>
      <c r="P169" s="248">
        <f t="shared" si="11"/>
        <v>0</v>
      </c>
      <c r="Q169" s="248">
        <v>0</v>
      </c>
      <c r="R169" s="248">
        <f t="shared" si="12"/>
        <v>0</v>
      </c>
      <c r="S169" s="248">
        <v>0</v>
      </c>
      <c r="T169" s="160">
        <f t="shared" si="13"/>
        <v>0</v>
      </c>
      <c r="AR169" s="161" t="s">
        <v>144</v>
      </c>
      <c r="AT169" s="161" t="s">
        <v>140</v>
      </c>
      <c r="AU169" s="161" t="s">
        <v>80</v>
      </c>
      <c r="AY169" s="211" t="s">
        <v>138</v>
      </c>
      <c r="BE169" s="249">
        <f t="shared" si="14"/>
        <v>0</v>
      </c>
      <c r="BF169" s="249">
        <f t="shared" si="15"/>
        <v>0</v>
      </c>
      <c r="BG169" s="249">
        <f t="shared" si="16"/>
        <v>0</v>
      </c>
      <c r="BH169" s="249">
        <f t="shared" si="17"/>
        <v>0</v>
      </c>
      <c r="BI169" s="249">
        <f t="shared" si="18"/>
        <v>0</v>
      </c>
      <c r="BJ169" s="211" t="s">
        <v>86</v>
      </c>
      <c r="BK169" s="249">
        <f t="shared" si="19"/>
        <v>0</v>
      </c>
      <c r="BL169" s="211" t="s">
        <v>144</v>
      </c>
      <c r="BM169" s="161" t="s">
        <v>431</v>
      </c>
    </row>
    <row r="170" spans="2:65" s="239" customFormat="1" ht="25.9" customHeight="1">
      <c r="B170" s="240"/>
      <c r="D170" s="138" t="s">
        <v>72</v>
      </c>
      <c r="E170" s="139" t="s">
        <v>3537</v>
      </c>
      <c r="F170" s="139" t="s">
        <v>3538</v>
      </c>
      <c r="J170" s="241">
        <f>BK170</f>
        <v>0</v>
      </c>
      <c r="L170" s="240"/>
      <c r="M170" s="242"/>
      <c r="P170" s="243">
        <f>SUM(P171:P249)</f>
        <v>0</v>
      </c>
      <c r="R170" s="243">
        <f>SUM(R171:R249)</f>
        <v>0</v>
      </c>
      <c r="T170" s="244">
        <f>SUM(T171:T249)</f>
        <v>0</v>
      </c>
      <c r="AR170" s="138" t="s">
        <v>80</v>
      </c>
      <c r="AT170" s="145" t="s">
        <v>72</v>
      </c>
      <c r="AU170" s="145" t="s">
        <v>73</v>
      </c>
      <c r="AY170" s="138" t="s">
        <v>138</v>
      </c>
      <c r="BK170" s="146">
        <f>SUM(BK171:BK249)</f>
        <v>0</v>
      </c>
    </row>
    <row r="171" spans="2:65" s="2" customFormat="1" ht="21.75" customHeight="1">
      <c r="B171" s="246"/>
      <c r="C171" s="150" t="s">
        <v>288</v>
      </c>
      <c r="D171" s="150" t="s">
        <v>140</v>
      </c>
      <c r="E171" s="151" t="s">
        <v>3539</v>
      </c>
      <c r="F171" s="152" t="s">
        <v>3540</v>
      </c>
      <c r="G171" s="153" t="s">
        <v>143</v>
      </c>
      <c r="H171" s="154">
        <v>300</v>
      </c>
      <c r="I171" s="178"/>
      <c r="J171" s="155">
        <f t="shared" ref="J171:J234" si="20">ROUND(I171*H171,2)</f>
        <v>0</v>
      </c>
      <c r="K171" s="247"/>
      <c r="L171" s="39"/>
      <c r="M171" s="157" t="s">
        <v>1</v>
      </c>
      <c r="N171" s="234" t="s">
        <v>39</v>
      </c>
      <c r="O171" s="248">
        <v>0</v>
      </c>
      <c r="P171" s="248">
        <f t="shared" ref="P171:P234" si="21">O171*H171</f>
        <v>0</v>
      </c>
      <c r="Q171" s="248">
        <v>0</v>
      </c>
      <c r="R171" s="248">
        <f t="shared" ref="R171:R234" si="22">Q171*H171</f>
        <v>0</v>
      </c>
      <c r="S171" s="248">
        <v>0</v>
      </c>
      <c r="T171" s="160">
        <f t="shared" ref="T171:T234" si="23">S171*H171</f>
        <v>0</v>
      </c>
      <c r="AR171" s="161" t="s">
        <v>144</v>
      </c>
      <c r="AT171" s="161" t="s">
        <v>140</v>
      </c>
      <c r="AU171" s="161" t="s">
        <v>80</v>
      </c>
      <c r="AY171" s="211" t="s">
        <v>138</v>
      </c>
      <c r="BE171" s="249">
        <f t="shared" ref="BE171:BE234" si="24">IF(N171="základná",J171,0)</f>
        <v>0</v>
      </c>
      <c r="BF171" s="249">
        <f t="shared" ref="BF171:BF234" si="25">IF(N171="znížená",J171,0)</f>
        <v>0</v>
      </c>
      <c r="BG171" s="249">
        <f t="shared" ref="BG171:BG234" si="26">IF(N171="zákl. prenesená",J171,0)</f>
        <v>0</v>
      </c>
      <c r="BH171" s="249">
        <f t="shared" ref="BH171:BH234" si="27">IF(N171="zníž. prenesená",J171,0)</f>
        <v>0</v>
      </c>
      <c r="BI171" s="249">
        <f t="shared" ref="BI171:BI234" si="28">IF(N171="nulová",J171,0)</f>
        <v>0</v>
      </c>
      <c r="BJ171" s="211" t="s">
        <v>86</v>
      </c>
      <c r="BK171" s="249">
        <f t="shared" ref="BK171:BK234" si="29">ROUND(I171*H171,2)</f>
        <v>0</v>
      </c>
      <c r="BL171" s="211" t="s">
        <v>144</v>
      </c>
      <c r="BM171" s="161" t="s">
        <v>439</v>
      </c>
    </row>
    <row r="172" spans="2:65" s="2" customFormat="1" ht="16.5" customHeight="1">
      <c r="B172" s="246"/>
      <c r="C172" s="163" t="s">
        <v>292</v>
      </c>
      <c r="D172" s="163" t="s">
        <v>322</v>
      </c>
      <c r="E172" s="164" t="s">
        <v>3541</v>
      </c>
      <c r="F172" s="165" t="s">
        <v>3542</v>
      </c>
      <c r="G172" s="166" t="s">
        <v>143</v>
      </c>
      <c r="H172" s="167">
        <v>300</v>
      </c>
      <c r="I172" s="180"/>
      <c r="J172" s="168">
        <f t="shared" si="20"/>
        <v>0</v>
      </c>
      <c r="K172" s="169"/>
      <c r="L172" s="170"/>
      <c r="M172" s="171" t="s">
        <v>1</v>
      </c>
      <c r="N172" s="251" t="s">
        <v>39</v>
      </c>
      <c r="O172" s="248">
        <v>0</v>
      </c>
      <c r="P172" s="248">
        <f t="shared" si="21"/>
        <v>0</v>
      </c>
      <c r="Q172" s="248">
        <v>0</v>
      </c>
      <c r="R172" s="248">
        <f t="shared" si="22"/>
        <v>0</v>
      </c>
      <c r="S172" s="248">
        <v>0</v>
      </c>
      <c r="T172" s="160">
        <f t="shared" si="23"/>
        <v>0</v>
      </c>
      <c r="AR172" s="161" t="s">
        <v>170</v>
      </c>
      <c r="AT172" s="161" t="s">
        <v>322</v>
      </c>
      <c r="AU172" s="161" t="s">
        <v>80</v>
      </c>
      <c r="AY172" s="211" t="s">
        <v>138</v>
      </c>
      <c r="BE172" s="249">
        <f t="shared" si="24"/>
        <v>0</v>
      </c>
      <c r="BF172" s="249">
        <f t="shared" si="25"/>
        <v>0</v>
      </c>
      <c r="BG172" s="249">
        <f t="shared" si="26"/>
        <v>0</v>
      </c>
      <c r="BH172" s="249">
        <f t="shared" si="27"/>
        <v>0</v>
      </c>
      <c r="BI172" s="249">
        <f t="shared" si="28"/>
        <v>0</v>
      </c>
      <c r="BJ172" s="211" t="s">
        <v>86</v>
      </c>
      <c r="BK172" s="249">
        <f t="shared" si="29"/>
        <v>0</v>
      </c>
      <c r="BL172" s="211" t="s">
        <v>144</v>
      </c>
      <c r="BM172" s="161" t="s">
        <v>447</v>
      </c>
    </row>
    <row r="173" spans="2:65" s="2" customFormat="1" ht="21.75" customHeight="1">
      <c r="B173" s="246"/>
      <c r="C173" s="150" t="s">
        <v>296</v>
      </c>
      <c r="D173" s="150" t="s">
        <v>140</v>
      </c>
      <c r="E173" s="151" t="s">
        <v>3543</v>
      </c>
      <c r="F173" s="152" t="s">
        <v>3544</v>
      </c>
      <c r="G173" s="153" t="s">
        <v>143</v>
      </c>
      <c r="H173" s="154">
        <v>180</v>
      </c>
      <c r="I173" s="178"/>
      <c r="J173" s="155">
        <f t="shared" si="20"/>
        <v>0</v>
      </c>
      <c r="K173" s="247"/>
      <c r="L173" s="39"/>
      <c r="M173" s="157" t="s">
        <v>1</v>
      </c>
      <c r="N173" s="234" t="s">
        <v>39</v>
      </c>
      <c r="O173" s="248">
        <v>0</v>
      </c>
      <c r="P173" s="248">
        <f t="shared" si="21"/>
        <v>0</v>
      </c>
      <c r="Q173" s="248">
        <v>0</v>
      </c>
      <c r="R173" s="248">
        <f t="shared" si="22"/>
        <v>0</v>
      </c>
      <c r="S173" s="248">
        <v>0</v>
      </c>
      <c r="T173" s="160">
        <f t="shared" si="23"/>
        <v>0</v>
      </c>
      <c r="AR173" s="161" t="s">
        <v>144</v>
      </c>
      <c r="AT173" s="161" t="s">
        <v>140</v>
      </c>
      <c r="AU173" s="161" t="s">
        <v>80</v>
      </c>
      <c r="AY173" s="211" t="s">
        <v>138</v>
      </c>
      <c r="BE173" s="249">
        <f t="shared" si="24"/>
        <v>0</v>
      </c>
      <c r="BF173" s="249">
        <f t="shared" si="25"/>
        <v>0</v>
      </c>
      <c r="BG173" s="249">
        <f t="shared" si="26"/>
        <v>0</v>
      </c>
      <c r="BH173" s="249">
        <f t="shared" si="27"/>
        <v>0</v>
      </c>
      <c r="BI173" s="249">
        <f t="shared" si="28"/>
        <v>0</v>
      </c>
      <c r="BJ173" s="211" t="s">
        <v>86</v>
      </c>
      <c r="BK173" s="249">
        <f t="shared" si="29"/>
        <v>0</v>
      </c>
      <c r="BL173" s="211" t="s">
        <v>144</v>
      </c>
      <c r="BM173" s="161" t="s">
        <v>455</v>
      </c>
    </row>
    <row r="174" spans="2:65" s="2" customFormat="1" ht="16.5" customHeight="1">
      <c r="B174" s="246"/>
      <c r="C174" s="163" t="s">
        <v>301</v>
      </c>
      <c r="D174" s="163" t="s">
        <v>322</v>
      </c>
      <c r="E174" s="164" t="s">
        <v>3545</v>
      </c>
      <c r="F174" s="165" t="s">
        <v>3546</v>
      </c>
      <c r="G174" s="166" t="s">
        <v>143</v>
      </c>
      <c r="H174" s="167">
        <v>180</v>
      </c>
      <c r="I174" s="180"/>
      <c r="J174" s="168">
        <f t="shared" si="20"/>
        <v>0</v>
      </c>
      <c r="K174" s="169"/>
      <c r="L174" s="170"/>
      <c r="M174" s="171" t="s">
        <v>1</v>
      </c>
      <c r="N174" s="251" t="s">
        <v>39</v>
      </c>
      <c r="O174" s="248">
        <v>0</v>
      </c>
      <c r="P174" s="248">
        <f t="shared" si="21"/>
        <v>0</v>
      </c>
      <c r="Q174" s="248">
        <v>0</v>
      </c>
      <c r="R174" s="248">
        <f t="shared" si="22"/>
        <v>0</v>
      </c>
      <c r="S174" s="248">
        <v>0</v>
      </c>
      <c r="T174" s="160">
        <f t="shared" si="23"/>
        <v>0</v>
      </c>
      <c r="AR174" s="161" t="s">
        <v>170</v>
      </c>
      <c r="AT174" s="161" t="s">
        <v>322</v>
      </c>
      <c r="AU174" s="161" t="s">
        <v>80</v>
      </c>
      <c r="AY174" s="211" t="s">
        <v>138</v>
      </c>
      <c r="BE174" s="249">
        <f t="shared" si="24"/>
        <v>0</v>
      </c>
      <c r="BF174" s="249">
        <f t="shared" si="25"/>
        <v>0</v>
      </c>
      <c r="BG174" s="249">
        <f t="shared" si="26"/>
        <v>0</v>
      </c>
      <c r="BH174" s="249">
        <f t="shared" si="27"/>
        <v>0</v>
      </c>
      <c r="BI174" s="249">
        <f t="shared" si="28"/>
        <v>0</v>
      </c>
      <c r="BJ174" s="211" t="s">
        <v>86</v>
      </c>
      <c r="BK174" s="249">
        <f t="shared" si="29"/>
        <v>0</v>
      </c>
      <c r="BL174" s="211" t="s">
        <v>144</v>
      </c>
      <c r="BM174" s="161" t="s">
        <v>463</v>
      </c>
    </row>
    <row r="175" spans="2:65" s="2" customFormat="1" ht="21.75" customHeight="1">
      <c r="B175" s="246"/>
      <c r="C175" s="150" t="s">
        <v>305</v>
      </c>
      <c r="D175" s="150" t="s">
        <v>140</v>
      </c>
      <c r="E175" s="151" t="s">
        <v>3547</v>
      </c>
      <c r="F175" s="152" t="s">
        <v>3548</v>
      </c>
      <c r="G175" s="153" t="s">
        <v>143</v>
      </c>
      <c r="H175" s="154">
        <v>550</v>
      </c>
      <c r="I175" s="178"/>
      <c r="J175" s="155">
        <f t="shared" si="20"/>
        <v>0</v>
      </c>
      <c r="K175" s="247"/>
      <c r="L175" s="39"/>
      <c r="M175" s="157" t="s">
        <v>1</v>
      </c>
      <c r="N175" s="234" t="s">
        <v>39</v>
      </c>
      <c r="O175" s="248">
        <v>0</v>
      </c>
      <c r="P175" s="248">
        <f t="shared" si="21"/>
        <v>0</v>
      </c>
      <c r="Q175" s="248">
        <v>0</v>
      </c>
      <c r="R175" s="248">
        <f t="shared" si="22"/>
        <v>0</v>
      </c>
      <c r="S175" s="248">
        <v>0</v>
      </c>
      <c r="T175" s="160">
        <f t="shared" si="23"/>
        <v>0</v>
      </c>
      <c r="AR175" s="161" t="s">
        <v>144</v>
      </c>
      <c r="AT175" s="161" t="s">
        <v>140</v>
      </c>
      <c r="AU175" s="161" t="s">
        <v>80</v>
      </c>
      <c r="AY175" s="211" t="s">
        <v>138</v>
      </c>
      <c r="BE175" s="249">
        <f t="shared" si="24"/>
        <v>0</v>
      </c>
      <c r="BF175" s="249">
        <f t="shared" si="25"/>
        <v>0</v>
      </c>
      <c r="BG175" s="249">
        <f t="shared" si="26"/>
        <v>0</v>
      </c>
      <c r="BH175" s="249">
        <f t="shared" si="27"/>
        <v>0</v>
      </c>
      <c r="BI175" s="249">
        <f t="shared" si="28"/>
        <v>0</v>
      </c>
      <c r="BJ175" s="211" t="s">
        <v>86</v>
      </c>
      <c r="BK175" s="249">
        <f t="shared" si="29"/>
        <v>0</v>
      </c>
      <c r="BL175" s="211" t="s">
        <v>144</v>
      </c>
      <c r="BM175" s="161" t="s">
        <v>471</v>
      </c>
    </row>
    <row r="176" spans="2:65" s="2" customFormat="1" ht="16.5" customHeight="1">
      <c r="B176" s="246"/>
      <c r="C176" s="163" t="s">
        <v>309</v>
      </c>
      <c r="D176" s="163" t="s">
        <v>322</v>
      </c>
      <c r="E176" s="164" t="s">
        <v>3549</v>
      </c>
      <c r="F176" s="165" t="s">
        <v>3550</v>
      </c>
      <c r="G176" s="166" t="s">
        <v>143</v>
      </c>
      <c r="H176" s="167">
        <v>550</v>
      </c>
      <c r="I176" s="180"/>
      <c r="J176" s="168">
        <f t="shared" si="20"/>
        <v>0</v>
      </c>
      <c r="K176" s="169"/>
      <c r="L176" s="170"/>
      <c r="M176" s="171" t="s">
        <v>1</v>
      </c>
      <c r="N176" s="251" t="s">
        <v>39</v>
      </c>
      <c r="O176" s="248">
        <v>0</v>
      </c>
      <c r="P176" s="248">
        <f t="shared" si="21"/>
        <v>0</v>
      </c>
      <c r="Q176" s="248">
        <v>0</v>
      </c>
      <c r="R176" s="248">
        <f t="shared" si="22"/>
        <v>0</v>
      </c>
      <c r="S176" s="248">
        <v>0</v>
      </c>
      <c r="T176" s="160">
        <f t="shared" si="23"/>
        <v>0</v>
      </c>
      <c r="AR176" s="161" t="s">
        <v>170</v>
      </c>
      <c r="AT176" s="161" t="s">
        <v>322</v>
      </c>
      <c r="AU176" s="161" t="s">
        <v>80</v>
      </c>
      <c r="AY176" s="211" t="s">
        <v>138</v>
      </c>
      <c r="BE176" s="249">
        <f t="shared" si="24"/>
        <v>0</v>
      </c>
      <c r="BF176" s="249">
        <f t="shared" si="25"/>
        <v>0</v>
      </c>
      <c r="BG176" s="249">
        <f t="shared" si="26"/>
        <v>0</v>
      </c>
      <c r="BH176" s="249">
        <f t="shared" si="27"/>
        <v>0</v>
      </c>
      <c r="BI176" s="249">
        <f t="shared" si="28"/>
        <v>0</v>
      </c>
      <c r="BJ176" s="211" t="s">
        <v>86</v>
      </c>
      <c r="BK176" s="249">
        <f t="shared" si="29"/>
        <v>0</v>
      </c>
      <c r="BL176" s="211" t="s">
        <v>144</v>
      </c>
      <c r="BM176" s="161" t="s">
        <v>479</v>
      </c>
    </row>
    <row r="177" spans="2:65" s="2" customFormat="1" ht="16.5" customHeight="1">
      <c r="B177" s="246"/>
      <c r="C177" s="150" t="s">
        <v>313</v>
      </c>
      <c r="D177" s="150" t="s">
        <v>140</v>
      </c>
      <c r="E177" s="151" t="s">
        <v>3551</v>
      </c>
      <c r="F177" s="152" t="s">
        <v>3552</v>
      </c>
      <c r="G177" s="153" t="s">
        <v>143</v>
      </c>
      <c r="H177" s="154">
        <v>4500</v>
      </c>
      <c r="I177" s="178"/>
      <c r="J177" s="155">
        <f t="shared" si="20"/>
        <v>0</v>
      </c>
      <c r="K177" s="247"/>
      <c r="L177" s="39"/>
      <c r="M177" s="157" t="s">
        <v>1</v>
      </c>
      <c r="N177" s="234" t="s">
        <v>39</v>
      </c>
      <c r="O177" s="248">
        <v>0</v>
      </c>
      <c r="P177" s="248">
        <f t="shared" si="21"/>
        <v>0</v>
      </c>
      <c r="Q177" s="248">
        <v>0</v>
      </c>
      <c r="R177" s="248">
        <f t="shared" si="22"/>
        <v>0</v>
      </c>
      <c r="S177" s="248">
        <v>0</v>
      </c>
      <c r="T177" s="160">
        <f t="shared" si="23"/>
        <v>0</v>
      </c>
      <c r="AR177" s="161" t="s">
        <v>144</v>
      </c>
      <c r="AT177" s="161" t="s">
        <v>140</v>
      </c>
      <c r="AU177" s="161" t="s">
        <v>80</v>
      </c>
      <c r="AY177" s="211" t="s">
        <v>138</v>
      </c>
      <c r="BE177" s="249">
        <f t="shared" si="24"/>
        <v>0</v>
      </c>
      <c r="BF177" s="249">
        <f t="shared" si="25"/>
        <v>0</v>
      </c>
      <c r="BG177" s="249">
        <f t="shared" si="26"/>
        <v>0</v>
      </c>
      <c r="BH177" s="249">
        <f t="shared" si="27"/>
        <v>0</v>
      </c>
      <c r="BI177" s="249">
        <f t="shared" si="28"/>
        <v>0</v>
      </c>
      <c r="BJ177" s="211" t="s">
        <v>86</v>
      </c>
      <c r="BK177" s="249">
        <f t="shared" si="29"/>
        <v>0</v>
      </c>
      <c r="BL177" s="211" t="s">
        <v>144</v>
      </c>
      <c r="BM177" s="161" t="s">
        <v>487</v>
      </c>
    </row>
    <row r="178" spans="2:65" s="2" customFormat="1" ht="16.5" customHeight="1">
      <c r="B178" s="246"/>
      <c r="C178" s="163" t="s">
        <v>317</v>
      </c>
      <c r="D178" s="163" t="s">
        <v>322</v>
      </c>
      <c r="E178" s="164" t="s">
        <v>3553</v>
      </c>
      <c r="F178" s="165" t="s">
        <v>3554</v>
      </c>
      <c r="G178" s="166" t="s">
        <v>143</v>
      </c>
      <c r="H178" s="167">
        <v>4500</v>
      </c>
      <c r="I178" s="180"/>
      <c r="J178" s="168">
        <f t="shared" si="20"/>
        <v>0</v>
      </c>
      <c r="K178" s="169"/>
      <c r="L178" s="170"/>
      <c r="M178" s="171" t="s">
        <v>1</v>
      </c>
      <c r="N178" s="251" t="s">
        <v>39</v>
      </c>
      <c r="O178" s="248">
        <v>0</v>
      </c>
      <c r="P178" s="248">
        <f t="shared" si="21"/>
        <v>0</v>
      </c>
      <c r="Q178" s="248">
        <v>0</v>
      </c>
      <c r="R178" s="248">
        <f t="shared" si="22"/>
        <v>0</v>
      </c>
      <c r="S178" s="248">
        <v>0</v>
      </c>
      <c r="T178" s="160">
        <f t="shared" si="23"/>
        <v>0</v>
      </c>
      <c r="AR178" s="161" t="s">
        <v>170</v>
      </c>
      <c r="AT178" s="161" t="s">
        <v>322</v>
      </c>
      <c r="AU178" s="161" t="s">
        <v>80</v>
      </c>
      <c r="AY178" s="211" t="s">
        <v>138</v>
      </c>
      <c r="BE178" s="249">
        <f t="shared" si="24"/>
        <v>0</v>
      </c>
      <c r="BF178" s="249">
        <f t="shared" si="25"/>
        <v>0</v>
      </c>
      <c r="BG178" s="249">
        <f t="shared" si="26"/>
        <v>0</v>
      </c>
      <c r="BH178" s="249">
        <f t="shared" si="27"/>
        <v>0</v>
      </c>
      <c r="BI178" s="249">
        <f t="shared" si="28"/>
        <v>0</v>
      </c>
      <c r="BJ178" s="211" t="s">
        <v>86</v>
      </c>
      <c r="BK178" s="249">
        <f t="shared" si="29"/>
        <v>0</v>
      </c>
      <c r="BL178" s="211" t="s">
        <v>144</v>
      </c>
      <c r="BM178" s="161" t="s">
        <v>496</v>
      </c>
    </row>
    <row r="179" spans="2:65" s="2" customFormat="1" ht="16.5" customHeight="1">
      <c r="B179" s="246"/>
      <c r="C179" s="150" t="s">
        <v>321</v>
      </c>
      <c r="D179" s="150" t="s">
        <v>140</v>
      </c>
      <c r="E179" s="151" t="s">
        <v>3555</v>
      </c>
      <c r="F179" s="152" t="s">
        <v>3556</v>
      </c>
      <c r="G179" s="153" t="s">
        <v>143</v>
      </c>
      <c r="H179" s="154">
        <v>4500</v>
      </c>
      <c r="I179" s="178"/>
      <c r="J179" s="155">
        <f t="shared" si="20"/>
        <v>0</v>
      </c>
      <c r="K179" s="247"/>
      <c r="L179" s="39"/>
      <c r="M179" s="157" t="s">
        <v>1</v>
      </c>
      <c r="N179" s="234" t="s">
        <v>39</v>
      </c>
      <c r="O179" s="248">
        <v>0</v>
      </c>
      <c r="P179" s="248">
        <f t="shared" si="21"/>
        <v>0</v>
      </c>
      <c r="Q179" s="248">
        <v>0</v>
      </c>
      <c r="R179" s="248">
        <f t="shared" si="22"/>
        <v>0</v>
      </c>
      <c r="S179" s="248">
        <v>0</v>
      </c>
      <c r="T179" s="160">
        <f t="shared" si="23"/>
        <v>0</v>
      </c>
      <c r="AR179" s="161" t="s">
        <v>144</v>
      </c>
      <c r="AT179" s="161" t="s">
        <v>140</v>
      </c>
      <c r="AU179" s="161" t="s">
        <v>80</v>
      </c>
      <c r="AY179" s="211" t="s">
        <v>138</v>
      </c>
      <c r="BE179" s="249">
        <f t="shared" si="24"/>
        <v>0</v>
      </c>
      <c r="BF179" s="249">
        <f t="shared" si="25"/>
        <v>0</v>
      </c>
      <c r="BG179" s="249">
        <f t="shared" si="26"/>
        <v>0</v>
      </c>
      <c r="BH179" s="249">
        <f t="shared" si="27"/>
        <v>0</v>
      </c>
      <c r="BI179" s="249">
        <f t="shared" si="28"/>
        <v>0</v>
      </c>
      <c r="BJ179" s="211" t="s">
        <v>86</v>
      </c>
      <c r="BK179" s="249">
        <f t="shared" si="29"/>
        <v>0</v>
      </c>
      <c r="BL179" s="211" t="s">
        <v>144</v>
      </c>
      <c r="BM179" s="161" t="s">
        <v>504</v>
      </c>
    </row>
    <row r="180" spans="2:65" s="2" customFormat="1" ht="16.5" customHeight="1">
      <c r="B180" s="246"/>
      <c r="C180" s="163" t="s">
        <v>326</v>
      </c>
      <c r="D180" s="163" t="s">
        <v>322</v>
      </c>
      <c r="E180" s="164" t="s">
        <v>3557</v>
      </c>
      <c r="F180" s="165" t="s">
        <v>3558</v>
      </c>
      <c r="G180" s="166" t="s">
        <v>143</v>
      </c>
      <c r="H180" s="167">
        <v>4500</v>
      </c>
      <c r="I180" s="180"/>
      <c r="J180" s="168">
        <f t="shared" si="20"/>
        <v>0</v>
      </c>
      <c r="K180" s="169"/>
      <c r="L180" s="170"/>
      <c r="M180" s="171" t="s">
        <v>1</v>
      </c>
      <c r="N180" s="251" t="s">
        <v>39</v>
      </c>
      <c r="O180" s="248">
        <v>0</v>
      </c>
      <c r="P180" s="248">
        <f t="shared" si="21"/>
        <v>0</v>
      </c>
      <c r="Q180" s="248">
        <v>0</v>
      </c>
      <c r="R180" s="248">
        <f t="shared" si="22"/>
        <v>0</v>
      </c>
      <c r="S180" s="248">
        <v>0</v>
      </c>
      <c r="T180" s="160">
        <f t="shared" si="23"/>
        <v>0</v>
      </c>
      <c r="AR180" s="161" t="s">
        <v>170</v>
      </c>
      <c r="AT180" s="161" t="s">
        <v>322</v>
      </c>
      <c r="AU180" s="161" t="s">
        <v>80</v>
      </c>
      <c r="AY180" s="211" t="s">
        <v>138</v>
      </c>
      <c r="BE180" s="249">
        <f t="shared" si="24"/>
        <v>0</v>
      </c>
      <c r="BF180" s="249">
        <f t="shared" si="25"/>
        <v>0</v>
      </c>
      <c r="BG180" s="249">
        <f t="shared" si="26"/>
        <v>0</v>
      </c>
      <c r="BH180" s="249">
        <f t="shared" si="27"/>
        <v>0</v>
      </c>
      <c r="BI180" s="249">
        <f t="shared" si="28"/>
        <v>0</v>
      </c>
      <c r="BJ180" s="211" t="s">
        <v>86</v>
      </c>
      <c r="BK180" s="249">
        <f t="shared" si="29"/>
        <v>0</v>
      </c>
      <c r="BL180" s="211" t="s">
        <v>144</v>
      </c>
      <c r="BM180" s="161" t="s">
        <v>512</v>
      </c>
    </row>
    <row r="181" spans="2:65" s="2" customFormat="1" ht="16.5" customHeight="1">
      <c r="B181" s="246"/>
      <c r="C181" s="150" t="s">
        <v>330</v>
      </c>
      <c r="D181" s="150" t="s">
        <v>140</v>
      </c>
      <c r="E181" s="151" t="s">
        <v>3559</v>
      </c>
      <c r="F181" s="152" t="s">
        <v>3560</v>
      </c>
      <c r="G181" s="153" t="s">
        <v>143</v>
      </c>
      <c r="H181" s="154">
        <v>4500</v>
      </c>
      <c r="I181" s="178"/>
      <c r="J181" s="155">
        <f t="shared" si="20"/>
        <v>0</v>
      </c>
      <c r="K181" s="247"/>
      <c r="L181" s="39"/>
      <c r="M181" s="157" t="s">
        <v>1</v>
      </c>
      <c r="N181" s="234" t="s">
        <v>39</v>
      </c>
      <c r="O181" s="248">
        <v>0</v>
      </c>
      <c r="P181" s="248">
        <f t="shared" si="21"/>
        <v>0</v>
      </c>
      <c r="Q181" s="248">
        <v>0</v>
      </c>
      <c r="R181" s="248">
        <f t="shared" si="22"/>
        <v>0</v>
      </c>
      <c r="S181" s="248">
        <v>0</v>
      </c>
      <c r="T181" s="160">
        <f t="shared" si="23"/>
        <v>0</v>
      </c>
      <c r="AR181" s="161" t="s">
        <v>144</v>
      </c>
      <c r="AT181" s="161" t="s">
        <v>140</v>
      </c>
      <c r="AU181" s="161" t="s">
        <v>80</v>
      </c>
      <c r="AY181" s="211" t="s">
        <v>138</v>
      </c>
      <c r="BE181" s="249">
        <f t="shared" si="24"/>
        <v>0</v>
      </c>
      <c r="BF181" s="249">
        <f t="shared" si="25"/>
        <v>0</v>
      </c>
      <c r="BG181" s="249">
        <f t="shared" si="26"/>
        <v>0</v>
      </c>
      <c r="BH181" s="249">
        <f t="shared" si="27"/>
        <v>0</v>
      </c>
      <c r="BI181" s="249">
        <f t="shared" si="28"/>
        <v>0</v>
      </c>
      <c r="BJ181" s="211" t="s">
        <v>86</v>
      </c>
      <c r="BK181" s="249">
        <f t="shared" si="29"/>
        <v>0</v>
      </c>
      <c r="BL181" s="211" t="s">
        <v>144</v>
      </c>
      <c r="BM181" s="161" t="s">
        <v>521</v>
      </c>
    </row>
    <row r="182" spans="2:65" s="2" customFormat="1" ht="16.5" customHeight="1">
      <c r="B182" s="246"/>
      <c r="C182" s="163" t="s">
        <v>334</v>
      </c>
      <c r="D182" s="163" t="s">
        <v>322</v>
      </c>
      <c r="E182" s="164" t="s">
        <v>3561</v>
      </c>
      <c r="F182" s="165" t="s">
        <v>3562</v>
      </c>
      <c r="G182" s="166" t="s">
        <v>143</v>
      </c>
      <c r="H182" s="167">
        <v>4500</v>
      </c>
      <c r="I182" s="180"/>
      <c r="J182" s="168">
        <f t="shared" si="20"/>
        <v>0</v>
      </c>
      <c r="K182" s="169"/>
      <c r="L182" s="170"/>
      <c r="M182" s="171" t="s">
        <v>1</v>
      </c>
      <c r="N182" s="251" t="s">
        <v>39</v>
      </c>
      <c r="O182" s="248">
        <v>0</v>
      </c>
      <c r="P182" s="248">
        <f t="shared" si="21"/>
        <v>0</v>
      </c>
      <c r="Q182" s="248">
        <v>0</v>
      </c>
      <c r="R182" s="248">
        <f t="shared" si="22"/>
        <v>0</v>
      </c>
      <c r="S182" s="248">
        <v>0</v>
      </c>
      <c r="T182" s="160">
        <f t="shared" si="23"/>
        <v>0</v>
      </c>
      <c r="AR182" s="161" t="s">
        <v>170</v>
      </c>
      <c r="AT182" s="161" t="s">
        <v>322</v>
      </c>
      <c r="AU182" s="161" t="s">
        <v>80</v>
      </c>
      <c r="AY182" s="211" t="s">
        <v>138</v>
      </c>
      <c r="BE182" s="249">
        <f t="shared" si="24"/>
        <v>0</v>
      </c>
      <c r="BF182" s="249">
        <f t="shared" si="25"/>
        <v>0</v>
      </c>
      <c r="BG182" s="249">
        <f t="shared" si="26"/>
        <v>0</v>
      </c>
      <c r="BH182" s="249">
        <f t="shared" si="27"/>
        <v>0</v>
      </c>
      <c r="BI182" s="249">
        <f t="shared" si="28"/>
        <v>0</v>
      </c>
      <c r="BJ182" s="211" t="s">
        <v>86</v>
      </c>
      <c r="BK182" s="249">
        <f t="shared" si="29"/>
        <v>0</v>
      </c>
      <c r="BL182" s="211" t="s">
        <v>144</v>
      </c>
      <c r="BM182" s="161" t="s">
        <v>529</v>
      </c>
    </row>
    <row r="183" spans="2:65" s="2" customFormat="1" ht="16.5" customHeight="1">
      <c r="B183" s="246"/>
      <c r="C183" s="150" t="s">
        <v>338</v>
      </c>
      <c r="D183" s="150" t="s">
        <v>140</v>
      </c>
      <c r="E183" s="151" t="s">
        <v>3563</v>
      </c>
      <c r="F183" s="152" t="s">
        <v>3564</v>
      </c>
      <c r="G183" s="153" t="s">
        <v>143</v>
      </c>
      <c r="H183" s="154">
        <v>450</v>
      </c>
      <c r="I183" s="178"/>
      <c r="J183" s="155">
        <f t="shared" si="20"/>
        <v>0</v>
      </c>
      <c r="K183" s="247"/>
      <c r="L183" s="39"/>
      <c r="M183" s="157" t="s">
        <v>1</v>
      </c>
      <c r="N183" s="234" t="s">
        <v>39</v>
      </c>
      <c r="O183" s="248">
        <v>0</v>
      </c>
      <c r="P183" s="248">
        <f t="shared" si="21"/>
        <v>0</v>
      </c>
      <c r="Q183" s="248">
        <v>0</v>
      </c>
      <c r="R183" s="248">
        <f t="shared" si="22"/>
        <v>0</v>
      </c>
      <c r="S183" s="248">
        <v>0</v>
      </c>
      <c r="T183" s="160">
        <f t="shared" si="23"/>
        <v>0</v>
      </c>
      <c r="AR183" s="161" t="s">
        <v>144</v>
      </c>
      <c r="AT183" s="161" t="s">
        <v>140</v>
      </c>
      <c r="AU183" s="161" t="s">
        <v>80</v>
      </c>
      <c r="AY183" s="211" t="s">
        <v>138</v>
      </c>
      <c r="BE183" s="249">
        <f t="shared" si="24"/>
        <v>0</v>
      </c>
      <c r="BF183" s="249">
        <f t="shared" si="25"/>
        <v>0</v>
      </c>
      <c r="BG183" s="249">
        <f t="shared" si="26"/>
        <v>0</v>
      </c>
      <c r="BH183" s="249">
        <f t="shared" si="27"/>
        <v>0</v>
      </c>
      <c r="BI183" s="249">
        <f t="shared" si="28"/>
        <v>0</v>
      </c>
      <c r="BJ183" s="211" t="s">
        <v>86</v>
      </c>
      <c r="BK183" s="249">
        <f t="shared" si="29"/>
        <v>0</v>
      </c>
      <c r="BL183" s="211" t="s">
        <v>144</v>
      </c>
      <c r="BM183" s="161" t="s">
        <v>537</v>
      </c>
    </row>
    <row r="184" spans="2:65" s="2" customFormat="1" ht="16.5" customHeight="1">
      <c r="B184" s="246"/>
      <c r="C184" s="163" t="s">
        <v>342</v>
      </c>
      <c r="D184" s="163" t="s">
        <v>322</v>
      </c>
      <c r="E184" s="164" t="s">
        <v>3565</v>
      </c>
      <c r="F184" s="165" t="s">
        <v>3566</v>
      </c>
      <c r="G184" s="166" t="s">
        <v>143</v>
      </c>
      <c r="H184" s="167">
        <v>450</v>
      </c>
      <c r="I184" s="180"/>
      <c r="J184" s="168">
        <f t="shared" si="20"/>
        <v>0</v>
      </c>
      <c r="K184" s="169"/>
      <c r="L184" s="170"/>
      <c r="M184" s="171" t="s">
        <v>1</v>
      </c>
      <c r="N184" s="251" t="s">
        <v>39</v>
      </c>
      <c r="O184" s="248">
        <v>0</v>
      </c>
      <c r="P184" s="248">
        <f t="shared" si="21"/>
        <v>0</v>
      </c>
      <c r="Q184" s="248">
        <v>0</v>
      </c>
      <c r="R184" s="248">
        <f t="shared" si="22"/>
        <v>0</v>
      </c>
      <c r="S184" s="248">
        <v>0</v>
      </c>
      <c r="T184" s="160">
        <f t="shared" si="23"/>
        <v>0</v>
      </c>
      <c r="AR184" s="161" t="s">
        <v>170</v>
      </c>
      <c r="AT184" s="161" t="s">
        <v>322</v>
      </c>
      <c r="AU184" s="161" t="s">
        <v>80</v>
      </c>
      <c r="AY184" s="211" t="s">
        <v>138</v>
      </c>
      <c r="BE184" s="249">
        <f t="shared" si="24"/>
        <v>0</v>
      </c>
      <c r="BF184" s="249">
        <f t="shared" si="25"/>
        <v>0</v>
      </c>
      <c r="BG184" s="249">
        <f t="shared" si="26"/>
        <v>0</v>
      </c>
      <c r="BH184" s="249">
        <f t="shared" si="27"/>
        <v>0</v>
      </c>
      <c r="BI184" s="249">
        <f t="shared" si="28"/>
        <v>0</v>
      </c>
      <c r="BJ184" s="211" t="s">
        <v>86</v>
      </c>
      <c r="BK184" s="249">
        <f t="shared" si="29"/>
        <v>0</v>
      </c>
      <c r="BL184" s="211" t="s">
        <v>144</v>
      </c>
      <c r="BM184" s="161" t="s">
        <v>543</v>
      </c>
    </row>
    <row r="185" spans="2:65" s="2" customFormat="1" ht="16.5" customHeight="1">
      <c r="B185" s="246"/>
      <c r="C185" s="150" t="s">
        <v>346</v>
      </c>
      <c r="D185" s="150" t="s">
        <v>140</v>
      </c>
      <c r="E185" s="151" t="s">
        <v>3567</v>
      </c>
      <c r="F185" s="152" t="s">
        <v>3568</v>
      </c>
      <c r="G185" s="153" t="s">
        <v>143</v>
      </c>
      <c r="H185" s="154">
        <v>40</v>
      </c>
      <c r="I185" s="178"/>
      <c r="J185" s="155">
        <f t="shared" si="20"/>
        <v>0</v>
      </c>
      <c r="K185" s="247"/>
      <c r="L185" s="39"/>
      <c r="M185" s="157" t="s">
        <v>1</v>
      </c>
      <c r="N185" s="234" t="s">
        <v>39</v>
      </c>
      <c r="O185" s="248">
        <v>0</v>
      </c>
      <c r="P185" s="248">
        <f t="shared" si="21"/>
        <v>0</v>
      </c>
      <c r="Q185" s="248">
        <v>0</v>
      </c>
      <c r="R185" s="248">
        <f t="shared" si="22"/>
        <v>0</v>
      </c>
      <c r="S185" s="248">
        <v>0</v>
      </c>
      <c r="T185" s="160">
        <f t="shared" si="23"/>
        <v>0</v>
      </c>
      <c r="AR185" s="161" t="s">
        <v>144</v>
      </c>
      <c r="AT185" s="161" t="s">
        <v>140</v>
      </c>
      <c r="AU185" s="161" t="s">
        <v>80</v>
      </c>
      <c r="AY185" s="211" t="s">
        <v>138</v>
      </c>
      <c r="BE185" s="249">
        <f t="shared" si="24"/>
        <v>0</v>
      </c>
      <c r="BF185" s="249">
        <f t="shared" si="25"/>
        <v>0</v>
      </c>
      <c r="BG185" s="249">
        <f t="shared" si="26"/>
        <v>0</v>
      </c>
      <c r="BH185" s="249">
        <f t="shared" si="27"/>
        <v>0</v>
      </c>
      <c r="BI185" s="249">
        <f t="shared" si="28"/>
        <v>0</v>
      </c>
      <c r="BJ185" s="211" t="s">
        <v>86</v>
      </c>
      <c r="BK185" s="249">
        <f t="shared" si="29"/>
        <v>0</v>
      </c>
      <c r="BL185" s="211" t="s">
        <v>144</v>
      </c>
      <c r="BM185" s="161" t="s">
        <v>551</v>
      </c>
    </row>
    <row r="186" spans="2:65" s="2" customFormat="1" ht="16.5" customHeight="1">
      <c r="B186" s="246"/>
      <c r="C186" s="163" t="s">
        <v>350</v>
      </c>
      <c r="D186" s="163" t="s">
        <v>322</v>
      </c>
      <c r="E186" s="164" t="s">
        <v>3569</v>
      </c>
      <c r="F186" s="165" t="s">
        <v>3570</v>
      </c>
      <c r="G186" s="166" t="s">
        <v>143</v>
      </c>
      <c r="H186" s="167">
        <v>40</v>
      </c>
      <c r="I186" s="180"/>
      <c r="J186" s="168">
        <f t="shared" si="20"/>
        <v>0</v>
      </c>
      <c r="K186" s="169"/>
      <c r="L186" s="170"/>
      <c r="M186" s="171" t="s">
        <v>1</v>
      </c>
      <c r="N186" s="251" t="s">
        <v>39</v>
      </c>
      <c r="O186" s="248">
        <v>0</v>
      </c>
      <c r="P186" s="248">
        <f t="shared" si="21"/>
        <v>0</v>
      </c>
      <c r="Q186" s="248">
        <v>0</v>
      </c>
      <c r="R186" s="248">
        <f t="shared" si="22"/>
        <v>0</v>
      </c>
      <c r="S186" s="248">
        <v>0</v>
      </c>
      <c r="T186" s="160">
        <f t="shared" si="23"/>
        <v>0</v>
      </c>
      <c r="AR186" s="161" t="s">
        <v>170</v>
      </c>
      <c r="AT186" s="161" t="s">
        <v>322</v>
      </c>
      <c r="AU186" s="161" t="s">
        <v>80</v>
      </c>
      <c r="AY186" s="211" t="s">
        <v>138</v>
      </c>
      <c r="BE186" s="249">
        <f t="shared" si="24"/>
        <v>0</v>
      </c>
      <c r="BF186" s="249">
        <f t="shared" si="25"/>
        <v>0</v>
      </c>
      <c r="BG186" s="249">
        <f t="shared" si="26"/>
        <v>0</v>
      </c>
      <c r="BH186" s="249">
        <f t="shared" si="27"/>
        <v>0</v>
      </c>
      <c r="BI186" s="249">
        <f t="shared" si="28"/>
        <v>0</v>
      </c>
      <c r="BJ186" s="211" t="s">
        <v>86</v>
      </c>
      <c r="BK186" s="249">
        <f t="shared" si="29"/>
        <v>0</v>
      </c>
      <c r="BL186" s="211" t="s">
        <v>144</v>
      </c>
      <c r="BM186" s="161" t="s">
        <v>559</v>
      </c>
    </row>
    <row r="187" spans="2:65" s="2" customFormat="1" ht="16.5" customHeight="1">
      <c r="B187" s="246"/>
      <c r="C187" s="150" t="s">
        <v>354</v>
      </c>
      <c r="D187" s="150" t="s">
        <v>140</v>
      </c>
      <c r="E187" s="151" t="s">
        <v>3571</v>
      </c>
      <c r="F187" s="152" t="s">
        <v>3572</v>
      </c>
      <c r="G187" s="153" t="s">
        <v>143</v>
      </c>
      <c r="H187" s="154">
        <v>600</v>
      </c>
      <c r="I187" s="178"/>
      <c r="J187" s="155">
        <f t="shared" si="20"/>
        <v>0</v>
      </c>
      <c r="K187" s="247"/>
      <c r="L187" s="39"/>
      <c r="M187" s="157" t="s">
        <v>1</v>
      </c>
      <c r="N187" s="234" t="s">
        <v>39</v>
      </c>
      <c r="O187" s="248">
        <v>0</v>
      </c>
      <c r="P187" s="248">
        <f t="shared" si="21"/>
        <v>0</v>
      </c>
      <c r="Q187" s="248">
        <v>0</v>
      </c>
      <c r="R187" s="248">
        <f t="shared" si="22"/>
        <v>0</v>
      </c>
      <c r="S187" s="248">
        <v>0</v>
      </c>
      <c r="T187" s="160">
        <f t="shared" si="23"/>
        <v>0</v>
      </c>
      <c r="AR187" s="161" t="s">
        <v>144</v>
      </c>
      <c r="AT187" s="161" t="s">
        <v>140</v>
      </c>
      <c r="AU187" s="161" t="s">
        <v>80</v>
      </c>
      <c r="AY187" s="211" t="s">
        <v>138</v>
      </c>
      <c r="BE187" s="249">
        <f t="shared" si="24"/>
        <v>0</v>
      </c>
      <c r="BF187" s="249">
        <f t="shared" si="25"/>
        <v>0</v>
      </c>
      <c r="BG187" s="249">
        <f t="shared" si="26"/>
        <v>0</v>
      </c>
      <c r="BH187" s="249">
        <f t="shared" si="27"/>
        <v>0</v>
      </c>
      <c r="BI187" s="249">
        <f t="shared" si="28"/>
        <v>0</v>
      </c>
      <c r="BJ187" s="211" t="s">
        <v>86</v>
      </c>
      <c r="BK187" s="249">
        <f t="shared" si="29"/>
        <v>0</v>
      </c>
      <c r="BL187" s="211" t="s">
        <v>144</v>
      </c>
      <c r="BM187" s="161" t="s">
        <v>567</v>
      </c>
    </row>
    <row r="188" spans="2:65" s="2" customFormat="1" ht="16.5" customHeight="1">
      <c r="B188" s="246"/>
      <c r="C188" s="163" t="s">
        <v>358</v>
      </c>
      <c r="D188" s="163" t="s">
        <v>322</v>
      </c>
      <c r="E188" s="164" t="s">
        <v>3573</v>
      </c>
      <c r="F188" s="165" t="s">
        <v>3574</v>
      </c>
      <c r="G188" s="166" t="s">
        <v>143</v>
      </c>
      <c r="H188" s="167">
        <v>600</v>
      </c>
      <c r="I188" s="180"/>
      <c r="J188" s="168">
        <f t="shared" si="20"/>
        <v>0</v>
      </c>
      <c r="K188" s="169"/>
      <c r="L188" s="170"/>
      <c r="M188" s="171" t="s">
        <v>1</v>
      </c>
      <c r="N188" s="251" t="s">
        <v>39</v>
      </c>
      <c r="O188" s="248">
        <v>0</v>
      </c>
      <c r="P188" s="248">
        <f t="shared" si="21"/>
        <v>0</v>
      </c>
      <c r="Q188" s="248">
        <v>0</v>
      </c>
      <c r="R188" s="248">
        <f t="shared" si="22"/>
        <v>0</v>
      </c>
      <c r="S188" s="248">
        <v>0</v>
      </c>
      <c r="T188" s="160">
        <f t="shared" si="23"/>
        <v>0</v>
      </c>
      <c r="AR188" s="161" t="s">
        <v>170</v>
      </c>
      <c r="AT188" s="161" t="s">
        <v>322</v>
      </c>
      <c r="AU188" s="161" t="s">
        <v>80</v>
      </c>
      <c r="AY188" s="211" t="s">
        <v>138</v>
      </c>
      <c r="BE188" s="249">
        <f t="shared" si="24"/>
        <v>0</v>
      </c>
      <c r="BF188" s="249">
        <f t="shared" si="25"/>
        <v>0</v>
      </c>
      <c r="BG188" s="249">
        <f t="shared" si="26"/>
        <v>0</v>
      </c>
      <c r="BH188" s="249">
        <f t="shared" si="27"/>
        <v>0</v>
      </c>
      <c r="BI188" s="249">
        <f t="shared" si="28"/>
        <v>0</v>
      </c>
      <c r="BJ188" s="211" t="s">
        <v>86</v>
      </c>
      <c r="BK188" s="249">
        <f t="shared" si="29"/>
        <v>0</v>
      </c>
      <c r="BL188" s="211" t="s">
        <v>144</v>
      </c>
      <c r="BM188" s="161" t="s">
        <v>575</v>
      </c>
    </row>
    <row r="189" spans="2:65" s="2" customFormat="1" ht="16.5" customHeight="1">
      <c r="B189" s="246"/>
      <c r="C189" s="150" t="s">
        <v>362</v>
      </c>
      <c r="D189" s="150" t="s">
        <v>140</v>
      </c>
      <c r="E189" s="151" t="s">
        <v>3575</v>
      </c>
      <c r="F189" s="152" t="s">
        <v>3576</v>
      </c>
      <c r="G189" s="153" t="s">
        <v>143</v>
      </c>
      <c r="H189" s="154">
        <v>80</v>
      </c>
      <c r="I189" s="178"/>
      <c r="J189" s="155">
        <f t="shared" si="20"/>
        <v>0</v>
      </c>
      <c r="K189" s="247"/>
      <c r="L189" s="39"/>
      <c r="M189" s="157" t="s">
        <v>1</v>
      </c>
      <c r="N189" s="234" t="s">
        <v>39</v>
      </c>
      <c r="O189" s="248">
        <v>0</v>
      </c>
      <c r="P189" s="248">
        <f t="shared" si="21"/>
        <v>0</v>
      </c>
      <c r="Q189" s="248">
        <v>0</v>
      </c>
      <c r="R189" s="248">
        <f t="shared" si="22"/>
        <v>0</v>
      </c>
      <c r="S189" s="248">
        <v>0</v>
      </c>
      <c r="T189" s="160">
        <f t="shared" si="23"/>
        <v>0</v>
      </c>
      <c r="AR189" s="161" t="s">
        <v>144</v>
      </c>
      <c r="AT189" s="161" t="s">
        <v>140</v>
      </c>
      <c r="AU189" s="161" t="s">
        <v>80</v>
      </c>
      <c r="AY189" s="211" t="s">
        <v>138</v>
      </c>
      <c r="BE189" s="249">
        <f t="shared" si="24"/>
        <v>0</v>
      </c>
      <c r="BF189" s="249">
        <f t="shared" si="25"/>
        <v>0</v>
      </c>
      <c r="BG189" s="249">
        <f t="shared" si="26"/>
        <v>0</v>
      </c>
      <c r="BH189" s="249">
        <f t="shared" si="27"/>
        <v>0</v>
      </c>
      <c r="BI189" s="249">
        <f t="shared" si="28"/>
        <v>0</v>
      </c>
      <c r="BJ189" s="211" t="s">
        <v>86</v>
      </c>
      <c r="BK189" s="249">
        <f t="shared" si="29"/>
        <v>0</v>
      </c>
      <c r="BL189" s="211" t="s">
        <v>144</v>
      </c>
      <c r="BM189" s="161" t="s">
        <v>583</v>
      </c>
    </row>
    <row r="190" spans="2:65" s="2" customFormat="1" ht="16.5" customHeight="1">
      <c r="B190" s="246"/>
      <c r="C190" s="163" t="s">
        <v>366</v>
      </c>
      <c r="D190" s="163" t="s">
        <v>322</v>
      </c>
      <c r="E190" s="164" t="s">
        <v>3577</v>
      </c>
      <c r="F190" s="165" t="s">
        <v>3578</v>
      </c>
      <c r="G190" s="166" t="s">
        <v>143</v>
      </c>
      <c r="H190" s="167">
        <v>80</v>
      </c>
      <c r="I190" s="180"/>
      <c r="J190" s="168">
        <f t="shared" si="20"/>
        <v>0</v>
      </c>
      <c r="K190" s="169"/>
      <c r="L190" s="170"/>
      <c r="M190" s="171" t="s">
        <v>1</v>
      </c>
      <c r="N190" s="251" t="s">
        <v>39</v>
      </c>
      <c r="O190" s="248">
        <v>0</v>
      </c>
      <c r="P190" s="248">
        <f t="shared" si="21"/>
        <v>0</v>
      </c>
      <c r="Q190" s="248">
        <v>0</v>
      </c>
      <c r="R190" s="248">
        <f t="shared" si="22"/>
        <v>0</v>
      </c>
      <c r="S190" s="248">
        <v>0</v>
      </c>
      <c r="T190" s="160">
        <f t="shared" si="23"/>
        <v>0</v>
      </c>
      <c r="AR190" s="161" t="s">
        <v>170</v>
      </c>
      <c r="AT190" s="161" t="s">
        <v>322</v>
      </c>
      <c r="AU190" s="161" t="s">
        <v>80</v>
      </c>
      <c r="AY190" s="211" t="s">
        <v>138</v>
      </c>
      <c r="BE190" s="249">
        <f t="shared" si="24"/>
        <v>0</v>
      </c>
      <c r="BF190" s="249">
        <f t="shared" si="25"/>
        <v>0</v>
      </c>
      <c r="BG190" s="249">
        <f t="shared" si="26"/>
        <v>0</v>
      </c>
      <c r="BH190" s="249">
        <f t="shared" si="27"/>
        <v>0</v>
      </c>
      <c r="BI190" s="249">
        <f t="shared" si="28"/>
        <v>0</v>
      </c>
      <c r="BJ190" s="211" t="s">
        <v>86</v>
      </c>
      <c r="BK190" s="249">
        <f t="shared" si="29"/>
        <v>0</v>
      </c>
      <c r="BL190" s="211" t="s">
        <v>144</v>
      </c>
      <c r="BM190" s="161" t="s">
        <v>591</v>
      </c>
    </row>
    <row r="191" spans="2:65" s="2" customFormat="1" ht="16.5" customHeight="1">
      <c r="B191" s="246"/>
      <c r="C191" s="150" t="s">
        <v>370</v>
      </c>
      <c r="D191" s="150" t="s">
        <v>140</v>
      </c>
      <c r="E191" s="151" t="s">
        <v>3579</v>
      </c>
      <c r="F191" s="152" t="s">
        <v>3580</v>
      </c>
      <c r="G191" s="153" t="s">
        <v>143</v>
      </c>
      <c r="H191" s="154">
        <v>30</v>
      </c>
      <c r="I191" s="178"/>
      <c r="J191" s="155">
        <f t="shared" si="20"/>
        <v>0</v>
      </c>
      <c r="K191" s="247"/>
      <c r="L191" s="39"/>
      <c r="M191" s="157" t="s">
        <v>1</v>
      </c>
      <c r="N191" s="234" t="s">
        <v>39</v>
      </c>
      <c r="O191" s="248">
        <v>0</v>
      </c>
      <c r="P191" s="248">
        <f t="shared" si="21"/>
        <v>0</v>
      </c>
      <c r="Q191" s="248">
        <v>0</v>
      </c>
      <c r="R191" s="248">
        <f t="shared" si="22"/>
        <v>0</v>
      </c>
      <c r="S191" s="248">
        <v>0</v>
      </c>
      <c r="T191" s="160">
        <f t="shared" si="23"/>
        <v>0</v>
      </c>
      <c r="AR191" s="161" t="s">
        <v>144</v>
      </c>
      <c r="AT191" s="161" t="s">
        <v>140</v>
      </c>
      <c r="AU191" s="161" t="s">
        <v>80</v>
      </c>
      <c r="AY191" s="211" t="s">
        <v>138</v>
      </c>
      <c r="BE191" s="249">
        <f t="shared" si="24"/>
        <v>0</v>
      </c>
      <c r="BF191" s="249">
        <f t="shared" si="25"/>
        <v>0</v>
      </c>
      <c r="BG191" s="249">
        <f t="shared" si="26"/>
        <v>0</v>
      </c>
      <c r="BH191" s="249">
        <f t="shared" si="27"/>
        <v>0</v>
      </c>
      <c r="BI191" s="249">
        <f t="shared" si="28"/>
        <v>0</v>
      </c>
      <c r="BJ191" s="211" t="s">
        <v>86</v>
      </c>
      <c r="BK191" s="249">
        <f t="shared" si="29"/>
        <v>0</v>
      </c>
      <c r="BL191" s="211" t="s">
        <v>144</v>
      </c>
      <c r="BM191" s="161" t="s">
        <v>599</v>
      </c>
    </row>
    <row r="192" spans="2:65" s="2" customFormat="1" ht="16.5" customHeight="1">
      <c r="B192" s="246"/>
      <c r="C192" s="163" t="s">
        <v>374</v>
      </c>
      <c r="D192" s="163" t="s">
        <v>322</v>
      </c>
      <c r="E192" s="164" t="s">
        <v>3581</v>
      </c>
      <c r="F192" s="165" t="s">
        <v>3582</v>
      </c>
      <c r="G192" s="166" t="s">
        <v>143</v>
      </c>
      <c r="H192" s="167">
        <v>30</v>
      </c>
      <c r="I192" s="180"/>
      <c r="J192" s="168">
        <f t="shared" si="20"/>
        <v>0</v>
      </c>
      <c r="K192" s="169"/>
      <c r="L192" s="170"/>
      <c r="M192" s="171" t="s">
        <v>1</v>
      </c>
      <c r="N192" s="251" t="s">
        <v>39</v>
      </c>
      <c r="O192" s="248">
        <v>0</v>
      </c>
      <c r="P192" s="248">
        <f t="shared" si="21"/>
        <v>0</v>
      </c>
      <c r="Q192" s="248">
        <v>0</v>
      </c>
      <c r="R192" s="248">
        <f t="shared" si="22"/>
        <v>0</v>
      </c>
      <c r="S192" s="248">
        <v>0</v>
      </c>
      <c r="T192" s="160">
        <f t="shared" si="23"/>
        <v>0</v>
      </c>
      <c r="AR192" s="161" t="s">
        <v>170</v>
      </c>
      <c r="AT192" s="161" t="s">
        <v>322</v>
      </c>
      <c r="AU192" s="161" t="s">
        <v>80</v>
      </c>
      <c r="AY192" s="211" t="s">
        <v>138</v>
      </c>
      <c r="BE192" s="249">
        <f t="shared" si="24"/>
        <v>0</v>
      </c>
      <c r="BF192" s="249">
        <f t="shared" si="25"/>
        <v>0</v>
      </c>
      <c r="BG192" s="249">
        <f t="shared" si="26"/>
        <v>0</v>
      </c>
      <c r="BH192" s="249">
        <f t="shared" si="27"/>
        <v>0</v>
      </c>
      <c r="BI192" s="249">
        <f t="shared" si="28"/>
        <v>0</v>
      </c>
      <c r="BJ192" s="211" t="s">
        <v>86</v>
      </c>
      <c r="BK192" s="249">
        <f t="shared" si="29"/>
        <v>0</v>
      </c>
      <c r="BL192" s="211" t="s">
        <v>144</v>
      </c>
      <c r="BM192" s="161" t="s">
        <v>607</v>
      </c>
    </row>
    <row r="193" spans="2:65" s="2" customFormat="1" ht="21.75" customHeight="1">
      <c r="B193" s="246"/>
      <c r="C193" s="150" t="s">
        <v>378</v>
      </c>
      <c r="D193" s="150" t="s">
        <v>140</v>
      </c>
      <c r="E193" s="151" t="s">
        <v>3583</v>
      </c>
      <c r="F193" s="152" t="s">
        <v>3584</v>
      </c>
      <c r="G193" s="153" t="s">
        <v>143</v>
      </c>
      <c r="H193" s="154">
        <v>40</v>
      </c>
      <c r="I193" s="178"/>
      <c r="J193" s="155">
        <f t="shared" si="20"/>
        <v>0</v>
      </c>
      <c r="K193" s="247"/>
      <c r="L193" s="39"/>
      <c r="M193" s="157" t="s">
        <v>1</v>
      </c>
      <c r="N193" s="234" t="s">
        <v>39</v>
      </c>
      <c r="O193" s="248">
        <v>0</v>
      </c>
      <c r="P193" s="248">
        <f t="shared" si="21"/>
        <v>0</v>
      </c>
      <c r="Q193" s="248">
        <v>0</v>
      </c>
      <c r="R193" s="248">
        <f t="shared" si="22"/>
        <v>0</v>
      </c>
      <c r="S193" s="248">
        <v>0</v>
      </c>
      <c r="T193" s="160">
        <f t="shared" si="23"/>
        <v>0</v>
      </c>
      <c r="AR193" s="161" t="s">
        <v>144</v>
      </c>
      <c r="AT193" s="161" t="s">
        <v>140</v>
      </c>
      <c r="AU193" s="161" t="s">
        <v>80</v>
      </c>
      <c r="AY193" s="211" t="s">
        <v>138</v>
      </c>
      <c r="BE193" s="249">
        <f t="shared" si="24"/>
        <v>0</v>
      </c>
      <c r="BF193" s="249">
        <f t="shared" si="25"/>
        <v>0</v>
      </c>
      <c r="BG193" s="249">
        <f t="shared" si="26"/>
        <v>0</v>
      </c>
      <c r="BH193" s="249">
        <f t="shared" si="27"/>
        <v>0</v>
      </c>
      <c r="BI193" s="249">
        <f t="shared" si="28"/>
        <v>0</v>
      </c>
      <c r="BJ193" s="211" t="s">
        <v>86</v>
      </c>
      <c r="BK193" s="249">
        <f t="shared" si="29"/>
        <v>0</v>
      </c>
      <c r="BL193" s="211" t="s">
        <v>144</v>
      </c>
      <c r="BM193" s="161" t="s">
        <v>615</v>
      </c>
    </row>
    <row r="194" spans="2:65" s="2" customFormat="1" ht="16.5" customHeight="1">
      <c r="B194" s="246"/>
      <c r="C194" s="163" t="s">
        <v>382</v>
      </c>
      <c r="D194" s="163" t="s">
        <v>322</v>
      </c>
      <c r="E194" s="164" t="s">
        <v>3585</v>
      </c>
      <c r="F194" s="165" t="s">
        <v>3586</v>
      </c>
      <c r="G194" s="166" t="s">
        <v>143</v>
      </c>
      <c r="H194" s="167">
        <v>40</v>
      </c>
      <c r="I194" s="180"/>
      <c r="J194" s="168">
        <f t="shared" si="20"/>
        <v>0</v>
      </c>
      <c r="K194" s="169"/>
      <c r="L194" s="170"/>
      <c r="M194" s="171" t="s">
        <v>1</v>
      </c>
      <c r="N194" s="251" t="s">
        <v>39</v>
      </c>
      <c r="O194" s="248">
        <v>0</v>
      </c>
      <c r="P194" s="248">
        <f t="shared" si="21"/>
        <v>0</v>
      </c>
      <c r="Q194" s="248">
        <v>0</v>
      </c>
      <c r="R194" s="248">
        <f t="shared" si="22"/>
        <v>0</v>
      </c>
      <c r="S194" s="248">
        <v>0</v>
      </c>
      <c r="T194" s="160">
        <f t="shared" si="23"/>
        <v>0</v>
      </c>
      <c r="AR194" s="161" t="s">
        <v>170</v>
      </c>
      <c r="AT194" s="161" t="s">
        <v>322</v>
      </c>
      <c r="AU194" s="161" t="s">
        <v>80</v>
      </c>
      <c r="AY194" s="211" t="s">
        <v>138</v>
      </c>
      <c r="BE194" s="249">
        <f t="shared" si="24"/>
        <v>0</v>
      </c>
      <c r="BF194" s="249">
        <f t="shared" si="25"/>
        <v>0</v>
      </c>
      <c r="BG194" s="249">
        <f t="shared" si="26"/>
        <v>0</v>
      </c>
      <c r="BH194" s="249">
        <f t="shared" si="27"/>
        <v>0</v>
      </c>
      <c r="BI194" s="249">
        <f t="shared" si="28"/>
        <v>0</v>
      </c>
      <c r="BJ194" s="211" t="s">
        <v>86</v>
      </c>
      <c r="BK194" s="249">
        <f t="shared" si="29"/>
        <v>0</v>
      </c>
      <c r="BL194" s="211" t="s">
        <v>144</v>
      </c>
      <c r="BM194" s="161" t="s">
        <v>623</v>
      </c>
    </row>
    <row r="195" spans="2:65" s="2" customFormat="1" ht="16.5" customHeight="1">
      <c r="B195" s="246"/>
      <c r="C195" s="150" t="s">
        <v>386</v>
      </c>
      <c r="D195" s="150" t="s">
        <v>140</v>
      </c>
      <c r="E195" s="151" t="s">
        <v>3587</v>
      </c>
      <c r="F195" s="152" t="s">
        <v>3588</v>
      </c>
      <c r="G195" s="153" t="s">
        <v>143</v>
      </c>
      <c r="H195" s="154">
        <v>40</v>
      </c>
      <c r="I195" s="178"/>
      <c r="J195" s="155">
        <f t="shared" si="20"/>
        <v>0</v>
      </c>
      <c r="K195" s="247"/>
      <c r="L195" s="39"/>
      <c r="M195" s="157" t="s">
        <v>1</v>
      </c>
      <c r="N195" s="234" t="s">
        <v>39</v>
      </c>
      <c r="O195" s="248">
        <v>0</v>
      </c>
      <c r="P195" s="248">
        <f t="shared" si="21"/>
        <v>0</v>
      </c>
      <c r="Q195" s="248">
        <v>0</v>
      </c>
      <c r="R195" s="248">
        <f t="shared" si="22"/>
        <v>0</v>
      </c>
      <c r="S195" s="248">
        <v>0</v>
      </c>
      <c r="T195" s="160">
        <f t="shared" si="23"/>
        <v>0</v>
      </c>
      <c r="AR195" s="161" t="s">
        <v>144</v>
      </c>
      <c r="AT195" s="161" t="s">
        <v>140</v>
      </c>
      <c r="AU195" s="161" t="s">
        <v>80</v>
      </c>
      <c r="AY195" s="211" t="s">
        <v>138</v>
      </c>
      <c r="BE195" s="249">
        <f t="shared" si="24"/>
        <v>0</v>
      </c>
      <c r="BF195" s="249">
        <f t="shared" si="25"/>
        <v>0</v>
      </c>
      <c r="BG195" s="249">
        <f t="shared" si="26"/>
        <v>0</v>
      </c>
      <c r="BH195" s="249">
        <f t="shared" si="27"/>
        <v>0</v>
      </c>
      <c r="BI195" s="249">
        <f t="shared" si="28"/>
        <v>0</v>
      </c>
      <c r="BJ195" s="211" t="s">
        <v>86</v>
      </c>
      <c r="BK195" s="249">
        <f t="shared" si="29"/>
        <v>0</v>
      </c>
      <c r="BL195" s="211" t="s">
        <v>144</v>
      </c>
      <c r="BM195" s="161" t="s">
        <v>631</v>
      </c>
    </row>
    <row r="196" spans="2:65" s="2" customFormat="1" ht="16.5" customHeight="1">
      <c r="B196" s="246"/>
      <c r="C196" s="163" t="s">
        <v>390</v>
      </c>
      <c r="D196" s="163" t="s">
        <v>322</v>
      </c>
      <c r="E196" s="164" t="s">
        <v>3589</v>
      </c>
      <c r="F196" s="165" t="s">
        <v>3590</v>
      </c>
      <c r="G196" s="166" t="s">
        <v>143</v>
      </c>
      <c r="H196" s="167">
        <v>40</v>
      </c>
      <c r="I196" s="180"/>
      <c r="J196" s="168">
        <f t="shared" si="20"/>
        <v>0</v>
      </c>
      <c r="K196" s="169"/>
      <c r="L196" s="170"/>
      <c r="M196" s="171" t="s">
        <v>1</v>
      </c>
      <c r="N196" s="251" t="s">
        <v>39</v>
      </c>
      <c r="O196" s="248">
        <v>0</v>
      </c>
      <c r="P196" s="248">
        <f t="shared" si="21"/>
        <v>0</v>
      </c>
      <c r="Q196" s="248">
        <v>0</v>
      </c>
      <c r="R196" s="248">
        <f t="shared" si="22"/>
        <v>0</v>
      </c>
      <c r="S196" s="248">
        <v>0</v>
      </c>
      <c r="T196" s="160">
        <f t="shared" si="23"/>
        <v>0</v>
      </c>
      <c r="AR196" s="161" t="s">
        <v>170</v>
      </c>
      <c r="AT196" s="161" t="s">
        <v>322</v>
      </c>
      <c r="AU196" s="161" t="s">
        <v>80</v>
      </c>
      <c r="AY196" s="211" t="s">
        <v>138</v>
      </c>
      <c r="BE196" s="249">
        <f t="shared" si="24"/>
        <v>0</v>
      </c>
      <c r="BF196" s="249">
        <f t="shared" si="25"/>
        <v>0</v>
      </c>
      <c r="BG196" s="249">
        <f t="shared" si="26"/>
        <v>0</v>
      </c>
      <c r="BH196" s="249">
        <f t="shared" si="27"/>
        <v>0</v>
      </c>
      <c r="BI196" s="249">
        <f t="shared" si="28"/>
        <v>0</v>
      </c>
      <c r="BJ196" s="211" t="s">
        <v>86</v>
      </c>
      <c r="BK196" s="249">
        <f t="shared" si="29"/>
        <v>0</v>
      </c>
      <c r="BL196" s="211" t="s">
        <v>144</v>
      </c>
      <c r="BM196" s="161" t="s">
        <v>639</v>
      </c>
    </row>
    <row r="197" spans="2:65" s="2" customFormat="1" ht="16.5" customHeight="1">
      <c r="B197" s="246"/>
      <c r="C197" s="150" t="s">
        <v>394</v>
      </c>
      <c r="D197" s="150" t="s">
        <v>140</v>
      </c>
      <c r="E197" s="151" t="s">
        <v>3591</v>
      </c>
      <c r="F197" s="152" t="s">
        <v>3592</v>
      </c>
      <c r="G197" s="153" t="s">
        <v>143</v>
      </c>
      <c r="H197" s="154">
        <v>100</v>
      </c>
      <c r="I197" s="178"/>
      <c r="J197" s="155">
        <f t="shared" si="20"/>
        <v>0</v>
      </c>
      <c r="K197" s="247"/>
      <c r="L197" s="39"/>
      <c r="M197" s="157" t="s">
        <v>1</v>
      </c>
      <c r="N197" s="234" t="s">
        <v>39</v>
      </c>
      <c r="O197" s="248">
        <v>0</v>
      </c>
      <c r="P197" s="248">
        <f t="shared" si="21"/>
        <v>0</v>
      </c>
      <c r="Q197" s="248">
        <v>0</v>
      </c>
      <c r="R197" s="248">
        <f t="shared" si="22"/>
        <v>0</v>
      </c>
      <c r="S197" s="248">
        <v>0</v>
      </c>
      <c r="T197" s="160">
        <f t="shared" si="23"/>
        <v>0</v>
      </c>
      <c r="AR197" s="161" t="s">
        <v>144</v>
      </c>
      <c r="AT197" s="161" t="s">
        <v>140</v>
      </c>
      <c r="AU197" s="161" t="s">
        <v>80</v>
      </c>
      <c r="AY197" s="211" t="s">
        <v>138</v>
      </c>
      <c r="BE197" s="249">
        <f t="shared" si="24"/>
        <v>0</v>
      </c>
      <c r="BF197" s="249">
        <f t="shared" si="25"/>
        <v>0</v>
      </c>
      <c r="BG197" s="249">
        <f t="shared" si="26"/>
        <v>0</v>
      </c>
      <c r="BH197" s="249">
        <f t="shared" si="27"/>
        <v>0</v>
      </c>
      <c r="BI197" s="249">
        <f t="shared" si="28"/>
        <v>0</v>
      </c>
      <c r="BJ197" s="211" t="s">
        <v>86</v>
      </c>
      <c r="BK197" s="249">
        <f t="shared" si="29"/>
        <v>0</v>
      </c>
      <c r="BL197" s="211" t="s">
        <v>144</v>
      </c>
      <c r="BM197" s="161" t="s">
        <v>647</v>
      </c>
    </row>
    <row r="198" spans="2:65" s="2" customFormat="1" ht="16.5" customHeight="1">
      <c r="B198" s="246"/>
      <c r="C198" s="163" t="s">
        <v>399</v>
      </c>
      <c r="D198" s="163" t="s">
        <v>322</v>
      </c>
      <c r="E198" s="164" t="s">
        <v>3593</v>
      </c>
      <c r="F198" s="165" t="s">
        <v>3594</v>
      </c>
      <c r="G198" s="166" t="s">
        <v>143</v>
      </c>
      <c r="H198" s="167">
        <v>100</v>
      </c>
      <c r="I198" s="180"/>
      <c r="J198" s="168">
        <f t="shared" si="20"/>
        <v>0</v>
      </c>
      <c r="K198" s="169"/>
      <c r="L198" s="170"/>
      <c r="M198" s="171" t="s">
        <v>1</v>
      </c>
      <c r="N198" s="251" t="s">
        <v>39</v>
      </c>
      <c r="O198" s="248">
        <v>0</v>
      </c>
      <c r="P198" s="248">
        <f t="shared" si="21"/>
        <v>0</v>
      </c>
      <c r="Q198" s="248">
        <v>0</v>
      </c>
      <c r="R198" s="248">
        <f t="shared" si="22"/>
        <v>0</v>
      </c>
      <c r="S198" s="248">
        <v>0</v>
      </c>
      <c r="T198" s="160">
        <f t="shared" si="23"/>
        <v>0</v>
      </c>
      <c r="AR198" s="161" t="s">
        <v>170</v>
      </c>
      <c r="AT198" s="161" t="s">
        <v>322</v>
      </c>
      <c r="AU198" s="161" t="s">
        <v>80</v>
      </c>
      <c r="AY198" s="211" t="s">
        <v>138</v>
      </c>
      <c r="BE198" s="249">
        <f t="shared" si="24"/>
        <v>0</v>
      </c>
      <c r="BF198" s="249">
        <f t="shared" si="25"/>
        <v>0</v>
      </c>
      <c r="BG198" s="249">
        <f t="shared" si="26"/>
        <v>0</v>
      </c>
      <c r="BH198" s="249">
        <f t="shared" si="27"/>
        <v>0</v>
      </c>
      <c r="BI198" s="249">
        <f t="shared" si="28"/>
        <v>0</v>
      </c>
      <c r="BJ198" s="211" t="s">
        <v>86</v>
      </c>
      <c r="BK198" s="249">
        <f t="shared" si="29"/>
        <v>0</v>
      </c>
      <c r="BL198" s="211" t="s">
        <v>144</v>
      </c>
      <c r="BM198" s="161" t="s">
        <v>655</v>
      </c>
    </row>
    <row r="199" spans="2:65" s="2" customFormat="1" ht="24.2" customHeight="1">
      <c r="B199" s="246"/>
      <c r="C199" s="150" t="s">
        <v>403</v>
      </c>
      <c r="D199" s="150" t="s">
        <v>140</v>
      </c>
      <c r="E199" s="151" t="s">
        <v>3595</v>
      </c>
      <c r="F199" s="152" t="s">
        <v>3596</v>
      </c>
      <c r="G199" s="153" t="s">
        <v>143</v>
      </c>
      <c r="H199" s="154">
        <v>4200</v>
      </c>
      <c r="I199" s="178"/>
      <c r="J199" s="155">
        <f t="shared" si="20"/>
        <v>0</v>
      </c>
      <c r="K199" s="247"/>
      <c r="L199" s="39"/>
      <c r="M199" s="157" t="s">
        <v>1</v>
      </c>
      <c r="N199" s="234" t="s">
        <v>39</v>
      </c>
      <c r="O199" s="248">
        <v>0</v>
      </c>
      <c r="P199" s="248">
        <f t="shared" si="21"/>
        <v>0</v>
      </c>
      <c r="Q199" s="248">
        <v>0</v>
      </c>
      <c r="R199" s="248">
        <f t="shared" si="22"/>
        <v>0</v>
      </c>
      <c r="S199" s="248">
        <v>0</v>
      </c>
      <c r="T199" s="160">
        <f t="shared" si="23"/>
        <v>0</v>
      </c>
      <c r="AR199" s="161" t="s">
        <v>144</v>
      </c>
      <c r="AT199" s="161" t="s">
        <v>140</v>
      </c>
      <c r="AU199" s="161" t="s">
        <v>80</v>
      </c>
      <c r="AY199" s="211" t="s">
        <v>138</v>
      </c>
      <c r="BE199" s="249">
        <f t="shared" si="24"/>
        <v>0</v>
      </c>
      <c r="BF199" s="249">
        <f t="shared" si="25"/>
        <v>0</v>
      </c>
      <c r="BG199" s="249">
        <f t="shared" si="26"/>
        <v>0</v>
      </c>
      <c r="BH199" s="249">
        <f t="shared" si="27"/>
        <v>0</v>
      </c>
      <c r="BI199" s="249">
        <f t="shared" si="28"/>
        <v>0</v>
      </c>
      <c r="BJ199" s="211" t="s">
        <v>86</v>
      </c>
      <c r="BK199" s="249">
        <f t="shared" si="29"/>
        <v>0</v>
      </c>
      <c r="BL199" s="211" t="s">
        <v>144</v>
      </c>
      <c r="BM199" s="161" t="s">
        <v>663</v>
      </c>
    </row>
    <row r="200" spans="2:65" s="2" customFormat="1" ht="24.2" customHeight="1">
      <c r="B200" s="246"/>
      <c r="C200" s="163" t="s">
        <v>407</v>
      </c>
      <c r="D200" s="163" t="s">
        <v>322</v>
      </c>
      <c r="E200" s="164" t="s">
        <v>3597</v>
      </c>
      <c r="F200" s="165" t="s">
        <v>3598</v>
      </c>
      <c r="G200" s="166" t="s">
        <v>143</v>
      </c>
      <c r="H200" s="167">
        <v>4200</v>
      </c>
      <c r="I200" s="180"/>
      <c r="J200" s="168">
        <f t="shared" si="20"/>
        <v>0</v>
      </c>
      <c r="K200" s="169"/>
      <c r="L200" s="170"/>
      <c r="M200" s="171" t="s">
        <v>1</v>
      </c>
      <c r="N200" s="251" t="s">
        <v>39</v>
      </c>
      <c r="O200" s="248">
        <v>0</v>
      </c>
      <c r="P200" s="248">
        <f t="shared" si="21"/>
        <v>0</v>
      </c>
      <c r="Q200" s="248">
        <v>0</v>
      </c>
      <c r="R200" s="248">
        <f t="shared" si="22"/>
        <v>0</v>
      </c>
      <c r="S200" s="248">
        <v>0</v>
      </c>
      <c r="T200" s="160">
        <f t="shared" si="23"/>
        <v>0</v>
      </c>
      <c r="AR200" s="161" t="s">
        <v>170</v>
      </c>
      <c r="AT200" s="161" t="s">
        <v>322</v>
      </c>
      <c r="AU200" s="161" t="s">
        <v>80</v>
      </c>
      <c r="AY200" s="211" t="s">
        <v>138</v>
      </c>
      <c r="BE200" s="249">
        <f t="shared" si="24"/>
        <v>0</v>
      </c>
      <c r="BF200" s="249">
        <f t="shared" si="25"/>
        <v>0</v>
      </c>
      <c r="BG200" s="249">
        <f t="shared" si="26"/>
        <v>0</v>
      </c>
      <c r="BH200" s="249">
        <f t="shared" si="27"/>
        <v>0</v>
      </c>
      <c r="BI200" s="249">
        <f t="shared" si="28"/>
        <v>0</v>
      </c>
      <c r="BJ200" s="211" t="s">
        <v>86</v>
      </c>
      <c r="BK200" s="249">
        <f t="shared" si="29"/>
        <v>0</v>
      </c>
      <c r="BL200" s="211" t="s">
        <v>144</v>
      </c>
      <c r="BM200" s="161" t="s">
        <v>671</v>
      </c>
    </row>
    <row r="201" spans="2:65" s="2" customFormat="1" ht="24.2" customHeight="1">
      <c r="B201" s="246"/>
      <c r="C201" s="150" t="s">
        <v>411</v>
      </c>
      <c r="D201" s="150" t="s">
        <v>140</v>
      </c>
      <c r="E201" s="151" t="s">
        <v>3599</v>
      </c>
      <c r="F201" s="152" t="s">
        <v>3600</v>
      </c>
      <c r="G201" s="153" t="s">
        <v>143</v>
      </c>
      <c r="H201" s="154">
        <v>1300</v>
      </c>
      <c r="I201" s="178"/>
      <c r="J201" s="155">
        <f t="shared" si="20"/>
        <v>0</v>
      </c>
      <c r="K201" s="247"/>
      <c r="L201" s="39"/>
      <c r="M201" s="157" t="s">
        <v>1</v>
      </c>
      <c r="N201" s="234" t="s">
        <v>39</v>
      </c>
      <c r="O201" s="248">
        <v>0</v>
      </c>
      <c r="P201" s="248">
        <f t="shared" si="21"/>
        <v>0</v>
      </c>
      <c r="Q201" s="248">
        <v>0</v>
      </c>
      <c r="R201" s="248">
        <f t="shared" si="22"/>
        <v>0</v>
      </c>
      <c r="S201" s="248">
        <v>0</v>
      </c>
      <c r="T201" s="160">
        <f t="shared" si="23"/>
        <v>0</v>
      </c>
      <c r="AR201" s="161" t="s">
        <v>144</v>
      </c>
      <c r="AT201" s="161" t="s">
        <v>140</v>
      </c>
      <c r="AU201" s="161" t="s">
        <v>80</v>
      </c>
      <c r="AY201" s="211" t="s">
        <v>138</v>
      </c>
      <c r="BE201" s="249">
        <f t="shared" si="24"/>
        <v>0</v>
      </c>
      <c r="BF201" s="249">
        <f t="shared" si="25"/>
        <v>0</v>
      </c>
      <c r="BG201" s="249">
        <f t="shared" si="26"/>
        <v>0</v>
      </c>
      <c r="BH201" s="249">
        <f t="shared" si="27"/>
        <v>0</v>
      </c>
      <c r="BI201" s="249">
        <f t="shared" si="28"/>
        <v>0</v>
      </c>
      <c r="BJ201" s="211" t="s">
        <v>86</v>
      </c>
      <c r="BK201" s="249">
        <f t="shared" si="29"/>
        <v>0</v>
      </c>
      <c r="BL201" s="211" t="s">
        <v>144</v>
      </c>
      <c r="BM201" s="161" t="s">
        <v>679</v>
      </c>
    </row>
    <row r="202" spans="2:65" s="2" customFormat="1" ht="21.75" customHeight="1">
      <c r="B202" s="246"/>
      <c r="C202" s="163" t="s">
        <v>415</v>
      </c>
      <c r="D202" s="163" t="s">
        <v>322</v>
      </c>
      <c r="E202" s="164" t="s">
        <v>3601</v>
      </c>
      <c r="F202" s="165" t="s">
        <v>3602</v>
      </c>
      <c r="G202" s="166" t="s">
        <v>143</v>
      </c>
      <c r="H202" s="167">
        <v>1300</v>
      </c>
      <c r="I202" s="180"/>
      <c r="J202" s="168">
        <f t="shared" si="20"/>
        <v>0</v>
      </c>
      <c r="K202" s="169"/>
      <c r="L202" s="170"/>
      <c r="M202" s="171" t="s">
        <v>1</v>
      </c>
      <c r="N202" s="251" t="s">
        <v>39</v>
      </c>
      <c r="O202" s="248">
        <v>0</v>
      </c>
      <c r="P202" s="248">
        <f t="shared" si="21"/>
        <v>0</v>
      </c>
      <c r="Q202" s="248">
        <v>0</v>
      </c>
      <c r="R202" s="248">
        <f t="shared" si="22"/>
        <v>0</v>
      </c>
      <c r="S202" s="248">
        <v>0</v>
      </c>
      <c r="T202" s="160">
        <f t="shared" si="23"/>
        <v>0</v>
      </c>
      <c r="AR202" s="161" t="s">
        <v>170</v>
      </c>
      <c r="AT202" s="161" t="s">
        <v>322</v>
      </c>
      <c r="AU202" s="161" t="s">
        <v>80</v>
      </c>
      <c r="AY202" s="211" t="s">
        <v>138</v>
      </c>
      <c r="BE202" s="249">
        <f t="shared" si="24"/>
        <v>0</v>
      </c>
      <c r="BF202" s="249">
        <f t="shared" si="25"/>
        <v>0</v>
      </c>
      <c r="BG202" s="249">
        <f t="shared" si="26"/>
        <v>0</v>
      </c>
      <c r="BH202" s="249">
        <f t="shared" si="27"/>
        <v>0</v>
      </c>
      <c r="BI202" s="249">
        <f t="shared" si="28"/>
        <v>0</v>
      </c>
      <c r="BJ202" s="211" t="s">
        <v>86</v>
      </c>
      <c r="BK202" s="249">
        <f t="shared" si="29"/>
        <v>0</v>
      </c>
      <c r="BL202" s="211" t="s">
        <v>144</v>
      </c>
      <c r="BM202" s="161" t="s">
        <v>687</v>
      </c>
    </row>
    <row r="203" spans="2:65" s="2" customFormat="1" ht="24.2" customHeight="1">
      <c r="B203" s="246"/>
      <c r="C203" s="150" t="s">
        <v>419</v>
      </c>
      <c r="D203" s="150" t="s">
        <v>140</v>
      </c>
      <c r="E203" s="151" t="s">
        <v>3603</v>
      </c>
      <c r="F203" s="152" t="s">
        <v>3604</v>
      </c>
      <c r="G203" s="153" t="s">
        <v>143</v>
      </c>
      <c r="H203" s="154">
        <v>1200</v>
      </c>
      <c r="I203" s="178"/>
      <c r="J203" s="155">
        <f t="shared" si="20"/>
        <v>0</v>
      </c>
      <c r="K203" s="247"/>
      <c r="L203" s="39"/>
      <c r="M203" s="157" t="s">
        <v>1</v>
      </c>
      <c r="N203" s="234" t="s">
        <v>39</v>
      </c>
      <c r="O203" s="248">
        <v>0</v>
      </c>
      <c r="P203" s="248">
        <f t="shared" si="21"/>
        <v>0</v>
      </c>
      <c r="Q203" s="248">
        <v>0</v>
      </c>
      <c r="R203" s="248">
        <f t="shared" si="22"/>
        <v>0</v>
      </c>
      <c r="S203" s="248">
        <v>0</v>
      </c>
      <c r="T203" s="160">
        <f t="shared" si="23"/>
        <v>0</v>
      </c>
      <c r="AR203" s="161" t="s">
        <v>144</v>
      </c>
      <c r="AT203" s="161" t="s">
        <v>140</v>
      </c>
      <c r="AU203" s="161" t="s">
        <v>80</v>
      </c>
      <c r="AY203" s="211" t="s">
        <v>138</v>
      </c>
      <c r="BE203" s="249">
        <f t="shared" si="24"/>
        <v>0</v>
      </c>
      <c r="BF203" s="249">
        <f t="shared" si="25"/>
        <v>0</v>
      </c>
      <c r="BG203" s="249">
        <f t="shared" si="26"/>
        <v>0</v>
      </c>
      <c r="BH203" s="249">
        <f t="shared" si="27"/>
        <v>0</v>
      </c>
      <c r="BI203" s="249">
        <f t="shared" si="28"/>
        <v>0</v>
      </c>
      <c r="BJ203" s="211" t="s">
        <v>86</v>
      </c>
      <c r="BK203" s="249">
        <f t="shared" si="29"/>
        <v>0</v>
      </c>
      <c r="BL203" s="211" t="s">
        <v>144</v>
      </c>
      <c r="BM203" s="161" t="s">
        <v>695</v>
      </c>
    </row>
    <row r="204" spans="2:65" s="2" customFormat="1" ht="21.75" customHeight="1">
      <c r="B204" s="246"/>
      <c r="C204" s="163" t="s">
        <v>423</v>
      </c>
      <c r="D204" s="163" t="s">
        <v>322</v>
      </c>
      <c r="E204" s="164" t="s">
        <v>3605</v>
      </c>
      <c r="F204" s="165" t="s">
        <v>3606</v>
      </c>
      <c r="G204" s="166" t="s">
        <v>143</v>
      </c>
      <c r="H204" s="167">
        <v>1200</v>
      </c>
      <c r="I204" s="180"/>
      <c r="J204" s="168">
        <f t="shared" si="20"/>
        <v>0</v>
      </c>
      <c r="K204" s="169"/>
      <c r="L204" s="170"/>
      <c r="M204" s="171" t="s">
        <v>1</v>
      </c>
      <c r="N204" s="251" t="s">
        <v>39</v>
      </c>
      <c r="O204" s="248">
        <v>0</v>
      </c>
      <c r="P204" s="248">
        <f t="shared" si="21"/>
        <v>0</v>
      </c>
      <c r="Q204" s="248">
        <v>0</v>
      </c>
      <c r="R204" s="248">
        <f t="shared" si="22"/>
        <v>0</v>
      </c>
      <c r="S204" s="248">
        <v>0</v>
      </c>
      <c r="T204" s="160">
        <f t="shared" si="23"/>
        <v>0</v>
      </c>
      <c r="AR204" s="161" t="s">
        <v>170</v>
      </c>
      <c r="AT204" s="161" t="s">
        <v>322</v>
      </c>
      <c r="AU204" s="161" t="s">
        <v>80</v>
      </c>
      <c r="AY204" s="211" t="s">
        <v>138</v>
      </c>
      <c r="BE204" s="249">
        <f t="shared" si="24"/>
        <v>0</v>
      </c>
      <c r="BF204" s="249">
        <f t="shared" si="25"/>
        <v>0</v>
      </c>
      <c r="BG204" s="249">
        <f t="shared" si="26"/>
        <v>0</v>
      </c>
      <c r="BH204" s="249">
        <f t="shared" si="27"/>
        <v>0</v>
      </c>
      <c r="BI204" s="249">
        <f t="shared" si="28"/>
        <v>0</v>
      </c>
      <c r="BJ204" s="211" t="s">
        <v>86</v>
      </c>
      <c r="BK204" s="249">
        <f t="shared" si="29"/>
        <v>0</v>
      </c>
      <c r="BL204" s="211" t="s">
        <v>144</v>
      </c>
      <c r="BM204" s="161" t="s">
        <v>703</v>
      </c>
    </row>
    <row r="205" spans="2:65" s="2" customFormat="1" ht="24.2" customHeight="1">
      <c r="B205" s="246"/>
      <c r="C205" s="150" t="s">
        <v>427</v>
      </c>
      <c r="D205" s="150" t="s">
        <v>140</v>
      </c>
      <c r="E205" s="151" t="s">
        <v>3607</v>
      </c>
      <c r="F205" s="152" t="s">
        <v>3608</v>
      </c>
      <c r="G205" s="153" t="s">
        <v>143</v>
      </c>
      <c r="H205" s="154">
        <v>60</v>
      </c>
      <c r="I205" s="178"/>
      <c r="J205" s="155">
        <f t="shared" si="20"/>
        <v>0</v>
      </c>
      <c r="K205" s="247"/>
      <c r="L205" s="39"/>
      <c r="M205" s="157" t="s">
        <v>1</v>
      </c>
      <c r="N205" s="234" t="s">
        <v>39</v>
      </c>
      <c r="O205" s="248">
        <v>0</v>
      </c>
      <c r="P205" s="248">
        <f t="shared" si="21"/>
        <v>0</v>
      </c>
      <c r="Q205" s="248">
        <v>0</v>
      </c>
      <c r="R205" s="248">
        <f t="shared" si="22"/>
        <v>0</v>
      </c>
      <c r="S205" s="248">
        <v>0</v>
      </c>
      <c r="T205" s="160">
        <f t="shared" si="23"/>
        <v>0</v>
      </c>
      <c r="AR205" s="161" t="s">
        <v>144</v>
      </c>
      <c r="AT205" s="161" t="s">
        <v>140</v>
      </c>
      <c r="AU205" s="161" t="s">
        <v>80</v>
      </c>
      <c r="AY205" s="211" t="s">
        <v>138</v>
      </c>
      <c r="BE205" s="249">
        <f t="shared" si="24"/>
        <v>0</v>
      </c>
      <c r="BF205" s="249">
        <f t="shared" si="25"/>
        <v>0</v>
      </c>
      <c r="BG205" s="249">
        <f t="shared" si="26"/>
        <v>0</v>
      </c>
      <c r="BH205" s="249">
        <f t="shared" si="27"/>
        <v>0</v>
      </c>
      <c r="BI205" s="249">
        <f t="shared" si="28"/>
        <v>0</v>
      </c>
      <c r="BJ205" s="211" t="s">
        <v>86</v>
      </c>
      <c r="BK205" s="249">
        <f t="shared" si="29"/>
        <v>0</v>
      </c>
      <c r="BL205" s="211" t="s">
        <v>144</v>
      </c>
      <c r="BM205" s="161" t="s">
        <v>711</v>
      </c>
    </row>
    <row r="206" spans="2:65" s="2" customFormat="1" ht="21.75" customHeight="1">
      <c r="B206" s="246"/>
      <c r="C206" s="163" t="s">
        <v>431</v>
      </c>
      <c r="D206" s="163" t="s">
        <v>322</v>
      </c>
      <c r="E206" s="164" t="s">
        <v>3609</v>
      </c>
      <c r="F206" s="165" t="s">
        <v>3610</v>
      </c>
      <c r="G206" s="166" t="s">
        <v>143</v>
      </c>
      <c r="H206" s="167">
        <v>60</v>
      </c>
      <c r="I206" s="180"/>
      <c r="J206" s="168">
        <f t="shared" si="20"/>
        <v>0</v>
      </c>
      <c r="K206" s="169"/>
      <c r="L206" s="170"/>
      <c r="M206" s="171" t="s">
        <v>1</v>
      </c>
      <c r="N206" s="251" t="s">
        <v>39</v>
      </c>
      <c r="O206" s="248">
        <v>0</v>
      </c>
      <c r="P206" s="248">
        <f t="shared" si="21"/>
        <v>0</v>
      </c>
      <c r="Q206" s="248">
        <v>0</v>
      </c>
      <c r="R206" s="248">
        <f t="shared" si="22"/>
        <v>0</v>
      </c>
      <c r="S206" s="248">
        <v>0</v>
      </c>
      <c r="T206" s="160">
        <f t="shared" si="23"/>
        <v>0</v>
      </c>
      <c r="AR206" s="161" t="s">
        <v>170</v>
      </c>
      <c r="AT206" s="161" t="s">
        <v>322</v>
      </c>
      <c r="AU206" s="161" t="s">
        <v>80</v>
      </c>
      <c r="AY206" s="211" t="s">
        <v>138</v>
      </c>
      <c r="BE206" s="249">
        <f t="shared" si="24"/>
        <v>0</v>
      </c>
      <c r="BF206" s="249">
        <f t="shared" si="25"/>
        <v>0</v>
      </c>
      <c r="BG206" s="249">
        <f t="shared" si="26"/>
        <v>0</v>
      </c>
      <c r="BH206" s="249">
        <f t="shared" si="27"/>
        <v>0</v>
      </c>
      <c r="BI206" s="249">
        <f t="shared" si="28"/>
        <v>0</v>
      </c>
      <c r="BJ206" s="211" t="s">
        <v>86</v>
      </c>
      <c r="BK206" s="249">
        <f t="shared" si="29"/>
        <v>0</v>
      </c>
      <c r="BL206" s="211" t="s">
        <v>144</v>
      </c>
      <c r="BM206" s="161" t="s">
        <v>719</v>
      </c>
    </row>
    <row r="207" spans="2:65" s="2" customFormat="1" ht="24.2" customHeight="1">
      <c r="B207" s="246"/>
      <c r="C207" s="150" t="s">
        <v>435</v>
      </c>
      <c r="D207" s="150" t="s">
        <v>140</v>
      </c>
      <c r="E207" s="151" t="s">
        <v>3611</v>
      </c>
      <c r="F207" s="152" t="s">
        <v>3612</v>
      </c>
      <c r="G207" s="153" t="s">
        <v>143</v>
      </c>
      <c r="H207" s="154">
        <v>750</v>
      </c>
      <c r="I207" s="178"/>
      <c r="J207" s="155">
        <f t="shared" si="20"/>
        <v>0</v>
      </c>
      <c r="K207" s="247"/>
      <c r="L207" s="39"/>
      <c r="M207" s="157" t="s">
        <v>1</v>
      </c>
      <c r="N207" s="234" t="s">
        <v>39</v>
      </c>
      <c r="O207" s="248">
        <v>0</v>
      </c>
      <c r="P207" s="248">
        <f t="shared" si="21"/>
        <v>0</v>
      </c>
      <c r="Q207" s="248">
        <v>0</v>
      </c>
      <c r="R207" s="248">
        <f t="shared" si="22"/>
        <v>0</v>
      </c>
      <c r="S207" s="248">
        <v>0</v>
      </c>
      <c r="T207" s="160">
        <f t="shared" si="23"/>
        <v>0</v>
      </c>
      <c r="AR207" s="161" t="s">
        <v>144</v>
      </c>
      <c r="AT207" s="161" t="s">
        <v>140</v>
      </c>
      <c r="AU207" s="161" t="s">
        <v>80</v>
      </c>
      <c r="AY207" s="211" t="s">
        <v>138</v>
      </c>
      <c r="BE207" s="249">
        <f t="shared" si="24"/>
        <v>0</v>
      </c>
      <c r="BF207" s="249">
        <f t="shared" si="25"/>
        <v>0</v>
      </c>
      <c r="BG207" s="249">
        <f t="shared" si="26"/>
        <v>0</v>
      </c>
      <c r="BH207" s="249">
        <f t="shared" si="27"/>
        <v>0</v>
      </c>
      <c r="BI207" s="249">
        <f t="shared" si="28"/>
        <v>0</v>
      </c>
      <c r="BJ207" s="211" t="s">
        <v>86</v>
      </c>
      <c r="BK207" s="249">
        <f t="shared" si="29"/>
        <v>0</v>
      </c>
      <c r="BL207" s="211" t="s">
        <v>144</v>
      </c>
      <c r="BM207" s="161" t="s">
        <v>727</v>
      </c>
    </row>
    <row r="208" spans="2:65" s="2" customFormat="1" ht="21.75" customHeight="1">
      <c r="B208" s="246"/>
      <c r="C208" s="163" t="s">
        <v>439</v>
      </c>
      <c r="D208" s="163" t="s">
        <v>322</v>
      </c>
      <c r="E208" s="164" t="s">
        <v>3613</v>
      </c>
      <c r="F208" s="165" t="s">
        <v>3614</v>
      </c>
      <c r="G208" s="166" t="s">
        <v>143</v>
      </c>
      <c r="H208" s="167">
        <v>750</v>
      </c>
      <c r="I208" s="180"/>
      <c r="J208" s="168">
        <f t="shared" si="20"/>
        <v>0</v>
      </c>
      <c r="K208" s="169"/>
      <c r="L208" s="170"/>
      <c r="M208" s="171" t="s">
        <v>1</v>
      </c>
      <c r="N208" s="251" t="s">
        <v>39</v>
      </c>
      <c r="O208" s="248">
        <v>0</v>
      </c>
      <c r="P208" s="248">
        <f t="shared" si="21"/>
        <v>0</v>
      </c>
      <c r="Q208" s="248">
        <v>0</v>
      </c>
      <c r="R208" s="248">
        <f t="shared" si="22"/>
        <v>0</v>
      </c>
      <c r="S208" s="248">
        <v>0</v>
      </c>
      <c r="T208" s="160">
        <f t="shared" si="23"/>
        <v>0</v>
      </c>
      <c r="AR208" s="161" t="s">
        <v>170</v>
      </c>
      <c r="AT208" s="161" t="s">
        <v>322</v>
      </c>
      <c r="AU208" s="161" t="s">
        <v>80</v>
      </c>
      <c r="AY208" s="211" t="s">
        <v>138</v>
      </c>
      <c r="BE208" s="249">
        <f t="shared" si="24"/>
        <v>0</v>
      </c>
      <c r="BF208" s="249">
        <f t="shared" si="25"/>
        <v>0</v>
      </c>
      <c r="BG208" s="249">
        <f t="shared" si="26"/>
        <v>0</v>
      </c>
      <c r="BH208" s="249">
        <f t="shared" si="27"/>
        <v>0</v>
      </c>
      <c r="BI208" s="249">
        <f t="shared" si="28"/>
        <v>0</v>
      </c>
      <c r="BJ208" s="211" t="s">
        <v>86</v>
      </c>
      <c r="BK208" s="249">
        <f t="shared" si="29"/>
        <v>0</v>
      </c>
      <c r="BL208" s="211" t="s">
        <v>144</v>
      </c>
      <c r="BM208" s="161" t="s">
        <v>735</v>
      </c>
    </row>
    <row r="209" spans="2:65" s="2" customFormat="1" ht="24.2" customHeight="1">
      <c r="B209" s="246"/>
      <c r="C209" s="150" t="s">
        <v>443</v>
      </c>
      <c r="D209" s="150" t="s">
        <v>140</v>
      </c>
      <c r="E209" s="151" t="s">
        <v>3615</v>
      </c>
      <c r="F209" s="152" t="s">
        <v>3616</v>
      </c>
      <c r="G209" s="153" t="s">
        <v>143</v>
      </c>
      <c r="H209" s="154">
        <v>1000</v>
      </c>
      <c r="I209" s="178"/>
      <c r="J209" s="155">
        <f t="shared" si="20"/>
        <v>0</v>
      </c>
      <c r="K209" s="247"/>
      <c r="L209" s="39"/>
      <c r="M209" s="157" t="s">
        <v>1</v>
      </c>
      <c r="N209" s="234" t="s">
        <v>39</v>
      </c>
      <c r="O209" s="248">
        <v>0</v>
      </c>
      <c r="P209" s="248">
        <f t="shared" si="21"/>
        <v>0</v>
      </c>
      <c r="Q209" s="248">
        <v>0</v>
      </c>
      <c r="R209" s="248">
        <f t="shared" si="22"/>
        <v>0</v>
      </c>
      <c r="S209" s="248">
        <v>0</v>
      </c>
      <c r="T209" s="160">
        <f t="shared" si="23"/>
        <v>0</v>
      </c>
      <c r="AR209" s="161" t="s">
        <v>144</v>
      </c>
      <c r="AT209" s="161" t="s">
        <v>140</v>
      </c>
      <c r="AU209" s="161" t="s">
        <v>80</v>
      </c>
      <c r="AY209" s="211" t="s">
        <v>138</v>
      </c>
      <c r="BE209" s="249">
        <f t="shared" si="24"/>
        <v>0</v>
      </c>
      <c r="BF209" s="249">
        <f t="shared" si="25"/>
        <v>0</v>
      </c>
      <c r="BG209" s="249">
        <f t="shared" si="26"/>
        <v>0</v>
      </c>
      <c r="BH209" s="249">
        <f t="shared" si="27"/>
        <v>0</v>
      </c>
      <c r="BI209" s="249">
        <f t="shared" si="28"/>
        <v>0</v>
      </c>
      <c r="BJ209" s="211" t="s">
        <v>86</v>
      </c>
      <c r="BK209" s="249">
        <f t="shared" si="29"/>
        <v>0</v>
      </c>
      <c r="BL209" s="211" t="s">
        <v>144</v>
      </c>
      <c r="BM209" s="161" t="s">
        <v>743</v>
      </c>
    </row>
    <row r="210" spans="2:65" s="2" customFormat="1" ht="21.75" customHeight="1">
      <c r="B210" s="246"/>
      <c r="C210" s="163" t="s">
        <v>447</v>
      </c>
      <c r="D210" s="163" t="s">
        <v>322</v>
      </c>
      <c r="E210" s="164" t="s">
        <v>3617</v>
      </c>
      <c r="F210" s="165" t="s">
        <v>3618</v>
      </c>
      <c r="G210" s="166" t="s">
        <v>143</v>
      </c>
      <c r="H210" s="167">
        <v>1000</v>
      </c>
      <c r="I210" s="180"/>
      <c r="J210" s="168">
        <f t="shared" si="20"/>
        <v>0</v>
      </c>
      <c r="K210" s="169"/>
      <c r="L210" s="170"/>
      <c r="M210" s="171" t="s">
        <v>1</v>
      </c>
      <c r="N210" s="251" t="s">
        <v>39</v>
      </c>
      <c r="O210" s="248">
        <v>0</v>
      </c>
      <c r="P210" s="248">
        <f t="shared" si="21"/>
        <v>0</v>
      </c>
      <c r="Q210" s="248">
        <v>0</v>
      </c>
      <c r="R210" s="248">
        <f t="shared" si="22"/>
        <v>0</v>
      </c>
      <c r="S210" s="248">
        <v>0</v>
      </c>
      <c r="T210" s="160">
        <f t="shared" si="23"/>
        <v>0</v>
      </c>
      <c r="AR210" s="161" t="s">
        <v>170</v>
      </c>
      <c r="AT210" s="161" t="s">
        <v>322</v>
      </c>
      <c r="AU210" s="161" t="s">
        <v>80</v>
      </c>
      <c r="AY210" s="211" t="s">
        <v>138</v>
      </c>
      <c r="BE210" s="249">
        <f t="shared" si="24"/>
        <v>0</v>
      </c>
      <c r="BF210" s="249">
        <f t="shared" si="25"/>
        <v>0</v>
      </c>
      <c r="BG210" s="249">
        <f t="shared" si="26"/>
        <v>0</v>
      </c>
      <c r="BH210" s="249">
        <f t="shared" si="27"/>
        <v>0</v>
      </c>
      <c r="BI210" s="249">
        <f t="shared" si="28"/>
        <v>0</v>
      </c>
      <c r="BJ210" s="211" t="s">
        <v>86</v>
      </c>
      <c r="BK210" s="249">
        <f t="shared" si="29"/>
        <v>0</v>
      </c>
      <c r="BL210" s="211" t="s">
        <v>144</v>
      </c>
      <c r="BM210" s="161" t="s">
        <v>751</v>
      </c>
    </row>
    <row r="211" spans="2:65" s="2" customFormat="1" ht="24.2" customHeight="1">
      <c r="B211" s="246"/>
      <c r="C211" s="150" t="s">
        <v>451</v>
      </c>
      <c r="D211" s="150" t="s">
        <v>140</v>
      </c>
      <c r="E211" s="151" t="s">
        <v>3619</v>
      </c>
      <c r="F211" s="152" t="s">
        <v>3620</v>
      </c>
      <c r="G211" s="153" t="s">
        <v>143</v>
      </c>
      <c r="H211" s="154">
        <v>70</v>
      </c>
      <c r="I211" s="178"/>
      <c r="J211" s="155">
        <f t="shared" si="20"/>
        <v>0</v>
      </c>
      <c r="K211" s="247"/>
      <c r="L211" s="39"/>
      <c r="M211" s="157" t="s">
        <v>1</v>
      </c>
      <c r="N211" s="234" t="s">
        <v>39</v>
      </c>
      <c r="O211" s="248">
        <v>0</v>
      </c>
      <c r="P211" s="248">
        <f t="shared" si="21"/>
        <v>0</v>
      </c>
      <c r="Q211" s="248">
        <v>0</v>
      </c>
      <c r="R211" s="248">
        <f t="shared" si="22"/>
        <v>0</v>
      </c>
      <c r="S211" s="248">
        <v>0</v>
      </c>
      <c r="T211" s="160">
        <f t="shared" si="23"/>
        <v>0</v>
      </c>
      <c r="AR211" s="161" t="s">
        <v>144</v>
      </c>
      <c r="AT211" s="161" t="s">
        <v>140</v>
      </c>
      <c r="AU211" s="161" t="s">
        <v>80</v>
      </c>
      <c r="AY211" s="211" t="s">
        <v>138</v>
      </c>
      <c r="BE211" s="249">
        <f t="shared" si="24"/>
        <v>0</v>
      </c>
      <c r="BF211" s="249">
        <f t="shared" si="25"/>
        <v>0</v>
      </c>
      <c r="BG211" s="249">
        <f t="shared" si="26"/>
        <v>0</v>
      </c>
      <c r="BH211" s="249">
        <f t="shared" si="27"/>
        <v>0</v>
      </c>
      <c r="BI211" s="249">
        <f t="shared" si="28"/>
        <v>0</v>
      </c>
      <c r="BJ211" s="211" t="s">
        <v>86</v>
      </c>
      <c r="BK211" s="249">
        <f t="shared" si="29"/>
        <v>0</v>
      </c>
      <c r="BL211" s="211" t="s">
        <v>144</v>
      </c>
      <c r="BM211" s="161" t="s">
        <v>759</v>
      </c>
    </row>
    <row r="212" spans="2:65" s="2" customFormat="1" ht="24.2" customHeight="1">
      <c r="B212" s="246"/>
      <c r="C212" s="163" t="s">
        <v>455</v>
      </c>
      <c r="D212" s="163" t="s">
        <v>322</v>
      </c>
      <c r="E212" s="164" t="s">
        <v>3621</v>
      </c>
      <c r="F212" s="165" t="s">
        <v>3622</v>
      </c>
      <c r="G212" s="166" t="s">
        <v>143</v>
      </c>
      <c r="H212" s="167">
        <v>70</v>
      </c>
      <c r="I212" s="180"/>
      <c r="J212" s="168">
        <f t="shared" si="20"/>
        <v>0</v>
      </c>
      <c r="K212" s="169"/>
      <c r="L212" s="170"/>
      <c r="M212" s="171" t="s">
        <v>1</v>
      </c>
      <c r="N212" s="251" t="s">
        <v>39</v>
      </c>
      <c r="O212" s="248">
        <v>0</v>
      </c>
      <c r="P212" s="248">
        <f t="shared" si="21"/>
        <v>0</v>
      </c>
      <c r="Q212" s="248">
        <v>0</v>
      </c>
      <c r="R212" s="248">
        <f t="shared" si="22"/>
        <v>0</v>
      </c>
      <c r="S212" s="248">
        <v>0</v>
      </c>
      <c r="T212" s="160">
        <f t="shared" si="23"/>
        <v>0</v>
      </c>
      <c r="AR212" s="161" t="s">
        <v>170</v>
      </c>
      <c r="AT212" s="161" t="s">
        <v>322</v>
      </c>
      <c r="AU212" s="161" t="s">
        <v>80</v>
      </c>
      <c r="AY212" s="211" t="s">
        <v>138</v>
      </c>
      <c r="BE212" s="249">
        <f t="shared" si="24"/>
        <v>0</v>
      </c>
      <c r="BF212" s="249">
        <f t="shared" si="25"/>
        <v>0</v>
      </c>
      <c r="BG212" s="249">
        <f t="shared" si="26"/>
        <v>0</v>
      </c>
      <c r="BH212" s="249">
        <f t="shared" si="27"/>
        <v>0</v>
      </c>
      <c r="BI212" s="249">
        <f t="shared" si="28"/>
        <v>0</v>
      </c>
      <c r="BJ212" s="211" t="s">
        <v>86</v>
      </c>
      <c r="BK212" s="249">
        <f t="shared" si="29"/>
        <v>0</v>
      </c>
      <c r="BL212" s="211" t="s">
        <v>144</v>
      </c>
      <c r="BM212" s="161" t="s">
        <v>767</v>
      </c>
    </row>
    <row r="213" spans="2:65" s="2" customFormat="1" ht="16.5" customHeight="1">
      <c r="B213" s="246"/>
      <c r="C213" s="150" t="s">
        <v>459</v>
      </c>
      <c r="D213" s="150" t="s">
        <v>140</v>
      </c>
      <c r="E213" s="151" t="s">
        <v>3623</v>
      </c>
      <c r="F213" s="152" t="s">
        <v>3624</v>
      </c>
      <c r="G213" s="153" t="s">
        <v>299</v>
      </c>
      <c r="H213" s="154">
        <v>1150</v>
      </c>
      <c r="I213" s="178"/>
      <c r="J213" s="155">
        <f t="shared" si="20"/>
        <v>0</v>
      </c>
      <c r="K213" s="247"/>
      <c r="L213" s="39"/>
      <c r="M213" s="157" t="s">
        <v>1</v>
      </c>
      <c r="N213" s="234" t="s">
        <v>39</v>
      </c>
      <c r="O213" s="248">
        <v>0</v>
      </c>
      <c r="P213" s="248">
        <f t="shared" si="21"/>
        <v>0</v>
      </c>
      <c r="Q213" s="248">
        <v>0</v>
      </c>
      <c r="R213" s="248">
        <f t="shared" si="22"/>
        <v>0</v>
      </c>
      <c r="S213" s="248">
        <v>0</v>
      </c>
      <c r="T213" s="160">
        <f t="shared" si="23"/>
        <v>0</v>
      </c>
      <c r="AR213" s="161" t="s">
        <v>144</v>
      </c>
      <c r="AT213" s="161" t="s">
        <v>140</v>
      </c>
      <c r="AU213" s="161" t="s">
        <v>80</v>
      </c>
      <c r="AY213" s="211" t="s">
        <v>138</v>
      </c>
      <c r="BE213" s="249">
        <f t="shared" si="24"/>
        <v>0</v>
      </c>
      <c r="BF213" s="249">
        <f t="shared" si="25"/>
        <v>0</v>
      </c>
      <c r="BG213" s="249">
        <f t="shared" si="26"/>
        <v>0</v>
      </c>
      <c r="BH213" s="249">
        <f t="shared" si="27"/>
        <v>0</v>
      </c>
      <c r="BI213" s="249">
        <f t="shared" si="28"/>
        <v>0</v>
      </c>
      <c r="BJ213" s="211" t="s">
        <v>86</v>
      </c>
      <c r="BK213" s="249">
        <f t="shared" si="29"/>
        <v>0</v>
      </c>
      <c r="BL213" s="211" t="s">
        <v>144</v>
      </c>
      <c r="BM213" s="161" t="s">
        <v>780</v>
      </c>
    </row>
    <row r="214" spans="2:65" s="2" customFormat="1" ht="16.5" customHeight="1">
      <c r="B214" s="246"/>
      <c r="C214" s="163" t="s">
        <v>463</v>
      </c>
      <c r="D214" s="163" t="s">
        <v>322</v>
      </c>
      <c r="E214" s="164" t="s">
        <v>3625</v>
      </c>
      <c r="F214" s="165" t="s">
        <v>3626</v>
      </c>
      <c r="G214" s="166" t="s">
        <v>299</v>
      </c>
      <c r="H214" s="167">
        <v>1150</v>
      </c>
      <c r="I214" s="180"/>
      <c r="J214" s="168">
        <f t="shared" si="20"/>
        <v>0</v>
      </c>
      <c r="K214" s="169"/>
      <c r="L214" s="170"/>
      <c r="M214" s="171" t="s">
        <v>1</v>
      </c>
      <c r="N214" s="251" t="s">
        <v>39</v>
      </c>
      <c r="O214" s="248">
        <v>0</v>
      </c>
      <c r="P214" s="248">
        <f t="shared" si="21"/>
        <v>0</v>
      </c>
      <c r="Q214" s="248">
        <v>0</v>
      </c>
      <c r="R214" s="248">
        <f t="shared" si="22"/>
        <v>0</v>
      </c>
      <c r="S214" s="248">
        <v>0</v>
      </c>
      <c r="T214" s="160">
        <f t="shared" si="23"/>
        <v>0</v>
      </c>
      <c r="AR214" s="161" t="s">
        <v>170</v>
      </c>
      <c r="AT214" s="161" t="s">
        <v>322</v>
      </c>
      <c r="AU214" s="161" t="s">
        <v>80</v>
      </c>
      <c r="AY214" s="211" t="s">
        <v>138</v>
      </c>
      <c r="BE214" s="249">
        <f t="shared" si="24"/>
        <v>0</v>
      </c>
      <c r="BF214" s="249">
        <f t="shared" si="25"/>
        <v>0</v>
      </c>
      <c r="BG214" s="249">
        <f t="shared" si="26"/>
        <v>0</v>
      </c>
      <c r="BH214" s="249">
        <f t="shared" si="27"/>
        <v>0</v>
      </c>
      <c r="BI214" s="249">
        <f t="shared" si="28"/>
        <v>0</v>
      </c>
      <c r="BJ214" s="211" t="s">
        <v>86</v>
      </c>
      <c r="BK214" s="249">
        <f t="shared" si="29"/>
        <v>0</v>
      </c>
      <c r="BL214" s="211" t="s">
        <v>144</v>
      </c>
      <c r="BM214" s="161" t="s">
        <v>792</v>
      </c>
    </row>
    <row r="215" spans="2:65" s="2" customFormat="1" ht="16.5" customHeight="1">
      <c r="B215" s="246"/>
      <c r="C215" s="150" t="s">
        <v>467</v>
      </c>
      <c r="D215" s="150" t="s">
        <v>140</v>
      </c>
      <c r="E215" s="151" t="s">
        <v>3627</v>
      </c>
      <c r="F215" s="152" t="s">
        <v>3628</v>
      </c>
      <c r="G215" s="153" t="s">
        <v>299</v>
      </c>
      <c r="H215" s="154">
        <v>1050</v>
      </c>
      <c r="I215" s="178"/>
      <c r="J215" s="155">
        <f t="shared" si="20"/>
        <v>0</v>
      </c>
      <c r="K215" s="247"/>
      <c r="L215" s="39"/>
      <c r="M215" s="157" t="s">
        <v>1</v>
      </c>
      <c r="N215" s="234" t="s">
        <v>39</v>
      </c>
      <c r="O215" s="248">
        <v>0</v>
      </c>
      <c r="P215" s="248">
        <f t="shared" si="21"/>
        <v>0</v>
      </c>
      <c r="Q215" s="248">
        <v>0</v>
      </c>
      <c r="R215" s="248">
        <f t="shared" si="22"/>
        <v>0</v>
      </c>
      <c r="S215" s="248">
        <v>0</v>
      </c>
      <c r="T215" s="160">
        <f t="shared" si="23"/>
        <v>0</v>
      </c>
      <c r="AR215" s="161" t="s">
        <v>144</v>
      </c>
      <c r="AT215" s="161" t="s">
        <v>140</v>
      </c>
      <c r="AU215" s="161" t="s">
        <v>80</v>
      </c>
      <c r="AY215" s="211" t="s">
        <v>138</v>
      </c>
      <c r="BE215" s="249">
        <f t="shared" si="24"/>
        <v>0</v>
      </c>
      <c r="BF215" s="249">
        <f t="shared" si="25"/>
        <v>0</v>
      </c>
      <c r="BG215" s="249">
        <f t="shared" si="26"/>
        <v>0</v>
      </c>
      <c r="BH215" s="249">
        <f t="shared" si="27"/>
        <v>0</v>
      </c>
      <c r="BI215" s="249">
        <f t="shared" si="28"/>
        <v>0</v>
      </c>
      <c r="BJ215" s="211" t="s">
        <v>86</v>
      </c>
      <c r="BK215" s="249">
        <f t="shared" si="29"/>
        <v>0</v>
      </c>
      <c r="BL215" s="211" t="s">
        <v>144</v>
      </c>
      <c r="BM215" s="161" t="s">
        <v>800</v>
      </c>
    </row>
    <row r="216" spans="2:65" s="2" customFormat="1" ht="16.5" customHeight="1">
      <c r="B216" s="246"/>
      <c r="C216" s="163" t="s">
        <v>471</v>
      </c>
      <c r="D216" s="163" t="s">
        <v>322</v>
      </c>
      <c r="E216" s="164" t="s">
        <v>3629</v>
      </c>
      <c r="F216" s="165" t="s">
        <v>3630</v>
      </c>
      <c r="G216" s="166" t="s">
        <v>299</v>
      </c>
      <c r="H216" s="167">
        <v>1050</v>
      </c>
      <c r="I216" s="180"/>
      <c r="J216" s="168">
        <f t="shared" si="20"/>
        <v>0</v>
      </c>
      <c r="K216" s="169"/>
      <c r="L216" s="170"/>
      <c r="M216" s="171" t="s">
        <v>1</v>
      </c>
      <c r="N216" s="251" t="s">
        <v>39</v>
      </c>
      <c r="O216" s="248">
        <v>0</v>
      </c>
      <c r="P216" s="248">
        <f t="shared" si="21"/>
        <v>0</v>
      </c>
      <c r="Q216" s="248">
        <v>0</v>
      </c>
      <c r="R216" s="248">
        <f t="shared" si="22"/>
        <v>0</v>
      </c>
      <c r="S216" s="248">
        <v>0</v>
      </c>
      <c r="T216" s="160">
        <f t="shared" si="23"/>
        <v>0</v>
      </c>
      <c r="AR216" s="161" t="s">
        <v>170</v>
      </c>
      <c r="AT216" s="161" t="s">
        <v>322</v>
      </c>
      <c r="AU216" s="161" t="s">
        <v>80</v>
      </c>
      <c r="AY216" s="211" t="s">
        <v>138</v>
      </c>
      <c r="BE216" s="249">
        <f t="shared" si="24"/>
        <v>0</v>
      </c>
      <c r="BF216" s="249">
        <f t="shared" si="25"/>
        <v>0</v>
      </c>
      <c r="BG216" s="249">
        <f t="shared" si="26"/>
        <v>0</v>
      </c>
      <c r="BH216" s="249">
        <f t="shared" si="27"/>
        <v>0</v>
      </c>
      <c r="BI216" s="249">
        <f t="shared" si="28"/>
        <v>0</v>
      </c>
      <c r="BJ216" s="211" t="s">
        <v>86</v>
      </c>
      <c r="BK216" s="249">
        <f t="shared" si="29"/>
        <v>0</v>
      </c>
      <c r="BL216" s="211" t="s">
        <v>144</v>
      </c>
      <c r="BM216" s="161" t="s">
        <v>808</v>
      </c>
    </row>
    <row r="217" spans="2:65" s="2" customFormat="1" ht="16.5" customHeight="1">
      <c r="B217" s="246"/>
      <c r="C217" s="150" t="s">
        <v>475</v>
      </c>
      <c r="D217" s="150" t="s">
        <v>140</v>
      </c>
      <c r="E217" s="151" t="s">
        <v>3631</v>
      </c>
      <c r="F217" s="152" t="s">
        <v>3632</v>
      </c>
      <c r="G217" s="153" t="s">
        <v>299</v>
      </c>
      <c r="H217" s="154">
        <v>500</v>
      </c>
      <c r="I217" s="178"/>
      <c r="J217" s="155">
        <f t="shared" si="20"/>
        <v>0</v>
      </c>
      <c r="K217" s="247"/>
      <c r="L217" s="39"/>
      <c r="M217" s="157" t="s">
        <v>1</v>
      </c>
      <c r="N217" s="234" t="s">
        <v>39</v>
      </c>
      <c r="O217" s="248">
        <v>0</v>
      </c>
      <c r="P217" s="248">
        <f t="shared" si="21"/>
        <v>0</v>
      </c>
      <c r="Q217" s="248">
        <v>0</v>
      </c>
      <c r="R217" s="248">
        <f t="shared" si="22"/>
        <v>0</v>
      </c>
      <c r="S217" s="248">
        <v>0</v>
      </c>
      <c r="T217" s="160">
        <f t="shared" si="23"/>
        <v>0</v>
      </c>
      <c r="AR217" s="161" t="s">
        <v>144</v>
      </c>
      <c r="AT217" s="161" t="s">
        <v>140</v>
      </c>
      <c r="AU217" s="161" t="s">
        <v>80</v>
      </c>
      <c r="AY217" s="211" t="s">
        <v>138</v>
      </c>
      <c r="BE217" s="249">
        <f t="shared" si="24"/>
        <v>0</v>
      </c>
      <c r="BF217" s="249">
        <f t="shared" si="25"/>
        <v>0</v>
      </c>
      <c r="BG217" s="249">
        <f t="shared" si="26"/>
        <v>0</v>
      </c>
      <c r="BH217" s="249">
        <f t="shared" si="27"/>
        <v>0</v>
      </c>
      <c r="BI217" s="249">
        <f t="shared" si="28"/>
        <v>0</v>
      </c>
      <c r="BJ217" s="211" t="s">
        <v>86</v>
      </c>
      <c r="BK217" s="249">
        <f t="shared" si="29"/>
        <v>0</v>
      </c>
      <c r="BL217" s="211" t="s">
        <v>144</v>
      </c>
      <c r="BM217" s="161" t="s">
        <v>816</v>
      </c>
    </row>
    <row r="218" spans="2:65" s="2" customFormat="1" ht="16.5" customHeight="1">
      <c r="B218" s="246"/>
      <c r="C218" s="163" t="s">
        <v>479</v>
      </c>
      <c r="D218" s="163" t="s">
        <v>322</v>
      </c>
      <c r="E218" s="164" t="s">
        <v>3633</v>
      </c>
      <c r="F218" s="165" t="s">
        <v>3634</v>
      </c>
      <c r="G218" s="166" t="s">
        <v>299</v>
      </c>
      <c r="H218" s="167">
        <v>500</v>
      </c>
      <c r="I218" s="180"/>
      <c r="J218" s="168">
        <f t="shared" si="20"/>
        <v>0</v>
      </c>
      <c r="K218" s="169"/>
      <c r="L218" s="170"/>
      <c r="M218" s="171" t="s">
        <v>1</v>
      </c>
      <c r="N218" s="251" t="s">
        <v>39</v>
      </c>
      <c r="O218" s="248">
        <v>0</v>
      </c>
      <c r="P218" s="248">
        <f t="shared" si="21"/>
        <v>0</v>
      </c>
      <c r="Q218" s="248">
        <v>0</v>
      </c>
      <c r="R218" s="248">
        <f t="shared" si="22"/>
        <v>0</v>
      </c>
      <c r="S218" s="248">
        <v>0</v>
      </c>
      <c r="T218" s="160">
        <f t="shared" si="23"/>
        <v>0</v>
      </c>
      <c r="AR218" s="161" t="s">
        <v>170</v>
      </c>
      <c r="AT218" s="161" t="s">
        <v>322</v>
      </c>
      <c r="AU218" s="161" t="s">
        <v>80</v>
      </c>
      <c r="AY218" s="211" t="s">
        <v>138</v>
      </c>
      <c r="BE218" s="249">
        <f t="shared" si="24"/>
        <v>0</v>
      </c>
      <c r="BF218" s="249">
        <f t="shared" si="25"/>
        <v>0</v>
      </c>
      <c r="BG218" s="249">
        <f t="shared" si="26"/>
        <v>0</v>
      </c>
      <c r="BH218" s="249">
        <f t="shared" si="27"/>
        <v>0</v>
      </c>
      <c r="BI218" s="249">
        <f t="shared" si="28"/>
        <v>0</v>
      </c>
      <c r="BJ218" s="211" t="s">
        <v>86</v>
      </c>
      <c r="BK218" s="249">
        <f t="shared" si="29"/>
        <v>0</v>
      </c>
      <c r="BL218" s="211" t="s">
        <v>144</v>
      </c>
      <c r="BM218" s="161" t="s">
        <v>824</v>
      </c>
    </row>
    <row r="219" spans="2:65" s="2" customFormat="1" ht="16.5" customHeight="1">
      <c r="B219" s="246"/>
      <c r="C219" s="150" t="s">
        <v>483</v>
      </c>
      <c r="D219" s="150" t="s">
        <v>140</v>
      </c>
      <c r="E219" s="151" t="s">
        <v>3635</v>
      </c>
      <c r="F219" s="152" t="s">
        <v>3636</v>
      </c>
      <c r="G219" s="153" t="s">
        <v>299</v>
      </c>
      <c r="H219" s="154">
        <v>700</v>
      </c>
      <c r="I219" s="178"/>
      <c r="J219" s="155">
        <f t="shared" si="20"/>
        <v>0</v>
      </c>
      <c r="K219" s="247"/>
      <c r="L219" s="39"/>
      <c r="M219" s="157" t="s">
        <v>1</v>
      </c>
      <c r="N219" s="234" t="s">
        <v>39</v>
      </c>
      <c r="O219" s="248">
        <v>0</v>
      </c>
      <c r="P219" s="248">
        <f t="shared" si="21"/>
        <v>0</v>
      </c>
      <c r="Q219" s="248">
        <v>0</v>
      </c>
      <c r="R219" s="248">
        <f t="shared" si="22"/>
        <v>0</v>
      </c>
      <c r="S219" s="248">
        <v>0</v>
      </c>
      <c r="T219" s="160">
        <f t="shared" si="23"/>
        <v>0</v>
      </c>
      <c r="AR219" s="161" t="s">
        <v>144</v>
      </c>
      <c r="AT219" s="161" t="s">
        <v>140</v>
      </c>
      <c r="AU219" s="161" t="s">
        <v>80</v>
      </c>
      <c r="AY219" s="211" t="s">
        <v>138</v>
      </c>
      <c r="BE219" s="249">
        <f t="shared" si="24"/>
        <v>0</v>
      </c>
      <c r="BF219" s="249">
        <f t="shared" si="25"/>
        <v>0</v>
      </c>
      <c r="BG219" s="249">
        <f t="shared" si="26"/>
        <v>0</v>
      </c>
      <c r="BH219" s="249">
        <f t="shared" si="27"/>
        <v>0</v>
      </c>
      <c r="BI219" s="249">
        <f t="shared" si="28"/>
        <v>0</v>
      </c>
      <c r="BJ219" s="211" t="s">
        <v>86</v>
      </c>
      <c r="BK219" s="249">
        <f t="shared" si="29"/>
        <v>0</v>
      </c>
      <c r="BL219" s="211" t="s">
        <v>144</v>
      </c>
      <c r="BM219" s="161" t="s">
        <v>832</v>
      </c>
    </row>
    <row r="220" spans="2:65" s="2" customFormat="1" ht="16.5" customHeight="1">
      <c r="B220" s="246"/>
      <c r="C220" s="163" t="s">
        <v>487</v>
      </c>
      <c r="D220" s="163" t="s">
        <v>322</v>
      </c>
      <c r="E220" s="164" t="s">
        <v>3637</v>
      </c>
      <c r="F220" s="165" t="s">
        <v>3638</v>
      </c>
      <c r="G220" s="166" t="s">
        <v>299</v>
      </c>
      <c r="H220" s="167">
        <v>700</v>
      </c>
      <c r="I220" s="180"/>
      <c r="J220" s="168">
        <f t="shared" si="20"/>
        <v>0</v>
      </c>
      <c r="K220" s="169"/>
      <c r="L220" s="170"/>
      <c r="M220" s="171" t="s">
        <v>1</v>
      </c>
      <c r="N220" s="251" t="s">
        <v>39</v>
      </c>
      <c r="O220" s="248">
        <v>0</v>
      </c>
      <c r="P220" s="248">
        <f t="shared" si="21"/>
        <v>0</v>
      </c>
      <c r="Q220" s="248">
        <v>0</v>
      </c>
      <c r="R220" s="248">
        <f t="shared" si="22"/>
        <v>0</v>
      </c>
      <c r="S220" s="248">
        <v>0</v>
      </c>
      <c r="T220" s="160">
        <f t="shared" si="23"/>
        <v>0</v>
      </c>
      <c r="AR220" s="161" t="s">
        <v>170</v>
      </c>
      <c r="AT220" s="161" t="s">
        <v>322</v>
      </c>
      <c r="AU220" s="161" t="s">
        <v>80</v>
      </c>
      <c r="AY220" s="211" t="s">
        <v>138</v>
      </c>
      <c r="BE220" s="249">
        <f t="shared" si="24"/>
        <v>0</v>
      </c>
      <c r="BF220" s="249">
        <f t="shared" si="25"/>
        <v>0</v>
      </c>
      <c r="BG220" s="249">
        <f t="shared" si="26"/>
        <v>0</v>
      </c>
      <c r="BH220" s="249">
        <f t="shared" si="27"/>
        <v>0</v>
      </c>
      <c r="BI220" s="249">
        <f t="shared" si="28"/>
        <v>0</v>
      </c>
      <c r="BJ220" s="211" t="s">
        <v>86</v>
      </c>
      <c r="BK220" s="249">
        <f t="shared" si="29"/>
        <v>0</v>
      </c>
      <c r="BL220" s="211" t="s">
        <v>144</v>
      </c>
      <c r="BM220" s="161" t="s">
        <v>840</v>
      </c>
    </row>
    <row r="221" spans="2:65" s="2" customFormat="1" ht="16.5" customHeight="1">
      <c r="B221" s="246"/>
      <c r="C221" s="150" t="s">
        <v>491</v>
      </c>
      <c r="D221" s="150" t="s">
        <v>140</v>
      </c>
      <c r="E221" s="151" t="s">
        <v>3639</v>
      </c>
      <c r="F221" s="152" t="s">
        <v>3640</v>
      </c>
      <c r="G221" s="153" t="s">
        <v>299</v>
      </c>
      <c r="H221" s="154">
        <v>850</v>
      </c>
      <c r="I221" s="178"/>
      <c r="J221" s="155">
        <f t="shared" si="20"/>
        <v>0</v>
      </c>
      <c r="K221" s="247"/>
      <c r="L221" s="39"/>
      <c r="M221" s="157" t="s">
        <v>1</v>
      </c>
      <c r="N221" s="234" t="s">
        <v>39</v>
      </c>
      <c r="O221" s="248">
        <v>0</v>
      </c>
      <c r="P221" s="248">
        <f t="shared" si="21"/>
        <v>0</v>
      </c>
      <c r="Q221" s="248">
        <v>0</v>
      </c>
      <c r="R221" s="248">
        <f t="shared" si="22"/>
        <v>0</v>
      </c>
      <c r="S221" s="248">
        <v>0</v>
      </c>
      <c r="T221" s="160">
        <f t="shared" si="23"/>
        <v>0</v>
      </c>
      <c r="AR221" s="161" t="s">
        <v>144</v>
      </c>
      <c r="AT221" s="161" t="s">
        <v>140</v>
      </c>
      <c r="AU221" s="161" t="s">
        <v>80</v>
      </c>
      <c r="AY221" s="211" t="s">
        <v>138</v>
      </c>
      <c r="BE221" s="249">
        <f t="shared" si="24"/>
        <v>0</v>
      </c>
      <c r="BF221" s="249">
        <f t="shared" si="25"/>
        <v>0</v>
      </c>
      <c r="BG221" s="249">
        <f t="shared" si="26"/>
        <v>0</v>
      </c>
      <c r="BH221" s="249">
        <f t="shared" si="27"/>
        <v>0</v>
      </c>
      <c r="BI221" s="249">
        <f t="shared" si="28"/>
        <v>0</v>
      </c>
      <c r="BJ221" s="211" t="s">
        <v>86</v>
      </c>
      <c r="BK221" s="249">
        <f t="shared" si="29"/>
        <v>0</v>
      </c>
      <c r="BL221" s="211" t="s">
        <v>144</v>
      </c>
      <c r="BM221" s="161" t="s">
        <v>848</v>
      </c>
    </row>
    <row r="222" spans="2:65" s="2" customFormat="1" ht="16.5" customHeight="1">
      <c r="B222" s="246"/>
      <c r="C222" s="163" t="s">
        <v>496</v>
      </c>
      <c r="D222" s="163" t="s">
        <v>322</v>
      </c>
      <c r="E222" s="164" t="s">
        <v>3641</v>
      </c>
      <c r="F222" s="165" t="s">
        <v>3642</v>
      </c>
      <c r="G222" s="166" t="s">
        <v>299</v>
      </c>
      <c r="H222" s="167">
        <v>850</v>
      </c>
      <c r="I222" s="180"/>
      <c r="J222" s="168">
        <f t="shared" si="20"/>
        <v>0</v>
      </c>
      <c r="K222" s="169"/>
      <c r="L222" s="170"/>
      <c r="M222" s="171" t="s">
        <v>1</v>
      </c>
      <c r="N222" s="251" t="s">
        <v>39</v>
      </c>
      <c r="O222" s="248">
        <v>0</v>
      </c>
      <c r="P222" s="248">
        <f t="shared" si="21"/>
        <v>0</v>
      </c>
      <c r="Q222" s="248">
        <v>0</v>
      </c>
      <c r="R222" s="248">
        <f t="shared" si="22"/>
        <v>0</v>
      </c>
      <c r="S222" s="248">
        <v>0</v>
      </c>
      <c r="T222" s="160">
        <f t="shared" si="23"/>
        <v>0</v>
      </c>
      <c r="AR222" s="161" t="s">
        <v>170</v>
      </c>
      <c r="AT222" s="161" t="s">
        <v>322</v>
      </c>
      <c r="AU222" s="161" t="s">
        <v>80</v>
      </c>
      <c r="AY222" s="211" t="s">
        <v>138</v>
      </c>
      <c r="BE222" s="249">
        <f t="shared" si="24"/>
        <v>0</v>
      </c>
      <c r="BF222" s="249">
        <f t="shared" si="25"/>
        <v>0</v>
      </c>
      <c r="BG222" s="249">
        <f t="shared" si="26"/>
        <v>0</v>
      </c>
      <c r="BH222" s="249">
        <f t="shared" si="27"/>
        <v>0</v>
      </c>
      <c r="BI222" s="249">
        <f t="shared" si="28"/>
        <v>0</v>
      </c>
      <c r="BJ222" s="211" t="s">
        <v>86</v>
      </c>
      <c r="BK222" s="249">
        <f t="shared" si="29"/>
        <v>0</v>
      </c>
      <c r="BL222" s="211" t="s">
        <v>144</v>
      </c>
      <c r="BM222" s="161" t="s">
        <v>856</v>
      </c>
    </row>
    <row r="223" spans="2:65" s="2" customFormat="1" ht="24.2" customHeight="1">
      <c r="B223" s="246"/>
      <c r="C223" s="150" t="s">
        <v>500</v>
      </c>
      <c r="D223" s="150" t="s">
        <v>140</v>
      </c>
      <c r="E223" s="151" t="s">
        <v>3643</v>
      </c>
      <c r="F223" s="152" t="s">
        <v>3644</v>
      </c>
      <c r="G223" s="153" t="s">
        <v>299</v>
      </c>
      <c r="H223" s="154">
        <v>800</v>
      </c>
      <c r="I223" s="178"/>
      <c r="J223" s="155">
        <f t="shared" si="20"/>
        <v>0</v>
      </c>
      <c r="K223" s="247"/>
      <c r="L223" s="39"/>
      <c r="M223" s="157" t="s">
        <v>1</v>
      </c>
      <c r="N223" s="234" t="s">
        <v>39</v>
      </c>
      <c r="O223" s="248">
        <v>0</v>
      </c>
      <c r="P223" s="248">
        <f t="shared" si="21"/>
        <v>0</v>
      </c>
      <c r="Q223" s="248">
        <v>0</v>
      </c>
      <c r="R223" s="248">
        <f t="shared" si="22"/>
        <v>0</v>
      </c>
      <c r="S223" s="248">
        <v>0</v>
      </c>
      <c r="T223" s="160">
        <f t="shared" si="23"/>
        <v>0</v>
      </c>
      <c r="AR223" s="161" t="s">
        <v>144</v>
      </c>
      <c r="AT223" s="161" t="s">
        <v>140</v>
      </c>
      <c r="AU223" s="161" t="s">
        <v>80</v>
      </c>
      <c r="AY223" s="211" t="s">
        <v>138</v>
      </c>
      <c r="BE223" s="249">
        <f t="shared" si="24"/>
        <v>0</v>
      </c>
      <c r="BF223" s="249">
        <f t="shared" si="25"/>
        <v>0</v>
      </c>
      <c r="BG223" s="249">
        <f t="shared" si="26"/>
        <v>0</v>
      </c>
      <c r="BH223" s="249">
        <f t="shared" si="27"/>
        <v>0</v>
      </c>
      <c r="BI223" s="249">
        <f t="shared" si="28"/>
        <v>0</v>
      </c>
      <c r="BJ223" s="211" t="s">
        <v>86</v>
      </c>
      <c r="BK223" s="249">
        <f t="shared" si="29"/>
        <v>0</v>
      </c>
      <c r="BL223" s="211" t="s">
        <v>144</v>
      </c>
      <c r="BM223" s="161" t="s">
        <v>864</v>
      </c>
    </row>
    <row r="224" spans="2:65" s="2" customFormat="1" ht="16.5" customHeight="1">
      <c r="B224" s="246"/>
      <c r="C224" s="150" t="s">
        <v>504</v>
      </c>
      <c r="D224" s="150" t="s">
        <v>140</v>
      </c>
      <c r="E224" s="151" t="s">
        <v>3645</v>
      </c>
      <c r="F224" s="152" t="s">
        <v>3646</v>
      </c>
      <c r="G224" s="153" t="s">
        <v>299</v>
      </c>
      <c r="H224" s="154">
        <v>40</v>
      </c>
      <c r="I224" s="178"/>
      <c r="J224" s="155">
        <f t="shared" si="20"/>
        <v>0</v>
      </c>
      <c r="K224" s="247"/>
      <c r="L224" s="39"/>
      <c r="M224" s="157" t="s">
        <v>1</v>
      </c>
      <c r="N224" s="234" t="s">
        <v>39</v>
      </c>
      <c r="O224" s="248">
        <v>0</v>
      </c>
      <c r="P224" s="248">
        <f t="shared" si="21"/>
        <v>0</v>
      </c>
      <c r="Q224" s="248">
        <v>0</v>
      </c>
      <c r="R224" s="248">
        <f t="shared" si="22"/>
        <v>0</v>
      </c>
      <c r="S224" s="248">
        <v>0</v>
      </c>
      <c r="T224" s="160">
        <f t="shared" si="23"/>
        <v>0</v>
      </c>
      <c r="AR224" s="161" t="s">
        <v>144</v>
      </c>
      <c r="AT224" s="161" t="s">
        <v>140</v>
      </c>
      <c r="AU224" s="161" t="s">
        <v>80</v>
      </c>
      <c r="AY224" s="211" t="s">
        <v>138</v>
      </c>
      <c r="BE224" s="249">
        <f t="shared" si="24"/>
        <v>0</v>
      </c>
      <c r="BF224" s="249">
        <f t="shared" si="25"/>
        <v>0</v>
      </c>
      <c r="BG224" s="249">
        <f t="shared" si="26"/>
        <v>0</v>
      </c>
      <c r="BH224" s="249">
        <f t="shared" si="27"/>
        <v>0</v>
      </c>
      <c r="BI224" s="249">
        <f t="shared" si="28"/>
        <v>0</v>
      </c>
      <c r="BJ224" s="211" t="s">
        <v>86</v>
      </c>
      <c r="BK224" s="249">
        <f t="shared" si="29"/>
        <v>0</v>
      </c>
      <c r="BL224" s="211" t="s">
        <v>144</v>
      </c>
      <c r="BM224" s="161" t="s">
        <v>872</v>
      </c>
    </row>
    <row r="225" spans="2:65" s="2" customFormat="1" ht="16.5" customHeight="1">
      <c r="B225" s="246"/>
      <c r="C225" s="150" t="s">
        <v>508</v>
      </c>
      <c r="D225" s="150" t="s">
        <v>140</v>
      </c>
      <c r="E225" s="151" t="s">
        <v>3647</v>
      </c>
      <c r="F225" s="152" t="s">
        <v>3648</v>
      </c>
      <c r="G225" s="153" t="s">
        <v>299</v>
      </c>
      <c r="H225" s="154">
        <v>10</v>
      </c>
      <c r="I225" s="178"/>
      <c r="J225" s="155">
        <f t="shared" si="20"/>
        <v>0</v>
      </c>
      <c r="K225" s="247"/>
      <c r="L225" s="39"/>
      <c r="M225" s="157" t="s">
        <v>1</v>
      </c>
      <c r="N225" s="234" t="s">
        <v>39</v>
      </c>
      <c r="O225" s="248">
        <v>0</v>
      </c>
      <c r="P225" s="248">
        <f t="shared" si="21"/>
        <v>0</v>
      </c>
      <c r="Q225" s="248">
        <v>0</v>
      </c>
      <c r="R225" s="248">
        <f t="shared" si="22"/>
        <v>0</v>
      </c>
      <c r="S225" s="248">
        <v>0</v>
      </c>
      <c r="T225" s="160">
        <f t="shared" si="23"/>
        <v>0</v>
      </c>
      <c r="AR225" s="161" t="s">
        <v>144</v>
      </c>
      <c r="AT225" s="161" t="s">
        <v>140</v>
      </c>
      <c r="AU225" s="161" t="s">
        <v>80</v>
      </c>
      <c r="AY225" s="211" t="s">
        <v>138</v>
      </c>
      <c r="BE225" s="249">
        <f t="shared" si="24"/>
        <v>0</v>
      </c>
      <c r="BF225" s="249">
        <f t="shared" si="25"/>
        <v>0</v>
      </c>
      <c r="BG225" s="249">
        <f t="shared" si="26"/>
        <v>0</v>
      </c>
      <c r="BH225" s="249">
        <f t="shared" si="27"/>
        <v>0</v>
      </c>
      <c r="BI225" s="249">
        <f t="shared" si="28"/>
        <v>0</v>
      </c>
      <c r="BJ225" s="211" t="s">
        <v>86</v>
      </c>
      <c r="BK225" s="249">
        <f t="shared" si="29"/>
        <v>0</v>
      </c>
      <c r="BL225" s="211" t="s">
        <v>144</v>
      </c>
      <c r="BM225" s="161" t="s">
        <v>880</v>
      </c>
    </row>
    <row r="226" spans="2:65" s="2" customFormat="1" ht="24.2" customHeight="1">
      <c r="B226" s="246"/>
      <c r="C226" s="150" t="s">
        <v>512</v>
      </c>
      <c r="D226" s="150" t="s">
        <v>140</v>
      </c>
      <c r="E226" s="151" t="s">
        <v>3649</v>
      </c>
      <c r="F226" s="152" t="s">
        <v>3650</v>
      </c>
      <c r="G226" s="153" t="s">
        <v>299</v>
      </c>
      <c r="H226" s="154">
        <v>900</v>
      </c>
      <c r="I226" s="178"/>
      <c r="J226" s="155">
        <f t="shared" si="20"/>
        <v>0</v>
      </c>
      <c r="K226" s="247"/>
      <c r="L226" s="39"/>
      <c r="M226" s="157" t="s">
        <v>1</v>
      </c>
      <c r="N226" s="234" t="s">
        <v>39</v>
      </c>
      <c r="O226" s="248">
        <v>0</v>
      </c>
      <c r="P226" s="248">
        <f t="shared" si="21"/>
        <v>0</v>
      </c>
      <c r="Q226" s="248">
        <v>0</v>
      </c>
      <c r="R226" s="248">
        <f t="shared" si="22"/>
        <v>0</v>
      </c>
      <c r="S226" s="248">
        <v>0</v>
      </c>
      <c r="T226" s="160">
        <f t="shared" si="23"/>
        <v>0</v>
      </c>
      <c r="AR226" s="161" t="s">
        <v>144</v>
      </c>
      <c r="AT226" s="161" t="s">
        <v>140</v>
      </c>
      <c r="AU226" s="161" t="s">
        <v>80</v>
      </c>
      <c r="AY226" s="211" t="s">
        <v>138</v>
      </c>
      <c r="BE226" s="249">
        <f t="shared" si="24"/>
        <v>0</v>
      </c>
      <c r="BF226" s="249">
        <f t="shared" si="25"/>
        <v>0</v>
      </c>
      <c r="BG226" s="249">
        <f t="shared" si="26"/>
        <v>0</v>
      </c>
      <c r="BH226" s="249">
        <f t="shared" si="27"/>
        <v>0</v>
      </c>
      <c r="BI226" s="249">
        <f t="shared" si="28"/>
        <v>0</v>
      </c>
      <c r="BJ226" s="211" t="s">
        <v>86</v>
      </c>
      <c r="BK226" s="249">
        <f t="shared" si="29"/>
        <v>0</v>
      </c>
      <c r="BL226" s="211" t="s">
        <v>144</v>
      </c>
      <c r="BM226" s="161" t="s">
        <v>888</v>
      </c>
    </row>
    <row r="227" spans="2:65" s="2" customFormat="1" ht="21.75" customHeight="1">
      <c r="B227" s="246"/>
      <c r="C227" s="163" t="s">
        <v>516</v>
      </c>
      <c r="D227" s="163" t="s">
        <v>322</v>
      </c>
      <c r="E227" s="164" t="s">
        <v>3651</v>
      </c>
      <c r="F227" s="165" t="s">
        <v>3652</v>
      </c>
      <c r="G227" s="166" t="s">
        <v>299</v>
      </c>
      <c r="H227" s="167">
        <v>900</v>
      </c>
      <c r="I227" s="180"/>
      <c r="J227" s="168">
        <f t="shared" si="20"/>
        <v>0</v>
      </c>
      <c r="K227" s="169"/>
      <c r="L227" s="170"/>
      <c r="M227" s="171" t="s">
        <v>1</v>
      </c>
      <c r="N227" s="251" t="s">
        <v>39</v>
      </c>
      <c r="O227" s="248">
        <v>0</v>
      </c>
      <c r="P227" s="248">
        <f t="shared" si="21"/>
        <v>0</v>
      </c>
      <c r="Q227" s="248">
        <v>0</v>
      </c>
      <c r="R227" s="248">
        <f t="shared" si="22"/>
        <v>0</v>
      </c>
      <c r="S227" s="248">
        <v>0</v>
      </c>
      <c r="T227" s="160">
        <f t="shared" si="23"/>
        <v>0</v>
      </c>
      <c r="AR227" s="161" t="s">
        <v>170</v>
      </c>
      <c r="AT227" s="161" t="s">
        <v>322</v>
      </c>
      <c r="AU227" s="161" t="s">
        <v>80</v>
      </c>
      <c r="AY227" s="211" t="s">
        <v>138</v>
      </c>
      <c r="BE227" s="249">
        <f t="shared" si="24"/>
        <v>0</v>
      </c>
      <c r="BF227" s="249">
        <f t="shared" si="25"/>
        <v>0</v>
      </c>
      <c r="BG227" s="249">
        <f t="shared" si="26"/>
        <v>0</v>
      </c>
      <c r="BH227" s="249">
        <f t="shared" si="27"/>
        <v>0</v>
      </c>
      <c r="BI227" s="249">
        <f t="shared" si="28"/>
        <v>0</v>
      </c>
      <c r="BJ227" s="211" t="s">
        <v>86</v>
      </c>
      <c r="BK227" s="249">
        <f t="shared" si="29"/>
        <v>0</v>
      </c>
      <c r="BL227" s="211" t="s">
        <v>144</v>
      </c>
      <c r="BM227" s="161" t="s">
        <v>899</v>
      </c>
    </row>
    <row r="228" spans="2:65" s="2" customFormat="1" ht="16.5" customHeight="1">
      <c r="B228" s="246"/>
      <c r="C228" s="150" t="s">
        <v>521</v>
      </c>
      <c r="D228" s="150" t="s">
        <v>140</v>
      </c>
      <c r="E228" s="151" t="s">
        <v>3653</v>
      </c>
      <c r="F228" s="152" t="s">
        <v>3654</v>
      </c>
      <c r="G228" s="153" t="s">
        <v>299</v>
      </c>
      <c r="H228" s="154">
        <v>60</v>
      </c>
      <c r="I228" s="178"/>
      <c r="J228" s="155">
        <f t="shared" si="20"/>
        <v>0</v>
      </c>
      <c r="K228" s="247"/>
      <c r="L228" s="39"/>
      <c r="M228" s="157" t="s">
        <v>1</v>
      </c>
      <c r="N228" s="234" t="s">
        <v>39</v>
      </c>
      <c r="O228" s="248">
        <v>0</v>
      </c>
      <c r="P228" s="248">
        <f t="shared" si="21"/>
        <v>0</v>
      </c>
      <c r="Q228" s="248">
        <v>0</v>
      </c>
      <c r="R228" s="248">
        <f t="shared" si="22"/>
        <v>0</v>
      </c>
      <c r="S228" s="248">
        <v>0</v>
      </c>
      <c r="T228" s="160">
        <f t="shared" si="23"/>
        <v>0</v>
      </c>
      <c r="AR228" s="161" t="s">
        <v>144</v>
      </c>
      <c r="AT228" s="161" t="s">
        <v>140</v>
      </c>
      <c r="AU228" s="161" t="s">
        <v>80</v>
      </c>
      <c r="AY228" s="211" t="s">
        <v>138</v>
      </c>
      <c r="BE228" s="249">
        <f t="shared" si="24"/>
        <v>0</v>
      </c>
      <c r="BF228" s="249">
        <f t="shared" si="25"/>
        <v>0</v>
      </c>
      <c r="BG228" s="249">
        <f t="shared" si="26"/>
        <v>0</v>
      </c>
      <c r="BH228" s="249">
        <f t="shared" si="27"/>
        <v>0</v>
      </c>
      <c r="BI228" s="249">
        <f t="shared" si="28"/>
        <v>0</v>
      </c>
      <c r="BJ228" s="211" t="s">
        <v>86</v>
      </c>
      <c r="BK228" s="249">
        <f t="shared" si="29"/>
        <v>0</v>
      </c>
      <c r="BL228" s="211" t="s">
        <v>144</v>
      </c>
      <c r="BM228" s="161" t="s">
        <v>909</v>
      </c>
    </row>
    <row r="229" spans="2:65" s="2" customFormat="1" ht="16.5" customHeight="1">
      <c r="B229" s="246"/>
      <c r="C229" s="163" t="s">
        <v>525</v>
      </c>
      <c r="D229" s="163" t="s">
        <v>322</v>
      </c>
      <c r="E229" s="164" t="s">
        <v>3655</v>
      </c>
      <c r="F229" s="165" t="s">
        <v>3656</v>
      </c>
      <c r="G229" s="166" t="s">
        <v>299</v>
      </c>
      <c r="H229" s="167">
        <v>60</v>
      </c>
      <c r="I229" s="180"/>
      <c r="J229" s="168">
        <f t="shared" si="20"/>
        <v>0</v>
      </c>
      <c r="K229" s="169"/>
      <c r="L229" s="170"/>
      <c r="M229" s="171" t="s">
        <v>1</v>
      </c>
      <c r="N229" s="251" t="s">
        <v>39</v>
      </c>
      <c r="O229" s="248">
        <v>0</v>
      </c>
      <c r="P229" s="248">
        <f t="shared" si="21"/>
        <v>0</v>
      </c>
      <c r="Q229" s="248">
        <v>0</v>
      </c>
      <c r="R229" s="248">
        <f t="shared" si="22"/>
        <v>0</v>
      </c>
      <c r="S229" s="248">
        <v>0</v>
      </c>
      <c r="T229" s="160">
        <f t="shared" si="23"/>
        <v>0</v>
      </c>
      <c r="AR229" s="161" t="s">
        <v>170</v>
      </c>
      <c r="AT229" s="161" t="s">
        <v>322</v>
      </c>
      <c r="AU229" s="161" t="s">
        <v>80</v>
      </c>
      <c r="AY229" s="211" t="s">
        <v>138</v>
      </c>
      <c r="BE229" s="249">
        <f t="shared" si="24"/>
        <v>0</v>
      </c>
      <c r="BF229" s="249">
        <f t="shared" si="25"/>
        <v>0</v>
      </c>
      <c r="BG229" s="249">
        <f t="shared" si="26"/>
        <v>0</v>
      </c>
      <c r="BH229" s="249">
        <f t="shared" si="27"/>
        <v>0</v>
      </c>
      <c r="BI229" s="249">
        <f t="shared" si="28"/>
        <v>0</v>
      </c>
      <c r="BJ229" s="211" t="s">
        <v>86</v>
      </c>
      <c r="BK229" s="249">
        <f t="shared" si="29"/>
        <v>0</v>
      </c>
      <c r="BL229" s="211" t="s">
        <v>144</v>
      </c>
      <c r="BM229" s="161" t="s">
        <v>918</v>
      </c>
    </row>
    <row r="230" spans="2:65" s="2" customFormat="1" ht="16.5" customHeight="1">
      <c r="B230" s="246"/>
      <c r="C230" s="150" t="s">
        <v>529</v>
      </c>
      <c r="D230" s="150" t="s">
        <v>140</v>
      </c>
      <c r="E230" s="151" t="s">
        <v>3657</v>
      </c>
      <c r="F230" s="152" t="s">
        <v>3658</v>
      </c>
      <c r="G230" s="153" t="s">
        <v>299</v>
      </c>
      <c r="H230" s="154">
        <v>40</v>
      </c>
      <c r="I230" s="178"/>
      <c r="J230" s="155">
        <f t="shared" si="20"/>
        <v>0</v>
      </c>
      <c r="K230" s="247"/>
      <c r="L230" s="39"/>
      <c r="M230" s="157" t="s">
        <v>1</v>
      </c>
      <c r="N230" s="234" t="s">
        <v>39</v>
      </c>
      <c r="O230" s="248">
        <v>0</v>
      </c>
      <c r="P230" s="248">
        <f t="shared" si="21"/>
        <v>0</v>
      </c>
      <c r="Q230" s="248">
        <v>0</v>
      </c>
      <c r="R230" s="248">
        <f t="shared" si="22"/>
        <v>0</v>
      </c>
      <c r="S230" s="248">
        <v>0</v>
      </c>
      <c r="T230" s="160">
        <f t="shared" si="23"/>
        <v>0</v>
      </c>
      <c r="AR230" s="161" t="s">
        <v>144</v>
      </c>
      <c r="AT230" s="161" t="s">
        <v>140</v>
      </c>
      <c r="AU230" s="161" t="s">
        <v>80</v>
      </c>
      <c r="AY230" s="211" t="s">
        <v>138</v>
      </c>
      <c r="BE230" s="249">
        <f t="shared" si="24"/>
        <v>0</v>
      </c>
      <c r="BF230" s="249">
        <f t="shared" si="25"/>
        <v>0</v>
      </c>
      <c r="BG230" s="249">
        <f t="shared" si="26"/>
        <v>0</v>
      </c>
      <c r="BH230" s="249">
        <f t="shared" si="27"/>
        <v>0</v>
      </c>
      <c r="BI230" s="249">
        <f t="shared" si="28"/>
        <v>0</v>
      </c>
      <c r="BJ230" s="211" t="s">
        <v>86</v>
      </c>
      <c r="BK230" s="249">
        <f t="shared" si="29"/>
        <v>0</v>
      </c>
      <c r="BL230" s="211" t="s">
        <v>144</v>
      </c>
      <c r="BM230" s="161" t="s">
        <v>926</v>
      </c>
    </row>
    <row r="231" spans="2:65" s="2" customFormat="1" ht="16.5" customHeight="1">
      <c r="B231" s="246"/>
      <c r="C231" s="163" t="s">
        <v>533</v>
      </c>
      <c r="D231" s="163" t="s">
        <v>322</v>
      </c>
      <c r="E231" s="164" t="s">
        <v>3659</v>
      </c>
      <c r="F231" s="165" t="s">
        <v>3660</v>
      </c>
      <c r="G231" s="166" t="s">
        <v>299</v>
      </c>
      <c r="H231" s="167">
        <v>40</v>
      </c>
      <c r="I231" s="180"/>
      <c r="J231" s="168">
        <f t="shared" si="20"/>
        <v>0</v>
      </c>
      <c r="K231" s="169"/>
      <c r="L231" s="170"/>
      <c r="M231" s="171" t="s">
        <v>1</v>
      </c>
      <c r="N231" s="251" t="s">
        <v>39</v>
      </c>
      <c r="O231" s="248">
        <v>0</v>
      </c>
      <c r="P231" s="248">
        <f t="shared" si="21"/>
        <v>0</v>
      </c>
      <c r="Q231" s="248">
        <v>0</v>
      </c>
      <c r="R231" s="248">
        <f t="shared" si="22"/>
        <v>0</v>
      </c>
      <c r="S231" s="248">
        <v>0</v>
      </c>
      <c r="T231" s="160">
        <f t="shared" si="23"/>
        <v>0</v>
      </c>
      <c r="AR231" s="161" t="s">
        <v>170</v>
      </c>
      <c r="AT231" s="161" t="s">
        <v>322</v>
      </c>
      <c r="AU231" s="161" t="s">
        <v>80</v>
      </c>
      <c r="AY231" s="211" t="s">
        <v>138</v>
      </c>
      <c r="BE231" s="249">
        <f t="shared" si="24"/>
        <v>0</v>
      </c>
      <c r="BF231" s="249">
        <f t="shared" si="25"/>
        <v>0</v>
      </c>
      <c r="BG231" s="249">
        <f t="shared" si="26"/>
        <v>0</v>
      </c>
      <c r="BH231" s="249">
        <f t="shared" si="27"/>
        <v>0</v>
      </c>
      <c r="BI231" s="249">
        <f t="shared" si="28"/>
        <v>0</v>
      </c>
      <c r="BJ231" s="211" t="s">
        <v>86</v>
      </c>
      <c r="BK231" s="249">
        <f t="shared" si="29"/>
        <v>0</v>
      </c>
      <c r="BL231" s="211" t="s">
        <v>144</v>
      </c>
      <c r="BM231" s="161" t="s">
        <v>934</v>
      </c>
    </row>
    <row r="232" spans="2:65" s="2" customFormat="1" ht="24.2" customHeight="1">
      <c r="B232" s="246"/>
      <c r="C232" s="150" t="s">
        <v>537</v>
      </c>
      <c r="D232" s="150" t="s">
        <v>140</v>
      </c>
      <c r="E232" s="151" t="s">
        <v>3661</v>
      </c>
      <c r="F232" s="152" t="s">
        <v>3662</v>
      </c>
      <c r="G232" s="153" t="s">
        <v>299</v>
      </c>
      <c r="H232" s="154">
        <v>40</v>
      </c>
      <c r="I232" s="178"/>
      <c r="J232" s="155">
        <f t="shared" si="20"/>
        <v>0</v>
      </c>
      <c r="K232" s="247"/>
      <c r="L232" s="39"/>
      <c r="M232" s="157" t="s">
        <v>1</v>
      </c>
      <c r="N232" s="234" t="s">
        <v>39</v>
      </c>
      <c r="O232" s="248">
        <v>0</v>
      </c>
      <c r="P232" s="248">
        <f t="shared" si="21"/>
        <v>0</v>
      </c>
      <c r="Q232" s="248">
        <v>0</v>
      </c>
      <c r="R232" s="248">
        <f t="shared" si="22"/>
        <v>0</v>
      </c>
      <c r="S232" s="248">
        <v>0</v>
      </c>
      <c r="T232" s="160">
        <f t="shared" si="23"/>
        <v>0</v>
      </c>
      <c r="AR232" s="161" t="s">
        <v>144</v>
      </c>
      <c r="AT232" s="161" t="s">
        <v>140</v>
      </c>
      <c r="AU232" s="161" t="s">
        <v>80</v>
      </c>
      <c r="AY232" s="211" t="s">
        <v>138</v>
      </c>
      <c r="BE232" s="249">
        <f t="shared" si="24"/>
        <v>0</v>
      </c>
      <c r="BF232" s="249">
        <f t="shared" si="25"/>
        <v>0</v>
      </c>
      <c r="BG232" s="249">
        <f t="shared" si="26"/>
        <v>0</v>
      </c>
      <c r="BH232" s="249">
        <f t="shared" si="27"/>
        <v>0</v>
      </c>
      <c r="BI232" s="249">
        <f t="shared" si="28"/>
        <v>0</v>
      </c>
      <c r="BJ232" s="211" t="s">
        <v>86</v>
      </c>
      <c r="BK232" s="249">
        <f t="shared" si="29"/>
        <v>0</v>
      </c>
      <c r="BL232" s="211" t="s">
        <v>144</v>
      </c>
      <c r="BM232" s="161" t="s">
        <v>942</v>
      </c>
    </row>
    <row r="233" spans="2:65" s="2" customFormat="1" ht="21.75" customHeight="1">
      <c r="B233" s="246"/>
      <c r="C233" s="163" t="s">
        <v>541</v>
      </c>
      <c r="D233" s="163" t="s">
        <v>322</v>
      </c>
      <c r="E233" s="164" t="s">
        <v>3663</v>
      </c>
      <c r="F233" s="165" t="s">
        <v>3664</v>
      </c>
      <c r="G233" s="166" t="s">
        <v>299</v>
      </c>
      <c r="H233" s="167">
        <v>40</v>
      </c>
      <c r="I233" s="180"/>
      <c r="J233" s="168">
        <f t="shared" si="20"/>
        <v>0</v>
      </c>
      <c r="K233" s="169"/>
      <c r="L233" s="170"/>
      <c r="M233" s="171" t="s">
        <v>1</v>
      </c>
      <c r="N233" s="251" t="s">
        <v>39</v>
      </c>
      <c r="O233" s="248">
        <v>0</v>
      </c>
      <c r="P233" s="248">
        <f t="shared" si="21"/>
        <v>0</v>
      </c>
      <c r="Q233" s="248">
        <v>0</v>
      </c>
      <c r="R233" s="248">
        <f t="shared" si="22"/>
        <v>0</v>
      </c>
      <c r="S233" s="248">
        <v>0</v>
      </c>
      <c r="T233" s="160">
        <f t="shared" si="23"/>
        <v>0</v>
      </c>
      <c r="AR233" s="161" t="s">
        <v>170</v>
      </c>
      <c r="AT233" s="161" t="s">
        <v>322</v>
      </c>
      <c r="AU233" s="161" t="s">
        <v>80</v>
      </c>
      <c r="AY233" s="211" t="s">
        <v>138</v>
      </c>
      <c r="BE233" s="249">
        <f t="shared" si="24"/>
        <v>0</v>
      </c>
      <c r="BF233" s="249">
        <f t="shared" si="25"/>
        <v>0</v>
      </c>
      <c r="BG233" s="249">
        <f t="shared" si="26"/>
        <v>0</v>
      </c>
      <c r="BH233" s="249">
        <f t="shared" si="27"/>
        <v>0</v>
      </c>
      <c r="BI233" s="249">
        <f t="shared" si="28"/>
        <v>0</v>
      </c>
      <c r="BJ233" s="211" t="s">
        <v>86</v>
      </c>
      <c r="BK233" s="249">
        <f t="shared" si="29"/>
        <v>0</v>
      </c>
      <c r="BL233" s="211" t="s">
        <v>144</v>
      </c>
      <c r="BM233" s="161" t="s">
        <v>950</v>
      </c>
    </row>
    <row r="234" spans="2:65" s="2" customFormat="1" ht="16.5" customHeight="1">
      <c r="B234" s="246"/>
      <c r="C234" s="150" t="s">
        <v>543</v>
      </c>
      <c r="D234" s="150" t="s">
        <v>140</v>
      </c>
      <c r="E234" s="151" t="s">
        <v>3665</v>
      </c>
      <c r="F234" s="152" t="s">
        <v>3666</v>
      </c>
      <c r="G234" s="153" t="s">
        <v>299</v>
      </c>
      <c r="H234" s="154">
        <v>40</v>
      </c>
      <c r="I234" s="178"/>
      <c r="J234" s="155">
        <f t="shared" si="20"/>
        <v>0</v>
      </c>
      <c r="K234" s="247"/>
      <c r="L234" s="39"/>
      <c r="M234" s="157" t="s">
        <v>1</v>
      </c>
      <c r="N234" s="234" t="s">
        <v>39</v>
      </c>
      <c r="O234" s="248">
        <v>0</v>
      </c>
      <c r="P234" s="248">
        <f t="shared" si="21"/>
        <v>0</v>
      </c>
      <c r="Q234" s="248">
        <v>0</v>
      </c>
      <c r="R234" s="248">
        <f t="shared" si="22"/>
        <v>0</v>
      </c>
      <c r="S234" s="248">
        <v>0</v>
      </c>
      <c r="T234" s="160">
        <f t="shared" si="23"/>
        <v>0</v>
      </c>
      <c r="AR234" s="161" t="s">
        <v>144</v>
      </c>
      <c r="AT234" s="161" t="s">
        <v>140</v>
      </c>
      <c r="AU234" s="161" t="s">
        <v>80</v>
      </c>
      <c r="AY234" s="211" t="s">
        <v>138</v>
      </c>
      <c r="BE234" s="249">
        <f t="shared" si="24"/>
        <v>0</v>
      </c>
      <c r="BF234" s="249">
        <f t="shared" si="25"/>
        <v>0</v>
      </c>
      <c r="BG234" s="249">
        <f t="shared" si="26"/>
        <v>0</v>
      </c>
      <c r="BH234" s="249">
        <f t="shared" si="27"/>
        <v>0</v>
      </c>
      <c r="BI234" s="249">
        <f t="shared" si="28"/>
        <v>0</v>
      </c>
      <c r="BJ234" s="211" t="s">
        <v>86</v>
      </c>
      <c r="BK234" s="249">
        <f t="shared" si="29"/>
        <v>0</v>
      </c>
      <c r="BL234" s="211" t="s">
        <v>144</v>
      </c>
      <c r="BM234" s="161" t="s">
        <v>958</v>
      </c>
    </row>
    <row r="235" spans="2:65" s="2" customFormat="1" ht="16.5" customHeight="1">
      <c r="B235" s="246"/>
      <c r="C235" s="163" t="s">
        <v>547</v>
      </c>
      <c r="D235" s="163" t="s">
        <v>322</v>
      </c>
      <c r="E235" s="164" t="s">
        <v>3667</v>
      </c>
      <c r="F235" s="165" t="s">
        <v>3668</v>
      </c>
      <c r="G235" s="166" t="s">
        <v>299</v>
      </c>
      <c r="H235" s="167">
        <v>40</v>
      </c>
      <c r="I235" s="180"/>
      <c r="J235" s="168">
        <f t="shared" ref="J235:J249" si="30">ROUND(I235*H235,2)</f>
        <v>0</v>
      </c>
      <c r="K235" s="169"/>
      <c r="L235" s="170"/>
      <c r="M235" s="171" t="s">
        <v>1</v>
      </c>
      <c r="N235" s="251" t="s">
        <v>39</v>
      </c>
      <c r="O235" s="248">
        <v>0</v>
      </c>
      <c r="P235" s="248">
        <f t="shared" ref="P235:P249" si="31">O235*H235</f>
        <v>0</v>
      </c>
      <c r="Q235" s="248">
        <v>0</v>
      </c>
      <c r="R235" s="248">
        <f t="shared" ref="R235:R249" si="32">Q235*H235</f>
        <v>0</v>
      </c>
      <c r="S235" s="248">
        <v>0</v>
      </c>
      <c r="T235" s="160">
        <f t="shared" ref="T235:T249" si="33">S235*H235</f>
        <v>0</v>
      </c>
      <c r="AR235" s="161" t="s">
        <v>170</v>
      </c>
      <c r="AT235" s="161" t="s">
        <v>322</v>
      </c>
      <c r="AU235" s="161" t="s">
        <v>80</v>
      </c>
      <c r="AY235" s="211" t="s">
        <v>138</v>
      </c>
      <c r="BE235" s="249">
        <f t="shared" ref="BE235:BE249" si="34">IF(N235="základná",J235,0)</f>
        <v>0</v>
      </c>
      <c r="BF235" s="249">
        <f t="shared" ref="BF235:BF249" si="35">IF(N235="znížená",J235,0)</f>
        <v>0</v>
      </c>
      <c r="BG235" s="249">
        <f t="shared" ref="BG235:BG249" si="36">IF(N235="zákl. prenesená",J235,0)</f>
        <v>0</v>
      </c>
      <c r="BH235" s="249">
        <f t="shared" ref="BH235:BH249" si="37">IF(N235="zníž. prenesená",J235,0)</f>
        <v>0</v>
      </c>
      <c r="BI235" s="249">
        <f t="shared" ref="BI235:BI249" si="38">IF(N235="nulová",J235,0)</f>
        <v>0</v>
      </c>
      <c r="BJ235" s="211" t="s">
        <v>86</v>
      </c>
      <c r="BK235" s="249">
        <f t="shared" ref="BK235:BK249" si="39">ROUND(I235*H235,2)</f>
        <v>0</v>
      </c>
      <c r="BL235" s="211" t="s">
        <v>144</v>
      </c>
      <c r="BM235" s="161" t="s">
        <v>966</v>
      </c>
    </row>
    <row r="236" spans="2:65" s="2" customFormat="1" ht="24.2" customHeight="1">
      <c r="B236" s="246"/>
      <c r="C236" s="150" t="s">
        <v>551</v>
      </c>
      <c r="D236" s="150" t="s">
        <v>140</v>
      </c>
      <c r="E236" s="151" t="s">
        <v>3669</v>
      </c>
      <c r="F236" s="152" t="s">
        <v>3670</v>
      </c>
      <c r="G236" s="153" t="s">
        <v>3671</v>
      </c>
      <c r="H236" s="154">
        <v>20</v>
      </c>
      <c r="I236" s="178"/>
      <c r="J236" s="155">
        <f t="shared" si="30"/>
        <v>0</v>
      </c>
      <c r="K236" s="247"/>
      <c r="L236" s="39"/>
      <c r="M236" s="157" t="s">
        <v>1</v>
      </c>
      <c r="N236" s="234" t="s">
        <v>39</v>
      </c>
      <c r="O236" s="248">
        <v>0</v>
      </c>
      <c r="P236" s="248">
        <f t="shared" si="31"/>
        <v>0</v>
      </c>
      <c r="Q236" s="248">
        <v>0</v>
      </c>
      <c r="R236" s="248">
        <f t="shared" si="32"/>
        <v>0</v>
      </c>
      <c r="S236" s="248">
        <v>0</v>
      </c>
      <c r="T236" s="160">
        <f t="shared" si="33"/>
        <v>0</v>
      </c>
      <c r="AR236" s="161" t="s">
        <v>144</v>
      </c>
      <c r="AT236" s="161" t="s">
        <v>140</v>
      </c>
      <c r="AU236" s="161" t="s">
        <v>80</v>
      </c>
      <c r="AY236" s="211" t="s">
        <v>138</v>
      </c>
      <c r="BE236" s="249">
        <f t="shared" si="34"/>
        <v>0</v>
      </c>
      <c r="BF236" s="249">
        <f t="shared" si="35"/>
        <v>0</v>
      </c>
      <c r="BG236" s="249">
        <f t="shared" si="36"/>
        <v>0</v>
      </c>
      <c r="BH236" s="249">
        <f t="shared" si="37"/>
        <v>0</v>
      </c>
      <c r="BI236" s="249">
        <f t="shared" si="38"/>
        <v>0</v>
      </c>
      <c r="BJ236" s="211" t="s">
        <v>86</v>
      </c>
      <c r="BK236" s="249">
        <f t="shared" si="39"/>
        <v>0</v>
      </c>
      <c r="BL236" s="211" t="s">
        <v>144</v>
      </c>
      <c r="BM236" s="161" t="s">
        <v>974</v>
      </c>
    </row>
    <row r="237" spans="2:65" s="2" customFormat="1" ht="24.2" customHeight="1">
      <c r="B237" s="246"/>
      <c r="C237" s="163" t="s">
        <v>555</v>
      </c>
      <c r="D237" s="163" t="s">
        <v>322</v>
      </c>
      <c r="E237" s="164" t="s">
        <v>3672</v>
      </c>
      <c r="F237" s="165" t="s">
        <v>3673</v>
      </c>
      <c r="G237" s="166" t="s">
        <v>3671</v>
      </c>
      <c r="H237" s="167">
        <v>20</v>
      </c>
      <c r="I237" s="180"/>
      <c r="J237" s="168">
        <f t="shared" si="30"/>
        <v>0</v>
      </c>
      <c r="K237" s="169"/>
      <c r="L237" s="170"/>
      <c r="M237" s="171" t="s">
        <v>1</v>
      </c>
      <c r="N237" s="251" t="s">
        <v>39</v>
      </c>
      <c r="O237" s="248">
        <v>0</v>
      </c>
      <c r="P237" s="248">
        <f t="shared" si="31"/>
        <v>0</v>
      </c>
      <c r="Q237" s="248">
        <v>0</v>
      </c>
      <c r="R237" s="248">
        <f t="shared" si="32"/>
        <v>0</v>
      </c>
      <c r="S237" s="248">
        <v>0</v>
      </c>
      <c r="T237" s="160">
        <f t="shared" si="33"/>
        <v>0</v>
      </c>
      <c r="AR237" s="161" t="s">
        <v>170</v>
      </c>
      <c r="AT237" s="161" t="s">
        <v>322</v>
      </c>
      <c r="AU237" s="161" t="s">
        <v>80</v>
      </c>
      <c r="AY237" s="211" t="s">
        <v>138</v>
      </c>
      <c r="BE237" s="249">
        <f t="shared" si="34"/>
        <v>0</v>
      </c>
      <c r="BF237" s="249">
        <f t="shared" si="35"/>
        <v>0</v>
      </c>
      <c r="BG237" s="249">
        <f t="shared" si="36"/>
        <v>0</v>
      </c>
      <c r="BH237" s="249">
        <f t="shared" si="37"/>
        <v>0</v>
      </c>
      <c r="BI237" s="249">
        <f t="shared" si="38"/>
        <v>0</v>
      </c>
      <c r="BJ237" s="211" t="s">
        <v>86</v>
      </c>
      <c r="BK237" s="249">
        <f t="shared" si="39"/>
        <v>0</v>
      </c>
      <c r="BL237" s="211" t="s">
        <v>144</v>
      </c>
      <c r="BM237" s="161" t="s">
        <v>982</v>
      </c>
    </row>
    <row r="238" spans="2:65" s="2" customFormat="1" ht="16.5" customHeight="1">
      <c r="B238" s="246"/>
      <c r="C238" s="163" t="s">
        <v>559</v>
      </c>
      <c r="D238" s="163" t="s">
        <v>322</v>
      </c>
      <c r="E238" s="164" t="s">
        <v>3674</v>
      </c>
      <c r="F238" s="165" t="s">
        <v>3675</v>
      </c>
      <c r="G238" s="166" t="s">
        <v>299</v>
      </c>
      <c r="H238" s="167">
        <v>50</v>
      </c>
      <c r="I238" s="180"/>
      <c r="J238" s="168">
        <f t="shared" si="30"/>
        <v>0</v>
      </c>
      <c r="K238" s="169"/>
      <c r="L238" s="170"/>
      <c r="M238" s="171" t="s">
        <v>1</v>
      </c>
      <c r="N238" s="251" t="s">
        <v>39</v>
      </c>
      <c r="O238" s="248">
        <v>0</v>
      </c>
      <c r="P238" s="248">
        <f t="shared" si="31"/>
        <v>0</v>
      </c>
      <c r="Q238" s="248">
        <v>0</v>
      </c>
      <c r="R238" s="248">
        <f t="shared" si="32"/>
        <v>0</v>
      </c>
      <c r="S238" s="248">
        <v>0</v>
      </c>
      <c r="T238" s="160">
        <f t="shared" si="33"/>
        <v>0</v>
      </c>
      <c r="AR238" s="161" t="s">
        <v>170</v>
      </c>
      <c r="AT238" s="161" t="s">
        <v>322</v>
      </c>
      <c r="AU238" s="161" t="s">
        <v>80</v>
      </c>
      <c r="AY238" s="211" t="s">
        <v>138</v>
      </c>
      <c r="BE238" s="249">
        <f t="shared" si="34"/>
        <v>0</v>
      </c>
      <c r="BF238" s="249">
        <f t="shared" si="35"/>
        <v>0</v>
      </c>
      <c r="BG238" s="249">
        <f t="shared" si="36"/>
        <v>0</v>
      </c>
      <c r="BH238" s="249">
        <f t="shared" si="37"/>
        <v>0</v>
      </c>
      <c r="BI238" s="249">
        <f t="shared" si="38"/>
        <v>0</v>
      </c>
      <c r="BJ238" s="211" t="s">
        <v>86</v>
      </c>
      <c r="BK238" s="249">
        <f t="shared" si="39"/>
        <v>0</v>
      </c>
      <c r="BL238" s="211" t="s">
        <v>144</v>
      </c>
      <c r="BM238" s="161" t="s">
        <v>990</v>
      </c>
    </row>
    <row r="239" spans="2:65" s="2" customFormat="1" ht="16.5" customHeight="1">
      <c r="B239" s="246"/>
      <c r="C239" s="163" t="s">
        <v>563</v>
      </c>
      <c r="D239" s="163" t="s">
        <v>322</v>
      </c>
      <c r="E239" s="164" t="s">
        <v>3676</v>
      </c>
      <c r="F239" s="165" t="s">
        <v>3677</v>
      </c>
      <c r="G239" s="166" t="s">
        <v>299</v>
      </c>
      <c r="H239" s="167">
        <v>50</v>
      </c>
      <c r="I239" s="180"/>
      <c r="J239" s="168">
        <f t="shared" si="30"/>
        <v>0</v>
      </c>
      <c r="K239" s="169"/>
      <c r="L239" s="170"/>
      <c r="M239" s="171" t="s">
        <v>1</v>
      </c>
      <c r="N239" s="251" t="s">
        <v>39</v>
      </c>
      <c r="O239" s="248">
        <v>0</v>
      </c>
      <c r="P239" s="248">
        <f t="shared" si="31"/>
        <v>0</v>
      </c>
      <c r="Q239" s="248">
        <v>0</v>
      </c>
      <c r="R239" s="248">
        <f t="shared" si="32"/>
        <v>0</v>
      </c>
      <c r="S239" s="248">
        <v>0</v>
      </c>
      <c r="T239" s="160">
        <f t="shared" si="33"/>
        <v>0</v>
      </c>
      <c r="AR239" s="161" t="s">
        <v>170</v>
      </c>
      <c r="AT239" s="161" t="s">
        <v>322</v>
      </c>
      <c r="AU239" s="161" t="s">
        <v>80</v>
      </c>
      <c r="AY239" s="211" t="s">
        <v>138</v>
      </c>
      <c r="BE239" s="249">
        <f t="shared" si="34"/>
        <v>0</v>
      </c>
      <c r="BF239" s="249">
        <f t="shared" si="35"/>
        <v>0</v>
      </c>
      <c r="BG239" s="249">
        <f t="shared" si="36"/>
        <v>0</v>
      </c>
      <c r="BH239" s="249">
        <f t="shared" si="37"/>
        <v>0</v>
      </c>
      <c r="BI239" s="249">
        <f t="shared" si="38"/>
        <v>0</v>
      </c>
      <c r="BJ239" s="211" t="s">
        <v>86</v>
      </c>
      <c r="BK239" s="249">
        <f t="shared" si="39"/>
        <v>0</v>
      </c>
      <c r="BL239" s="211" t="s">
        <v>144</v>
      </c>
      <c r="BM239" s="161" t="s">
        <v>998</v>
      </c>
    </row>
    <row r="240" spans="2:65" s="2" customFormat="1" ht="24.2" customHeight="1">
      <c r="B240" s="246"/>
      <c r="C240" s="163" t="s">
        <v>567</v>
      </c>
      <c r="D240" s="163" t="s">
        <v>322</v>
      </c>
      <c r="E240" s="164" t="s">
        <v>3678</v>
      </c>
      <c r="F240" s="165" t="s">
        <v>3679</v>
      </c>
      <c r="G240" s="166" t="s">
        <v>299</v>
      </c>
      <c r="H240" s="167">
        <v>20</v>
      </c>
      <c r="I240" s="180"/>
      <c r="J240" s="168">
        <f t="shared" si="30"/>
        <v>0</v>
      </c>
      <c r="K240" s="169"/>
      <c r="L240" s="170"/>
      <c r="M240" s="171" t="s">
        <v>1</v>
      </c>
      <c r="N240" s="251" t="s">
        <v>39</v>
      </c>
      <c r="O240" s="248">
        <v>0</v>
      </c>
      <c r="P240" s="248">
        <f t="shared" si="31"/>
        <v>0</v>
      </c>
      <c r="Q240" s="248">
        <v>0</v>
      </c>
      <c r="R240" s="248">
        <f t="shared" si="32"/>
        <v>0</v>
      </c>
      <c r="S240" s="248">
        <v>0</v>
      </c>
      <c r="T240" s="160">
        <f t="shared" si="33"/>
        <v>0</v>
      </c>
      <c r="AR240" s="161" t="s">
        <v>170</v>
      </c>
      <c r="AT240" s="161" t="s">
        <v>322</v>
      </c>
      <c r="AU240" s="161" t="s">
        <v>80</v>
      </c>
      <c r="AY240" s="211" t="s">
        <v>138</v>
      </c>
      <c r="BE240" s="249">
        <f t="shared" si="34"/>
        <v>0</v>
      </c>
      <c r="BF240" s="249">
        <f t="shared" si="35"/>
        <v>0</v>
      </c>
      <c r="BG240" s="249">
        <f t="shared" si="36"/>
        <v>0</v>
      </c>
      <c r="BH240" s="249">
        <f t="shared" si="37"/>
        <v>0</v>
      </c>
      <c r="BI240" s="249">
        <f t="shared" si="38"/>
        <v>0</v>
      </c>
      <c r="BJ240" s="211" t="s">
        <v>86</v>
      </c>
      <c r="BK240" s="249">
        <f t="shared" si="39"/>
        <v>0</v>
      </c>
      <c r="BL240" s="211" t="s">
        <v>144</v>
      </c>
      <c r="BM240" s="161" t="s">
        <v>1006</v>
      </c>
    </row>
    <row r="241" spans="2:65" s="2" customFormat="1" ht="21.75" customHeight="1">
      <c r="B241" s="246"/>
      <c r="C241" s="163" t="s">
        <v>571</v>
      </c>
      <c r="D241" s="163" t="s">
        <v>322</v>
      </c>
      <c r="E241" s="164" t="s">
        <v>3680</v>
      </c>
      <c r="F241" s="165" t="s">
        <v>3681</v>
      </c>
      <c r="G241" s="166" t="s">
        <v>299</v>
      </c>
      <c r="H241" s="167">
        <v>2000</v>
      </c>
      <c r="I241" s="180"/>
      <c r="J241" s="168">
        <f t="shared" si="30"/>
        <v>0</v>
      </c>
      <c r="K241" s="169"/>
      <c r="L241" s="170"/>
      <c r="M241" s="171" t="s">
        <v>1</v>
      </c>
      <c r="N241" s="251" t="s">
        <v>39</v>
      </c>
      <c r="O241" s="248">
        <v>0</v>
      </c>
      <c r="P241" s="248">
        <f t="shared" si="31"/>
        <v>0</v>
      </c>
      <c r="Q241" s="248">
        <v>0</v>
      </c>
      <c r="R241" s="248">
        <f t="shared" si="32"/>
        <v>0</v>
      </c>
      <c r="S241" s="248">
        <v>0</v>
      </c>
      <c r="T241" s="160">
        <f t="shared" si="33"/>
        <v>0</v>
      </c>
      <c r="AR241" s="161" t="s">
        <v>170</v>
      </c>
      <c r="AT241" s="161" t="s">
        <v>322</v>
      </c>
      <c r="AU241" s="161" t="s">
        <v>80</v>
      </c>
      <c r="AY241" s="211" t="s">
        <v>138</v>
      </c>
      <c r="BE241" s="249">
        <f t="shared" si="34"/>
        <v>0</v>
      </c>
      <c r="BF241" s="249">
        <f t="shared" si="35"/>
        <v>0</v>
      </c>
      <c r="BG241" s="249">
        <f t="shared" si="36"/>
        <v>0</v>
      </c>
      <c r="BH241" s="249">
        <f t="shared" si="37"/>
        <v>0</v>
      </c>
      <c r="BI241" s="249">
        <f t="shared" si="38"/>
        <v>0</v>
      </c>
      <c r="BJ241" s="211" t="s">
        <v>86</v>
      </c>
      <c r="BK241" s="249">
        <f t="shared" si="39"/>
        <v>0</v>
      </c>
      <c r="BL241" s="211" t="s">
        <v>144</v>
      </c>
      <c r="BM241" s="161" t="s">
        <v>1013</v>
      </c>
    </row>
    <row r="242" spans="2:65" s="2" customFormat="1" ht="24.2" customHeight="1">
      <c r="B242" s="246"/>
      <c r="C242" s="150" t="s">
        <v>575</v>
      </c>
      <c r="D242" s="150" t="s">
        <v>140</v>
      </c>
      <c r="E242" s="151" t="s">
        <v>3682</v>
      </c>
      <c r="F242" s="152" t="s">
        <v>3683</v>
      </c>
      <c r="G242" s="153" t="s">
        <v>299</v>
      </c>
      <c r="H242" s="154">
        <v>1000</v>
      </c>
      <c r="I242" s="178"/>
      <c r="J242" s="155">
        <f t="shared" si="30"/>
        <v>0</v>
      </c>
      <c r="K242" s="247"/>
      <c r="L242" s="39"/>
      <c r="M242" s="157" t="s">
        <v>1</v>
      </c>
      <c r="N242" s="234" t="s">
        <v>39</v>
      </c>
      <c r="O242" s="248">
        <v>0</v>
      </c>
      <c r="P242" s="248">
        <f t="shared" si="31"/>
        <v>0</v>
      </c>
      <c r="Q242" s="248">
        <v>0</v>
      </c>
      <c r="R242" s="248">
        <f t="shared" si="32"/>
        <v>0</v>
      </c>
      <c r="S242" s="248">
        <v>0</v>
      </c>
      <c r="T242" s="160">
        <f t="shared" si="33"/>
        <v>0</v>
      </c>
      <c r="AR242" s="161" t="s">
        <v>144</v>
      </c>
      <c r="AT242" s="161" t="s">
        <v>140</v>
      </c>
      <c r="AU242" s="161" t="s">
        <v>80</v>
      </c>
      <c r="AY242" s="211" t="s">
        <v>138</v>
      </c>
      <c r="BE242" s="249">
        <f t="shared" si="34"/>
        <v>0</v>
      </c>
      <c r="BF242" s="249">
        <f t="shared" si="35"/>
        <v>0</v>
      </c>
      <c r="BG242" s="249">
        <f t="shared" si="36"/>
        <v>0</v>
      </c>
      <c r="BH242" s="249">
        <f t="shared" si="37"/>
        <v>0</v>
      </c>
      <c r="BI242" s="249">
        <f t="shared" si="38"/>
        <v>0</v>
      </c>
      <c r="BJ242" s="211" t="s">
        <v>86</v>
      </c>
      <c r="BK242" s="249">
        <f t="shared" si="39"/>
        <v>0</v>
      </c>
      <c r="BL242" s="211" t="s">
        <v>144</v>
      </c>
      <c r="BM242" s="161" t="s">
        <v>1021</v>
      </c>
    </row>
    <row r="243" spans="2:65" s="2" customFormat="1" ht="24.2" customHeight="1">
      <c r="B243" s="246"/>
      <c r="C243" s="163" t="s">
        <v>579</v>
      </c>
      <c r="D243" s="163" t="s">
        <v>322</v>
      </c>
      <c r="E243" s="164" t="s">
        <v>3684</v>
      </c>
      <c r="F243" s="165" t="s">
        <v>3685</v>
      </c>
      <c r="G243" s="166" t="s">
        <v>299</v>
      </c>
      <c r="H243" s="167">
        <v>1000</v>
      </c>
      <c r="I243" s="180"/>
      <c r="J243" s="168">
        <f t="shared" si="30"/>
        <v>0</v>
      </c>
      <c r="K243" s="169"/>
      <c r="L243" s="170"/>
      <c r="M243" s="171" t="s">
        <v>1</v>
      </c>
      <c r="N243" s="251" t="s">
        <v>39</v>
      </c>
      <c r="O243" s="248">
        <v>0</v>
      </c>
      <c r="P243" s="248">
        <f t="shared" si="31"/>
        <v>0</v>
      </c>
      <c r="Q243" s="248">
        <v>0</v>
      </c>
      <c r="R243" s="248">
        <f t="shared" si="32"/>
        <v>0</v>
      </c>
      <c r="S243" s="248">
        <v>0</v>
      </c>
      <c r="T243" s="160">
        <f t="shared" si="33"/>
        <v>0</v>
      </c>
      <c r="AR243" s="161" t="s">
        <v>170</v>
      </c>
      <c r="AT243" s="161" t="s">
        <v>322</v>
      </c>
      <c r="AU243" s="161" t="s">
        <v>80</v>
      </c>
      <c r="AY243" s="211" t="s">
        <v>138</v>
      </c>
      <c r="BE243" s="249">
        <f t="shared" si="34"/>
        <v>0</v>
      </c>
      <c r="BF243" s="249">
        <f t="shared" si="35"/>
        <v>0</v>
      </c>
      <c r="BG243" s="249">
        <f t="shared" si="36"/>
        <v>0</v>
      </c>
      <c r="BH243" s="249">
        <f t="shared" si="37"/>
        <v>0</v>
      </c>
      <c r="BI243" s="249">
        <f t="shared" si="38"/>
        <v>0</v>
      </c>
      <c r="BJ243" s="211" t="s">
        <v>86</v>
      </c>
      <c r="BK243" s="249">
        <f t="shared" si="39"/>
        <v>0</v>
      </c>
      <c r="BL243" s="211" t="s">
        <v>144</v>
      </c>
      <c r="BM243" s="161" t="s">
        <v>1027</v>
      </c>
    </row>
    <row r="244" spans="2:65" s="2" customFormat="1" ht="24.2" customHeight="1">
      <c r="B244" s="246"/>
      <c r="C244" s="150" t="s">
        <v>583</v>
      </c>
      <c r="D244" s="150" t="s">
        <v>140</v>
      </c>
      <c r="E244" s="151" t="s">
        <v>3686</v>
      </c>
      <c r="F244" s="152" t="s">
        <v>3687</v>
      </c>
      <c r="G244" s="153" t="s">
        <v>299</v>
      </c>
      <c r="H244" s="154">
        <v>1000</v>
      </c>
      <c r="I244" s="178"/>
      <c r="J244" s="155">
        <f t="shared" si="30"/>
        <v>0</v>
      </c>
      <c r="K244" s="247"/>
      <c r="L244" s="39"/>
      <c r="M244" s="157" t="s">
        <v>1</v>
      </c>
      <c r="N244" s="234" t="s">
        <v>39</v>
      </c>
      <c r="O244" s="248">
        <v>0</v>
      </c>
      <c r="P244" s="248">
        <f t="shared" si="31"/>
        <v>0</v>
      </c>
      <c r="Q244" s="248">
        <v>0</v>
      </c>
      <c r="R244" s="248">
        <f t="shared" si="32"/>
        <v>0</v>
      </c>
      <c r="S244" s="248">
        <v>0</v>
      </c>
      <c r="T244" s="160">
        <f t="shared" si="33"/>
        <v>0</v>
      </c>
      <c r="AR244" s="161" t="s">
        <v>144</v>
      </c>
      <c r="AT244" s="161" t="s">
        <v>140</v>
      </c>
      <c r="AU244" s="161" t="s">
        <v>80</v>
      </c>
      <c r="AY244" s="211" t="s">
        <v>138</v>
      </c>
      <c r="BE244" s="249">
        <f t="shared" si="34"/>
        <v>0</v>
      </c>
      <c r="BF244" s="249">
        <f t="shared" si="35"/>
        <v>0</v>
      </c>
      <c r="BG244" s="249">
        <f t="shared" si="36"/>
        <v>0</v>
      </c>
      <c r="BH244" s="249">
        <f t="shared" si="37"/>
        <v>0</v>
      </c>
      <c r="BI244" s="249">
        <f t="shared" si="38"/>
        <v>0</v>
      </c>
      <c r="BJ244" s="211" t="s">
        <v>86</v>
      </c>
      <c r="BK244" s="249">
        <f t="shared" si="39"/>
        <v>0</v>
      </c>
      <c r="BL244" s="211" t="s">
        <v>144</v>
      </c>
      <c r="BM244" s="161" t="s">
        <v>1035</v>
      </c>
    </row>
    <row r="245" spans="2:65" s="2" customFormat="1" ht="24.2" customHeight="1">
      <c r="B245" s="246"/>
      <c r="C245" s="163" t="s">
        <v>587</v>
      </c>
      <c r="D245" s="163" t="s">
        <v>322</v>
      </c>
      <c r="E245" s="164" t="s">
        <v>3688</v>
      </c>
      <c r="F245" s="165" t="s">
        <v>3689</v>
      </c>
      <c r="G245" s="166" t="s">
        <v>299</v>
      </c>
      <c r="H245" s="167">
        <v>1000</v>
      </c>
      <c r="I245" s="180"/>
      <c r="J245" s="168">
        <f t="shared" si="30"/>
        <v>0</v>
      </c>
      <c r="K245" s="169"/>
      <c r="L245" s="170"/>
      <c r="M245" s="171" t="s">
        <v>1</v>
      </c>
      <c r="N245" s="251" t="s">
        <v>39</v>
      </c>
      <c r="O245" s="248">
        <v>0</v>
      </c>
      <c r="P245" s="248">
        <f t="shared" si="31"/>
        <v>0</v>
      </c>
      <c r="Q245" s="248">
        <v>0</v>
      </c>
      <c r="R245" s="248">
        <f t="shared" si="32"/>
        <v>0</v>
      </c>
      <c r="S245" s="248">
        <v>0</v>
      </c>
      <c r="T245" s="160">
        <f t="shared" si="33"/>
        <v>0</v>
      </c>
      <c r="AR245" s="161" t="s">
        <v>170</v>
      </c>
      <c r="AT245" s="161" t="s">
        <v>322</v>
      </c>
      <c r="AU245" s="161" t="s">
        <v>80</v>
      </c>
      <c r="AY245" s="211" t="s">
        <v>138</v>
      </c>
      <c r="BE245" s="249">
        <f t="shared" si="34"/>
        <v>0</v>
      </c>
      <c r="BF245" s="249">
        <f t="shared" si="35"/>
        <v>0</v>
      </c>
      <c r="BG245" s="249">
        <f t="shared" si="36"/>
        <v>0</v>
      </c>
      <c r="BH245" s="249">
        <f t="shared" si="37"/>
        <v>0</v>
      </c>
      <c r="BI245" s="249">
        <f t="shared" si="38"/>
        <v>0</v>
      </c>
      <c r="BJ245" s="211" t="s">
        <v>86</v>
      </c>
      <c r="BK245" s="249">
        <f t="shared" si="39"/>
        <v>0</v>
      </c>
      <c r="BL245" s="211" t="s">
        <v>144</v>
      </c>
      <c r="BM245" s="161" t="s">
        <v>1042</v>
      </c>
    </row>
    <row r="246" spans="2:65" s="2" customFormat="1" ht="16.5" customHeight="1">
      <c r="B246" s="246"/>
      <c r="C246" s="163" t="s">
        <v>591</v>
      </c>
      <c r="D246" s="163" t="s">
        <v>322</v>
      </c>
      <c r="E246" s="164" t="s">
        <v>3690</v>
      </c>
      <c r="F246" s="165" t="s">
        <v>3691</v>
      </c>
      <c r="G246" s="166" t="s">
        <v>3671</v>
      </c>
      <c r="H246" s="167">
        <v>20</v>
      </c>
      <c r="I246" s="180"/>
      <c r="J246" s="168">
        <f t="shared" si="30"/>
        <v>0</v>
      </c>
      <c r="K246" s="169"/>
      <c r="L246" s="170"/>
      <c r="M246" s="171" t="s">
        <v>1</v>
      </c>
      <c r="N246" s="251" t="s">
        <v>39</v>
      </c>
      <c r="O246" s="248">
        <v>0</v>
      </c>
      <c r="P246" s="248">
        <f t="shared" si="31"/>
        <v>0</v>
      </c>
      <c r="Q246" s="248">
        <v>0</v>
      </c>
      <c r="R246" s="248">
        <f t="shared" si="32"/>
        <v>0</v>
      </c>
      <c r="S246" s="248">
        <v>0</v>
      </c>
      <c r="T246" s="160">
        <f t="shared" si="33"/>
        <v>0</v>
      </c>
      <c r="AR246" s="161" t="s">
        <v>170</v>
      </c>
      <c r="AT246" s="161" t="s">
        <v>322</v>
      </c>
      <c r="AU246" s="161" t="s">
        <v>80</v>
      </c>
      <c r="AY246" s="211" t="s">
        <v>138</v>
      </c>
      <c r="BE246" s="249">
        <f t="shared" si="34"/>
        <v>0</v>
      </c>
      <c r="BF246" s="249">
        <f t="shared" si="35"/>
        <v>0</v>
      </c>
      <c r="BG246" s="249">
        <f t="shared" si="36"/>
        <v>0</v>
      </c>
      <c r="BH246" s="249">
        <f t="shared" si="37"/>
        <v>0</v>
      </c>
      <c r="BI246" s="249">
        <f t="shared" si="38"/>
        <v>0</v>
      </c>
      <c r="BJ246" s="211" t="s">
        <v>86</v>
      </c>
      <c r="BK246" s="249">
        <f t="shared" si="39"/>
        <v>0</v>
      </c>
      <c r="BL246" s="211" t="s">
        <v>144</v>
      </c>
      <c r="BM246" s="161" t="s">
        <v>1050</v>
      </c>
    </row>
    <row r="247" spans="2:65" s="2" customFormat="1" ht="16.5" customHeight="1">
      <c r="B247" s="246"/>
      <c r="C247" s="163" t="s">
        <v>595</v>
      </c>
      <c r="D247" s="163" t="s">
        <v>322</v>
      </c>
      <c r="E247" s="164" t="s">
        <v>3692</v>
      </c>
      <c r="F247" s="165" t="s">
        <v>3693</v>
      </c>
      <c r="G247" s="166" t="s">
        <v>3671</v>
      </c>
      <c r="H247" s="167">
        <v>20</v>
      </c>
      <c r="I247" s="180"/>
      <c r="J247" s="168">
        <f t="shared" si="30"/>
        <v>0</v>
      </c>
      <c r="K247" s="169"/>
      <c r="L247" s="170"/>
      <c r="M247" s="171" t="s">
        <v>1</v>
      </c>
      <c r="N247" s="251" t="s">
        <v>39</v>
      </c>
      <c r="O247" s="248">
        <v>0</v>
      </c>
      <c r="P247" s="248">
        <f t="shared" si="31"/>
        <v>0</v>
      </c>
      <c r="Q247" s="248">
        <v>0</v>
      </c>
      <c r="R247" s="248">
        <f t="shared" si="32"/>
        <v>0</v>
      </c>
      <c r="S247" s="248">
        <v>0</v>
      </c>
      <c r="T247" s="160">
        <f t="shared" si="33"/>
        <v>0</v>
      </c>
      <c r="AR247" s="161" t="s">
        <v>170</v>
      </c>
      <c r="AT247" s="161" t="s">
        <v>322</v>
      </c>
      <c r="AU247" s="161" t="s">
        <v>80</v>
      </c>
      <c r="AY247" s="211" t="s">
        <v>138</v>
      </c>
      <c r="BE247" s="249">
        <f t="shared" si="34"/>
        <v>0</v>
      </c>
      <c r="BF247" s="249">
        <f t="shared" si="35"/>
        <v>0</v>
      </c>
      <c r="BG247" s="249">
        <f t="shared" si="36"/>
        <v>0</v>
      </c>
      <c r="BH247" s="249">
        <f t="shared" si="37"/>
        <v>0</v>
      </c>
      <c r="BI247" s="249">
        <f t="shared" si="38"/>
        <v>0</v>
      </c>
      <c r="BJ247" s="211" t="s">
        <v>86</v>
      </c>
      <c r="BK247" s="249">
        <f t="shared" si="39"/>
        <v>0</v>
      </c>
      <c r="BL247" s="211" t="s">
        <v>144</v>
      </c>
      <c r="BM247" s="161" t="s">
        <v>1057</v>
      </c>
    </row>
    <row r="248" spans="2:65" s="2" customFormat="1" ht="24.2" customHeight="1">
      <c r="B248" s="246"/>
      <c r="C248" s="150" t="s">
        <v>599</v>
      </c>
      <c r="D248" s="150" t="s">
        <v>140</v>
      </c>
      <c r="E248" s="151" t="s">
        <v>3694</v>
      </c>
      <c r="F248" s="152" t="s">
        <v>3695</v>
      </c>
      <c r="G248" s="153" t="s">
        <v>143</v>
      </c>
      <c r="H248" s="154">
        <v>1200</v>
      </c>
      <c r="I248" s="178"/>
      <c r="J248" s="155">
        <f t="shared" si="30"/>
        <v>0</v>
      </c>
      <c r="K248" s="247"/>
      <c r="L248" s="39"/>
      <c r="M248" s="157" t="s">
        <v>1</v>
      </c>
      <c r="N248" s="234" t="s">
        <v>39</v>
      </c>
      <c r="O248" s="248">
        <v>0</v>
      </c>
      <c r="P248" s="248">
        <f t="shared" si="31"/>
        <v>0</v>
      </c>
      <c r="Q248" s="248">
        <v>0</v>
      </c>
      <c r="R248" s="248">
        <f t="shared" si="32"/>
        <v>0</v>
      </c>
      <c r="S248" s="248">
        <v>0</v>
      </c>
      <c r="T248" s="160">
        <f t="shared" si="33"/>
        <v>0</v>
      </c>
      <c r="AR248" s="161" t="s">
        <v>144</v>
      </c>
      <c r="AT248" s="161" t="s">
        <v>140</v>
      </c>
      <c r="AU248" s="161" t="s">
        <v>80</v>
      </c>
      <c r="AY248" s="211" t="s">
        <v>138</v>
      </c>
      <c r="BE248" s="249">
        <f t="shared" si="34"/>
        <v>0</v>
      </c>
      <c r="BF248" s="249">
        <f t="shared" si="35"/>
        <v>0</v>
      </c>
      <c r="BG248" s="249">
        <f t="shared" si="36"/>
        <v>0</v>
      </c>
      <c r="BH248" s="249">
        <f t="shared" si="37"/>
        <v>0</v>
      </c>
      <c r="BI248" s="249">
        <f t="shared" si="38"/>
        <v>0</v>
      </c>
      <c r="BJ248" s="211" t="s">
        <v>86</v>
      </c>
      <c r="BK248" s="249">
        <f t="shared" si="39"/>
        <v>0</v>
      </c>
      <c r="BL248" s="211" t="s">
        <v>144</v>
      </c>
      <c r="BM248" s="161" t="s">
        <v>1065</v>
      </c>
    </row>
    <row r="249" spans="2:65" s="2" customFormat="1" ht="16.5" customHeight="1">
      <c r="B249" s="246"/>
      <c r="C249" s="150" t="s">
        <v>603</v>
      </c>
      <c r="D249" s="150" t="s">
        <v>140</v>
      </c>
      <c r="E249" s="151" t="s">
        <v>3696</v>
      </c>
      <c r="F249" s="152" t="s">
        <v>3697</v>
      </c>
      <c r="G249" s="153" t="s">
        <v>299</v>
      </c>
      <c r="H249" s="154">
        <v>652</v>
      </c>
      <c r="I249" s="178"/>
      <c r="J249" s="155">
        <f t="shared" si="30"/>
        <v>0</v>
      </c>
      <c r="K249" s="247"/>
      <c r="L249" s="39"/>
      <c r="M249" s="157" t="s">
        <v>1</v>
      </c>
      <c r="N249" s="234" t="s">
        <v>39</v>
      </c>
      <c r="O249" s="248">
        <v>0</v>
      </c>
      <c r="P249" s="248">
        <f t="shared" si="31"/>
        <v>0</v>
      </c>
      <c r="Q249" s="248">
        <v>0</v>
      </c>
      <c r="R249" s="248">
        <f t="shared" si="32"/>
        <v>0</v>
      </c>
      <c r="S249" s="248">
        <v>0</v>
      </c>
      <c r="T249" s="160">
        <f t="shared" si="33"/>
        <v>0</v>
      </c>
      <c r="AR249" s="161" t="s">
        <v>144</v>
      </c>
      <c r="AT249" s="161" t="s">
        <v>140</v>
      </c>
      <c r="AU249" s="161" t="s">
        <v>80</v>
      </c>
      <c r="AY249" s="211" t="s">
        <v>138</v>
      </c>
      <c r="BE249" s="249">
        <f t="shared" si="34"/>
        <v>0</v>
      </c>
      <c r="BF249" s="249">
        <f t="shared" si="35"/>
        <v>0</v>
      </c>
      <c r="BG249" s="249">
        <f t="shared" si="36"/>
        <v>0</v>
      </c>
      <c r="BH249" s="249">
        <f t="shared" si="37"/>
        <v>0</v>
      </c>
      <c r="BI249" s="249">
        <f t="shared" si="38"/>
        <v>0</v>
      </c>
      <c r="BJ249" s="211" t="s">
        <v>86</v>
      </c>
      <c r="BK249" s="249">
        <f t="shared" si="39"/>
        <v>0</v>
      </c>
      <c r="BL249" s="211" t="s">
        <v>144</v>
      </c>
      <c r="BM249" s="161" t="s">
        <v>1071</v>
      </c>
    </row>
    <row r="250" spans="2:65" s="239" customFormat="1" ht="25.9" customHeight="1">
      <c r="B250" s="240"/>
      <c r="D250" s="138" t="s">
        <v>72</v>
      </c>
      <c r="E250" s="139" t="s">
        <v>3698</v>
      </c>
      <c r="F250" s="139" t="s">
        <v>3699</v>
      </c>
      <c r="J250" s="241">
        <f>BK250</f>
        <v>0</v>
      </c>
      <c r="L250" s="240"/>
      <c r="M250" s="242"/>
      <c r="P250" s="243">
        <f>SUM(P251:P320)</f>
        <v>0</v>
      </c>
      <c r="R250" s="243">
        <f>SUM(R251:R320)</f>
        <v>0</v>
      </c>
      <c r="T250" s="244">
        <f>SUM(T251:T320)</f>
        <v>0</v>
      </c>
      <c r="AR250" s="138" t="s">
        <v>80</v>
      </c>
      <c r="AT250" s="145" t="s">
        <v>72</v>
      </c>
      <c r="AU250" s="145" t="s">
        <v>73</v>
      </c>
      <c r="AY250" s="138" t="s">
        <v>138</v>
      </c>
      <c r="BK250" s="146">
        <f>SUM(BK251:BK320)</f>
        <v>0</v>
      </c>
    </row>
    <row r="251" spans="2:65" s="2" customFormat="1" ht="24.2" customHeight="1">
      <c r="B251" s="246"/>
      <c r="C251" s="150" t="s">
        <v>607</v>
      </c>
      <c r="D251" s="150" t="s">
        <v>140</v>
      </c>
      <c r="E251" s="151" t="s">
        <v>3700</v>
      </c>
      <c r="F251" s="152" t="s">
        <v>3701</v>
      </c>
      <c r="G251" s="153" t="s">
        <v>299</v>
      </c>
      <c r="H251" s="154">
        <v>426</v>
      </c>
      <c r="I251" s="178"/>
      <c r="J251" s="155">
        <f t="shared" ref="J251:J314" si="40">ROUND(I251*H251,2)</f>
        <v>0</v>
      </c>
      <c r="K251" s="247"/>
      <c r="L251" s="39"/>
      <c r="M251" s="157" t="s">
        <v>1</v>
      </c>
      <c r="N251" s="234" t="s">
        <v>39</v>
      </c>
      <c r="O251" s="248">
        <v>0</v>
      </c>
      <c r="P251" s="248">
        <f t="shared" ref="P251:P314" si="41">O251*H251</f>
        <v>0</v>
      </c>
      <c r="Q251" s="248">
        <v>0</v>
      </c>
      <c r="R251" s="248">
        <f t="shared" ref="R251:R314" si="42">Q251*H251</f>
        <v>0</v>
      </c>
      <c r="S251" s="248">
        <v>0</v>
      </c>
      <c r="T251" s="160">
        <f t="shared" ref="T251:T314" si="43">S251*H251</f>
        <v>0</v>
      </c>
      <c r="AR251" s="161" t="s">
        <v>144</v>
      </c>
      <c r="AT251" s="161" t="s">
        <v>140</v>
      </c>
      <c r="AU251" s="161" t="s">
        <v>80</v>
      </c>
      <c r="AY251" s="211" t="s">
        <v>138</v>
      </c>
      <c r="BE251" s="249">
        <f t="shared" ref="BE251:BE314" si="44">IF(N251="základná",J251,0)</f>
        <v>0</v>
      </c>
      <c r="BF251" s="249">
        <f t="shared" ref="BF251:BF314" si="45">IF(N251="znížená",J251,0)</f>
        <v>0</v>
      </c>
      <c r="BG251" s="249">
        <f t="shared" ref="BG251:BG314" si="46">IF(N251="zákl. prenesená",J251,0)</f>
        <v>0</v>
      </c>
      <c r="BH251" s="249">
        <f t="shared" ref="BH251:BH314" si="47">IF(N251="zníž. prenesená",J251,0)</f>
        <v>0</v>
      </c>
      <c r="BI251" s="249">
        <f t="shared" ref="BI251:BI314" si="48">IF(N251="nulová",J251,0)</f>
        <v>0</v>
      </c>
      <c r="BJ251" s="211" t="s">
        <v>86</v>
      </c>
      <c r="BK251" s="249">
        <f t="shared" ref="BK251:BK314" si="49">ROUND(I251*H251,2)</f>
        <v>0</v>
      </c>
      <c r="BL251" s="211" t="s">
        <v>144</v>
      </c>
      <c r="BM251" s="161" t="s">
        <v>1079</v>
      </c>
    </row>
    <row r="252" spans="2:65" s="2" customFormat="1" ht="16.5" customHeight="1">
      <c r="B252" s="246"/>
      <c r="C252" s="163" t="s">
        <v>611</v>
      </c>
      <c r="D252" s="163" t="s">
        <v>322</v>
      </c>
      <c r="E252" s="164" t="s">
        <v>3702</v>
      </c>
      <c r="F252" s="165" t="s">
        <v>3703</v>
      </c>
      <c r="G252" s="166" t="s">
        <v>299</v>
      </c>
      <c r="H252" s="167">
        <v>426</v>
      </c>
      <c r="I252" s="180"/>
      <c r="J252" s="168">
        <f t="shared" si="40"/>
        <v>0</v>
      </c>
      <c r="K252" s="169"/>
      <c r="L252" s="170"/>
      <c r="M252" s="171" t="s">
        <v>1</v>
      </c>
      <c r="N252" s="251" t="s">
        <v>39</v>
      </c>
      <c r="O252" s="248">
        <v>0</v>
      </c>
      <c r="P252" s="248">
        <f t="shared" si="41"/>
        <v>0</v>
      </c>
      <c r="Q252" s="248">
        <v>0</v>
      </c>
      <c r="R252" s="248">
        <f t="shared" si="42"/>
        <v>0</v>
      </c>
      <c r="S252" s="248">
        <v>0</v>
      </c>
      <c r="T252" s="160">
        <f t="shared" si="43"/>
        <v>0</v>
      </c>
      <c r="AR252" s="161" t="s">
        <v>170</v>
      </c>
      <c r="AT252" s="161" t="s">
        <v>322</v>
      </c>
      <c r="AU252" s="161" t="s">
        <v>80</v>
      </c>
      <c r="AY252" s="211" t="s">
        <v>138</v>
      </c>
      <c r="BE252" s="249">
        <f t="shared" si="44"/>
        <v>0</v>
      </c>
      <c r="BF252" s="249">
        <f t="shared" si="45"/>
        <v>0</v>
      </c>
      <c r="BG252" s="249">
        <f t="shared" si="46"/>
        <v>0</v>
      </c>
      <c r="BH252" s="249">
        <f t="shared" si="47"/>
        <v>0</v>
      </c>
      <c r="BI252" s="249">
        <f t="shared" si="48"/>
        <v>0</v>
      </c>
      <c r="BJ252" s="211" t="s">
        <v>86</v>
      </c>
      <c r="BK252" s="249">
        <f t="shared" si="49"/>
        <v>0</v>
      </c>
      <c r="BL252" s="211" t="s">
        <v>144</v>
      </c>
      <c r="BM252" s="161" t="s">
        <v>1087</v>
      </c>
    </row>
    <row r="253" spans="2:65" s="2" customFormat="1" ht="16.5" customHeight="1">
      <c r="B253" s="246"/>
      <c r="C253" s="150" t="s">
        <v>615</v>
      </c>
      <c r="D253" s="150" t="s">
        <v>140</v>
      </c>
      <c r="E253" s="151" t="s">
        <v>3704</v>
      </c>
      <c r="F253" s="152" t="s">
        <v>3705</v>
      </c>
      <c r="G253" s="153" t="s">
        <v>299</v>
      </c>
      <c r="H253" s="154">
        <v>3</v>
      </c>
      <c r="I253" s="178"/>
      <c r="J253" s="155">
        <f t="shared" si="40"/>
        <v>0</v>
      </c>
      <c r="K253" s="247"/>
      <c r="L253" s="39"/>
      <c r="M253" s="157" t="s">
        <v>1</v>
      </c>
      <c r="N253" s="234" t="s">
        <v>39</v>
      </c>
      <c r="O253" s="248">
        <v>0</v>
      </c>
      <c r="P253" s="248">
        <f t="shared" si="41"/>
        <v>0</v>
      </c>
      <c r="Q253" s="248">
        <v>0</v>
      </c>
      <c r="R253" s="248">
        <f t="shared" si="42"/>
        <v>0</v>
      </c>
      <c r="S253" s="248">
        <v>0</v>
      </c>
      <c r="T253" s="160">
        <f t="shared" si="43"/>
        <v>0</v>
      </c>
      <c r="AR253" s="161" t="s">
        <v>144</v>
      </c>
      <c r="AT253" s="161" t="s">
        <v>140</v>
      </c>
      <c r="AU253" s="161" t="s">
        <v>80</v>
      </c>
      <c r="AY253" s="211" t="s">
        <v>138</v>
      </c>
      <c r="BE253" s="249">
        <f t="shared" si="44"/>
        <v>0</v>
      </c>
      <c r="BF253" s="249">
        <f t="shared" si="45"/>
        <v>0</v>
      </c>
      <c r="BG253" s="249">
        <f t="shared" si="46"/>
        <v>0</v>
      </c>
      <c r="BH253" s="249">
        <f t="shared" si="47"/>
        <v>0</v>
      </c>
      <c r="BI253" s="249">
        <f t="shared" si="48"/>
        <v>0</v>
      </c>
      <c r="BJ253" s="211" t="s">
        <v>86</v>
      </c>
      <c r="BK253" s="249">
        <f t="shared" si="49"/>
        <v>0</v>
      </c>
      <c r="BL253" s="211" t="s">
        <v>144</v>
      </c>
      <c r="BM253" s="161" t="s">
        <v>1095</v>
      </c>
    </row>
    <row r="254" spans="2:65" s="2" customFormat="1" ht="16.5" customHeight="1">
      <c r="B254" s="246"/>
      <c r="C254" s="163" t="s">
        <v>619</v>
      </c>
      <c r="D254" s="163" t="s">
        <v>322</v>
      </c>
      <c r="E254" s="164" t="s">
        <v>3706</v>
      </c>
      <c r="F254" s="165" t="s">
        <v>3707</v>
      </c>
      <c r="G254" s="166" t="s">
        <v>299</v>
      </c>
      <c r="H254" s="167">
        <v>3</v>
      </c>
      <c r="I254" s="180"/>
      <c r="J254" s="168">
        <f t="shared" si="40"/>
        <v>0</v>
      </c>
      <c r="K254" s="169"/>
      <c r="L254" s="170"/>
      <c r="M254" s="171" t="s">
        <v>1</v>
      </c>
      <c r="N254" s="251" t="s">
        <v>39</v>
      </c>
      <c r="O254" s="248">
        <v>0</v>
      </c>
      <c r="P254" s="248">
        <f t="shared" si="41"/>
        <v>0</v>
      </c>
      <c r="Q254" s="248">
        <v>0</v>
      </c>
      <c r="R254" s="248">
        <f t="shared" si="42"/>
        <v>0</v>
      </c>
      <c r="S254" s="248">
        <v>0</v>
      </c>
      <c r="T254" s="160">
        <f t="shared" si="43"/>
        <v>0</v>
      </c>
      <c r="AR254" s="161" t="s">
        <v>170</v>
      </c>
      <c r="AT254" s="161" t="s">
        <v>322</v>
      </c>
      <c r="AU254" s="161" t="s">
        <v>80</v>
      </c>
      <c r="AY254" s="211" t="s">
        <v>138</v>
      </c>
      <c r="BE254" s="249">
        <f t="shared" si="44"/>
        <v>0</v>
      </c>
      <c r="BF254" s="249">
        <f t="shared" si="45"/>
        <v>0</v>
      </c>
      <c r="BG254" s="249">
        <f t="shared" si="46"/>
        <v>0</v>
      </c>
      <c r="BH254" s="249">
        <f t="shared" si="47"/>
        <v>0</v>
      </c>
      <c r="BI254" s="249">
        <f t="shared" si="48"/>
        <v>0</v>
      </c>
      <c r="BJ254" s="211" t="s">
        <v>86</v>
      </c>
      <c r="BK254" s="249">
        <f t="shared" si="49"/>
        <v>0</v>
      </c>
      <c r="BL254" s="211" t="s">
        <v>144</v>
      </c>
      <c r="BM254" s="161" t="s">
        <v>1102</v>
      </c>
    </row>
    <row r="255" spans="2:65" s="2" customFormat="1" ht="16.5" customHeight="1">
      <c r="B255" s="246"/>
      <c r="C255" s="150" t="s">
        <v>623</v>
      </c>
      <c r="D255" s="150" t="s">
        <v>140</v>
      </c>
      <c r="E255" s="151" t="s">
        <v>3708</v>
      </c>
      <c r="F255" s="152" t="s">
        <v>3709</v>
      </c>
      <c r="G255" s="153" t="s">
        <v>299</v>
      </c>
      <c r="H255" s="154">
        <v>26</v>
      </c>
      <c r="I255" s="178"/>
      <c r="J255" s="155">
        <f t="shared" si="40"/>
        <v>0</v>
      </c>
      <c r="K255" s="247"/>
      <c r="L255" s="39"/>
      <c r="M255" s="157" t="s">
        <v>1</v>
      </c>
      <c r="N255" s="234" t="s">
        <v>39</v>
      </c>
      <c r="O255" s="248">
        <v>0</v>
      </c>
      <c r="P255" s="248">
        <f t="shared" si="41"/>
        <v>0</v>
      </c>
      <c r="Q255" s="248">
        <v>0</v>
      </c>
      <c r="R255" s="248">
        <f t="shared" si="42"/>
        <v>0</v>
      </c>
      <c r="S255" s="248">
        <v>0</v>
      </c>
      <c r="T255" s="160">
        <f t="shared" si="43"/>
        <v>0</v>
      </c>
      <c r="AR255" s="161" t="s">
        <v>144</v>
      </c>
      <c r="AT255" s="161" t="s">
        <v>140</v>
      </c>
      <c r="AU255" s="161" t="s">
        <v>80</v>
      </c>
      <c r="AY255" s="211" t="s">
        <v>138</v>
      </c>
      <c r="BE255" s="249">
        <f t="shared" si="44"/>
        <v>0</v>
      </c>
      <c r="BF255" s="249">
        <f t="shared" si="45"/>
        <v>0</v>
      </c>
      <c r="BG255" s="249">
        <f t="shared" si="46"/>
        <v>0</v>
      </c>
      <c r="BH255" s="249">
        <f t="shared" si="47"/>
        <v>0</v>
      </c>
      <c r="BI255" s="249">
        <f t="shared" si="48"/>
        <v>0</v>
      </c>
      <c r="BJ255" s="211" t="s">
        <v>86</v>
      </c>
      <c r="BK255" s="249">
        <f t="shared" si="49"/>
        <v>0</v>
      </c>
      <c r="BL255" s="211" t="s">
        <v>144</v>
      </c>
      <c r="BM255" s="161" t="s">
        <v>1110</v>
      </c>
    </row>
    <row r="256" spans="2:65" s="2" customFormat="1" ht="16.5" customHeight="1">
      <c r="B256" s="246"/>
      <c r="C256" s="163" t="s">
        <v>627</v>
      </c>
      <c r="D256" s="163" t="s">
        <v>322</v>
      </c>
      <c r="E256" s="164" t="s">
        <v>3710</v>
      </c>
      <c r="F256" s="165" t="s">
        <v>3711</v>
      </c>
      <c r="G256" s="166" t="s">
        <v>299</v>
      </c>
      <c r="H256" s="167">
        <v>26</v>
      </c>
      <c r="I256" s="180"/>
      <c r="J256" s="168">
        <f t="shared" si="40"/>
        <v>0</v>
      </c>
      <c r="K256" s="169"/>
      <c r="L256" s="170"/>
      <c r="M256" s="171" t="s">
        <v>1</v>
      </c>
      <c r="N256" s="251" t="s">
        <v>39</v>
      </c>
      <c r="O256" s="248">
        <v>0</v>
      </c>
      <c r="P256" s="248">
        <f t="shared" si="41"/>
        <v>0</v>
      </c>
      <c r="Q256" s="248">
        <v>0</v>
      </c>
      <c r="R256" s="248">
        <f t="shared" si="42"/>
        <v>0</v>
      </c>
      <c r="S256" s="248">
        <v>0</v>
      </c>
      <c r="T256" s="160">
        <f t="shared" si="43"/>
        <v>0</v>
      </c>
      <c r="AR256" s="161" t="s">
        <v>170</v>
      </c>
      <c r="AT256" s="161" t="s">
        <v>322</v>
      </c>
      <c r="AU256" s="161" t="s">
        <v>80</v>
      </c>
      <c r="AY256" s="211" t="s">
        <v>138</v>
      </c>
      <c r="BE256" s="249">
        <f t="shared" si="44"/>
        <v>0</v>
      </c>
      <c r="BF256" s="249">
        <f t="shared" si="45"/>
        <v>0</v>
      </c>
      <c r="BG256" s="249">
        <f t="shared" si="46"/>
        <v>0</v>
      </c>
      <c r="BH256" s="249">
        <f t="shared" si="47"/>
        <v>0</v>
      </c>
      <c r="BI256" s="249">
        <f t="shared" si="48"/>
        <v>0</v>
      </c>
      <c r="BJ256" s="211" t="s">
        <v>86</v>
      </c>
      <c r="BK256" s="249">
        <f t="shared" si="49"/>
        <v>0</v>
      </c>
      <c r="BL256" s="211" t="s">
        <v>144</v>
      </c>
      <c r="BM256" s="161" t="s">
        <v>1117</v>
      </c>
    </row>
    <row r="257" spans="2:65" s="2" customFormat="1" ht="16.5" customHeight="1">
      <c r="B257" s="246"/>
      <c r="C257" s="150" t="s">
        <v>631</v>
      </c>
      <c r="D257" s="150" t="s">
        <v>140</v>
      </c>
      <c r="E257" s="151" t="s">
        <v>3712</v>
      </c>
      <c r="F257" s="152" t="s">
        <v>3713</v>
      </c>
      <c r="G257" s="153" t="s">
        <v>299</v>
      </c>
      <c r="H257" s="154">
        <v>4</v>
      </c>
      <c r="I257" s="178"/>
      <c r="J257" s="155">
        <f t="shared" si="40"/>
        <v>0</v>
      </c>
      <c r="K257" s="247"/>
      <c r="L257" s="39"/>
      <c r="M257" s="157" t="s">
        <v>1</v>
      </c>
      <c r="N257" s="234" t="s">
        <v>39</v>
      </c>
      <c r="O257" s="248">
        <v>0</v>
      </c>
      <c r="P257" s="248">
        <f t="shared" si="41"/>
        <v>0</v>
      </c>
      <c r="Q257" s="248">
        <v>0</v>
      </c>
      <c r="R257" s="248">
        <f t="shared" si="42"/>
        <v>0</v>
      </c>
      <c r="S257" s="248">
        <v>0</v>
      </c>
      <c r="T257" s="160">
        <f t="shared" si="43"/>
        <v>0</v>
      </c>
      <c r="AR257" s="161" t="s">
        <v>144</v>
      </c>
      <c r="AT257" s="161" t="s">
        <v>140</v>
      </c>
      <c r="AU257" s="161" t="s">
        <v>80</v>
      </c>
      <c r="AY257" s="211" t="s">
        <v>138</v>
      </c>
      <c r="BE257" s="249">
        <f t="shared" si="44"/>
        <v>0</v>
      </c>
      <c r="BF257" s="249">
        <f t="shared" si="45"/>
        <v>0</v>
      </c>
      <c r="BG257" s="249">
        <f t="shared" si="46"/>
        <v>0</v>
      </c>
      <c r="BH257" s="249">
        <f t="shared" si="47"/>
        <v>0</v>
      </c>
      <c r="BI257" s="249">
        <f t="shared" si="48"/>
        <v>0</v>
      </c>
      <c r="BJ257" s="211" t="s">
        <v>86</v>
      </c>
      <c r="BK257" s="249">
        <f t="shared" si="49"/>
        <v>0</v>
      </c>
      <c r="BL257" s="211" t="s">
        <v>144</v>
      </c>
      <c r="BM257" s="161" t="s">
        <v>1124</v>
      </c>
    </row>
    <row r="258" spans="2:65" s="2" customFormat="1" ht="16.5" customHeight="1">
      <c r="B258" s="246"/>
      <c r="C258" s="163" t="s">
        <v>635</v>
      </c>
      <c r="D258" s="163" t="s">
        <v>322</v>
      </c>
      <c r="E258" s="164" t="s">
        <v>3714</v>
      </c>
      <c r="F258" s="165" t="s">
        <v>3715</v>
      </c>
      <c r="G258" s="166" t="s">
        <v>299</v>
      </c>
      <c r="H258" s="167">
        <v>4</v>
      </c>
      <c r="I258" s="180"/>
      <c r="J258" s="168">
        <f t="shared" si="40"/>
        <v>0</v>
      </c>
      <c r="K258" s="169"/>
      <c r="L258" s="170"/>
      <c r="M258" s="171" t="s">
        <v>1</v>
      </c>
      <c r="N258" s="251" t="s">
        <v>39</v>
      </c>
      <c r="O258" s="248">
        <v>0</v>
      </c>
      <c r="P258" s="248">
        <f t="shared" si="41"/>
        <v>0</v>
      </c>
      <c r="Q258" s="248">
        <v>0</v>
      </c>
      <c r="R258" s="248">
        <f t="shared" si="42"/>
        <v>0</v>
      </c>
      <c r="S258" s="248">
        <v>0</v>
      </c>
      <c r="T258" s="160">
        <f t="shared" si="43"/>
        <v>0</v>
      </c>
      <c r="AR258" s="161" t="s">
        <v>170</v>
      </c>
      <c r="AT258" s="161" t="s">
        <v>322</v>
      </c>
      <c r="AU258" s="161" t="s">
        <v>80</v>
      </c>
      <c r="AY258" s="211" t="s">
        <v>138</v>
      </c>
      <c r="BE258" s="249">
        <f t="shared" si="44"/>
        <v>0</v>
      </c>
      <c r="BF258" s="249">
        <f t="shared" si="45"/>
        <v>0</v>
      </c>
      <c r="BG258" s="249">
        <f t="shared" si="46"/>
        <v>0</v>
      </c>
      <c r="BH258" s="249">
        <f t="shared" si="47"/>
        <v>0</v>
      </c>
      <c r="BI258" s="249">
        <f t="shared" si="48"/>
        <v>0</v>
      </c>
      <c r="BJ258" s="211" t="s">
        <v>86</v>
      </c>
      <c r="BK258" s="249">
        <f t="shared" si="49"/>
        <v>0</v>
      </c>
      <c r="BL258" s="211" t="s">
        <v>144</v>
      </c>
      <c r="BM258" s="161" t="s">
        <v>1131</v>
      </c>
    </row>
    <row r="259" spans="2:65" s="2" customFormat="1" ht="16.5" customHeight="1">
      <c r="B259" s="246"/>
      <c r="C259" s="150" t="s">
        <v>639</v>
      </c>
      <c r="D259" s="150" t="s">
        <v>140</v>
      </c>
      <c r="E259" s="151" t="s">
        <v>3716</v>
      </c>
      <c r="F259" s="152" t="s">
        <v>3717</v>
      </c>
      <c r="G259" s="153" t="s">
        <v>299</v>
      </c>
      <c r="H259" s="154">
        <v>69</v>
      </c>
      <c r="I259" s="178"/>
      <c r="J259" s="155">
        <f t="shared" si="40"/>
        <v>0</v>
      </c>
      <c r="K259" s="247"/>
      <c r="L259" s="39"/>
      <c r="M259" s="157" t="s">
        <v>1</v>
      </c>
      <c r="N259" s="234" t="s">
        <v>39</v>
      </c>
      <c r="O259" s="248">
        <v>0</v>
      </c>
      <c r="P259" s="248">
        <f t="shared" si="41"/>
        <v>0</v>
      </c>
      <c r="Q259" s="248">
        <v>0</v>
      </c>
      <c r="R259" s="248">
        <f t="shared" si="42"/>
        <v>0</v>
      </c>
      <c r="S259" s="248">
        <v>0</v>
      </c>
      <c r="T259" s="160">
        <f t="shared" si="43"/>
        <v>0</v>
      </c>
      <c r="AR259" s="161" t="s">
        <v>144</v>
      </c>
      <c r="AT259" s="161" t="s">
        <v>140</v>
      </c>
      <c r="AU259" s="161" t="s">
        <v>80</v>
      </c>
      <c r="AY259" s="211" t="s">
        <v>138</v>
      </c>
      <c r="BE259" s="249">
        <f t="shared" si="44"/>
        <v>0</v>
      </c>
      <c r="BF259" s="249">
        <f t="shared" si="45"/>
        <v>0</v>
      </c>
      <c r="BG259" s="249">
        <f t="shared" si="46"/>
        <v>0</v>
      </c>
      <c r="BH259" s="249">
        <f t="shared" si="47"/>
        <v>0</v>
      </c>
      <c r="BI259" s="249">
        <f t="shared" si="48"/>
        <v>0</v>
      </c>
      <c r="BJ259" s="211" t="s">
        <v>86</v>
      </c>
      <c r="BK259" s="249">
        <f t="shared" si="49"/>
        <v>0</v>
      </c>
      <c r="BL259" s="211" t="s">
        <v>144</v>
      </c>
      <c r="BM259" s="161" t="s">
        <v>1139</v>
      </c>
    </row>
    <row r="260" spans="2:65" s="2" customFormat="1" ht="16.5" customHeight="1">
      <c r="B260" s="246"/>
      <c r="C260" s="163" t="s">
        <v>643</v>
      </c>
      <c r="D260" s="163" t="s">
        <v>322</v>
      </c>
      <c r="E260" s="164" t="s">
        <v>3718</v>
      </c>
      <c r="F260" s="165" t="s">
        <v>3719</v>
      </c>
      <c r="G260" s="166" t="s">
        <v>299</v>
      </c>
      <c r="H260" s="167">
        <v>69</v>
      </c>
      <c r="I260" s="180"/>
      <c r="J260" s="168">
        <f t="shared" si="40"/>
        <v>0</v>
      </c>
      <c r="K260" s="169"/>
      <c r="L260" s="170"/>
      <c r="M260" s="171" t="s">
        <v>1</v>
      </c>
      <c r="N260" s="251" t="s">
        <v>39</v>
      </c>
      <c r="O260" s="248">
        <v>0</v>
      </c>
      <c r="P260" s="248">
        <f t="shared" si="41"/>
        <v>0</v>
      </c>
      <c r="Q260" s="248">
        <v>0</v>
      </c>
      <c r="R260" s="248">
        <f t="shared" si="42"/>
        <v>0</v>
      </c>
      <c r="S260" s="248">
        <v>0</v>
      </c>
      <c r="T260" s="160">
        <f t="shared" si="43"/>
        <v>0</v>
      </c>
      <c r="AR260" s="161" t="s">
        <v>170</v>
      </c>
      <c r="AT260" s="161" t="s">
        <v>322</v>
      </c>
      <c r="AU260" s="161" t="s">
        <v>80</v>
      </c>
      <c r="AY260" s="211" t="s">
        <v>138</v>
      </c>
      <c r="BE260" s="249">
        <f t="shared" si="44"/>
        <v>0</v>
      </c>
      <c r="BF260" s="249">
        <f t="shared" si="45"/>
        <v>0</v>
      </c>
      <c r="BG260" s="249">
        <f t="shared" si="46"/>
        <v>0</v>
      </c>
      <c r="BH260" s="249">
        <f t="shared" si="47"/>
        <v>0</v>
      </c>
      <c r="BI260" s="249">
        <f t="shared" si="48"/>
        <v>0</v>
      </c>
      <c r="BJ260" s="211" t="s">
        <v>86</v>
      </c>
      <c r="BK260" s="249">
        <f t="shared" si="49"/>
        <v>0</v>
      </c>
      <c r="BL260" s="211" t="s">
        <v>144</v>
      </c>
      <c r="BM260" s="161" t="s">
        <v>1147</v>
      </c>
    </row>
    <row r="261" spans="2:65" s="2" customFormat="1" ht="16.5" customHeight="1">
      <c r="B261" s="246"/>
      <c r="C261" s="150" t="s">
        <v>647</v>
      </c>
      <c r="D261" s="150" t="s">
        <v>140</v>
      </c>
      <c r="E261" s="151" t="s">
        <v>3720</v>
      </c>
      <c r="F261" s="152" t="s">
        <v>3721</v>
      </c>
      <c r="G261" s="153" t="s">
        <v>299</v>
      </c>
      <c r="H261" s="154">
        <v>3</v>
      </c>
      <c r="I261" s="178"/>
      <c r="J261" s="155">
        <f t="shared" si="40"/>
        <v>0</v>
      </c>
      <c r="K261" s="247"/>
      <c r="L261" s="39"/>
      <c r="M261" s="157" t="s">
        <v>1</v>
      </c>
      <c r="N261" s="234" t="s">
        <v>39</v>
      </c>
      <c r="O261" s="248">
        <v>0</v>
      </c>
      <c r="P261" s="248">
        <f t="shared" si="41"/>
        <v>0</v>
      </c>
      <c r="Q261" s="248">
        <v>0</v>
      </c>
      <c r="R261" s="248">
        <f t="shared" si="42"/>
        <v>0</v>
      </c>
      <c r="S261" s="248">
        <v>0</v>
      </c>
      <c r="T261" s="160">
        <f t="shared" si="43"/>
        <v>0</v>
      </c>
      <c r="AR261" s="161" t="s">
        <v>144</v>
      </c>
      <c r="AT261" s="161" t="s">
        <v>140</v>
      </c>
      <c r="AU261" s="161" t="s">
        <v>80</v>
      </c>
      <c r="AY261" s="211" t="s">
        <v>138</v>
      </c>
      <c r="BE261" s="249">
        <f t="shared" si="44"/>
        <v>0</v>
      </c>
      <c r="BF261" s="249">
        <f t="shared" si="45"/>
        <v>0</v>
      </c>
      <c r="BG261" s="249">
        <f t="shared" si="46"/>
        <v>0</v>
      </c>
      <c r="BH261" s="249">
        <f t="shared" si="47"/>
        <v>0</v>
      </c>
      <c r="BI261" s="249">
        <f t="shared" si="48"/>
        <v>0</v>
      </c>
      <c r="BJ261" s="211" t="s">
        <v>86</v>
      </c>
      <c r="BK261" s="249">
        <f t="shared" si="49"/>
        <v>0</v>
      </c>
      <c r="BL261" s="211" t="s">
        <v>144</v>
      </c>
      <c r="BM261" s="161" t="s">
        <v>1154</v>
      </c>
    </row>
    <row r="262" spans="2:65" s="2" customFormat="1" ht="16.5" customHeight="1">
      <c r="B262" s="246"/>
      <c r="C262" s="163" t="s">
        <v>651</v>
      </c>
      <c r="D262" s="163" t="s">
        <v>322</v>
      </c>
      <c r="E262" s="164" t="s">
        <v>3722</v>
      </c>
      <c r="F262" s="165" t="s">
        <v>3723</v>
      </c>
      <c r="G262" s="166" t="s">
        <v>299</v>
      </c>
      <c r="H262" s="167">
        <v>3</v>
      </c>
      <c r="I262" s="180"/>
      <c r="J262" s="168">
        <f t="shared" si="40"/>
        <v>0</v>
      </c>
      <c r="K262" s="169"/>
      <c r="L262" s="170"/>
      <c r="M262" s="171" t="s">
        <v>1</v>
      </c>
      <c r="N262" s="251" t="s">
        <v>39</v>
      </c>
      <c r="O262" s="248">
        <v>0</v>
      </c>
      <c r="P262" s="248">
        <f t="shared" si="41"/>
        <v>0</v>
      </c>
      <c r="Q262" s="248">
        <v>0</v>
      </c>
      <c r="R262" s="248">
        <f t="shared" si="42"/>
        <v>0</v>
      </c>
      <c r="S262" s="248">
        <v>0</v>
      </c>
      <c r="T262" s="160">
        <f t="shared" si="43"/>
        <v>0</v>
      </c>
      <c r="AR262" s="161" t="s">
        <v>170</v>
      </c>
      <c r="AT262" s="161" t="s">
        <v>322</v>
      </c>
      <c r="AU262" s="161" t="s">
        <v>80</v>
      </c>
      <c r="AY262" s="211" t="s">
        <v>138</v>
      </c>
      <c r="BE262" s="249">
        <f t="shared" si="44"/>
        <v>0</v>
      </c>
      <c r="BF262" s="249">
        <f t="shared" si="45"/>
        <v>0</v>
      </c>
      <c r="BG262" s="249">
        <f t="shared" si="46"/>
        <v>0</v>
      </c>
      <c r="BH262" s="249">
        <f t="shared" si="47"/>
        <v>0</v>
      </c>
      <c r="BI262" s="249">
        <f t="shared" si="48"/>
        <v>0</v>
      </c>
      <c r="BJ262" s="211" t="s">
        <v>86</v>
      </c>
      <c r="BK262" s="249">
        <f t="shared" si="49"/>
        <v>0</v>
      </c>
      <c r="BL262" s="211" t="s">
        <v>144</v>
      </c>
      <c r="BM262" s="161" t="s">
        <v>1162</v>
      </c>
    </row>
    <row r="263" spans="2:65" s="2" customFormat="1" ht="16.5" customHeight="1">
      <c r="B263" s="246"/>
      <c r="C263" s="150" t="s">
        <v>655</v>
      </c>
      <c r="D263" s="150" t="s">
        <v>140</v>
      </c>
      <c r="E263" s="151" t="s">
        <v>3724</v>
      </c>
      <c r="F263" s="152" t="s">
        <v>3725</v>
      </c>
      <c r="G263" s="153" t="s">
        <v>299</v>
      </c>
      <c r="H263" s="154">
        <v>54</v>
      </c>
      <c r="I263" s="178"/>
      <c r="J263" s="155">
        <f t="shared" si="40"/>
        <v>0</v>
      </c>
      <c r="K263" s="247"/>
      <c r="L263" s="39"/>
      <c r="M263" s="157" t="s">
        <v>1</v>
      </c>
      <c r="N263" s="234" t="s">
        <v>39</v>
      </c>
      <c r="O263" s="248">
        <v>0</v>
      </c>
      <c r="P263" s="248">
        <f t="shared" si="41"/>
        <v>0</v>
      </c>
      <c r="Q263" s="248">
        <v>0</v>
      </c>
      <c r="R263" s="248">
        <f t="shared" si="42"/>
        <v>0</v>
      </c>
      <c r="S263" s="248">
        <v>0</v>
      </c>
      <c r="T263" s="160">
        <f t="shared" si="43"/>
        <v>0</v>
      </c>
      <c r="AR263" s="161" t="s">
        <v>144</v>
      </c>
      <c r="AT263" s="161" t="s">
        <v>140</v>
      </c>
      <c r="AU263" s="161" t="s">
        <v>80</v>
      </c>
      <c r="AY263" s="211" t="s">
        <v>138</v>
      </c>
      <c r="BE263" s="249">
        <f t="shared" si="44"/>
        <v>0</v>
      </c>
      <c r="BF263" s="249">
        <f t="shared" si="45"/>
        <v>0</v>
      </c>
      <c r="BG263" s="249">
        <f t="shared" si="46"/>
        <v>0</v>
      </c>
      <c r="BH263" s="249">
        <f t="shared" si="47"/>
        <v>0</v>
      </c>
      <c r="BI263" s="249">
        <f t="shared" si="48"/>
        <v>0</v>
      </c>
      <c r="BJ263" s="211" t="s">
        <v>86</v>
      </c>
      <c r="BK263" s="249">
        <f t="shared" si="49"/>
        <v>0</v>
      </c>
      <c r="BL263" s="211" t="s">
        <v>144</v>
      </c>
      <c r="BM263" s="161" t="s">
        <v>1169</v>
      </c>
    </row>
    <row r="264" spans="2:65" s="2" customFormat="1" ht="16.5" customHeight="1">
      <c r="B264" s="246"/>
      <c r="C264" s="163" t="s">
        <v>659</v>
      </c>
      <c r="D264" s="163" t="s">
        <v>322</v>
      </c>
      <c r="E264" s="164" t="s">
        <v>3726</v>
      </c>
      <c r="F264" s="165" t="s">
        <v>3727</v>
      </c>
      <c r="G264" s="166" t="s">
        <v>299</v>
      </c>
      <c r="H264" s="167">
        <v>54</v>
      </c>
      <c r="I264" s="180"/>
      <c r="J264" s="168">
        <f t="shared" si="40"/>
        <v>0</v>
      </c>
      <c r="K264" s="169"/>
      <c r="L264" s="170"/>
      <c r="M264" s="171" t="s">
        <v>1</v>
      </c>
      <c r="N264" s="251" t="s">
        <v>39</v>
      </c>
      <c r="O264" s="248">
        <v>0</v>
      </c>
      <c r="P264" s="248">
        <f t="shared" si="41"/>
        <v>0</v>
      </c>
      <c r="Q264" s="248">
        <v>0</v>
      </c>
      <c r="R264" s="248">
        <f t="shared" si="42"/>
        <v>0</v>
      </c>
      <c r="S264" s="248">
        <v>0</v>
      </c>
      <c r="T264" s="160">
        <f t="shared" si="43"/>
        <v>0</v>
      </c>
      <c r="AR264" s="161" t="s">
        <v>170</v>
      </c>
      <c r="AT264" s="161" t="s">
        <v>322</v>
      </c>
      <c r="AU264" s="161" t="s">
        <v>80</v>
      </c>
      <c r="AY264" s="211" t="s">
        <v>138</v>
      </c>
      <c r="BE264" s="249">
        <f t="shared" si="44"/>
        <v>0</v>
      </c>
      <c r="BF264" s="249">
        <f t="shared" si="45"/>
        <v>0</v>
      </c>
      <c r="BG264" s="249">
        <f t="shared" si="46"/>
        <v>0</v>
      </c>
      <c r="BH264" s="249">
        <f t="shared" si="47"/>
        <v>0</v>
      </c>
      <c r="BI264" s="249">
        <f t="shared" si="48"/>
        <v>0</v>
      </c>
      <c r="BJ264" s="211" t="s">
        <v>86</v>
      </c>
      <c r="BK264" s="249">
        <f t="shared" si="49"/>
        <v>0</v>
      </c>
      <c r="BL264" s="211" t="s">
        <v>144</v>
      </c>
      <c r="BM264" s="161" t="s">
        <v>1176</v>
      </c>
    </row>
    <row r="265" spans="2:65" s="2" customFormat="1" ht="16.5" customHeight="1">
      <c r="B265" s="246"/>
      <c r="C265" s="150" t="s">
        <v>663</v>
      </c>
      <c r="D265" s="150" t="s">
        <v>140</v>
      </c>
      <c r="E265" s="151" t="s">
        <v>3728</v>
      </c>
      <c r="F265" s="152" t="s">
        <v>3729</v>
      </c>
      <c r="G265" s="153" t="s">
        <v>299</v>
      </c>
      <c r="H265" s="154">
        <v>4</v>
      </c>
      <c r="I265" s="178"/>
      <c r="J265" s="155">
        <f t="shared" si="40"/>
        <v>0</v>
      </c>
      <c r="K265" s="247"/>
      <c r="L265" s="39"/>
      <c r="M265" s="157" t="s">
        <v>1</v>
      </c>
      <c r="N265" s="234" t="s">
        <v>39</v>
      </c>
      <c r="O265" s="248">
        <v>0</v>
      </c>
      <c r="P265" s="248">
        <f t="shared" si="41"/>
        <v>0</v>
      </c>
      <c r="Q265" s="248">
        <v>0</v>
      </c>
      <c r="R265" s="248">
        <f t="shared" si="42"/>
        <v>0</v>
      </c>
      <c r="S265" s="248">
        <v>0</v>
      </c>
      <c r="T265" s="160">
        <f t="shared" si="43"/>
        <v>0</v>
      </c>
      <c r="AR265" s="161" t="s">
        <v>144</v>
      </c>
      <c r="AT265" s="161" t="s">
        <v>140</v>
      </c>
      <c r="AU265" s="161" t="s">
        <v>80</v>
      </c>
      <c r="AY265" s="211" t="s">
        <v>138</v>
      </c>
      <c r="BE265" s="249">
        <f t="shared" si="44"/>
        <v>0</v>
      </c>
      <c r="BF265" s="249">
        <f t="shared" si="45"/>
        <v>0</v>
      </c>
      <c r="BG265" s="249">
        <f t="shared" si="46"/>
        <v>0</v>
      </c>
      <c r="BH265" s="249">
        <f t="shared" si="47"/>
        <v>0</v>
      </c>
      <c r="BI265" s="249">
        <f t="shared" si="48"/>
        <v>0</v>
      </c>
      <c r="BJ265" s="211" t="s">
        <v>86</v>
      </c>
      <c r="BK265" s="249">
        <f t="shared" si="49"/>
        <v>0</v>
      </c>
      <c r="BL265" s="211" t="s">
        <v>144</v>
      </c>
      <c r="BM265" s="161" t="s">
        <v>1184</v>
      </c>
    </row>
    <row r="266" spans="2:65" s="2" customFormat="1" ht="16.5" customHeight="1">
      <c r="B266" s="246"/>
      <c r="C266" s="163" t="s">
        <v>667</v>
      </c>
      <c r="D266" s="163" t="s">
        <v>322</v>
      </c>
      <c r="E266" s="164" t="s">
        <v>3730</v>
      </c>
      <c r="F266" s="165" t="s">
        <v>3731</v>
      </c>
      <c r="G266" s="166" t="s">
        <v>299</v>
      </c>
      <c r="H266" s="167">
        <v>4</v>
      </c>
      <c r="I266" s="180"/>
      <c r="J266" s="168">
        <f t="shared" si="40"/>
        <v>0</v>
      </c>
      <c r="K266" s="169"/>
      <c r="L266" s="170"/>
      <c r="M266" s="171" t="s">
        <v>1</v>
      </c>
      <c r="N266" s="251" t="s">
        <v>39</v>
      </c>
      <c r="O266" s="248">
        <v>0</v>
      </c>
      <c r="P266" s="248">
        <f t="shared" si="41"/>
        <v>0</v>
      </c>
      <c r="Q266" s="248">
        <v>0</v>
      </c>
      <c r="R266" s="248">
        <f t="shared" si="42"/>
        <v>0</v>
      </c>
      <c r="S266" s="248">
        <v>0</v>
      </c>
      <c r="T266" s="160">
        <f t="shared" si="43"/>
        <v>0</v>
      </c>
      <c r="AR266" s="161" t="s">
        <v>170</v>
      </c>
      <c r="AT266" s="161" t="s">
        <v>322</v>
      </c>
      <c r="AU266" s="161" t="s">
        <v>80</v>
      </c>
      <c r="AY266" s="211" t="s">
        <v>138</v>
      </c>
      <c r="BE266" s="249">
        <f t="shared" si="44"/>
        <v>0</v>
      </c>
      <c r="BF266" s="249">
        <f t="shared" si="45"/>
        <v>0</v>
      </c>
      <c r="BG266" s="249">
        <f t="shared" si="46"/>
        <v>0</v>
      </c>
      <c r="BH266" s="249">
        <f t="shared" si="47"/>
        <v>0</v>
      </c>
      <c r="BI266" s="249">
        <f t="shared" si="48"/>
        <v>0</v>
      </c>
      <c r="BJ266" s="211" t="s">
        <v>86</v>
      </c>
      <c r="BK266" s="249">
        <f t="shared" si="49"/>
        <v>0</v>
      </c>
      <c r="BL266" s="211" t="s">
        <v>144</v>
      </c>
      <c r="BM266" s="161" t="s">
        <v>1191</v>
      </c>
    </row>
    <row r="267" spans="2:65" s="2" customFormat="1" ht="21.75" customHeight="1">
      <c r="B267" s="246"/>
      <c r="C267" s="150" t="s">
        <v>671</v>
      </c>
      <c r="D267" s="150" t="s">
        <v>140</v>
      </c>
      <c r="E267" s="151" t="s">
        <v>3732</v>
      </c>
      <c r="F267" s="152" t="s">
        <v>3733</v>
      </c>
      <c r="G267" s="153" t="s">
        <v>299</v>
      </c>
      <c r="H267" s="154">
        <v>89</v>
      </c>
      <c r="I267" s="178"/>
      <c r="J267" s="155">
        <f t="shared" si="40"/>
        <v>0</v>
      </c>
      <c r="K267" s="247"/>
      <c r="L267" s="39"/>
      <c r="M267" s="157" t="s">
        <v>1</v>
      </c>
      <c r="N267" s="234" t="s">
        <v>39</v>
      </c>
      <c r="O267" s="248">
        <v>0</v>
      </c>
      <c r="P267" s="248">
        <f t="shared" si="41"/>
        <v>0</v>
      </c>
      <c r="Q267" s="248">
        <v>0</v>
      </c>
      <c r="R267" s="248">
        <f t="shared" si="42"/>
        <v>0</v>
      </c>
      <c r="S267" s="248">
        <v>0</v>
      </c>
      <c r="T267" s="160">
        <f t="shared" si="43"/>
        <v>0</v>
      </c>
      <c r="AR267" s="161" t="s">
        <v>144</v>
      </c>
      <c r="AT267" s="161" t="s">
        <v>140</v>
      </c>
      <c r="AU267" s="161" t="s">
        <v>80</v>
      </c>
      <c r="AY267" s="211" t="s">
        <v>138</v>
      </c>
      <c r="BE267" s="249">
        <f t="shared" si="44"/>
        <v>0</v>
      </c>
      <c r="BF267" s="249">
        <f t="shared" si="45"/>
        <v>0</v>
      </c>
      <c r="BG267" s="249">
        <f t="shared" si="46"/>
        <v>0</v>
      </c>
      <c r="BH267" s="249">
        <f t="shared" si="47"/>
        <v>0</v>
      </c>
      <c r="BI267" s="249">
        <f t="shared" si="48"/>
        <v>0</v>
      </c>
      <c r="BJ267" s="211" t="s">
        <v>86</v>
      </c>
      <c r="BK267" s="249">
        <f t="shared" si="49"/>
        <v>0</v>
      </c>
      <c r="BL267" s="211" t="s">
        <v>144</v>
      </c>
      <c r="BM267" s="161" t="s">
        <v>1198</v>
      </c>
    </row>
    <row r="268" spans="2:65" s="2" customFormat="1" ht="16.5" customHeight="1">
      <c r="B268" s="246"/>
      <c r="C268" s="163" t="s">
        <v>675</v>
      </c>
      <c r="D268" s="163" t="s">
        <v>322</v>
      </c>
      <c r="E268" s="164" t="s">
        <v>3734</v>
      </c>
      <c r="F268" s="165" t="s">
        <v>3735</v>
      </c>
      <c r="G268" s="166" t="s">
        <v>299</v>
      </c>
      <c r="H268" s="167">
        <v>89</v>
      </c>
      <c r="I268" s="180"/>
      <c r="J268" s="168">
        <f t="shared" si="40"/>
        <v>0</v>
      </c>
      <c r="K268" s="169"/>
      <c r="L268" s="170"/>
      <c r="M268" s="171" t="s">
        <v>1</v>
      </c>
      <c r="N268" s="251" t="s">
        <v>39</v>
      </c>
      <c r="O268" s="248">
        <v>0</v>
      </c>
      <c r="P268" s="248">
        <f t="shared" si="41"/>
        <v>0</v>
      </c>
      <c r="Q268" s="248">
        <v>0</v>
      </c>
      <c r="R268" s="248">
        <f t="shared" si="42"/>
        <v>0</v>
      </c>
      <c r="S268" s="248">
        <v>0</v>
      </c>
      <c r="T268" s="160">
        <f t="shared" si="43"/>
        <v>0</v>
      </c>
      <c r="AR268" s="161" t="s">
        <v>170</v>
      </c>
      <c r="AT268" s="161" t="s">
        <v>322</v>
      </c>
      <c r="AU268" s="161" t="s">
        <v>80</v>
      </c>
      <c r="AY268" s="211" t="s">
        <v>138</v>
      </c>
      <c r="BE268" s="249">
        <f t="shared" si="44"/>
        <v>0</v>
      </c>
      <c r="BF268" s="249">
        <f t="shared" si="45"/>
        <v>0</v>
      </c>
      <c r="BG268" s="249">
        <f t="shared" si="46"/>
        <v>0</v>
      </c>
      <c r="BH268" s="249">
        <f t="shared" si="47"/>
        <v>0</v>
      </c>
      <c r="BI268" s="249">
        <f t="shared" si="48"/>
        <v>0</v>
      </c>
      <c r="BJ268" s="211" t="s">
        <v>86</v>
      </c>
      <c r="BK268" s="249">
        <f t="shared" si="49"/>
        <v>0</v>
      </c>
      <c r="BL268" s="211" t="s">
        <v>144</v>
      </c>
      <c r="BM268" s="161" t="s">
        <v>1205</v>
      </c>
    </row>
    <row r="269" spans="2:65" s="2" customFormat="1" ht="16.5" customHeight="1">
      <c r="B269" s="246"/>
      <c r="C269" s="150" t="s">
        <v>679</v>
      </c>
      <c r="D269" s="150" t="s">
        <v>140</v>
      </c>
      <c r="E269" s="151" t="s">
        <v>3736</v>
      </c>
      <c r="F269" s="152" t="s">
        <v>3737</v>
      </c>
      <c r="G269" s="153" t="s">
        <v>299</v>
      </c>
      <c r="H269" s="154">
        <v>14</v>
      </c>
      <c r="I269" s="178"/>
      <c r="J269" s="155">
        <f t="shared" si="40"/>
        <v>0</v>
      </c>
      <c r="K269" s="247"/>
      <c r="L269" s="39"/>
      <c r="M269" s="157" t="s">
        <v>1</v>
      </c>
      <c r="N269" s="234" t="s">
        <v>39</v>
      </c>
      <c r="O269" s="248">
        <v>0</v>
      </c>
      <c r="P269" s="248">
        <f t="shared" si="41"/>
        <v>0</v>
      </c>
      <c r="Q269" s="248">
        <v>0</v>
      </c>
      <c r="R269" s="248">
        <f t="shared" si="42"/>
        <v>0</v>
      </c>
      <c r="S269" s="248">
        <v>0</v>
      </c>
      <c r="T269" s="160">
        <f t="shared" si="43"/>
        <v>0</v>
      </c>
      <c r="AR269" s="161" t="s">
        <v>144</v>
      </c>
      <c r="AT269" s="161" t="s">
        <v>140</v>
      </c>
      <c r="AU269" s="161" t="s">
        <v>80</v>
      </c>
      <c r="AY269" s="211" t="s">
        <v>138</v>
      </c>
      <c r="BE269" s="249">
        <f t="shared" si="44"/>
        <v>0</v>
      </c>
      <c r="BF269" s="249">
        <f t="shared" si="45"/>
        <v>0</v>
      </c>
      <c r="BG269" s="249">
        <f t="shared" si="46"/>
        <v>0</v>
      </c>
      <c r="BH269" s="249">
        <f t="shared" si="47"/>
        <v>0</v>
      </c>
      <c r="BI269" s="249">
        <f t="shared" si="48"/>
        <v>0</v>
      </c>
      <c r="BJ269" s="211" t="s">
        <v>86</v>
      </c>
      <c r="BK269" s="249">
        <f t="shared" si="49"/>
        <v>0</v>
      </c>
      <c r="BL269" s="211" t="s">
        <v>144</v>
      </c>
      <c r="BM269" s="161" t="s">
        <v>1212</v>
      </c>
    </row>
    <row r="270" spans="2:65" s="2" customFormat="1" ht="16.5" customHeight="1">
      <c r="B270" s="246"/>
      <c r="C270" s="163" t="s">
        <v>683</v>
      </c>
      <c r="D270" s="163" t="s">
        <v>322</v>
      </c>
      <c r="E270" s="164" t="s">
        <v>3738</v>
      </c>
      <c r="F270" s="165" t="s">
        <v>3739</v>
      </c>
      <c r="G270" s="166" t="s">
        <v>299</v>
      </c>
      <c r="H270" s="167">
        <v>14</v>
      </c>
      <c r="I270" s="180"/>
      <c r="J270" s="168">
        <f t="shared" si="40"/>
        <v>0</v>
      </c>
      <c r="K270" s="169"/>
      <c r="L270" s="170"/>
      <c r="M270" s="171" t="s">
        <v>1</v>
      </c>
      <c r="N270" s="251" t="s">
        <v>39</v>
      </c>
      <c r="O270" s="248">
        <v>0</v>
      </c>
      <c r="P270" s="248">
        <f t="shared" si="41"/>
        <v>0</v>
      </c>
      <c r="Q270" s="248">
        <v>0</v>
      </c>
      <c r="R270" s="248">
        <f t="shared" si="42"/>
        <v>0</v>
      </c>
      <c r="S270" s="248">
        <v>0</v>
      </c>
      <c r="T270" s="160">
        <f t="shared" si="43"/>
        <v>0</v>
      </c>
      <c r="AR270" s="161" t="s">
        <v>170</v>
      </c>
      <c r="AT270" s="161" t="s">
        <v>322</v>
      </c>
      <c r="AU270" s="161" t="s">
        <v>80</v>
      </c>
      <c r="AY270" s="211" t="s">
        <v>138</v>
      </c>
      <c r="BE270" s="249">
        <f t="shared" si="44"/>
        <v>0</v>
      </c>
      <c r="BF270" s="249">
        <f t="shared" si="45"/>
        <v>0</v>
      </c>
      <c r="BG270" s="249">
        <f t="shared" si="46"/>
        <v>0</v>
      </c>
      <c r="BH270" s="249">
        <f t="shared" si="47"/>
        <v>0</v>
      </c>
      <c r="BI270" s="249">
        <f t="shared" si="48"/>
        <v>0</v>
      </c>
      <c r="BJ270" s="211" t="s">
        <v>86</v>
      </c>
      <c r="BK270" s="249">
        <f t="shared" si="49"/>
        <v>0</v>
      </c>
      <c r="BL270" s="211" t="s">
        <v>144</v>
      </c>
      <c r="BM270" s="161" t="s">
        <v>1219</v>
      </c>
    </row>
    <row r="271" spans="2:65" s="2" customFormat="1" ht="16.5" customHeight="1">
      <c r="B271" s="246"/>
      <c r="C271" s="150" t="s">
        <v>687</v>
      </c>
      <c r="D271" s="150" t="s">
        <v>140</v>
      </c>
      <c r="E271" s="151" t="s">
        <v>3740</v>
      </c>
      <c r="F271" s="152" t="s">
        <v>3741</v>
      </c>
      <c r="G271" s="153" t="s">
        <v>299</v>
      </c>
      <c r="H271" s="154">
        <v>7</v>
      </c>
      <c r="I271" s="178"/>
      <c r="J271" s="155">
        <f t="shared" si="40"/>
        <v>0</v>
      </c>
      <c r="K271" s="247"/>
      <c r="L271" s="39"/>
      <c r="M271" s="157" t="s">
        <v>1</v>
      </c>
      <c r="N271" s="234" t="s">
        <v>39</v>
      </c>
      <c r="O271" s="248">
        <v>0</v>
      </c>
      <c r="P271" s="248">
        <f t="shared" si="41"/>
        <v>0</v>
      </c>
      <c r="Q271" s="248">
        <v>0</v>
      </c>
      <c r="R271" s="248">
        <f t="shared" si="42"/>
        <v>0</v>
      </c>
      <c r="S271" s="248">
        <v>0</v>
      </c>
      <c r="T271" s="160">
        <f t="shared" si="43"/>
        <v>0</v>
      </c>
      <c r="AR271" s="161" t="s">
        <v>144</v>
      </c>
      <c r="AT271" s="161" t="s">
        <v>140</v>
      </c>
      <c r="AU271" s="161" t="s">
        <v>80</v>
      </c>
      <c r="AY271" s="211" t="s">
        <v>138</v>
      </c>
      <c r="BE271" s="249">
        <f t="shared" si="44"/>
        <v>0</v>
      </c>
      <c r="BF271" s="249">
        <f t="shared" si="45"/>
        <v>0</v>
      </c>
      <c r="BG271" s="249">
        <f t="shared" si="46"/>
        <v>0</v>
      </c>
      <c r="BH271" s="249">
        <f t="shared" si="47"/>
        <v>0</v>
      </c>
      <c r="BI271" s="249">
        <f t="shared" si="48"/>
        <v>0</v>
      </c>
      <c r="BJ271" s="211" t="s">
        <v>86</v>
      </c>
      <c r="BK271" s="249">
        <f t="shared" si="49"/>
        <v>0</v>
      </c>
      <c r="BL271" s="211" t="s">
        <v>144</v>
      </c>
      <c r="BM271" s="161" t="s">
        <v>1227</v>
      </c>
    </row>
    <row r="272" spans="2:65" s="2" customFormat="1" ht="16.5" customHeight="1">
      <c r="B272" s="246"/>
      <c r="C272" s="163" t="s">
        <v>691</v>
      </c>
      <c r="D272" s="163" t="s">
        <v>322</v>
      </c>
      <c r="E272" s="164" t="s">
        <v>3742</v>
      </c>
      <c r="F272" s="165" t="s">
        <v>3743</v>
      </c>
      <c r="G272" s="166" t="s">
        <v>299</v>
      </c>
      <c r="H272" s="167">
        <v>7</v>
      </c>
      <c r="I272" s="180"/>
      <c r="J272" s="168">
        <f t="shared" si="40"/>
        <v>0</v>
      </c>
      <c r="K272" s="169"/>
      <c r="L272" s="170"/>
      <c r="M272" s="171" t="s">
        <v>1</v>
      </c>
      <c r="N272" s="251" t="s">
        <v>39</v>
      </c>
      <c r="O272" s="248">
        <v>0</v>
      </c>
      <c r="P272" s="248">
        <f t="shared" si="41"/>
        <v>0</v>
      </c>
      <c r="Q272" s="248">
        <v>0</v>
      </c>
      <c r="R272" s="248">
        <f t="shared" si="42"/>
        <v>0</v>
      </c>
      <c r="S272" s="248">
        <v>0</v>
      </c>
      <c r="T272" s="160">
        <f t="shared" si="43"/>
        <v>0</v>
      </c>
      <c r="AR272" s="161" t="s">
        <v>170</v>
      </c>
      <c r="AT272" s="161" t="s">
        <v>322</v>
      </c>
      <c r="AU272" s="161" t="s">
        <v>80</v>
      </c>
      <c r="AY272" s="211" t="s">
        <v>138</v>
      </c>
      <c r="BE272" s="249">
        <f t="shared" si="44"/>
        <v>0</v>
      </c>
      <c r="BF272" s="249">
        <f t="shared" si="45"/>
        <v>0</v>
      </c>
      <c r="BG272" s="249">
        <f t="shared" si="46"/>
        <v>0</v>
      </c>
      <c r="BH272" s="249">
        <f t="shared" si="47"/>
        <v>0</v>
      </c>
      <c r="BI272" s="249">
        <f t="shared" si="48"/>
        <v>0</v>
      </c>
      <c r="BJ272" s="211" t="s">
        <v>86</v>
      </c>
      <c r="BK272" s="249">
        <f t="shared" si="49"/>
        <v>0</v>
      </c>
      <c r="BL272" s="211" t="s">
        <v>144</v>
      </c>
      <c r="BM272" s="161" t="s">
        <v>1234</v>
      </c>
    </row>
    <row r="273" spans="2:65" s="2" customFormat="1" ht="16.5" customHeight="1">
      <c r="B273" s="246"/>
      <c r="C273" s="150" t="s">
        <v>695</v>
      </c>
      <c r="D273" s="150" t="s">
        <v>140</v>
      </c>
      <c r="E273" s="151" t="s">
        <v>3744</v>
      </c>
      <c r="F273" s="152" t="s">
        <v>3745</v>
      </c>
      <c r="G273" s="153" t="s">
        <v>299</v>
      </c>
      <c r="H273" s="154">
        <v>2</v>
      </c>
      <c r="I273" s="178"/>
      <c r="J273" s="155">
        <f t="shared" si="40"/>
        <v>0</v>
      </c>
      <c r="K273" s="247"/>
      <c r="L273" s="39"/>
      <c r="M273" s="157" t="s">
        <v>1</v>
      </c>
      <c r="N273" s="234" t="s">
        <v>39</v>
      </c>
      <c r="O273" s="248">
        <v>0</v>
      </c>
      <c r="P273" s="248">
        <f t="shared" si="41"/>
        <v>0</v>
      </c>
      <c r="Q273" s="248">
        <v>0</v>
      </c>
      <c r="R273" s="248">
        <f t="shared" si="42"/>
        <v>0</v>
      </c>
      <c r="S273" s="248">
        <v>0</v>
      </c>
      <c r="T273" s="160">
        <f t="shared" si="43"/>
        <v>0</v>
      </c>
      <c r="AR273" s="161" t="s">
        <v>144</v>
      </c>
      <c r="AT273" s="161" t="s">
        <v>140</v>
      </c>
      <c r="AU273" s="161" t="s">
        <v>80</v>
      </c>
      <c r="AY273" s="211" t="s">
        <v>138</v>
      </c>
      <c r="BE273" s="249">
        <f t="shared" si="44"/>
        <v>0</v>
      </c>
      <c r="BF273" s="249">
        <f t="shared" si="45"/>
        <v>0</v>
      </c>
      <c r="BG273" s="249">
        <f t="shared" si="46"/>
        <v>0</v>
      </c>
      <c r="BH273" s="249">
        <f t="shared" si="47"/>
        <v>0</v>
      </c>
      <c r="BI273" s="249">
        <f t="shared" si="48"/>
        <v>0</v>
      </c>
      <c r="BJ273" s="211" t="s">
        <v>86</v>
      </c>
      <c r="BK273" s="249">
        <f t="shared" si="49"/>
        <v>0</v>
      </c>
      <c r="BL273" s="211" t="s">
        <v>144</v>
      </c>
      <c r="BM273" s="161" t="s">
        <v>1242</v>
      </c>
    </row>
    <row r="274" spans="2:65" s="2" customFormat="1" ht="16.5" customHeight="1">
      <c r="B274" s="246"/>
      <c r="C274" s="163" t="s">
        <v>699</v>
      </c>
      <c r="D274" s="163" t="s">
        <v>322</v>
      </c>
      <c r="E274" s="164" t="s">
        <v>3746</v>
      </c>
      <c r="F274" s="165" t="s">
        <v>3747</v>
      </c>
      <c r="G274" s="166" t="s">
        <v>299</v>
      </c>
      <c r="H274" s="167">
        <v>2</v>
      </c>
      <c r="I274" s="180"/>
      <c r="J274" s="168">
        <f t="shared" si="40"/>
        <v>0</v>
      </c>
      <c r="K274" s="169"/>
      <c r="L274" s="170"/>
      <c r="M274" s="171" t="s">
        <v>1</v>
      </c>
      <c r="N274" s="251" t="s">
        <v>39</v>
      </c>
      <c r="O274" s="248">
        <v>0</v>
      </c>
      <c r="P274" s="248">
        <f t="shared" si="41"/>
        <v>0</v>
      </c>
      <c r="Q274" s="248">
        <v>0</v>
      </c>
      <c r="R274" s="248">
        <f t="shared" si="42"/>
        <v>0</v>
      </c>
      <c r="S274" s="248">
        <v>0</v>
      </c>
      <c r="T274" s="160">
        <f t="shared" si="43"/>
        <v>0</v>
      </c>
      <c r="AR274" s="161" t="s">
        <v>170</v>
      </c>
      <c r="AT274" s="161" t="s">
        <v>322</v>
      </c>
      <c r="AU274" s="161" t="s">
        <v>80</v>
      </c>
      <c r="AY274" s="211" t="s">
        <v>138</v>
      </c>
      <c r="BE274" s="249">
        <f t="shared" si="44"/>
        <v>0</v>
      </c>
      <c r="BF274" s="249">
        <f t="shared" si="45"/>
        <v>0</v>
      </c>
      <c r="BG274" s="249">
        <f t="shared" si="46"/>
        <v>0</v>
      </c>
      <c r="BH274" s="249">
        <f t="shared" si="47"/>
        <v>0</v>
      </c>
      <c r="BI274" s="249">
        <f t="shared" si="48"/>
        <v>0</v>
      </c>
      <c r="BJ274" s="211" t="s">
        <v>86</v>
      </c>
      <c r="BK274" s="249">
        <f t="shared" si="49"/>
        <v>0</v>
      </c>
      <c r="BL274" s="211" t="s">
        <v>144</v>
      </c>
      <c r="BM274" s="161" t="s">
        <v>1250</v>
      </c>
    </row>
    <row r="275" spans="2:65" s="2" customFormat="1" ht="16.5" customHeight="1">
      <c r="B275" s="246"/>
      <c r="C275" s="150" t="s">
        <v>703</v>
      </c>
      <c r="D275" s="150" t="s">
        <v>140</v>
      </c>
      <c r="E275" s="151" t="s">
        <v>3748</v>
      </c>
      <c r="F275" s="152" t="s">
        <v>3749</v>
      </c>
      <c r="G275" s="153" t="s">
        <v>299</v>
      </c>
      <c r="H275" s="154">
        <v>127</v>
      </c>
      <c r="I275" s="178"/>
      <c r="J275" s="155">
        <f t="shared" si="40"/>
        <v>0</v>
      </c>
      <c r="K275" s="247"/>
      <c r="L275" s="39"/>
      <c r="M275" s="157" t="s">
        <v>1</v>
      </c>
      <c r="N275" s="234" t="s">
        <v>39</v>
      </c>
      <c r="O275" s="248">
        <v>0</v>
      </c>
      <c r="P275" s="248">
        <f t="shared" si="41"/>
        <v>0</v>
      </c>
      <c r="Q275" s="248">
        <v>0</v>
      </c>
      <c r="R275" s="248">
        <f t="shared" si="42"/>
        <v>0</v>
      </c>
      <c r="S275" s="248">
        <v>0</v>
      </c>
      <c r="T275" s="160">
        <f t="shared" si="43"/>
        <v>0</v>
      </c>
      <c r="AR275" s="161" t="s">
        <v>144</v>
      </c>
      <c r="AT275" s="161" t="s">
        <v>140</v>
      </c>
      <c r="AU275" s="161" t="s">
        <v>80</v>
      </c>
      <c r="AY275" s="211" t="s">
        <v>138</v>
      </c>
      <c r="BE275" s="249">
        <f t="shared" si="44"/>
        <v>0</v>
      </c>
      <c r="BF275" s="249">
        <f t="shared" si="45"/>
        <v>0</v>
      </c>
      <c r="BG275" s="249">
        <f t="shared" si="46"/>
        <v>0</v>
      </c>
      <c r="BH275" s="249">
        <f t="shared" si="47"/>
        <v>0</v>
      </c>
      <c r="BI275" s="249">
        <f t="shared" si="48"/>
        <v>0</v>
      </c>
      <c r="BJ275" s="211" t="s">
        <v>86</v>
      </c>
      <c r="BK275" s="249">
        <f t="shared" si="49"/>
        <v>0</v>
      </c>
      <c r="BL275" s="211" t="s">
        <v>144</v>
      </c>
      <c r="BM275" s="161" t="s">
        <v>1258</v>
      </c>
    </row>
    <row r="276" spans="2:65" s="2" customFormat="1" ht="16.5" customHeight="1">
      <c r="B276" s="246"/>
      <c r="C276" s="163" t="s">
        <v>707</v>
      </c>
      <c r="D276" s="163" t="s">
        <v>322</v>
      </c>
      <c r="E276" s="164" t="s">
        <v>3750</v>
      </c>
      <c r="F276" s="165" t="s">
        <v>3751</v>
      </c>
      <c r="G276" s="166" t="s">
        <v>299</v>
      </c>
      <c r="H276" s="167">
        <v>127</v>
      </c>
      <c r="I276" s="180"/>
      <c r="J276" s="168">
        <f t="shared" si="40"/>
        <v>0</v>
      </c>
      <c r="K276" s="169"/>
      <c r="L276" s="170"/>
      <c r="M276" s="171" t="s">
        <v>1</v>
      </c>
      <c r="N276" s="251" t="s">
        <v>39</v>
      </c>
      <c r="O276" s="248">
        <v>0</v>
      </c>
      <c r="P276" s="248">
        <f t="shared" si="41"/>
        <v>0</v>
      </c>
      <c r="Q276" s="248">
        <v>0</v>
      </c>
      <c r="R276" s="248">
        <f t="shared" si="42"/>
        <v>0</v>
      </c>
      <c r="S276" s="248">
        <v>0</v>
      </c>
      <c r="T276" s="160">
        <f t="shared" si="43"/>
        <v>0</v>
      </c>
      <c r="AR276" s="161" t="s">
        <v>170</v>
      </c>
      <c r="AT276" s="161" t="s">
        <v>322</v>
      </c>
      <c r="AU276" s="161" t="s">
        <v>80</v>
      </c>
      <c r="AY276" s="211" t="s">
        <v>138</v>
      </c>
      <c r="BE276" s="249">
        <f t="shared" si="44"/>
        <v>0</v>
      </c>
      <c r="BF276" s="249">
        <f t="shared" si="45"/>
        <v>0</v>
      </c>
      <c r="BG276" s="249">
        <f t="shared" si="46"/>
        <v>0</v>
      </c>
      <c r="BH276" s="249">
        <f t="shared" si="47"/>
        <v>0</v>
      </c>
      <c r="BI276" s="249">
        <f t="shared" si="48"/>
        <v>0</v>
      </c>
      <c r="BJ276" s="211" t="s">
        <v>86</v>
      </c>
      <c r="BK276" s="249">
        <f t="shared" si="49"/>
        <v>0</v>
      </c>
      <c r="BL276" s="211" t="s">
        <v>144</v>
      </c>
      <c r="BM276" s="161" t="s">
        <v>1266</v>
      </c>
    </row>
    <row r="277" spans="2:65" s="2" customFormat="1" ht="16.5" customHeight="1">
      <c r="B277" s="246"/>
      <c r="C277" s="150" t="s">
        <v>711</v>
      </c>
      <c r="D277" s="150" t="s">
        <v>140</v>
      </c>
      <c r="E277" s="151" t="s">
        <v>3752</v>
      </c>
      <c r="F277" s="152" t="s">
        <v>3753</v>
      </c>
      <c r="G277" s="153" t="s">
        <v>299</v>
      </c>
      <c r="H277" s="154">
        <v>3</v>
      </c>
      <c r="I277" s="178"/>
      <c r="J277" s="155">
        <f t="shared" si="40"/>
        <v>0</v>
      </c>
      <c r="K277" s="247"/>
      <c r="L277" s="39"/>
      <c r="M277" s="157" t="s">
        <v>1</v>
      </c>
      <c r="N277" s="234" t="s">
        <v>39</v>
      </c>
      <c r="O277" s="248">
        <v>0</v>
      </c>
      <c r="P277" s="248">
        <f t="shared" si="41"/>
        <v>0</v>
      </c>
      <c r="Q277" s="248">
        <v>0</v>
      </c>
      <c r="R277" s="248">
        <f t="shared" si="42"/>
        <v>0</v>
      </c>
      <c r="S277" s="248">
        <v>0</v>
      </c>
      <c r="T277" s="160">
        <f t="shared" si="43"/>
        <v>0</v>
      </c>
      <c r="AR277" s="161" t="s">
        <v>144</v>
      </c>
      <c r="AT277" s="161" t="s">
        <v>140</v>
      </c>
      <c r="AU277" s="161" t="s">
        <v>80</v>
      </c>
      <c r="AY277" s="211" t="s">
        <v>138</v>
      </c>
      <c r="BE277" s="249">
        <f t="shared" si="44"/>
        <v>0</v>
      </c>
      <c r="BF277" s="249">
        <f t="shared" si="45"/>
        <v>0</v>
      </c>
      <c r="BG277" s="249">
        <f t="shared" si="46"/>
        <v>0</v>
      </c>
      <c r="BH277" s="249">
        <f t="shared" si="47"/>
        <v>0</v>
      </c>
      <c r="BI277" s="249">
        <f t="shared" si="48"/>
        <v>0</v>
      </c>
      <c r="BJ277" s="211" t="s">
        <v>86</v>
      </c>
      <c r="BK277" s="249">
        <f t="shared" si="49"/>
        <v>0</v>
      </c>
      <c r="BL277" s="211" t="s">
        <v>144</v>
      </c>
      <c r="BM277" s="161" t="s">
        <v>1274</v>
      </c>
    </row>
    <row r="278" spans="2:65" s="2" customFormat="1" ht="16.5" customHeight="1">
      <c r="B278" s="246"/>
      <c r="C278" s="163" t="s">
        <v>715</v>
      </c>
      <c r="D278" s="163" t="s">
        <v>322</v>
      </c>
      <c r="E278" s="164" t="s">
        <v>3754</v>
      </c>
      <c r="F278" s="165" t="s">
        <v>3755</v>
      </c>
      <c r="G278" s="166" t="s">
        <v>299</v>
      </c>
      <c r="H278" s="167">
        <v>3</v>
      </c>
      <c r="I278" s="180"/>
      <c r="J278" s="168">
        <f t="shared" si="40"/>
        <v>0</v>
      </c>
      <c r="K278" s="169"/>
      <c r="L278" s="170"/>
      <c r="M278" s="171" t="s">
        <v>1</v>
      </c>
      <c r="N278" s="251" t="s">
        <v>39</v>
      </c>
      <c r="O278" s="248">
        <v>0</v>
      </c>
      <c r="P278" s="248">
        <f t="shared" si="41"/>
        <v>0</v>
      </c>
      <c r="Q278" s="248">
        <v>0</v>
      </c>
      <c r="R278" s="248">
        <f t="shared" si="42"/>
        <v>0</v>
      </c>
      <c r="S278" s="248">
        <v>0</v>
      </c>
      <c r="T278" s="160">
        <f t="shared" si="43"/>
        <v>0</v>
      </c>
      <c r="AR278" s="161" t="s">
        <v>170</v>
      </c>
      <c r="AT278" s="161" t="s">
        <v>322</v>
      </c>
      <c r="AU278" s="161" t="s">
        <v>80</v>
      </c>
      <c r="AY278" s="211" t="s">
        <v>138</v>
      </c>
      <c r="BE278" s="249">
        <f t="shared" si="44"/>
        <v>0</v>
      </c>
      <c r="BF278" s="249">
        <f t="shared" si="45"/>
        <v>0</v>
      </c>
      <c r="BG278" s="249">
        <f t="shared" si="46"/>
        <v>0</v>
      </c>
      <c r="BH278" s="249">
        <f t="shared" si="47"/>
        <v>0</v>
      </c>
      <c r="BI278" s="249">
        <f t="shared" si="48"/>
        <v>0</v>
      </c>
      <c r="BJ278" s="211" t="s">
        <v>86</v>
      </c>
      <c r="BK278" s="249">
        <f t="shared" si="49"/>
        <v>0</v>
      </c>
      <c r="BL278" s="211" t="s">
        <v>144</v>
      </c>
      <c r="BM278" s="161" t="s">
        <v>1282</v>
      </c>
    </row>
    <row r="279" spans="2:65" s="2" customFormat="1" ht="16.5" customHeight="1">
      <c r="B279" s="246"/>
      <c r="C279" s="150" t="s">
        <v>719</v>
      </c>
      <c r="D279" s="150" t="s">
        <v>140</v>
      </c>
      <c r="E279" s="151" t="s">
        <v>3756</v>
      </c>
      <c r="F279" s="152" t="s">
        <v>3757</v>
      </c>
      <c r="G279" s="153" t="s">
        <v>299</v>
      </c>
      <c r="H279" s="154">
        <v>7</v>
      </c>
      <c r="I279" s="178"/>
      <c r="J279" s="155">
        <f t="shared" si="40"/>
        <v>0</v>
      </c>
      <c r="K279" s="247"/>
      <c r="L279" s="39"/>
      <c r="M279" s="157" t="s">
        <v>1</v>
      </c>
      <c r="N279" s="234" t="s">
        <v>39</v>
      </c>
      <c r="O279" s="248">
        <v>0</v>
      </c>
      <c r="P279" s="248">
        <f t="shared" si="41"/>
        <v>0</v>
      </c>
      <c r="Q279" s="248">
        <v>0</v>
      </c>
      <c r="R279" s="248">
        <f t="shared" si="42"/>
        <v>0</v>
      </c>
      <c r="S279" s="248">
        <v>0</v>
      </c>
      <c r="T279" s="160">
        <f t="shared" si="43"/>
        <v>0</v>
      </c>
      <c r="AR279" s="161" t="s">
        <v>144</v>
      </c>
      <c r="AT279" s="161" t="s">
        <v>140</v>
      </c>
      <c r="AU279" s="161" t="s">
        <v>80</v>
      </c>
      <c r="AY279" s="211" t="s">
        <v>138</v>
      </c>
      <c r="BE279" s="249">
        <f t="shared" si="44"/>
        <v>0</v>
      </c>
      <c r="BF279" s="249">
        <f t="shared" si="45"/>
        <v>0</v>
      </c>
      <c r="BG279" s="249">
        <f t="shared" si="46"/>
        <v>0</v>
      </c>
      <c r="BH279" s="249">
        <f t="shared" si="47"/>
        <v>0</v>
      </c>
      <c r="BI279" s="249">
        <f t="shared" si="48"/>
        <v>0</v>
      </c>
      <c r="BJ279" s="211" t="s">
        <v>86</v>
      </c>
      <c r="BK279" s="249">
        <f t="shared" si="49"/>
        <v>0</v>
      </c>
      <c r="BL279" s="211" t="s">
        <v>144</v>
      </c>
      <c r="BM279" s="161" t="s">
        <v>1290</v>
      </c>
    </row>
    <row r="280" spans="2:65" s="2" customFormat="1" ht="16.5" customHeight="1">
      <c r="B280" s="246"/>
      <c r="C280" s="163" t="s">
        <v>723</v>
      </c>
      <c r="D280" s="163" t="s">
        <v>322</v>
      </c>
      <c r="E280" s="164" t="s">
        <v>3758</v>
      </c>
      <c r="F280" s="165" t="s">
        <v>3759</v>
      </c>
      <c r="G280" s="166" t="s">
        <v>299</v>
      </c>
      <c r="H280" s="167">
        <v>7</v>
      </c>
      <c r="I280" s="180"/>
      <c r="J280" s="168">
        <f t="shared" si="40"/>
        <v>0</v>
      </c>
      <c r="K280" s="169"/>
      <c r="L280" s="170"/>
      <c r="M280" s="171" t="s">
        <v>1</v>
      </c>
      <c r="N280" s="251" t="s">
        <v>39</v>
      </c>
      <c r="O280" s="248">
        <v>0</v>
      </c>
      <c r="P280" s="248">
        <f t="shared" si="41"/>
        <v>0</v>
      </c>
      <c r="Q280" s="248">
        <v>0</v>
      </c>
      <c r="R280" s="248">
        <f t="shared" si="42"/>
        <v>0</v>
      </c>
      <c r="S280" s="248">
        <v>0</v>
      </c>
      <c r="T280" s="160">
        <f t="shared" si="43"/>
        <v>0</v>
      </c>
      <c r="AR280" s="161" t="s">
        <v>170</v>
      </c>
      <c r="AT280" s="161" t="s">
        <v>322</v>
      </c>
      <c r="AU280" s="161" t="s">
        <v>80</v>
      </c>
      <c r="AY280" s="211" t="s">
        <v>138</v>
      </c>
      <c r="BE280" s="249">
        <f t="shared" si="44"/>
        <v>0</v>
      </c>
      <c r="BF280" s="249">
        <f t="shared" si="45"/>
        <v>0</v>
      </c>
      <c r="BG280" s="249">
        <f t="shared" si="46"/>
        <v>0</v>
      </c>
      <c r="BH280" s="249">
        <f t="shared" si="47"/>
        <v>0</v>
      </c>
      <c r="BI280" s="249">
        <f t="shared" si="48"/>
        <v>0</v>
      </c>
      <c r="BJ280" s="211" t="s">
        <v>86</v>
      </c>
      <c r="BK280" s="249">
        <f t="shared" si="49"/>
        <v>0</v>
      </c>
      <c r="BL280" s="211" t="s">
        <v>144</v>
      </c>
      <c r="BM280" s="161" t="s">
        <v>1300</v>
      </c>
    </row>
    <row r="281" spans="2:65" s="2" customFormat="1" ht="16.5" customHeight="1">
      <c r="B281" s="246"/>
      <c r="C281" s="150" t="s">
        <v>727</v>
      </c>
      <c r="D281" s="150" t="s">
        <v>140</v>
      </c>
      <c r="E281" s="151" t="s">
        <v>3760</v>
      </c>
      <c r="F281" s="152" t="s">
        <v>3761</v>
      </c>
      <c r="G281" s="153" t="s">
        <v>299</v>
      </c>
      <c r="H281" s="154">
        <v>2</v>
      </c>
      <c r="I281" s="178"/>
      <c r="J281" s="155">
        <f t="shared" si="40"/>
        <v>0</v>
      </c>
      <c r="K281" s="247"/>
      <c r="L281" s="39"/>
      <c r="M281" s="157" t="s">
        <v>1</v>
      </c>
      <c r="N281" s="234" t="s">
        <v>39</v>
      </c>
      <c r="O281" s="248">
        <v>0</v>
      </c>
      <c r="P281" s="248">
        <f t="shared" si="41"/>
        <v>0</v>
      </c>
      <c r="Q281" s="248">
        <v>0</v>
      </c>
      <c r="R281" s="248">
        <f t="shared" si="42"/>
        <v>0</v>
      </c>
      <c r="S281" s="248">
        <v>0</v>
      </c>
      <c r="T281" s="160">
        <f t="shared" si="43"/>
        <v>0</v>
      </c>
      <c r="AR281" s="161" t="s">
        <v>144</v>
      </c>
      <c r="AT281" s="161" t="s">
        <v>140</v>
      </c>
      <c r="AU281" s="161" t="s">
        <v>80</v>
      </c>
      <c r="AY281" s="211" t="s">
        <v>138</v>
      </c>
      <c r="BE281" s="249">
        <f t="shared" si="44"/>
        <v>0</v>
      </c>
      <c r="BF281" s="249">
        <f t="shared" si="45"/>
        <v>0</v>
      </c>
      <c r="BG281" s="249">
        <f t="shared" si="46"/>
        <v>0</v>
      </c>
      <c r="BH281" s="249">
        <f t="shared" si="47"/>
        <v>0</v>
      </c>
      <c r="BI281" s="249">
        <f t="shared" si="48"/>
        <v>0</v>
      </c>
      <c r="BJ281" s="211" t="s">
        <v>86</v>
      </c>
      <c r="BK281" s="249">
        <f t="shared" si="49"/>
        <v>0</v>
      </c>
      <c r="BL281" s="211" t="s">
        <v>144</v>
      </c>
      <c r="BM281" s="161" t="s">
        <v>1310</v>
      </c>
    </row>
    <row r="282" spans="2:65" s="2" customFormat="1" ht="16.5" customHeight="1">
      <c r="B282" s="246"/>
      <c r="C282" s="163" t="s">
        <v>731</v>
      </c>
      <c r="D282" s="163" t="s">
        <v>322</v>
      </c>
      <c r="E282" s="164" t="s">
        <v>3762</v>
      </c>
      <c r="F282" s="165" t="s">
        <v>3763</v>
      </c>
      <c r="G282" s="166" t="s">
        <v>299</v>
      </c>
      <c r="H282" s="167">
        <v>2</v>
      </c>
      <c r="I282" s="180"/>
      <c r="J282" s="168">
        <f t="shared" si="40"/>
        <v>0</v>
      </c>
      <c r="K282" s="169"/>
      <c r="L282" s="170"/>
      <c r="M282" s="171" t="s">
        <v>1</v>
      </c>
      <c r="N282" s="251" t="s">
        <v>39</v>
      </c>
      <c r="O282" s="248">
        <v>0</v>
      </c>
      <c r="P282" s="248">
        <f t="shared" si="41"/>
        <v>0</v>
      </c>
      <c r="Q282" s="248">
        <v>0</v>
      </c>
      <c r="R282" s="248">
        <f t="shared" si="42"/>
        <v>0</v>
      </c>
      <c r="S282" s="248">
        <v>0</v>
      </c>
      <c r="T282" s="160">
        <f t="shared" si="43"/>
        <v>0</v>
      </c>
      <c r="AR282" s="161" t="s">
        <v>170</v>
      </c>
      <c r="AT282" s="161" t="s">
        <v>322</v>
      </c>
      <c r="AU282" s="161" t="s">
        <v>80</v>
      </c>
      <c r="AY282" s="211" t="s">
        <v>138</v>
      </c>
      <c r="BE282" s="249">
        <f t="shared" si="44"/>
        <v>0</v>
      </c>
      <c r="BF282" s="249">
        <f t="shared" si="45"/>
        <v>0</v>
      </c>
      <c r="BG282" s="249">
        <f t="shared" si="46"/>
        <v>0</v>
      </c>
      <c r="BH282" s="249">
        <f t="shared" si="47"/>
        <v>0</v>
      </c>
      <c r="BI282" s="249">
        <f t="shared" si="48"/>
        <v>0</v>
      </c>
      <c r="BJ282" s="211" t="s">
        <v>86</v>
      </c>
      <c r="BK282" s="249">
        <f t="shared" si="49"/>
        <v>0</v>
      </c>
      <c r="BL282" s="211" t="s">
        <v>144</v>
      </c>
      <c r="BM282" s="161" t="s">
        <v>1318</v>
      </c>
    </row>
    <row r="283" spans="2:65" s="2" customFormat="1" ht="16.5" customHeight="1">
      <c r="B283" s="246"/>
      <c r="C283" s="150" t="s">
        <v>735</v>
      </c>
      <c r="D283" s="150" t="s">
        <v>140</v>
      </c>
      <c r="E283" s="151" t="s">
        <v>3764</v>
      </c>
      <c r="F283" s="152" t="s">
        <v>3765</v>
      </c>
      <c r="G283" s="153" t="s">
        <v>299</v>
      </c>
      <c r="H283" s="154">
        <v>1</v>
      </c>
      <c r="I283" s="178"/>
      <c r="J283" s="155">
        <f t="shared" si="40"/>
        <v>0</v>
      </c>
      <c r="K283" s="247"/>
      <c r="L283" s="39"/>
      <c r="M283" s="157" t="s">
        <v>1</v>
      </c>
      <c r="N283" s="234" t="s">
        <v>39</v>
      </c>
      <c r="O283" s="248">
        <v>0</v>
      </c>
      <c r="P283" s="248">
        <f t="shared" si="41"/>
        <v>0</v>
      </c>
      <c r="Q283" s="248">
        <v>0</v>
      </c>
      <c r="R283" s="248">
        <f t="shared" si="42"/>
        <v>0</v>
      </c>
      <c r="S283" s="248">
        <v>0</v>
      </c>
      <c r="T283" s="160">
        <f t="shared" si="43"/>
        <v>0</v>
      </c>
      <c r="AR283" s="161" t="s">
        <v>144</v>
      </c>
      <c r="AT283" s="161" t="s">
        <v>140</v>
      </c>
      <c r="AU283" s="161" t="s">
        <v>80</v>
      </c>
      <c r="AY283" s="211" t="s">
        <v>138</v>
      </c>
      <c r="BE283" s="249">
        <f t="shared" si="44"/>
        <v>0</v>
      </c>
      <c r="BF283" s="249">
        <f t="shared" si="45"/>
        <v>0</v>
      </c>
      <c r="BG283" s="249">
        <f t="shared" si="46"/>
        <v>0</v>
      </c>
      <c r="BH283" s="249">
        <f t="shared" si="47"/>
        <v>0</v>
      </c>
      <c r="BI283" s="249">
        <f t="shared" si="48"/>
        <v>0</v>
      </c>
      <c r="BJ283" s="211" t="s">
        <v>86</v>
      </c>
      <c r="BK283" s="249">
        <f t="shared" si="49"/>
        <v>0</v>
      </c>
      <c r="BL283" s="211" t="s">
        <v>144</v>
      </c>
      <c r="BM283" s="161" t="s">
        <v>1326</v>
      </c>
    </row>
    <row r="284" spans="2:65" s="2" customFormat="1" ht="16.5" customHeight="1">
      <c r="B284" s="246"/>
      <c r="C284" s="163" t="s">
        <v>739</v>
      </c>
      <c r="D284" s="163" t="s">
        <v>322</v>
      </c>
      <c r="E284" s="164" t="s">
        <v>3766</v>
      </c>
      <c r="F284" s="165" t="s">
        <v>3767</v>
      </c>
      <c r="G284" s="166" t="s">
        <v>299</v>
      </c>
      <c r="H284" s="167">
        <v>1</v>
      </c>
      <c r="I284" s="180"/>
      <c r="J284" s="168">
        <f t="shared" si="40"/>
        <v>0</v>
      </c>
      <c r="K284" s="169"/>
      <c r="L284" s="170"/>
      <c r="M284" s="171" t="s">
        <v>1</v>
      </c>
      <c r="N284" s="251" t="s">
        <v>39</v>
      </c>
      <c r="O284" s="248">
        <v>0</v>
      </c>
      <c r="P284" s="248">
        <f t="shared" si="41"/>
        <v>0</v>
      </c>
      <c r="Q284" s="248">
        <v>0</v>
      </c>
      <c r="R284" s="248">
        <f t="shared" si="42"/>
        <v>0</v>
      </c>
      <c r="S284" s="248">
        <v>0</v>
      </c>
      <c r="T284" s="160">
        <f t="shared" si="43"/>
        <v>0</v>
      </c>
      <c r="AR284" s="161" t="s">
        <v>170</v>
      </c>
      <c r="AT284" s="161" t="s">
        <v>322</v>
      </c>
      <c r="AU284" s="161" t="s">
        <v>80</v>
      </c>
      <c r="AY284" s="211" t="s">
        <v>138</v>
      </c>
      <c r="BE284" s="249">
        <f t="shared" si="44"/>
        <v>0</v>
      </c>
      <c r="BF284" s="249">
        <f t="shared" si="45"/>
        <v>0</v>
      </c>
      <c r="BG284" s="249">
        <f t="shared" si="46"/>
        <v>0</v>
      </c>
      <c r="BH284" s="249">
        <f t="shared" si="47"/>
        <v>0</v>
      </c>
      <c r="BI284" s="249">
        <f t="shared" si="48"/>
        <v>0</v>
      </c>
      <c r="BJ284" s="211" t="s">
        <v>86</v>
      </c>
      <c r="BK284" s="249">
        <f t="shared" si="49"/>
        <v>0</v>
      </c>
      <c r="BL284" s="211" t="s">
        <v>144</v>
      </c>
      <c r="BM284" s="161" t="s">
        <v>1334</v>
      </c>
    </row>
    <row r="285" spans="2:65" s="2" customFormat="1" ht="16.5" customHeight="1">
      <c r="B285" s="246"/>
      <c r="C285" s="150" t="s">
        <v>743</v>
      </c>
      <c r="D285" s="150" t="s">
        <v>140</v>
      </c>
      <c r="E285" s="151" t="s">
        <v>3768</v>
      </c>
      <c r="F285" s="152" t="s">
        <v>3769</v>
      </c>
      <c r="G285" s="153" t="s">
        <v>299</v>
      </c>
      <c r="H285" s="154">
        <v>1</v>
      </c>
      <c r="I285" s="178"/>
      <c r="J285" s="155">
        <f t="shared" si="40"/>
        <v>0</v>
      </c>
      <c r="K285" s="247"/>
      <c r="L285" s="39"/>
      <c r="M285" s="157" t="s">
        <v>1</v>
      </c>
      <c r="N285" s="234" t="s">
        <v>39</v>
      </c>
      <c r="O285" s="248">
        <v>0</v>
      </c>
      <c r="P285" s="248">
        <f t="shared" si="41"/>
        <v>0</v>
      </c>
      <c r="Q285" s="248">
        <v>0</v>
      </c>
      <c r="R285" s="248">
        <f t="shared" si="42"/>
        <v>0</v>
      </c>
      <c r="S285" s="248">
        <v>0</v>
      </c>
      <c r="T285" s="160">
        <f t="shared" si="43"/>
        <v>0</v>
      </c>
      <c r="AR285" s="161" t="s">
        <v>144</v>
      </c>
      <c r="AT285" s="161" t="s">
        <v>140</v>
      </c>
      <c r="AU285" s="161" t="s">
        <v>80</v>
      </c>
      <c r="AY285" s="211" t="s">
        <v>138</v>
      </c>
      <c r="BE285" s="249">
        <f t="shared" si="44"/>
        <v>0</v>
      </c>
      <c r="BF285" s="249">
        <f t="shared" si="45"/>
        <v>0</v>
      </c>
      <c r="BG285" s="249">
        <f t="shared" si="46"/>
        <v>0</v>
      </c>
      <c r="BH285" s="249">
        <f t="shared" si="47"/>
        <v>0</v>
      </c>
      <c r="BI285" s="249">
        <f t="shared" si="48"/>
        <v>0</v>
      </c>
      <c r="BJ285" s="211" t="s">
        <v>86</v>
      </c>
      <c r="BK285" s="249">
        <f t="shared" si="49"/>
        <v>0</v>
      </c>
      <c r="BL285" s="211" t="s">
        <v>144</v>
      </c>
      <c r="BM285" s="161" t="s">
        <v>1342</v>
      </c>
    </row>
    <row r="286" spans="2:65" s="2" customFormat="1" ht="16.5" customHeight="1">
      <c r="B286" s="246"/>
      <c r="C286" s="163" t="s">
        <v>747</v>
      </c>
      <c r="D286" s="163" t="s">
        <v>322</v>
      </c>
      <c r="E286" s="164" t="s">
        <v>3770</v>
      </c>
      <c r="F286" s="165" t="s">
        <v>3771</v>
      </c>
      <c r="G286" s="166" t="s">
        <v>299</v>
      </c>
      <c r="H286" s="167">
        <v>1</v>
      </c>
      <c r="I286" s="180"/>
      <c r="J286" s="168">
        <f t="shared" si="40"/>
        <v>0</v>
      </c>
      <c r="K286" s="169"/>
      <c r="L286" s="170"/>
      <c r="M286" s="171" t="s">
        <v>1</v>
      </c>
      <c r="N286" s="251" t="s">
        <v>39</v>
      </c>
      <c r="O286" s="248">
        <v>0</v>
      </c>
      <c r="P286" s="248">
        <f t="shared" si="41"/>
        <v>0</v>
      </c>
      <c r="Q286" s="248">
        <v>0</v>
      </c>
      <c r="R286" s="248">
        <f t="shared" si="42"/>
        <v>0</v>
      </c>
      <c r="S286" s="248">
        <v>0</v>
      </c>
      <c r="T286" s="160">
        <f t="shared" si="43"/>
        <v>0</v>
      </c>
      <c r="AR286" s="161" t="s">
        <v>170</v>
      </c>
      <c r="AT286" s="161" t="s">
        <v>322</v>
      </c>
      <c r="AU286" s="161" t="s">
        <v>80</v>
      </c>
      <c r="AY286" s="211" t="s">
        <v>138</v>
      </c>
      <c r="BE286" s="249">
        <f t="shared" si="44"/>
        <v>0</v>
      </c>
      <c r="BF286" s="249">
        <f t="shared" si="45"/>
        <v>0</v>
      </c>
      <c r="BG286" s="249">
        <f t="shared" si="46"/>
        <v>0</v>
      </c>
      <c r="BH286" s="249">
        <f t="shared" si="47"/>
        <v>0</v>
      </c>
      <c r="BI286" s="249">
        <f t="shared" si="48"/>
        <v>0</v>
      </c>
      <c r="BJ286" s="211" t="s">
        <v>86</v>
      </c>
      <c r="BK286" s="249">
        <f t="shared" si="49"/>
        <v>0</v>
      </c>
      <c r="BL286" s="211" t="s">
        <v>144</v>
      </c>
      <c r="BM286" s="161" t="s">
        <v>1350</v>
      </c>
    </row>
    <row r="287" spans="2:65" s="2" customFormat="1" ht="16.5" customHeight="1">
      <c r="B287" s="246"/>
      <c r="C287" s="150" t="s">
        <v>751</v>
      </c>
      <c r="D287" s="150" t="s">
        <v>140</v>
      </c>
      <c r="E287" s="151" t="s">
        <v>3772</v>
      </c>
      <c r="F287" s="152" t="s">
        <v>3773</v>
      </c>
      <c r="G287" s="153" t="s">
        <v>299</v>
      </c>
      <c r="H287" s="154">
        <v>39</v>
      </c>
      <c r="I287" s="178"/>
      <c r="J287" s="155">
        <f t="shared" si="40"/>
        <v>0</v>
      </c>
      <c r="K287" s="247"/>
      <c r="L287" s="39"/>
      <c r="M287" s="157" t="s">
        <v>1</v>
      </c>
      <c r="N287" s="234" t="s">
        <v>39</v>
      </c>
      <c r="O287" s="248">
        <v>0</v>
      </c>
      <c r="P287" s="248">
        <f t="shared" si="41"/>
        <v>0</v>
      </c>
      <c r="Q287" s="248">
        <v>0</v>
      </c>
      <c r="R287" s="248">
        <f t="shared" si="42"/>
        <v>0</v>
      </c>
      <c r="S287" s="248">
        <v>0</v>
      </c>
      <c r="T287" s="160">
        <f t="shared" si="43"/>
        <v>0</v>
      </c>
      <c r="AR287" s="161" t="s">
        <v>144</v>
      </c>
      <c r="AT287" s="161" t="s">
        <v>140</v>
      </c>
      <c r="AU287" s="161" t="s">
        <v>80</v>
      </c>
      <c r="AY287" s="211" t="s">
        <v>138</v>
      </c>
      <c r="BE287" s="249">
        <f t="shared" si="44"/>
        <v>0</v>
      </c>
      <c r="BF287" s="249">
        <f t="shared" si="45"/>
        <v>0</v>
      </c>
      <c r="BG287" s="249">
        <f t="shared" si="46"/>
        <v>0</v>
      </c>
      <c r="BH287" s="249">
        <f t="shared" si="47"/>
        <v>0</v>
      </c>
      <c r="BI287" s="249">
        <f t="shared" si="48"/>
        <v>0</v>
      </c>
      <c r="BJ287" s="211" t="s">
        <v>86</v>
      </c>
      <c r="BK287" s="249">
        <f t="shared" si="49"/>
        <v>0</v>
      </c>
      <c r="BL287" s="211" t="s">
        <v>144</v>
      </c>
      <c r="BM287" s="161" t="s">
        <v>1358</v>
      </c>
    </row>
    <row r="288" spans="2:65" s="2" customFormat="1" ht="16.5" customHeight="1">
      <c r="B288" s="246"/>
      <c r="C288" s="163" t="s">
        <v>755</v>
      </c>
      <c r="D288" s="163" t="s">
        <v>322</v>
      </c>
      <c r="E288" s="164" t="s">
        <v>3774</v>
      </c>
      <c r="F288" s="165" t="s">
        <v>3775</v>
      </c>
      <c r="G288" s="166" t="s">
        <v>299</v>
      </c>
      <c r="H288" s="167">
        <v>39</v>
      </c>
      <c r="I288" s="180"/>
      <c r="J288" s="168">
        <f t="shared" si="40"/>
        <v>0</v>
      </c>
      <c r="K288" s="169"/>
      <c r="L288" s="170"/>
      <c r="M288" s="171" t="s">
        <v>1</v>
      </c>
      <c r="N288" s="251" t="s">
        <v>39</v>
      </c>
      <c r="O288" s="248">
        <v>0</v>
      </c>
      <c r="P288" s="248">
        <f t="shared" si="41"/>
        <v>0</v>
      </c>
      <c r="Q288" s="248">
        <v>0</v>
      </c>
      <c r="R288" s="248">
        <f t="shared" si="42"/>
        <v>0</v>
      </c>
      <c r="S288" s="248">
        <v>0</v>
      </c>
      <c r="T288" s="160">
        <f t="shared" si="43"/>
        <v>0</v>
      </c>
      <c r="AR288" s="161" t="s">
        <v>170</v>
      </c>
      <c r="AT288" s="161" t="s">
        <v>322</v>
      </c>
      <c r="AU288" s="161" t="s">
        <v>80</v>
      </c>
      <c r="AY288" s="211" t="s">
        <v>138</v>
      </c>
      <c r="BE288" s="249">
        <f t="shared" si="44"/>
        <v>0</v>
      </c>
      <c r="BF288" s="249">
        <f t="shared" si="45"/>
        <v>0</v>
      </c>
      <c r="BG288" s="249">
        <f t="shared" si="46"/>
        <v>0</v>
      </c>
      <c r="BH288" s="249">
        <f t="shared" si="47"/>
        <v>0</v>
      </c>
      <c r="BI288" s="249">
        <f t="shared" si="48"/>
        <v>0</v>
      </c>
      <c r="BJ288" s="211" t="s">
        <v>86</v>
      </c>
      <c r="BK288" s="249">
        <f t="shared" si="49"/>
        <v>0</v>
      </c>
      <c r="BL288" s="211" t="s">
        <v>144</v>
      </c>
      <c r="BM288" s="161" t="s">
        <v>1370</v>
      </c>
    </row>
    <row r="289" spans="2:65" s="2" customFormat="1" ht="21.75" customHeight="1">
      <c r="B289" s="246"/>
      <c r="C289" s="150" t="s">
        <v>759</v>
      </c>
      <c r="D289" s="150" t="s">
        <v>140</v>
      </c>
      <c r="E289" s="151" t="s">
        <v>3776</v>
      </c>
      <c r="F289" s="152" t="s">
        <v>3777</v>
      </c>
      <c r="G289" s="153" t="s">
        <v>299</v>
      </c>
      <c r="H289" s="154">
        <v>39</v>
      </c>
      <c r="I289" s="178"/>
      <c r="J289" s="155">
        <f t="shared" si="40"/>
        <v>0</v>
      </c>
      <c r="K289" s="247"/>
      <c r="L289" s="39"/>
      <c r="M289" s="157" t="s">
        <v>1</v>
      </c>
      <c r="N289" s="234" t="s">
        <v>39</v>
      </c>
      <c r="O289" s="248">
        <v>0</v>
      </c>
      <c r="P289" s="248">
        <f t="shared" si="41"/>
        <v>0</v>
      </c>
      <c r="Q289" s="248">
        <v>0</v>
      </c>
      <c r="R289" s="248">
        <f t="shared" si="42"/>
        <v>0</v>
      </c>
      <c r="S289" s="248">
        <v>0</v>
      </c>
      <c r="T289" s="160">
        <f t="shared" si="43"/>
        <v>0</v>
      </c>
      <c r="AR289" s="161" t="s">
        <v>144</v>
      </c>
      <c r="AT289" s="161" t="s">
        <v>140</v>
      </c>
      <c r="AU289" s="161" t="s">
        <v>80</v>
      </c>
      <c r="AY289" s="211" t="s">
        <v>138</v>
      </c>
      <c r="BE289" s="249">
        <f t="shared" si="44"/>
        <v>0</v>
      </c>
      <c r="BF289" s="249">
        <f t="shared" si="45"/>
        <v>0</v>
      </c>
      <c r="BG289" s="249">
        <f t="shared" si="46"/>
        <v>0</v>
      </c>
      <c r="BH289" s="249">
        <f t="shared" si="47"/>
        <v>0</v>
      </c>
      <c r="BI289" s="249">
        <f t="shared" si="48"/>
        <v>0</v>
      </c>
      <c r="BJ289" s="211" t="s">
        <v>86</v>
      </c>
      <c r="BK289" s="249">
        <f t="shared" si="49"/>
        <v>0</v>
      </c>
      <c r="BL289" s="211" t="s">
        <v>144</v>
      </c>
      <c r="BM289" s="161" t="s">
        <v>1378</v>
      </c>
    </row>
    <row r="290" spans="2:65" s="2" customFormat="1" ht="16.5" customHeight="1">
      <c r="B290" s="246"/>
      <c r="C290" s="163" t="s">
        <v>763</v>
      </c>
      <c r="D290" s="163" t="s">
        <v>322</v>
      </c>
      <c r="E290" s="164" t="s">
        <v>3778</v>
      </c>
      <c r="F290" s="165" t="s">
        <v>3779</v>
      </c>
      <c r="G290" s="166" t="s">
        <v>299</v>
      </c>
      <c r="H290" s="167">
        <v>39</v>
      </c>
      <c r="I290" s="180"/>
      <c r="J290" s="168">
        <f t="shared" si="40"/>
        <v>0</v>
      </c>
      <c r="K290" s="169"/>
      <c r="L290" s="170"/>
      <c r="M290" s="171" t="s">
        <v>1</v>
      </c>
      <c r="N290" s="251" t="s">
        <v>39</v>
      </c>
      <c r="O290" s="248">
        <v>0</v>
      </c>
      <c r="P290" s="248">
        <f t="shared" si="41"/>
        <v>0</v>
      </c>
      <c r="Q290" s="248">
        <v>0</v>
      </c>
      <c r="R290" s="248">
        <f t="shared" si="42"/>
        <v>0</v>
      </c>
      <c r="S290" s="248">
        <v>0</v>
      </c>
      <c r="T290" s="160">
        <f t="shared" si="43"/>
        <v>0</v>
      </c>
      <c r="AR290" s="161" t="s">
        <v>170</v>
      </c>
      <c r="AT290" s="161" t="s">
        <v>322</v>
      </c>
      <c r="AU290" s="161" t="s">
        <v>80</v>
      </c>
      <c r="AY290" s="211" t="s">
        <v>138</v>
      </c>
      <c r="BE290" s="249">
        <f t="shared" si="44"/>
        <v>0</v>
      </c>
      <c r="BF290" s="249">
        <f t="shared" si="45"/>
        <v>0</v>
      </c>
      <c r="BG290" s="249">
        <f t="shared" si="46"/>
        <v>0</v>
      </c>
      <c r="BH290" s="249">
        <f t="shared" si="47"/>
        <v>0</v>
      </c>
      <c r="BI290" s="249">
        <f t="shared" si="48"/>
        <v>0</v>
      </c>
      <c r="BJ290" s="211" t="s">
        <v>86</v>
      </c>
      <c r="BK290" s="249">
        <f t="shared" si="49"/>
        <v>0</v>
      </c>
      <c r="BL290" s="211" t="s">
        <v>144</v>
      </c>
      <c r="BM290" s="161" t="s">
        <v>1388</v>
      </c>
    </row>
    <row r="291" spans="2:65" s="2" customFormat="1" ht="24.2" customHeight="1">
      <c r="B291" s="246"/>
      <c r="C291" s="150" t="s">
        <v>767</v>
      </c>
      <c r="D291" s="150" t="s">
        <v>140</v>
      </c>
      <c r="E291" s="151" t="s">
        <v>3780</v>
      </c>
      <c r="F291" s="152" t="s">
        <v>3781</v>
      </c>
      <c r="G291" s="153" t="s">
        <v>299</v>
      </c>
      <c r="H291" s="154">
        <v>78</v>
      </c>
      <c r="I291" s="178"/>
      <c r="J291" s="155">
        <f t="shared" si="40"/>
        <v>0</v>
      </c>
      <c r="K291" s="247"/>
      <c r="L291" s="39"/>
      <c r="M291" s="157" t="s">
        <v>1</v>
      </c>
      <c r="N291" s="234" t="s">
        <v>39</v>
      </c>
      <c r="O291" s="248">
        <v>0</v>
      </c>
      <c r="P291" s="248">
        <f t="shared" si="41"/>
        <v>0</v>
      </c>
      <c r="Q291" s="248">
        <v>0</v>
      </c>
      <c r="R291" s="248">
        <f t="shared" si="42"/>
        <v>0</v>
      </c>
      <c r="S291" s="248">
        <v>0</v>
      </c>
      <c r="T291" s="160">
        <f t="shared" si="43"/>
        <v>0</v>
      </c>
      <c r="AR291" s="161" t="s">
        <v>144</v>
      </c>
      <c r="AT291" s="161" t="s">
        <v>140</v>
      </c>
      <c r="AU291" s="161" t="s">
        <v>80</v>
      </c>
      <c r="AY291" s="211" t="s">
        <v>138</v>
      </c>
      <c r="BE291" s="249">
        <f t="shared" si="44"/>
        <v>0</v>
      </c>
      <c r="BF291" s="249">
        <f t="shared" si="45"/>
        <v>0</v>
      </c>
      <c r="BG291" s="249">
        <f t="shared" si="46"/>
        <v>0</v>
      </c>
      <c r="BH291" s="249">
        <f t="shared" si="47"/>
        <v>0</v>
      </c>
      <c r="BI291" s="249">
        <f t="shared" si="48"/>
        <v>0</v>
      </c>
      <c r="BJ291" s="211" t="s">
        <v>86</v>
      </c>
      <c r="BK291" s="249">
        <f t="shared" si="49"/>
        <v>0</v>
      </c>
      <c r="BL291" s="211" t="s">
        <v>144</v>
      </c>
      <c r="BM291" s="161" t="s">
        <v>1398</v>
      </c>
    </row>
    <row r="292" spans="2:65" s="2" customFormat="1" ht="21.75" customHeight="1">
      <c r="B292" s="246"/>
      <c r="C292" s="163" t="s">
        <v>772</v>
      </c>
      <c r="D292" s="163" t="s">
        <v>322</v>
      </c>
      <c r="E292" s="164" t="s">
        <v>3782</v>
      </c>
      <c r="F292" s="165" t="s">
        <v>3783</v>
      </c>
      <c r="G292" s="166" t="s">
        <v>299</v>
      </c>
      <c r="H292" s="167">
        <v>78</v>
      </c>
      <c r="I292" s="180"/>
      <c r="J292" s="168">
        <f t="shared" si="40"/>
        <v>0</v>
      </c>
      <c r="K292" s="169"/>
      <c r="L292" s="170"/>
      <c r="M292" s="171" t="s">
        <v>1</v>
      </c>
      <c r="N292" s="251" t="s">
        <v>39</v>
      </c>
      <c r="O292" s="248">
        <v>0</v>
      </c>
      <c r="P292" s="248">
        <f t="shared" si="41"/>
        <v>0</v>
      </c>
      <c r="Q292" s="248">
        <v>0</v>
      </c>
      <c r="R292" s="248">
        <f t="shared" si="42"/>
        <v>0</v>
      </c>
      <c r="S292" s="248">
        <v>0</v>
      </c>
      <c r="T292" s="160">
        <f t="shared" si="43"/>
        <v>0</v>
      </c>
      <c r="AR292" s="161" t="s">
        <v>170</v>
      </c>
      <c r="AT292" s="161" t="s">
        <v>322</v>
      </c>
      <c r="AU292" s="161" t="s">
        <v>80</v>
      </c>
      <c r="AY292" s="211" t="s">
        <v>138</v>
      </c>
      <c r="BE292" s="249">
        <f t="shared" si="44"/>
        <v>0</v>
      </c>
      <c r="BF292" s="249">
        <f t="shared" si="45"/>
        <v>0</v>
      </c>
      <c r="BG292" s="249">
        <f t="shared" si="46"/>
        <v>0</v>
      </c>
      <c r="BH292" s="249">
        <f t="shared" si="47"/>
        <v>0</v>
      </c>
      <c r="BI292" s="249">
        <f t="shared" si="48"/>
        <v>0</v>
      </c>
      <c r="BJ292" s="211" t="s">
        <v>86</v>
      </c>
      <c r="BK292" s="249">
        <f t="shared" si="49"/>
        <v>0</v>
      </c>
      <c r="BL292" s="211" t="s">
        <v>144</v>
      </c>
      <c r="BM292" s="161" t="s">
        <v>1406</v>
      </c>
    </row>
    <row r="293" spans="2:65" s="2" customFormat="1" ht="24.2" customHeight="1">
      <c r="B293" s="246"/>
      <c r="C293" s="150" t="s">
        <v>780</v>
      </c>
      <c r="D293" s="150" t="s">
        <v>140</v>
      </c>
      <c r="E293" s="151" t="s">
        <v>3784</v>
      </c>
      <c r="F293" s="152" t="s">
        <v>3785</v>
      </c>
      <c r="G293" s="153" t="s">
        <v>299</v>
      </c>
      <c r="H293" s="154">
        <v>16</v>
      </c>
      <c r="I293" s="178"/>
      <c r="J293" s="155">
        <f t="shared" si="40"/>
        <v>0</v>
      </c>
      <c r="K293" s="247"/>
      <c r="L293" s="39"/>
      <c r="M293" s="157" t="s">
        <v>1</v>
      </c>
      <c r="N293" s="234" t="s">
        <v>39</v>
      </c>
      <c r="O293" s="248">
        <v>0</v>
      </c>
      <c r="P293" s="248">
        <f t="shared" si="41"/>
        <v>0</v>
      </c>
      <c r="Q293" s="248">
        <v>0</v>
      </c>
      <c r="R293" s="248">
        <f t="shared" si="42"/>
        <v>0</v>
      </c>
      <c r="S293" s="248">
        <v>0</v>
      </c>
      <c r="T293" s="160">
        <f t="shared" si="43"/>
        <v>0</v>
      </c>
      <c r="AR293" s="161" t="s">
        <v>144</v>
      </c>
      <c r="AT293" s="161" t="s">
        <v>140</v>
      </c>
      <c r="AU293" s="161" t="s">
        <v>80</v>
      </c>
      <c r="AY293" s="211" t="s">
        <v>138</v>
      </c>
      <c r="BE293" s="249">
        <f t="shared" si="44"/>
        <v>0</v>
      </c>
      <c r="BF293" s="249">
        <f t="shared" si="45"/>
        <v>0</v>
      </c>
      <c r="BG293" s="249">
        <f t="shared" si="46"/>
        <v>0</v>
      </c>
      <c r="BH293" s="249">
        <f t="shared" si="47"/>
        <v>0</v>
      </c>
      <c r="BI293" s="249">
        <f t="shared" si="48"/>
        <v>0</v>
      </c>
      <c r="BJ293" s="211" t="s">
        <v>86</v>
      </c>
      <c r="BK293" s="249">
        <f t="shared" si="49"/>
        <v>0</v>
      </c>
      <c r="BL293" s="211" t="s">
        <v>144</v>
      </c>
      <c r="BM293" s="161" t="s">
        <v>1417</v>
      </c>
    </row>
    <row r="294" spans="2:65" s="2" customFormat="1" ht="21.75" customHeight="1">
      <c r="B294" s="246"/>
      <c r="C294" s="163" t="s">
        <v>786</v>
      </c>
      <c r="D294" s="163" t="s">
        <v>322</v>
      </c>
      <c r="E294" s="164" t="s">
        <v>3786</v>
      </c>
      <c r="F294" s="165" t="s">
        <v>3787</v>
      </c>
      <c r="G294" s="166" t="s">
        <v>299</v>
      </c>
      <c r="H294" s="167">
        <v>16</v>
      </c>
      <c r="I294" s="180"/>
      <c r="J294" s="168">
        <f t="shared" si="40"/>
        <v>0</v>
      </c>
      <c r="K294" s="169"/>
      <c r="L294" s="170"/>
      <c r="M294" s="171" t="s">
        <v>1</v>
      </c>
      <c r="N294" s="251" t="s">
        <v>39</v>
      </c>
      <c r="O294" s="248">
        <v>0</v>
      </c>
      <c r="P294" s="248">
        <f t="shared" si="41"/>
        <v>0</v>
      </c>
      <c r="Q294" s="248">
        <v>0</v>
      </c>
      <c r="R294" s="248">
        <f t="shared" si="42"/>
        <v>0</v>
      </c>
      <c r="S294" s="248">
        <v>0</v>
      </c>
      <c r="T294" s="160">
        <f t="shared" si="43"/>
        <v>0</v>
      </c>
      <c r="AR294" s="161" t="s">
        <v>170</v>
      </c>
      <c r="AT294" s="161" t="s">
        <v>322</v>
      </c>
      <c r="AU294" s="161" t="s">
        <v>80</v>
      </c>
      <c r="AY294" s="211" t="s">
        <v>138</v>
      </c>
      <c r="BE294" s="249">
        <f t="shared" si="44"/>
        <v>0</v>
      </c>
      <c r="BF294" s="249">
        <f t="shared" si="45"/>
        <v>0</v>
      </c>
      <c r="BG294" s="249">
        <f t="shared" si="46"/>
        <v>0</v>
      </c>
      <c r="BH294" s="249">
        <f t="shared" si="47"/>
        <v>0</v>
      </c>
      <c r="BI294" s="249">
        <f t="shared" si="48"/>
        <v>0</v>
      </c>
      <c r="BJ294" s="211" t="s">
        <v>86</v>
      </c>
      <c r="BK294" s="249">
        <f t="shared" si="49"/>
        <v>0</v>
      </c>
      <c r="BL294" s="211" t="s">
        <v>144</v>
      </c>
      <c r="BM294" s="161" t="s">
        <v>1764</v>
      </c>
    </row>
    <row r="295" spans="2:65" s="2" customFormat="1" ht="16.5" customHeight="1">
      <c r="B295" s="246"/>
      <c r="C295" s="150" t="s">
        <v>792</v>
      </c>
      <c r="D295" s="150" t="s">
        <v>140</v>
      </c>
      <c r="E295" s="151" t="s">
        <v>3788</v>
      </c>
      <c r="F295" s="152" t="s">
        <v>3789</v>
      </c>
      <c r="G295" s="153" t="s">
        <v>299</v>
      </c>
      <c r="H295" s="154">
        <v>175</v>
      </c>
      <c r="I295" s="178"/>
      <c r="J295" s="155">
        <f t="shared" si="40"/>
        <v>0</v>
      </c>
      <c r="K295" s="247"/>
      <c r="L295" s="39"/>
      <c r="M295" s="157" t="s">
        <v>1</v>
      </c>
      <c r="N295" s="234" t="s">
        <v>39</v>
      </c>
      <c r="O295" s="248">
        <v>0</v>
      </c>
      <c r="P295" s="248">
        <f t="shared" si="41"/>
        <v>0</v>
      </c>
      <c r="Q295" s="248">
        <v>0</v>
      </c>
      <c r="R295" s="248">
        <f t="shared" si="42"/>
        <v>0</v>
      </c>
      <c r="S295" s="248">
        <v>0</v>
      </c>
      <c r="T295" s="160">
        <f t="shared" si="43"/>
        <v>0</v>
      </c>
      <c r="AR295" s="161" t="s">
        <v>144</v>
      </c>
      <c r="AT295" s="161" t="s">
        <v>140</v>
      </c>
      <c r="AU295" s="161" t="s">
        <v>80</v>
      </c>
      <c r="AY295" s="211" t="s">
        <v>138</v>
      </c>
      <c r="BE295" s="249">
        <f t="shared" si="44"/>
        <v>0</v>
      </c>
      <c r="BF295" s="249">
        <f t="shared" si="45"/>
        <v>0</v>
      </c>
      <c r="BG295" s="249">
        <f t="shared" si="46"/>
        <v>0</v>
      </c>
      <c r="BH295" s="249">
        <f t="shared" si="47"/>
        <v>0</v>
      </c>
      <c r="BI295" s="249">
        <f t="shared" si="48"/>
        <v>0</v>
      </c>
      <c r="BJ295" s="211" t="s">
        <v>86</v>
      </c>
      <c r="BK295" s="249">
        <f t="shared" si="49"/>
        <v>0</v>
      </c>
      <c r="BL295" s="211" t="s">
        <v>144</v>
      </c>
      <c r="BM295" s="161" t="s">
        <v>1767</v>
      </c>
    </row>
    <row r="296" spans="2:65" s="2" customFormat="1" ht="16.5" customHeight="1">
      <c r="B296" s="246"/>
      <c r="C296" s="163" t="s">
        <v>796</v>
      </c>
      <c r="D296" s="163" t="s">
        <v>322</v>
      </c>
      <c r="E296" s="164" t="s">
        <v>3790</v>
      </c>
      <c r="F296" s="165" t="s">
        <v>3791</v>
      </c>
      <c r="G296" s="166" t="s">
        <v>299</v>
      </c>
      <c r="H296" s="167">
        <v>175</v>
      </c>
      <c r="I296" s="180"/>
      <c r="J296" s="168">
        <f t="shared" si="40"/>
        <v>0</v>
      </c>
      <c r="K296" s="169"/>
      <c r="L296" s="170"/>
      <c r="M296" s="171" t="s">
        <v>1</v>
      </c>
      <c r="N296" s="251" t="s">
        <v>39</v>
      </c>
      <c r="O296" s="248">
        <v>0</v>
      </c>
      <c r="P296" s="248">
        <f t="shared" si="41"/>
        <v>0</v>
      </c>
      <c r="Q296" s="248">
        <v>0</v>
      </c>
      <c r="R296" s="248">
        <f t="shared" si="42"/>
        <v>0</v>
      </c>
      <c r="S296" s="248">
        <v>0</v>
      </c>
      <c r="T296" s="160">
        <f t="shared" si="43"/>
        <v>0</v>
      </c>
      <c r="AR296" s="161" t="s">
        <v>170</v>
      </c>
      <c r="AT296" s="161" t="s">
        <v>322</v>
      </c>
      <c r="AU296" s="161" t="s">
        <v>80</v>
      </c>
      <c r="AY296" s="211" t="s">
        <v>138</v>
      </c>
      <c r="BE296" s="249">
        <f t="shared" si="44"/>
        <v>0</v>
      </c>
      <c r="BF296" s="249">
        <f t="shared" si="45"/>
        <v>0</v>
      </c>
      <c r="BG296" s="249">
        <f t="shared" si="46"/>
        <v>0</v>
      </c>
      <c r="BH296" s="249">
        <f t="shared" si="47"/>
        <v>0</v>
      </c>
      <c r="BI296" s="249">
        <f t="shared" si="48"/>
        <v>0</v>
      </c>
      <c r="BJ296" s="211" t="s">
        <v>86</v>
      </c>
      <c r="BK296" s="249">
        <f t="shared" si="49"/>
        <v>0</v>
      </c>
      <c r="BL296" s="211" t="s">
        <v>144</v>
      </c>
      <c r="BM296" s="161" t="s">
        <v>1770</v>
      </c>
    </row>
    <row r="297" spans="2:65" s="2" customFormat="1" ht="16.5" customHeight="1">
      <c r="B297" s="246"/>
      <c r="C297" s="150" t="s">
        <v>800</v>
      </c>
      <c r="D297" s="150" t="s">
        <v>140</v>
      </c>
      <c r="E297" s="151" t="s">
        <v>3792</v>
      </c>
      <c r="F297" s="152" t="s">
        <v>3793</v>
      </c>
      <c r="G297" s="153" t="s">
        <v>299</v>
      </c>
      <c r="H297" s="154">
        <v>141</v>
      </c>
      <c r="I297" s="178"/>
      <c r="J297" s="155">
        <f t="shared" si="40"/>
        <v>0</v>
      </c>
      <c r="K297" s="247"/>
      <c r="L297" s="39"/>
      <c r="M297" s="157" t="s">
        <v>1</v>
      </c>
      <c r="N297" s="234" t="s">
        <v>39</v>
      </c>
      <c r="O297" s="248">
        <v>0</v>
      </c>
      <c r="P297" s="248">
        <f t="shared" si="41"/>
        <v>0</v>
      </c>
      <c r="Q297" s="248">
        <v>0</v>
      </c>
      <c r="R297" s="248">
        <f t="shared" si="42"/>
        <v>0</v>
      </c>
      <c r="S297" s="248">
        <v>0</v>
      </c>
      <c r="T297" s="160">
        <f t="shared" si="43"/>
        <v>0</v>
      </c>
      <c r="AR297" s="161" t="s">
        <v>144</v>
      </c>
      <c r="AT297" s="161" t="s">
        <v>140</v>
      </c>
      <c r="AU297" s="161" t="s">
        <v>80</v>
      </c>
      <c r="AY297" s="211" t="s">
        <v>138</v>
      </c>
      <c r="BE297" s="249">
        <f t="shared" si="44"/>
        <v>0</v>
      </c>
      <c r="BF297" s="249">
        <f t="shared" si="45"/>
        <v>0</v>
      </c>
      <c r="BG297" s="249">
        <f t="shared" si="46"/>
        <v>0</v>
      </c>
      <c r="BH297" s="249">
        <f t="shared" si="47"/>
        <v>0</v>
      </c>
      <c r="BI297" s="249">
        <f t="shared" si="48"/>
        <v>0</v>
      </c>
      <c r="BJ297" s="211" t="s">
        <v>86</v>
      </c>
      <c r="BK297" s="249">
        <f t="shared" si="49"/>
        <v>0</v>
      </c>
      <c r="BL297" s="211" t="s">
        <v>144</v>
      </c>
      <c r="BM297" s="161" t="s">
        <v>1773</v>
      </c>
    </row>
    <row r="298" spans="2:65" s="2" customFormat="1" ht="16.5" customHeight="1">
      <c r="B298" s="246"/>
      <c r="C298" s="163" t="s">
        <v>804</v>
      </c>
      <c r="D298" s="163" t="s">
        <v>322</v>
      </c>
      <c r="E298" s="164" t="s">
        <v>3794</v>
      </c>
      <c r="F298" s="165" t="s">
        <v>3795</v>
      </c>
      <c r="G298" s="166" t="s">
        <v>299</v>
      </c>
      <c r="H298" s="167">
        <v>141</v>
      </c>
      <c r="I298" s="180"/>
      <c r="J298" s="168">
        <f t="shared" si="40"/>
        <v>0</v>
      </c>
      <c r="K298" s="169"/>
      <c r="L298" s="170"/>
      <c r="M298" s="171" t="s">
        <v>1</v>
      </c>
      <c r="N298" s="251" t="s">
        <v>39</v>
      </c>
      <c r="O298" s="248">
        <v>0</v>
      </c>
      <c r="P298" s="248">
        <f t="shared" si="41"/>
        <v>0</v>
      </c>
      <c r="Q298" s="248">
        <v>0</v>
      </c>
      <c r="R298" s="248">
        <f t="shared" si="42"/>
        <v>0</v>
      </c>
      <c r="S298" s="248">
        <v>0</v>
      </c>
      <c r="T298" s="160">
        <f t="shared" si="43"/>
        <v>0</v>
      </c>
      <c r="AR298" s="161" t="s">
        <v>170</v>
      </c>
      <c r="AT298" s="161" t="s">
        <v>322</v>
      </c>
      <c r="AU298" s="161" t="s">
        <v>80</v>
      </c>
      <c r="AY298" s="211" t="s">
        <v>138</v>
      </c>
      <c r="BE298" s="249">
        <f t="shared" si="44"/>
        <v>0</v>
      </c>
      <c r="BF298" s="249">
        <f t="shared" si="45"/>
        <v>0</v>
      </c>
      <c r="BG298" s="249">
        <f t="shared" si="46"/>
        <v>0</v>
      </c>
      <c r="BH298" s="249">
        <f t="shared" si="47"/>
        <v>0</v>
      </c>
      <c r="BI298" s="249">
        <f t="shared" si="48"/>
        <v>0</v>
      </c>
      <c r="BJ298" s="211" t="s">
        <v>86</v>
      </c>
      <c r="BK298" s="249">
        <f t="shared" si="49"/>
        <v>0</v>
      </c>
      <c r="BL298" s="211" t="s">
        <v>144</v>
      </c>
      <c r="BM298" s="161" t="s">
        <v>1776</v>
      </c>
    </row>
    <row r="299" spans="2:65" s="2" customFormat="1" ht="16.5" customHeight="1">
      <c r="B299" s="246"/>
      <c r="C299" s="150" t="s">
        <v>808</v>
      </c>
      <c r="D299" s="150" t="s">
        <v>140</v>
      </c>
      <c r="E299" s="151" t="s">
        <v>3796</v>
      </c>
      <c r="F299" s="152" t="s">
        <v>3797</v>
      </c>
      <c r="G299" s="153" t="s">
        <v>299</v>
      </c>
      <c r="H299" s="154">
        <v>5</v>
      </c>
      <c r="I299" s="178"/>
      <c r="J299" s="155">
        <f t="shared" si="40"/>
        <v>0</v>
      </c>
      <c r="K299" s="247"/>
      <c r="L299" s="39"/>
      <c r="M299" s="157" t="s">
        <v>1</v>
      </c>
      <c r="N299" s="234" t="s">
        <v>39</v>
      </c>
      <c r="O299" s="248">
        <v>0</v>
      </c>
      <c r="P299" s="248">
        <f t="shared" si="41"/>
        <v>0</v>
      </c>
      <c r="Q299" s="248">
        <v>0</v>
      </c>
      <c r="R299" s="248">
        <f t="shared" si="42"/>
        <v>0</v>
      </c>
      <c r="S299" s="248">
        <v>0</v>
      </c>
      <c r="T299" s="160">
        <f t="shared" si="43"/>
        <v>0</v>
      </c>
      <c r="AR299" s="161" t="s">
        <v>144</v>
      </c>
      <c r="AT299" s="161" t="s">
        <v>140</v>
      </c>
      <c r="AU299" s="161" t="s">
        <v>80</v>
      </c>
      <c r="AY299" s="211" t="s">
        <v>138</v>
      </c>
      <c r="BE299" s="249">
        <f t="shared" si="44"/>
        <v>0</v>
      </c>
      <c r="BF299" s="249">
        <f t="shared" si="45"/>
        <v>0</v>
      </c>
      <c r="BG299" s="249">
        <f t="shared" si="46"/>
        <v>0</v>
      </c>
      <c r="BH299" s="249">
        <f t="shared" si="47"/>
        <v>0</v>
      </c>
      <c r="BI299" s="249">
        <f t="shared" si="48"/>
        <v>0</v>
      </c>
      <c r="BJ299" s="211" t="s">
        <v>86</v>
      </c>
      <c r="BK299" s="249">
        <f t="shared" si="49"/>
        <v>0</v>
      </c>
      <c r="BL299" s="211" t="s">
        <v>144</v>
      </c>
      <c r="BM299" s="161" t="s">
        <v>1779</v>
      </c>
    </row>
    <row r="300" spans="2:65" s="2" customFormat="1" ht="16.5" customHeight="1">
      <c r="B300" s="246"/>
      <c r="C300" s="163" t="s">
        <v>812</v>
      </c>
      <c r="D300" s="163" t="s">
        <v>322</v>
      </c>
      <c r="E300" s="164" t="s">
        <v>3798</v>
      </c>
      <c r="F300" s="165" t="s">
        <v>3799</v>
      </c>
      <c r="G300" s="166" t="s">
        <v>299</v>
      </c>
      <c r="H300" s="167">
        <v>5</v>
      </c>
      <c r="I300" s="180"/>
      <c r="J300" s="168">
        <f t="shared" si="40"/>
        <v>0</v>
      </c>
      <c r="K300" s="169"/>
      <c r="L300" s="170"/>
      <c r="M300" s="171" t="s">
        <v>1</v>
      </c>
      <c r="N300" s="251" t="s">
        <v>39</v>
      </c>
      <c r="O300" s="248">
        <v>0</v>
      </c>
      <c r="P300" s="248">
        <f t="shared" si="41"/>
        <v>0</v>
      </c>
      <c r="Q300" s="248">
        <v>0</v>
      </c>
      <c r="R300" s="248">
        <f t="shared" si="42"/>
        <v>0</v>
      </c>
      <c r="S300" s="248">
        <v>0</v>
      </c>
      <c r="T300" s="160">
        <f t="shared" si="43"/>
        <v>0</v>
      </c>
      <c r="AR300" s="161" t="s">
        <v>170</v>
      </c>
      <c r="AT300" s="161" t="s">
        <v>322</v>
      </c>
      <c r="AU300" s="161" t="s">
        <v>80</v>
      </c>
      <c r="AY300" s="211" t="s">
        <v>138</v>
      </c>
      <c r="BE300" s="249">
        <f t="shared" si="44"/>
        <v>0</v>
      </c>
      <c r="BF300" s="249">
        <f t="shared" si="45"/>
        <v>0</v>
      </c>
      <c r="BG300" s="249">
        <f t="shared" si="46"/>
        <v>0</v>
      </c>
      <c r="BH300" s="249">
        <f t="shared" si="47"/>
        <v>0</v>
      </c>
      <c r="BI300" s="249">
        <f t="shared" si="48"/>
        <v>0</v>
      </c>
      <c r="BJ300" s="211" t="s">
        <v>86</v>
      </c>
      <c r="BK300" s="249">
        <f t="shared" si="49"/>
        <v>0</v>
      </c>
      <c r="BL300" s="211" t="s">
        <v>144</v>
      </c>
      <c r="BM300" s="161" t="s">
        <v>1782</v>
      </c>
    </row>
    <row r="301" spans="2:65" s="2" customFormat="1" ht="16.5" customHeight="1">
      <c r="B301" s="246"/>
      <c r="C301" s="150" t="s">
        <v>816</v>
      </c>
      <c r="D301" s="150" t="s">
        <v>140</v>
      </c>
      <c r="E301" s="151" t="s">
        <v>3800</v>
      </c>
      <c r="F301" s="152" t="s">
        <v>3801</v>
      </c>
      <c r="G301" s="153" t="s">
        <v>299</v>
      </c>
      <c r="H301" s="154">
        <v>40</v>
      </c>
      <c r="I301" s="178"/>
      <c r="J301" s="155">
        <f t="shared" si="40"/>
        <v>0</v>
      </c>
      <c r="K301" s="247"/>
      <c r="L301" s="39"/>
      <c r="M301" s="157" t="s">
        <v>1</v>
      </c>
      <c r="N301" s="234" t="s">
        <v>39</v>
      </c>
      <c r="O301" s="248">
        <v>0</v>
      </c>
      <c r="P301" s="248">
        <f t="shared" si="41"/>
        <v>0</v>
      </c>
      <c r="Q301" s="248">
        <v>0</v>
      </c>
      <c r="R301" s="248">
        <f t="shared" si="42"/>
        <v>0</v>
      </c>
      <c r="S301" s="248">
        <v>0</v>
      </c>
      <c r="T301" s="160">
        <f t="shared" si="43"/>
        <v>0</v>
      </c>
      <c r="AR301" s="161" t="s">
        <v>144</v>
      </c>
      <c r="AT301" s="161" t="s">
        <v>140</v>
      </c>
      <c r="AU301" s="161" t="s">
        <v>80</v>
      </c>
      <c r="AY301" s="211" t="s">
        <v>138</v>
      </c>
      <c r="BE301" s="249">
        <f t="shared" si="44"/>
        <v>0</v>
      </c>
      <c r="BF301" s="249">
        <f t="shared" si="45"/>
        <v>0</v>
      </c>
      <c r="BG301" s="249">
        <f t="shared" si="46"/>
        <v>0</v>
      </c>
      <c r="BH301" s="249">
        <f t="shared" si="47"/>
        <v>0</v>
      </c>
      <c r="BI301" s="249">
        <f t="shared" si="48"/>
        <v>0</v>
      </c>
      <c r="BJ301" s="211" t="s">
        <v>86</v>
      </c>
      <c r="BK301" s="249">
        <f t="shared" si="49"/>
        <v>0</v>
      </c>
      <c r="BL301" s="211" t="s">
        <v>144</v>
      </c>
      <c r="BM301" s="161" t="s">
        <v>1785</v>
      </c>
    </row>
    <row r="302" spans="2:65" s="2" customFormat="1" ht="16.5" customHeight="1">
      <c r="B302" s="246"/>
      <c r="C302" s="163" t="s">
        <v>820</v>
      </c>
      <c r="D302" s="163" t="s">
        <v>322</v>
      </c>
      <c r="E302" s="164" t="s">
        <v>3802</v>
      </c>
      <c r="F302" s="165" t="s">
        <v>3803</v>
      </c>
      <c r="G302" s="166" t="s">
        <v>299</v>
      </c>
      <c r="H302" s="167">
        <v>40</v>
      </c>
      <c r="I302" s="180"/>
      <c r="J302" s="168">
        <f t="shared" si="40"/>
        <v>0</v>
      </c>
      <c r="K302" s="169"/>
      <c r="L302" s="170"/>
      <c r="M302" s="171" t="s">
        <v>1</v>
      </c>
      <c r="N302" s="251" t="s">
        <v>39</v>
      </c>
      <c r="O302" s="248">
        <v>0</v>
      </c>
      <c r="P302" s="248">
        <f t="shared" si="41"/>
        <v>0</v>
      </c>
      <c r="Q302" s="248">
        <v>0</v>
      </c>
      <c r="R302" s="248">
        <f t="shared" si="42"/>
        <v>0</v>
      </c>
      <c r="S302" s="248">
        <v>0</v>
      </c>
      <c r="T302" s="160">
        <f t="shared" si="43"/>
        <v>0</v>
      </c>
      <c r="AR302" s="161" t="s">
        <v>170</v>
      </c>
      <c r="AT302" s="161" t="s">
        <v>322</v>
      </c>
      <c r="AU302" s="161" t="s">
        <v>80</v>
      </c>
      <c r="AY302" s="211" t="s">
        <v>138</v>
      </c>
      <c r="BE302" s="249">
        <f t="shared" si="44"/>
        <v>0</v>
      </c>
      <c r="BF302" s="249">
        <f t="shared" si="45"/>
        <v>0</v>
      </c>
      <c r="BG302" s="249">
        <f t="shared" si="46"/>
        <v>0</v>
      </c>
      <c r="BH302" s="249">
        <f t="shared" si="47"/>
        <v>0</v>
      </c>
      <c r="BI302" s="249">
        <f t="shared" si="48"/>
        <v>0</v>
      </c>
      <c r="BJ302" s="211" t="s">
        <v>86</v>
      </c>
      <c r="BK302" s="249">
        <f t="shared" si="49"/>
        <v>0</v>
      </c>
      <c r="BL302" s="211" t="s">
        <v>144</v>
      </c>
      <c r="BM302" s="161" t="s">
        <v>1788</v>
      </c>
    </row>
    <row r="303" spans="2:65" s="2" customFormat="1" ht="16.5" customHeight="1">
      <c r="B303" s="246"/>
      <c r="C303" s="150" t="s">
        <v>824</v>
      </c>
      <c r="D303" s="150" t="s">
        <v>140</v>
      </c>
      <c r="E303" s="151" t="s">
        <v>3804</v>
      </c>
      <c r="F303" s="152" t="s">
        <v>3805</v>
      </c>
      <c r="G303" s="153" t="s">
        <v>299</v>
      </c>
      <c r="H303" s="154">
        <v>10</v>
      </c>
      <c r="I303" s="178"/>
      <c r="J303" s="155">
        <f t="shared" si="40"/>
        <v>0</v>
      </c>
      <c r="K303" s="247"/>
      <c r="L303" s="39"/>
      <c r="M303" s="157" t="s">
        <v>1</v>
      </c>
      <c r="N303" s="234" t="s">
        <v>39</v>
      </c>
      <c r="O303" s="248">
        <v>0</v>
      </c>
      <c r="P303" s="248">
        <f t="shared" si="41"/>
        <v>0</v>
      </c>
      <c r="Q303" s="248">
        <v>0</v>
      </c>
      <c r="R303" s="248">
        <f t="shared" si="42"/>
        <v>0</v>
      </c>
      <c r="S303" s="248">
        <v>0</v>
      </c>
      <c r="T303" s="160">
        <f t="shared" si="43"/>
        <v>0</v>
      </c>
      <c r="AR303" s="161" t="s">
        <v>144</v>
      </c>
      <c r="AT303" s="161" t="s">
        <v>140</v>
      </c>
      <c r="AU303" s="161" t="s">
        <v>80</v>
      </c>
      <c r="AY303" s="211" t="s">
        <v>138</v>
      </c>
      <c r="BE303" s="249">
        <f t="shared" si="44"/>
        <v>0</v>
      </c>
      <c r="BF303" s="249">
        <f t="shared" si="45"/>
        <v>0</v>
      </c>
      <c r="BG303" s="249">
        <f t="shared" si="46"/>
        <v>0</v>
      </c>
      <c r="BH303" s="249">
        <f t="shared" si="47"/>
        <v>0</v>
      </c>
      <c r="BI303" s="249">
        <f t="shared" si="48"/>
        <v>0</v>
      </c>
      <c r="BJ303" s="211" t="s">
        <v>86</v>
      </c>
      <c r="BK303" s="249">
        <f t="shared" si="49"/>
        <v>0</v>
      </c>
      <c r="BL303" s="211" t="s">
        <v>144</v>
      </c>
      <c r="BM303" s="161" t="s">
        <v>1791</v>
      </c>
    </row>
    <row r="304" spans="2:65" s="2" customFormat="1" ht="16.5" customHeight="1">
      <c r="B304" s="246"/>
      <c r="C304" s="163" t="s">
        <v>828</v>
      </c>
      <c r="D304" s="163" t="s">
        <v>322</v>
      </c>
      <c r="E304" s="164" t="s">
        <v>3806</v>
      </c>
      <c r="F304" s="165" t="s">
        <v>3807</v>
      </c>
      <c r="G304" s="166" t="s">
        <v>299</v>
      </c>
      <c r="H304" s="167">
        <v>10</v>
      </c>
      <c r="I304" s="180"/>
      <c r="J304" s="168">
        <f t="shared" si="40"/>
        <v>0</v>
      </c>
      <c r="K304" s="169"/>
      <c r="L304" s="170"/>
      <c r="M304" s="171" t="s">
        <v>1</v>
      </c>
      <c r="N304" s="251" t="s">
        <v>39</v>
      </c>
      <c r="O304" s="248">
        <v>0</v>
      </c>
      <c r="P304" s="248">
        <f t="shared" si="41"/>
        <v>0</v>
      </c>
      <c r="Q304" s="248">
        <v>0</v>
      </c>
      <c r="R304" s="248">
        <f t="shared" si="42"/>
        <v>0</v>
      </c>
      <c r="S304" s="248">
        <v>0</v>
      </c>
      <c r="T304" s="160">
        <f t="shared" si="43"/>
        <v>0</v>
      </c>
      <c r="AR304" s="161" t="s">
        <v>170</v>
      </c>
      <c r="AT304" s="161" t="s">
        <v>322</v>
      </c>
      <c r="AU304" s="161" t="s">
        <v>80</v>
      </c>
      <c r="AY304" s="211" t="s">
        <v>138</v>
      </c>
      <c r="BE304" s="249">
        <f t="shared" si="44"/>
        <v>0</v>
      </c>
      <c r="BF304" s="249">
        <f t="shared" si="45"/>
        <v>0</v>
      </c>
      <c r="BG304" s="249">
        <f t="shared" si="46"/>
        <v>0</v>
      </c>
      <c r="BH304" s="249">
        <f t="shared" si="47"/>
        <v>0</v>
      </c>
      <c r="BI304" s="249">
        <f t="shared" si="48"/>
        <v>0</v>
      </c>
      <c r="BJ304" s="211" t="s">
        <v>86</v>
      </c>
      <c r="BK304" s="249">
        <f t="shared" si="49"/>
        <v>0</v>
      </c>
      <c r="BL304" s="211" t="s">
        <v>144</v>
      </c>
      <c r="BM304" s="161" t="s">
        <v>1794</v>
      </c>
    </row>
    <row r="305" spans="2:65" s="2" customFormat="1" ht="16.5" customHeight="1">
      <c r="B305" s="246"/>
      <c r="C305" s="150" t="s">
        <v>832</v>
      </c>
      <c r="D305" s="150" t="s">
        <v>140</v>
      </c>
      <c r="E305" s="151" t="s">
        <v>3808</v>
      </c>
      <c r="F305" s="152" t="s">
        <v>3809</v>
      </c>
      <c r="G305" s="153" t="s">
        <v>299</v>
      </c>
      <c r="H305" s="154">
        <v>652</v>
      </c>
      <c r="I305" s="178"/>
      <c r="J305" s="155">
        <f t="shared" si="40"/>
        <v>0</v>
      </c>
      <c r="K305" s="247"/>
      <c r="L305" s="39"/>
      <c r="M305" s="157" t="s">
        <v>1</v>
      </c>
      <c r="N305" s="234" t="s">
        <v>39</v>
      </c>
      <c r="O305" s="248">
        <v>0</v>
      </c>
      <c r="P305" s="248">
        <f t="shared" si="41"/>
        <v>0</v>
      </c>
      <c r="Q305" s="248">
        <v>0</v>
      </c>
      <c r="R305" s="248">
        <f t="shared" si="42"/>
        <v>0</v>
      </c>
      <c r="S305" s="248">
        <v>0</v>
      </c>
      <c r="T305" s="160">
        <f t="shared" si="43"/>
        <v>0</v>
      </c>
      <c r="AR305" s="161" t="s">
        <v>144</v>
      </c>
      <c r="AT305" s="161" t="s">
        <v>140</v>
      </c>
      <c r="AU305" s="161" t="s">
        <v>80</v>
      </c>
      <c r="AY305" s="211" t="s">
        <v>138</v>
      </c>
      <c r="BE305" s="249">
        <f t="shared" si="44"/>
        <v>0</v>
      </c>
      <c r="BF305" s="249">
        <f t="shared" si="45"/>
        <v>0</v>
      </c>
      <c r="BG305" s="249">
        <f t="shared" si="46"/>
        <v>0</v>
      </c>
      <c r="BH305" s="249">
        <f t="shared" si="47"/>
        <v>0</v>
      </c>
      <c r="BI305" s="249">
        <f t="shared" si="48"/>
        <v>0</v>
      </c>
      <c r="BJ305" s="211" t="s">
        <v>86</v>
      </c>
      <c r="BK305" s="249">
        <f t="shared" si="49"/>
        <v>0</v>
      </c>
      <c r="BL305" s="211" t="s">
        <v>144</v>
      </c>
      <c r="BM305" s="161" t="s">
        <v>1797</v>
      </c>
    </row>
    <row r="306" spans="2:65" s="2" customFormat="1" ht="16.5" customHeight="1">
      <c r="B306" s="246"/>
      <c r="C306" s="163" t="s">
        <v>836</v>
      </c>
      <c r="D306" s="163" t="s">
        <v>322</v>
      </c>
      <c r="E306" s="164" t="s">
        <v>3810</v>
      </c>
      <c r="F306" s="165" t="s">
        <v>3811</v>
      </c>
      <c r="G306" s="166" t="s">
        <v>299</v>
      </c>
      <c r="H306" s="167">
        <v>652</v>
      </c>
      <c r="I306" s="180"/>
      <c r="J306" s="168">
        <f t="shared" si="40"/>
        <v>0</v>
      </c>
      <c r="K306" s="169"/>
      <c r="L306" s="170"/>
      <c r="M306" s="171" t="s">
        <v>1</v>
      </c>
      <c r="N306" s="251" t="s">
        <v>39</v>
      </c>
      <c r="O306" s="248">
        <v>0</v>
      </c>
      <c r="P306" s="248">
        <f t="shared" si="41"/>
        <v>0</v>
      </c>
      <c r="Q306" s="248">
        <v>0</v>
      </c>
      <c r="R306" s="248">
        <f t="shared" si="42"/>
        <v>0</v>
      </c>
      <c r="S306" s="248">
        <v>0</v>
      </c>
      <c r="T306" s="160">
        <f t="shared" si="43"/>
        <v>0</v>
      </c>
      <c r="AR306" s="161" t="s">
        <v>170</v>
      </c>
      <c r="AT306" s="161" t="s">
        <v>322</v>
      </c>
      <c r="AU306" s="161" t="s">
        <v>80</v>
      </c>
      <c r="AY306" s="211" t="s">
        <v>138</v>
      </c>
      <c r="BE306" s="249">
        <f t="shared" si="44"/>
        <v>0</v>
      </c>
      <c r="BF306" s="249">
        <f t="shared" si="45"/>
        <v>0</v>
      </c>
      <c r="BG306" s="249">
        <f t="shared" si="46"/>
        <v>0</v>
      </c>
      <c r="BH306" s="249">
        <f t="shared" si="47"/>
        <v>0</v>
      </c>
      <c r="BI306" s="249">
        <f t="shared" si="48"/>
        <v>0</v>
      </c>
      <c r="BJ306" s="211" t="s">
        <v>86</v>
      </c>
      <c r="BK306" s="249">
        <f t="shared" si="49"/>
        <v>0</v>
      </c>
      <c r="BL306" s="211" t="s">
        <v>144</v>
      </c>
      <c r="BM306" s="161" t="s">
        <v>1800</v>
      </c>
    </row>
    <row r="307" spans="2:65" s="2" customFormat="1" ht="21.75" customHeight="1">
      <c r="B307" s="246"/>
      <c r="C307" s="150" t="s">
        <v>840</v>
      </c>
      <c r="D307" s="150" t="s">
        <v>140</v>
      </c>
      <c r="E307" s="151" t="s">
        <v>3812</v>
      </c>
      <c r="F307" s="152" t="s">
        <v>3813</v>
      </c>
      <c r="G307" s="153" t="s">
        <v>299</v>
      </c>
      <c r="H307" s="154">
        <v>40</v>
      </c>
      <c r="I307" s="178"/>
      <c r="J307" s="155">
        <f t="shared" si="40"/>
        <v>0</v>
      </c>
      <c r="K307" s="247"/>
      <c r="L307" s="39"/>
      <c r="M307" s="157" t="s">
        <v>1</v>
      </c>
      <c r="N307" s="234" t="s">
        <v>39</v>
      </c>
      <c r="O307" s="248">
        <v>0</v>
      </c>
      <c r="P307" s="248">
        <f t="shared" si="41"/>
        <v>0</v>
      </c>
      <c r="Q307" s="248">
        <v>0</v>
      </c>
      <c r="R307" s="248">
        <f t="shared" si="42"/>
        <v>0</v>
      </c>
      <c r="S307" s="248">
        <v>0</v>
      </c>
      <c r="T307" s="160">
        <f t="shared" si="43"/>
        <v>0</v>
      </c>
      <c r="AR307" s="161" t="s">
        <v>144</v>
      </c>
      <c r="AT307" s="161" t="s">
        <v>140</v>
      </c>
      <c r="AU307" s="161" t="s">
        <v>80</v>
      </c>
      <c r="AY307" s="211" t="s">
        <v>138</v>
      </c>
      <c r="BE307" s="249">
        <f t="shared" si="44"/>
        <v>0</v>
      </c>
      <c r="BF307" s="249">
        <f t="shared" si="45"/>
        <v>0</v>
      </c>
      <c r="BG307" s="249">
        <f t="shared" si="46"/>
        <v>0</v>
      </c>
      <c r="BH307" s="249">
        <f t="shared" si="47"/>
        <v>0</v>
      </c>
      <c r="BI307" s="249">
        <f t="shared" si="48"/>
        <v>0</v>
      </c>
      <c r="BJ307" s="211" t="s">
        <v>86</v>
      </c>
      <c r="BK307" s="249">
        <f t="shared" si="49"/>
        <v>0</v>
      </c>
      <c r="BL307" s="211" t="s">
        <v>144</v>
      </c>
      <c r="BM307" s="161" t="s">
        <v>1803</v>
      </c>
    </row>
    <row r="308" spans="2:65" s="2" customFormat="1" ht="16.5" customHeight="1">
      <c r="B308" s="246"/>
      <c r="C308" s="163" t="s">
        <v>844</v>
      </c>
      <c r="D308" s="163" t="s">
        <v>322</v>
      </c>
      <c r="E308" s="164" t="s">
        <v>3814</v>
      </c>
      <c r="F308" s="165" t="s">
        <v>3815</v>
      </c>
      <c r="G308" s="166" t="s">
        <v>299</v>
      </c>
      <c r="H308" s="167">
        <v>40</v>
      </c>
      <c r="I308" s="180"/>
      <c r="J308" s="168">
        <f t="shared" si="40"/>
        <v>0</v>
      </c>
      <c r="K308" s="169"/>
      <c r="L308" s="170"/>
      <c r="M308" s="171" t="s">
        <v>1</v>
      </c>
      <c r="N308" s="251" t="s">
        <v>39</v>
      </c>
      <c r="O308" s="248">
        <v>0</v>
      </c>
      <c r="P308" s="248">
        <f t="shared" si="41"/>
        <v>0</v>
      </c>
      <c r="Q308" s="248">
        <v>0</v>
      </c>
      <c r="R308" s="248">
        <f t="shared" si="42"/>
        <v>0</v>
      </c>
      <c r="S308" s="248">
        <v>0</v>
      </c>
      <c r="T308" s="160">
        <f t="shared" si="43"/>
        <v>0</v>
      </c>
      <c r="AR308" s="161" t="s">
        <v>170</v>
      </c>
      <c r="AT308" s="161" t="s">
        <v>322</v>
      </c>
      <c r="AU308" s="161" t="s">
        <v>80</v>
      </c>
      <c r="AY308" s="211" t="s">
        <v>138</v>
      </c>
      <c r="BE308" s="249">
        <f t="shared" si="44"/>
        <v>0</v>
      </c>
      <c r="BF308" s="249">
        <f t="shared" si="45"/>
        <v>0</v>
      </c>
      <c r="BG308" s="249">
        <f t="shared" si="46"/>
        <v>0</v>
      </c>
      <c r="BH308" s="249">
        <f t="shared" si="47"/>
        <v>0</v>
      </c>
      <c r="BI308" s="249">
        <f t="shared" si="48"/>
        <v>0</v>
      </c>
      <c r="BJ308" s="211" t="s">
        <v>86</v>
      </c>
      <c r="BK308" s="249">
        <f t="shared" si="49"/>
        <v>0</v>
      </c>
      <c r="BL308" s="211" t="s">
        <v>144</v>
      </c>
      <c r="BM308" s="161" t="s">
        <v>1806</v>
      </c>
    </row>
    <row r="309" spans="2:65" s="2" customFormat="1" ht="16.5" customHeight="1">
      <c r="B309" s="246"/>
      <c r="C309" s="150" t="s">
        <v>848</v>
      </c>
      <c r="D309" s="150" t="s">
        <v>140</v>
      </c>
      <c r="E309" s="151" t="s">
        <v>3816</v>
      </c>
      <c r="F309" s="152" t="s">
        <v>3817</v>
      </c>
      <c r="G309" s="153" t="s">
        <v>1865</v>
      </c>
      <c r="H309" s="154">
        <v>1000</v>
      </c>
      <c r="I309" s="178"/>
      <c r="J309" s="155">
        <f t="shared" si="40"/>
        <v>0</v>
      </c>
      <c r="K309" s="247"/>
      <c r="L309" s="39"/>
      <c r="M309" s="157" t="s">
        <v>1</v>
      </c>
      <c r="N309" s="234" t="s">
        <v>39</v>
      </c>
      <c r="O309" s="248">
        <v>0</v>
      </c>
      <c r="P309" s="248">
        <f t="shared" si="41"/>
        <v>0</v>
      </c>
      <c r="Q309" s="248">
        <v>0</v>
      </c>
      <c r="R309" s="248">
        <f t="shared" si="42"/>
        <v>0</v>
      </c>
      <c r="S309" s="248">
        <v>0</v>
      </c>
      <c r="T309" s="160">
        <f t="shared" si="43"/>
        <v>0</v>
      </c>
      <c r="AR309" s="161" t="s">
        <v>144</v>
      </c>
      <c r="AT309" s="161" t="s">
        <v>140</v>
      </c>
      <c r="AU309" s="161" t="s">
        <v>80</v>
      </c>
      <c r="AY309" s="211" t="s">
        <v>138</v>
      </c>
      <c r="BE309" s="249">
        <f t="shared" si="44"/>
        <v>0</v>
      </c>
      <c r="BF309" s="249">
        <f t="shared" si="45"/>
        <v>0</v>
      </c>
      <c r="BG309" s="249">
        <f t="shared" si="46"/>
        <v>0</v>
      </c>
      <c r="BH309" s="249">
        <f t="shared" si="47"/>
        <v>0</v>
      </c>
      <c r="BI309" s="249">
        <f t="shared" si="48"/>
        <v>0</v>
      </c>
      <c r="BJ309" s="211" t="s">
        <v>86</v>
      </c>
      <c r="BK309" s="249">
        <f t="shared" si="49"/>
        <v>0</v>
      </c>
      <c r="BL309" s="211" t="s">
        <v>144</v>
      </c>
      <c r="BM309" s="161" t="s">
        <v>1809</v>
      </c>
    </row>
    <row r="310" spans="2:65" s="2" customFormat="1" ht="16.5" customHeight="1">
      <c r="B310" s="246"/>
      <c r="C310" s="163" t="s">
        <v>852</v>
      </c>
      <c r="D310" s="163" t="s">
        <v>322</v>
      </c>
      <c r="E310" s="164" t="s">
        <v>3818</v>
      </c>
      <c r="F310" s="165" t="s">
        <v>3819</v>
      </c>
      <c r="G310" s="166" t="s">
        <v>1865</v>
      </c>
      <c r="H310" s="167">
        <v>1000</v>
      </c>
      <c r="I310" s="180"/>
      <c r="J310" s="168">
        <f t="shared" si="40"/>
        <v>0</v>
      </c>
      <c r="K310" s="169"/>
      <c r="L310" s="170"/>
      <c r="M310" s="171" t="s">
        <v>1</v>
      </c>
      <c r="N310" s="251" t="s">
        <v>39</v>
      </c>
      <c r="O310" s="248">
        <v>0</v>
      </c>
      <c r="P310" s="248">
        <f t="shared" si="41"/>
        <v>0</v>
      </c>
      <c r="Q310" s="248">
        <v>0</v>
      </c>
      <c r="R310" s="248">
        <f t="shared" si="42"/>
        <v>0</v>
      </c>
      <c r="S310" s="248">
        <v>0</v>
      </c>
      <c r="T310" s="160">
        <f t="shared" si="43"/>
        <v>0</v>
      </c>
      <c r="AR310" s="161" t="s">
        <v>170</v>
      </c>
      <c r="AT310" s="161" t="s">
        <v>322</v>
      </c>
      <c r="AU310" s="161" t="s">
        <v>80</v>
      </c>
      <c r="AY310" s="211" t="s">
        <v>138</v>
      </c>
      <c r="BE310" s="249">
        <f t="shared" si="44"/>
        <v>0</v>
      </c>
      <c r="BF310" s="249">
        <f t="shared" si="45"/>
        <v>0</v>
      </c>
      <c r="BG310" s="249">
        <f t="shared" si="46"/>
        <v>0</v>
      </c>
      <c r="BH310" s="249">
        <f t="shared" si="47"/>
        <v>0</v>
      </c>
      <c r="BI310" s="249">
        <f t="shared" si="48"/>
        <v>0</v>
      </c>
      <c r="BJ310" s="211" t="s">
        <v>86</v>
      </c>
      <c r="BK310" s="249">
        <f t="shared" si="49"/>
        <v>0</v>
      </c>
      <c r="BL310" s="211" t="s">
        <v>144</v>
      </c>
      <c r="BM310" s="161" t="s">
        <v>1812</v>
      </c>
    </row>
    <row r="311" spans="2:65" s="2" customFormat="1" ht="24.2" customHeight="1">
      <c r="B311" s="246"/>
      <c r="C311" s="150" t="s">
        <v>856</v>
      </c>
      <c r="D311" s="150" t="s">
        <v>140</v>
      </c>
      <c r="E311" s="151" t="s">
        <v>3820</v>
      </c>
      <c r="F311" s="152" t="s">
        <v>3821</v>
      </c>
      <c r="G311" s="153" t="s">
        <v>148</v>
      </c>
      <c r="H311" s="154">
        <v>6</v>
      </c>
      <c r="I311" s="178"/>
      <c r="J311" s="155">
        <f t="shared" si="40"/>
        <v>0</v>
      </c>
      <c r="K311" s="247"/>
      <c r="L311" s="39"/>
      <c r="M311" s="157" t="s">
        <v>1</v>
      </c>
      <c r="N311" s="234" t="s">
        <v>39</v>
      </c>
      <c r="O311" s="248">
        <v>0</v>
      </c>
      <c r="P311" s="248">
        <f t="shared" si="41"/>
        <v>0</v>
      </c>
      <c r="Q311" s="248">
        <v>0</v>
      </c>
      <c r="R311" s="248">
        <f t="shared" si="42"/>
        <v>0</v>
      </c>
      <c r="S311" s="248">
        <v>0</v>
      </c>
      <c r="T311" s="160">
        <f t="shared" si="43"/>
        <v>0</v>
      </c>
      <c r="AR311" s="161" t="s">
        <v>144</v>
      </c>
      <c r="AT311" s="161" t="s">
        <v>140</v>
      </c>
      <c r="AU311" s="161" t="s">
        <v>80</v>
      </c>
      <c r="AY311" s="211" t="s">
        <v>138</v>
      </c>
      <c r="BE311" s="249">
        <f t="shared" si="44"/>
        <v>0</v>
      </c>
      <c r="BF311" s="249">
        <f t="shared" si="45"/>
        <v>0</v>
      </c>
      <c r="BG311" s="249">
        <f t="shared" si="46"/>
        <v>0</v>
      </c>
      <c r="BH311" s="249">
        <f t="shared" si="47"/>
        <v>0</v>
      </c>
      <c r="BI311" s="249">
        <f t="shared" si="48"/>
        <v>0</v>
      </c>
      <c r="BJ311" s="211" t="s">
        <v>86</v>
      </c>
      <c r="BK311" s="249">
        <f t="shared" si="49"/>
        <v>0</v>
      </c>
      <c r="BL311" s="211" t="s">
        <v>144</v>
      </c>
      <c r="BM311" s="161" t="s">
        <v>1815</v>
      </c>
    </row>
    <row r="312" spans="2:65" s="2" customFormat="1" ht="16.5" customHeight="1">
      <c r="B312" s="246"/>
      <c r="C312" s="163" t="s">
        <v>860</v>
      </c>
      <c r="D312" s="163" t="s">
        <v>322</v>
      </c>
      <c r="E312" s="164" t="s">
        <v>3822</v>
      </c>
      <c r="F312" s="165" t="s">
        <v>3823</v>
      </c>
      <c r="G312" s="166" t="s">
        <v>148</v>
      </c>
      <c r="H312" s="167">
        <v>6</v>
      </c>
      <c r="I312" s="180"/>
      <c r="J312" s="168">
        <f t="shared" si="40"/>
        <v>0</v>
      </c>
      <c r="K312" s="169"/>
      <c r="L312" s="170"/>
      <c r="M312" s="171" t="s">
        <v>1</v>
      </c>
      <c r="N312" s="251" t="s">
        <v>39</v>
      </c>
      <c r="O312" s="248">
        <v>0</v>
      </c>
      <c r="P312" s="248">
        <f t="shared" si="41"/>
        <v>0</v>
      </c>
      <c r="Q312" s="248">
        <v>0</v>
      </c>
      <c r="R312" s="248">
        <f t="shared" si="42"/>
        <v>0</v>
      </c>
      <c r="S312" s="248">
        <v>0</v>
      </c>
      <c r="T312" s="160">
        <f t="shared" si="43"/>
        <v>0</v>
      </c>
      <c r="AR312" s="161" t="s">
        <v>170</v>
      </c>
      <c r="AT312" s="161" t="s">
        <v>322</v>
      </c>
      <c r="AU312" s="161" t="s">
        <v>80</v>
      </c>
      <c r="AY312" s="211" t="s">
        <v>138</v>
      </c>
      <c r="BE312" s="249">
        <f t="shared" si="44"/>
        <v>0</v>
      </c>
      <c r="BF312" s="249">
        <f t="shared" si="45"/>
        <v>0</v>
      </c>
      <c r="BG312" s="249">
        <f t="shared" si="46"/>
        <v>0</v>
      </c>
      <c r="BH312" s="249">
        <f t="shared" si="47"/>
        <v>0</v>
      </c>
      <c r="BI312" s="249">
        <f t="shared" si="48"/>
        <v>0</v>
      </c>
      <c r="BJ312" s="211" t="s">
        <v>86</v>
      </c>
      <c r="BK312" s="249">
        <f t="shared" si="49"/>
        <v>0</v>
      </c>
      <c r="BL312" s="211" t="s">
        <v>144</v>
      </c>
      <c r="BM312" s="161" t="s">
        <v>1818</v>
      </c>
    </row>
    <row r="313" spans="2:65" s="2" customFormat="1" ht="66.75" customHeight="1">
      <c r="B313" s="246"/>
      <c r="C313" s="150" t="s">
        <v>864</v>
      </c>
      <c r="D313" s="150" t="s">
        <v>140</v>
      </c>
      <c r="E313" s="151" t="s">
        <v>3824</v>
      </c>
      <c r="F313" s="152" t="s">
        <v>3825</v>
      </c>
      <c r="G313" s="153" t="s">
        <v>299</v>
      </c>
      <c r="H313" s="154">
        <v>12</v>
      </c>
      <c r="I313" s="178"/>
      <c r="J313" s="155">
        <f t="shared" si="40"/>
        <v>0</v>
      </c>
      <c r="K313" s="247"/>
      <c r="L313" s="39"/>
      <c r="M313" s="157" t="s">
        <v>1</v>
      </c>
      <c r="N313" s="234" t="s">
        <v>39</v>
      </c>
      <c r="O313" s="248">
        <v>0</v>
      </c>
      <c r="P313" s="248">
        <f t="shared" si="41"/>
        <v>0</v>
      </c>
      <c r="Q313" s="248">
        <v>0</v>
      </c>
      <c r="R313" s="248">
        <f t="shared" si="42"/>
        <v>0</v>
      </c>
      <c r="S313" s="248">
        <v>0</v>
      </c>
      <c r="T313" s="160">
        <f t="shared" si="43"/>
        <v>0</v>
      </c>
      <c r="AR313" s="161" t="s">
        <v>144</v>
      </c>
      <c r="AT313" s="161" t="s">
        <v>140</v>
      </c>
      <c r="AU313" s="161" t="s">
        <v>80</v>
      </c>
      <c r="AY313" s="211" t="s">
        <v>138</v>
      </c>
      <c r="BE313" s="249">
        <f t="shared" si="44"/>
        <v>0</v>
      </c>
      <c r="BF313" s="249">
        <f t="shared" si="45"/>
        <v>0</v>
      </c>
      <c r="BG313" s="249">
        <f t="shared" si="46"/>
        <v>0</v>
      </c>
      <c r="BH313" s="249">
        <f t="shared" si="47"/>
        <v>0</v>
      </c>
      <c r="BI313" s="249">
        <f t="shared" si="48"/>
        <v>0</v>
      </c>
      <c r="BJ313" s="211" t="s">
        <v>86</v>
      </c>
      <c r="BK313" s="249">
        <f t="shared" si="49"/>
        <v>0</v>
      </c>
      <c r="BL313" s="211" t="s">
        <v>144</v>
      </c>
      <c r="BM313" s="161" t="s">
        <v>1821</v>
      </c>
    </row>
    <row r="314" spans="2:65" s="2" customFormat="1" ht="24.2" customHeight="1">
      <c r="B314" s="246"/>
      <c r="C314" s="163" t="s">
        <v>868</v>
      </c>
      <c r="D314" s="163" t="s">
        <v>322</v>
      </c>
      <c r="E314" s="164" t="s">
        <v>3826</v>
      </c>
      <c r="F314" s="165" t="s">
        <v>3827</v>
      </c>
      <c r="G314" s="166" t="s">
        <v>299</v>
      </c>
      <c r="H314" s="167">
        <v>12</v>
      </c>
      <c r="I314" s="180"/>
      <c r="J314" s="168">
        <f t="shared" si="40"/>
        <v>0</v>
      </c>
      <c r="K314" s="169"/>
      <c r="L314" s="170"/>
      <c r="M314" s="171" t="s">
        <v>1</v>
      </c>
      <c r="N314" s="251" t="s">
        <v>39</v>
      </c>
      <c r="O314" s="248">
        <v>0</v>
      </c>
      <c r="P314" s="248">
        <f t="shared" si="41"/>
        <v>0</v>
      </c>
      <c r="Q314" s="248">
        <v>0</v>
      </c>
      <c r="R314" s="248">
        <f t="shared" si="42"/>
        <v>0</v>
      </c>
      <c r="S314" s="248">
        <v>0</v>
      </c>
      <c r="T314" s="160">
        <f t="shared" si="43"/>
        <v>0</v>
      </c>
      <c r="AR314" s="161" t="s">
        <v>170</v>
      </c>
      <c r="AT314" s="161" t="s">
        <v>322</v>
      </c>
      <c r="AU314" s="161" t="s">
        <v>80</v>
      </c>
      <c r="AY314" s="211" t="s">
        <v>138</v>
      </c>
      <c r="BE314" s="249">
        <f t="shared" si="44"/>
        <v>0</v>
      </c>
      <c r="BF314" s="249">
        <f t="shared" si="45"/>
        <v>0</v>
      </c>
      <c r="BG314" s="249">
        <f t="shared" si="46"/>
        <v>0</v>
      </c>
      <c r="BH314" s="249">
        <f t="shared" si="47"/>
        <v>0</v>
      </c>
      <c r="BI314" s="249">
        <f t="shared" si="48"/>
        <v>0</v>
      </c>
      <c r="BJ314" s="211" t="s">
        <v>86</v>
      </c>
      <c r="BK314" s="249">
        <f t="shared" si="49"/>
        <v>0</v>
      </c>
      <c r="BL314" s="211" t="s">
        <v>144</v>
      </c>
      <c r="BM314" s="161" t="s">
        <v>1824</v>
      </c>
    </row>
    <row r="315" spans="2:65" s="2" customFormat="1" ht="66.75" customHeight="1">
      <c r="B315" s="246"/>
      <c r="C315" s="150" t="s">
        <v>872</v>
      </c>
      <c r="D315" s="150" t="s">
        <v>140</v>
      </c>
      <c r="E315" s="151" t="s">
        <v>3828</v>
      </c>
      <c r="F315" s="152" t="s">
        <v>3829</v>
      </c>
      <c r="G315" s="153" t="s">
        <v>299</v>
      </c>
      <c r="H315" s="154">
        <v>5</v>
      </c>
      <c r="I315" s="178"/>
      <c r="J315" s="155">
        <f t="shared" ref="J315:J320" si="50">ROUND(I315*H315,2)</f>
        <v>0</v>
      </c>
      <c r="K315" s="247"/>
      <c r="L315" s="39"/>
      <c r="M315" s="157" t="s">
        <v>1</v>
      </c>
      <c r="N315" s="234" t="s">
        <v>39</v>
      </c>
      <c r="O315" s="248">
        <v>0</v>
      </c>
      <c r="P315" s="248">
        <f t="shared" ref="P315:P320" si="51">O315*H315</f>
        <v>0</v>
      </c>
      <c r="Q315" s="248">
        <v>0</v>
      </c>
      <c r="R315" s="248">
        <f t="shared" ref="R315:R320" si="52">Q315*H315</f>
        <v>0</v>
      </c>
      <c r="S315" s="248">
        <v>0</v>
      </c>
      <c r="T315" s="160">
        <f t="shared" ref="T315:T320" si="53">S315*H315</f>
        <v>0</v>
      </c>
      <c r="AR315" s="161" t="s">
        <v>144</v>
      </c>
      <c r="AT315" s="161" t="s">
        <v>140</v>
      </c>
      <c r="AU315" s="161" t="s">
        <v>80</v>
      </c>
      <c r="AY315" s="211" t="s">
        <v>138</v>
      </c>
      <c r="BE315" s="249">
        <f t="shared" ref="BE315:BE320" si="54">IF(N315="základná",J315,0)</f>
        <v>0</v>
      </c>
      <c r="BF315" s="249">
        <f t="shared" ref="BF315:BF320" si="55">IF(N315="znížená",J315,0)</f>
        <v>0</v>
      </c>
      <c r="BG315" s="249">
        <f t="shared" ref="BG315:BG320" si="56">IF(N315="zákl. prenesená",J315,0)</f>
        <v>0</v>
      </c>
      <c r="BH315" s="249">
        <f t="shared" ref="BH315:BH320" si="57">IF(N315="zníž. prenesená",J315,0)</f>
        <v>0</v>
      </c>
      <c r="BI315" s="249">
        <f t="shared" ref="BI315:BI320" si="58">IF(N315="nulová",J315,0)</f>
        <v>0</v>
      </c>
      <c r="BJ315" s="211" t="s">
        <v>86</v>
      </c>
      <c r="BK315" s="249">
        <f t="shared" ref="BK315:BK320" si="59">ROUND(I315*H315,2)</f>
        <v>0</v>
      </c>
      <c r="BL315" s="211" t="s">
        <v>144</v>
      </c>
      <c r="BM315" s="161" t="s">
        <v>1827</v>
      </c>
    </row>
    <row r="316" spans="2:65" s="2" customFormat="1" ht="24.2" customHeight="1">
      <c r="B316" s="246"/>
      <c r="C316" s="163" t="s">
        <v>876</v>
      </c>
      <c r="D316" s="163" t="s">
        <v>322</v>
      </c>
      <c r="E316" s="164" t="s">
        <v>3830</v>
      </c>
      <c r="F316" s="165" t="s">
        <v>3831</v>
      </c>
      <c r="G316" s="166" t="s">
        <v>299</v>
      </c>
      <c r="H316" s="167">
        <v>5</v>
      </c>
      <c r="I316" s="180"/>
      <c r="J316" s="168">
        <f t="shared" si="50"/>
        <v>0</v>
      </c>
      <c r="K316" s="169"/>
      <c r="L316" s="170"/>
      <c r="M316" s="171" t="s">
        <v>1</v>
      </c>
      <c r="N316" s="251" t="s">
        <v>39</v>
      </c>
      <c r="O316" s="248">
        <v>0</v>
      </c>
      <c r="P316" s="248">
        <f t="shared" si="51"/>
        <v>0</v>
      </c>
      <c r="Q316" s="248">
        <v>0</v>
      </c>
      <c r="R316" s="248">
        <f t="shared" si="52"/>
        <v>0</v>
      </c>
      <c r="S316" s="248">
        <v>0</v>
      </c>
      <c r="T316" s="160">
        <f t="shared" si="53"/>
        <v>0</v>
      </c>
      <c r="AR316" s="161" t="s">
        <v>170</v>
      </c>
      <c r="AT316" s="161" t="s">
        <v>322</v>
      </c>
      <c r="AU316" s="161" t="s">
        <v>80</v>
      </c>
      <c r="AY316" s="211" t="s">
        <v>138</v>
      </c>
      <c r="BE316" s="249">
        <f t="shared" si="54"/>
        <v>0</v>
      </c>
      <c r="BF316" s="249">
        <f t="shared" si="55"/>
        <v>0</v>
      </c>
      <c r="BG316" s="249">
        <f t="shared" si="56"/>
        <v>0</v>
      </c>
      <c r="BH316" s="249">
        <f t="shared" si="57"/>
        <v>0</v>
      </c>
      <c r="BI316" s="249">
        <f t="shared" si="58"/>
        <v>0</v>
      </c>
      <c r="BJ316" s="211" t="s">
        <v>86</v>
      </c>
      <c r="BK316" s="249">
        <f t="shared" si="59"/>
        <v>0</v>
      </c>
      <c r="BL316" s="211" t="s">
        <v>144</v>
      </c>
      <c r="BM316" s="161" t="s">
        <v>1830</v>
      </c>
    </row>
    <row r="317" spans="2:65" s="2" customFormat="1" ht="21.75" customHeight="1">
      <c r="B317" s="246"/>
      <c r="C317" s="150" t="s">
        <v>880</v>
      </c>
      <c r="D317" s="150" t="s">
        <v>140</v>
      </c>
      <c r="E317" s="151" t="s">
        <v>3832</v>
      </c>
      <c r="F317" s="152" t="s">
        <v>3833</v>
      </c>
      <c r="G317" s="153" t="s">
        <v>299</v>
      </c>
      <c r="H317" s="154">
        <v>72</v>
      </c>
      <c r="I317" s="178"/>
      <c r="J317" s="155">
        <f t="shared" si="50"/>
        <v>0</v>
      </c>
      <c r="K317" s="247"/>
      <c r="L317" s="39"/>
      <c r="M317" s="157" t="s">
        <v>1</v>
      </c>
      <c r="N317" s="234" t="s">
        <v>39</v>
      </c>
      <c r="O317" s="248">
        <v>0</v>
      </c>
      <c r="P317" s="248">
        <f t="shared" si="51"/>
        <v>0</v>
      </c>
      <c r="Q317" s="248">
        <v>0</v>
      </c>
      <c r="R317" s="248">
        <f t="shared" si="52"/>
        <v>0</v>
      </c>
      <c r="S317" s="248">
        <v>0</v>
      </c>
      <c r="T317" s="160">
        <f t="shared" si="53"/>
        <v>0</v>
      </c>
      <c r="AR317" s="161" t="s">
        <v>144</v>
      </c>
      <c r="AT317" s="161" t="s">
        <v>140</v>
      </c>
      <c r="AU317" s="161" t="s">
        <v>80</v>
      </c>
      <c r="AY317" s="211" t="s">
        <v>138</v>
      </c>
      <c r="BE317" s="249">
        <f t="shared" si="54"/>
        <v>0</v>
      </c>
      <c r="BF317" s="249">
        <f t="shared" si="55"/>
        <v>0</v>
      </c>
      <c r="BG317" s="249">
        <f t="shared" si="56"/>
        <v>0</v>
      </c>
      <c r="BH317" s="249">
        <f t="shared" si="57"/>
        <v>0</v>
      </c>
      <c r="BI317" s="249">
        <f t="shared" si="58"/>
        <v>0</v>
      </c>
      <c r="BJ317" s="211" t="s">
        <v>86</v>
      </c>
      <c r="BK317" s="249">
        <f t="shared" si="59"/>
        <v>0</v>
      </c>
      <c r="BL317" s="211" t="s">
        <v>144</v>
      </c>
      <c r="BM317" s="161" t="s">
        <v>1833</v>
      </c>
    </row>
    <row r="318" spans="2:65" s="2" customFormat="1" ht="16.5" customHeight="1">
      <c r="B318" s="246"/>
      <c r="C318" s="163" t="s">
        <v>884</v>
      </c>
      <c r="D318" s="163" t="s">
        <v>322</v>
      </c>
      <c r="E318" s="164" t="s">
        <v>3834</v>
      </c>
      <c r="F318" s="165" t="s">
        <v>3835</v>
      </c>
      <c r="G318" s="166" t="s">
        <v>299</v>
      </c>
      <c r="H318" s="167">
        <v>72</v>
      </c>
      <c r="I318" s="180"/>
      <c r="J318" s="168">
        <f t="shared" si="50"/>
        <v>0</v>
      </c>
      <c r="K318" s="169"/>
      <c r="L318" s="170"/>
      <c r="M318" s="171" t="s">
        <v>1</v>
      </c>
      <c r="N318" s="251" t="s">
        <v>39</v>
      </c>
      <c r="O318" s="248">
        <v>0</v>
      </c>
      <c r="P318" s="248">
        <f t="shared" si="51"/>
        <v>0</v>
      </c>
      <c r="Q318" s="248">
        <v>0</v>
      </c>
      <c r="R318" s="248">
        <f t="shared" si="52"/>
        <v>0</v>
      </c>
      <c r="S318" s="248">
        <v>0</v>
      </c>
      <c r="T318" s="160">
        <f t="shared" si="53"/>
        <v>0</v>
      </c>
      <c r="AR318" s="161" t="s">
        <v>170</v>
      </c>
      <c r="AT318" s="161" t="s">
        <v>322</v>
      </c>
      <c r="AU318" s="161" t="s">
        <v>80</v>
      </c>
      <c r="AY318" s="211" t="s">
        <v>138</v>
      </c>
      <c r="BE318" s="249">
        <f t="shared" si="54"/>
        <v>0</v>
      </c>
      <c r="BF318" s="249">
        <f t="shared" si="55"/>
        <v>0</v>
      </c>
      <c r="BG318" s="249">
        <f t="shared" si="56"/>
        <v>0</v>
      </c>
      <c r="BH318" s="249">
        <f t="shared" si="57"/>
        <v>0</v>
      </c>
      <c r="BI318" s="249">
        <f t="shared" si="58"/>
        <v>0</v>
      </c>
      <c r="BJ318" s="211" t="s">
        <v>86</v>
      </c>
      <c r="BK318" s="249">
        <f t="shared" si="59"/>
        <v>0</v>
      </c>
      <c r="BL318" s="211" t="s">
        <v>144</v>
      </c>
      <c r="BM318" s="161" t="s">
        <v>1836</v>
      </c>
    </row>
    <row r="319" spans="2:65" s="2" customFormat="1" ht="24.2" customHeight="1">
      <c r="B319" s="246"/>
      <c r="C319" s="150" t="s">
        <v>888</v>
      </c>
      <c r="D319" s="150" t="s">
        <v>140</v>
      </c>
      <c r="E319" s="151" t="s">
        <v>3836</v>
      </c>
      <c r="F319" s="152" t="s">
        <v>3837</v>
      </c>
      <c r="G319" s="153" t="s">
        <v>299</v>
      </c>
      <c r="H319" s="154">
        <v>14</v>
      </c>
      <c r="I319" s="178"/>
      <c r="J319" s="155">
        <f t="shared" si="50"/>
        <v>0</v>
      </c>
      <c r="K319" s="247"/>
      <c r="L319" s="39"/>
      <c r="M319" s="157" t="s">
        <v>1</v>
      </c>
      <c r="N319" s="234" t="s">
        <v>39</v>
      </c>
      <c r="O319" s="248">
        <v>0</v>
      </c>
      <c r="P319" s="248">
        <f t="shared" si="51"/>
        <v>0</v>
      </c>
      <c r="Q319" s="248">
        <v>0</v>
      </c>
      <c r="R319" s="248">
        <f t="shared" si="52"/>
        <v>0</v>
      </c>
      <c r="S319" s="248">
        <v>0</v>
      </c>
      <c r="T319" s="160">
        <f t="shared" si="53"/>
        <v>0</v>
      </c>
      <c r="AR319" s="161" t="s">
        <v>144</v>
      </c>
      <c r="AT319" s="161" t="s">
        <v>140</v>
      </c>
      <c r="AU319" s="161" t="s">
        <v>80</v>
      </c>
      <c r="AY319" s="211" t="s">
        <v>138</v>
      </c>
      <c r="BE319" s="249">
        <f t="shared" si="54"/>
        <v>0</v>
      </c>
      <c r="BF319" s="249">
        <f t="shared" si="55"/>
        <v>0</v>
      </c>
      <c r="BG319" s="249">
        <f t="shared" si="56"/>
        <v>0</v>
      </c>
      <c r="BH319" s="249">
        <f t="shared" si="57"/>
        <v>0</v>
      </c>
      <c r="BI319" s="249">
        <f t="shared" si="58"/>
        <v>0</v>
      </c>
      <c r="BJ319" s="211" t="s">
        <v>86</v>
      </c>
      <c r="BK319" s="249">
        <f t="shared" si="59"/>
        <v>0</v>
      </c>
      <c r="BL319" s="211" t="s">
        <v>144</v>
      </c>
      <c r="BM319" s="161" t="s">
        <v>1839</v>
      </c>
    </row>
    <row r="320" spans="2:65" s="2" customFormat="1" ht="24.2" customHeight="1">
      <c r="B320" s="246"/>
      <c r="C320" s="163" t="s">
        <v>892</v>
      </c>
      <c r="D320" s="163" t="s">
        <v>322</v>
      </c>
      <c r="E320" s="164" t="s">
        <v>3838</v>
      </c>
      <c r="F320" s="165" t="s">
        <v>3839</v>
      </c>
      <c r="G320" s="166" t="s">
        <v>299</v>
      </c>
      <c r="H320" s="167">
        <v>14</v>
      </c>
      <c r="I320" s="180"/>
      <c r="J320" s="168">
        <f t="shared" si="50"/>
        <v>0</v>
      </c>
      <c r="K320" s="169"/>
      <c r="L320" s="170"/>
      <c r="M320" s="171" t="s">
        <v>1</v>
      </c>
      <c r="N320" s="251" t="s">
        <v>39</v>
      </c>
      <c r="O320" s="248">
        <v>0</v>
      </c>
      <c r="P320" s="248">
        <f t="shared" si="51"/>
        <v>0</v>
      </c>
      <c r="Q320" s="248">
        <v>0</v>
      </c>
      <c r="R320" s="248">
        <f t="shared" si="52"/>
        <v>0</v>
      </c>
      <c r="S320" s="248">
        <v>0</v>
      </c>
      <c r="T320" s="160">
        <f t="shared" si="53"/>
        <v>0</v>
      </c>
      <c r="AR320" s="161" t="s">
        <v>170</v>
      </c>
      <c r="AT320" s="161" t="s">
        <v>322</v>
      </c>
      <c r="AU320" s="161" t="s">
        <v>80</v>
      </c>
      <c r="AY320" s="211" t="s">
        <v>138</v>
      </c>
      <c r="BE320" s="249">
        <f t="shared" si="54"/>
        <v>0</v>
      </c>
      <c r="BF320" s="249">
        <f t="shared" si="55"/>
        <v>0</v>
      </c>
      <c r="BG320" s="249">
        <f t="shared" si="56"/>
        <v>0</v>
      </c>
      <c r="BH320" s="249">
        <f t="shared" si="57"/>
        <v>0</v>
      </c>
      <c r="BI320" s="249">
        <f t="shared" si="58"/>
        <v>0</v>
      </c>
      <c r="BJ320" s="211" t="s">
        <v>86</v>
      </c>
      <c r="BK320" s="249">
        <f t="shared" si="59"/>
        <v>0</v>
      </c>
      <c r="BL320" s="211" t="s">
        <v>144</v>
      </c>
      <c r="BM320" s="161" t="s">
        <v>1844</v>
      </c>
    </row>
    <row r="321" spans="2:65" s="239" customFormat="1" ht="25.9" customHeight="1">
      <c r="B321" s="240"/>
      <c r="D321" s="138" t="s">
        <v>72</v>
      </c>
      <c r="E321" s="139" t="s">
        <v>3840</v>
      </c>
      <c r="F321" s="139" t="s">
        <v>3841</v>
      </c>
      <c r="J321" s="241">
        <f>BK321</f>
        <v>0</v>
      </c>
      <c r="L321" s="240"/>
      <c r="M321" s="242"/>
      <c r="P321" s="243">
        <f>SUM(P322:P384)</f>
        <v>0</v>
      </c>
      <c r="R321" s="243">
        <f>SUM(R322:R384)</f>
        <v>0</v>
      </c>
      <c r="T321" s="244">
        <f>SUM(T322:T384)</f>
        <v>0</v>
      </c>
      <c r="AR321" s="138" t="s">
        <v>80</v>
      </c>
      <c r="AT321" s="145" t="s">
        <v>72</v>
      </c>
      <c r="AU321" s="145" t="s">
        <v>73</v>
      </c>
      <c r="AY321" s="138" t="s">
        <v>138</v>
      </c>
      <c r="BK321" s="146">
        <f>SUM(BK322:BK384)</f>
        <v>0</v>
      </c>
    </row>
    <row r="322" spans="2:65" s="2" customFormat="1" ht="24.2" customHeight="1">
      <c r="B322" s="246"/>
      <c r="C322" s="150" t="s">
        <v>899</v>
      </c>
      <c r="D322" s="150" t="s">
        <v>140</v>
      </c>
      <c r="E322" s="151" t="s">
        <v>3842</v>
      </c>
      <c r="F322" s="152" t="s">
        <v>3843</v>
      </c>
      <c r="G322" s="153" t="s">
        <v>299</v>
      </c>
      <c r="H322" s="154">
        <v>20</v>
      </c>
      <c r="I322" s="178"/>
      <c r="J322" s="155">
        <f t="shared" ref="J322:J384" si="60">ROUND(I322*H322,2)</f>
        <v>0</v>
      </c>
      <c r="K322" s="247"/>
      <c r="L322" s="39"/>
      <c r="M322" s="157" t="s">
        <v>1</v>
      </c>
      <c r="N322" s="234" t="s">
        <v>39</v>
      </c>
      <c r="O322" s="248">
        <v>0</v>
      </c>
      <c r="P322" s="248">
        <f t="shared" ref="P322:P384" si="61">O322*H322</f>
        <v>0</v>
      </c>
      <c r="Q322" s="248">
        <v>0</v>
      </c>
      <c r="R322" s="248">
        <f t="shared" ref="R322:R384" si="62">Q322*H322</f>
        <v>0</v>
      </c>
      <c r="S322" s="248">
        <v>0</v>
      </c>
      <c r="T322" s="160">
        <f t="shared" ref="T322:T384" si="63">S322*H322</f>
        <v>0</v>
      </c>
      <c r="AR322" s="161" t="s">
        <v>144</v>
      </c>
      <c r="AT322" s="161" t="s">
        <v>140</v>
      </c>
      <c r="AU322" s="161" t="s">
        <v>80</v>
      </c>
      <c r="AY322" s="211" t="s">
        <v>138</v>
      </c>
      <c r="BE322" s="249">
        <f t="shared" ref="BE322:BE384" si="64">IF(N322="základná",J322,0)</f>
        <v>0</v>
      </c>
      <c r="BF322" s="249">
        <f t="shared" ref="BF322:BF384" si="65">IF(N322="znížená",J322,0)</f>
        <v>0</v>
      </c>
      <c r="BG322" s="249">
        <f t="shared" ref="BG322:BG384" si="66">IF(N322="zákl. prenesená",J322,0)</f>
        <v>0</v>
      </c>
      <c r="BH322" s="249">
        <f t="shared" ref="BH322:BH384" si="67">IF(N322="zníž. prenesená",J322,0)</f>
        <v>0</v>
      </c>
      <c r="BI322" s="249">
        <f t="shared" ref="BI322:BI384" si="68">IF(N322="nulová",J322,0)</f>
        <v>0</v>
      </c>
      <c r="BJ322" s="211" t="s">
        <v>86</v>
      </c>
      <c r="BK322" s="249">
        <f t="shared" ref="BK322:BK384" si="69">ROUND(I322*H322,2)</f>
        <v>0</v>
      </c>
      <c r="BL322" s="211" t="s">
        <v>144</v>
      </c>
      <c r="BM322" s="161" t="s">
        <v>1849</v>
      </c>
    </row>
    <row r="323" spans="2:65" s="2" customFormat="1" ht="24.2" customHeight="1">
      <c r="B323" s="246"/>
      <c r="C323" s="163" t="s">
        <v>903</v>
      </c>
      <c r="D323" s="163" t="s">
        <v>322</v>
      </c>
      <c r="E323" s="164" t="s">
        <v>3844</v>
      </c>
      <c r="F323" s="165" t="s">
        <v>3845</v>
      </c>
      <c r="G323" s="166" t="s">
        <v>299</v>
      </c>
      <c r="H323" s="167">
        <v>20</v>
      </c>
      <c r="I323" s="180"/>
      <c r="J323" s="168">
        <f t="shared" si="60"/>
        <v>0</v>
      </c>
      <c r="K323" s="169"/>
      <c r="L323" s="170"/>
      <c r="M323" s="171" t="s">
        <v>1</v>
      </c>
      <c r="N323" s="251" t="s">
        <v>39</v>
      </c>
      <c r="O323" s="248">
        <v>0</v>
      </c>
      <c r="P323" s="248">
        <f t="shared" si="61"/>
        <v>0</v>
      </c>
      <c r="Q323" s="248">
        <v>0</v>
      </c>
      <c r="R323" s="248">
        <f t="shared" si="62"/>
        <v>0</v>
      </c>
      <c r="S323" s="248">
        <v>0</v>
      </c>
      <c r="T323" s="160">
        <f t="shared" si="63"/>
        <v>0</v>
      </c>
      <c r="AR323" s="161" t="s">
        <v>170</v>
      </c>
      <c r="AT323" s="161" t="s">
        <v>322</v>
      </c>
      <c r="AU323" s="161" t="s">
        <v>80</v>
      </c>
      <c r="AY323" s="211" t="s">
        <v>138</v>
      </c>
      <c r="BE323" s="249">
        <f t="shared" si="64"/>
        <v>0</v>
      </c>
      <c r="BF323" s="249">
        <f t="shared" si="65"/>
        <v>0</v>
      </c>
      <c r="BG323" s="249">
        <f t="shared" si="66"/>
        <v>0</v>
      </c>
      <c r="BH323" s="249">
        <f t="shared" si="67"/>
        <v>0</v>
      </c>
      <c r="BI323" s="249">
        <f t="shared" si="68"/>
        <v>0</v>
      </c>
      <c r="BJ323" s="211" t="s">
        <v>86</v>
      </c>
      <c r="BK323" s="249">
        <f t="shared" si="69"/>
        <v>0</v>
      </c>
      <c r="BL323" s="211" t="s">
        <v>144</v>
      </c>
      <c r="BM323" s="161" t="s">
        <v>3270</v>
      </c>
    </row>
    <row r="324" spans="2:65" s="2" customFormat="1" ht="24.2" customHeight="1">
      <c r="B324" s="246"/>
      <c r="C324" s="150" t="s">
        <v>909</v>
      </c>
      <c r="D324" s="150" t="s">
        <v>140</v>
      </c>
      <c r="E324" s="151" t="s">
        <v>3846</v>
      </c>
      <c r="F324" s="152" t="s">
        <v>3847</v>
      </c>
      <c r="G324" s="153" t="s">
        <v>299</v>
      </c>
      <c r="H324" s="154">
        <v>23</v>
      </c>
      <c r="I324" s="178"/>
      <c r="J324" s="155">
        <f t="shared" si="60"/>
        <v>0</v>
      </c>
      <c r="K324" s="247"/>
      <c r="L324" s="39"/>
      <c r="M324" s="157" t="s">
        <v>1</v>
      </c>
      <c r="N324" s="234" t="s">
        <v>39</v>
      </c>
      <c r="O324" s="248">
        <v>0</v>
      </c>
      <c r="P324" s="248">
        <f t="shared" si="61"/>
        <v>0</v>
      </c>
      <c r="Q324" s="248">
        <v>0</v>
      </c>
      <c r="R324" s="248">
        <f t="shared" si="62"/>
        <v>0</v>
      </c>
      <c r="S324" s="248">
        <v>0</v>
      </c>
      <c r="T324" s="160">
        <f t="shared" si="63"/>
        <v>0</v>
      </c>
      <c r="AR324" s="161" t="s">
        <v>144</v>
      </c>
      <c r="AT324" s="161" t="s">
        <v>140</v>
      </c>
      <c r="AU324" s="161" t="s">
        <v>80</v>
      </c>
      <c r="AY324" s="211" t="s">
        <v>138</v>
      </c>
      <c r="BE324" s="249">
        <f t="shared" si="64"/>
        <v>0</v>
      </c>
      <c r="BF324" s="249">
        <f t="shared" si="65"/>
        <v>0</v>
      </c>
      <c r="BG324" s="249">
        <f t="shared" si="66"/>
        <v>0</v>
      </c>
      <c r="BH324" s="249">
        <f t="shared" si="67"/>
        <v>0</v>
      </c>
      <c r="BI324" s="249">
        <f t="shared" si="68"/>
        <v>0</v>
      </c>
      <c r="BJ324" s="211" t="s">
        <v>86</v>
      </c>
      <c r="BK324" s="249">
        <f t="shared" si="69"/>
        <v>0</v>
      </c>
      <c r="BL324" s="211" t="s">
        <v>144</v>
      </c>
      <c r="BM324" s="161" t="s">
        <v>3273</v>
      </c>
    </row>
    <row r="325" spans="2:65" s="2" customFormat="1" ht="21.75" customHeight="1">
      <c r="B325" s="246"/>
      <c r="C325" s="163" t="s">
        <v>914</v>
      </c>
      <c r="D325" s="163" t="s">
        <v>322</v>
      </c>
      <c r="E325" s="164" t="s">
        <v>3848</v>
      </c>
      <c r="F325" s="165" t="s">
        <v>3849</v>
      </c>
      <c r="G325" s="166" t="s">
        <v>299</v>
      </c>
      <c r="H325" s="167">
        <v>23</v>
      </c>
      <c r="I325" s="180"/>
      <c r="J325" s="168">
        <f t="shared" si="60"/>
        <v>0</v>
      </c>
      <c r="K325" s="169"/>
      <c r="L325" s="170"/>
      <c r="M325" s="171" t="s">
        <v>1</v>
      </c>
      <c r="N325" s="251" t="s">
        <v>39</v>
      </c>
      <c r="O325" s="248">
        <v>0</v>
      </c>
      <c r="P325" s="248">
        <f t="shared" si="61"/>
        <v>0</v>
      </c>
      <c r="Q325" s="248">
        <v>0</v>
      </c>
      <c r="R325" s="248">
        <f t="shared" si="62"/>
        <v>0</v>
      </c>
      <c r="S325" s="248">
        <v>0</v>
      </c>
      <c r="T325" s="160">
        <f t="shared" si="63"/>
        <v>0</v>
      </c>
      <c r="AR325" s="161" t="s">
        <v>170</v>
      </c>
      <c r="AT325" s="161" t="s">
        <v>322</v>
      </c>
      <c r="AU325" s="161" t="s">
        <v>80</v>
      </c>
      <c r="AY325" s="211" t="s">
        <v>138</v>
      </c>
      <c r="BE325" s="249">
        <f t="shared" si="64"/>
        <v>0</v>
      </c>
      <c r="BF325" s="249">
        <f t="shared" si="65"/>
        <v>0</v>
      </c>
      <c r="BG325" s="249">
        <f t="shared" si="66"/>
        <v>0</v>
      </c>
      <c r="BH325" s="249">
        <f t="shared" si="67"/>
        <v>0</v>
      </c>
      <c r="BI325" s="249">
        <f t="shared" si="68"/>
        <v>0</v>
      </c>
      <c r="BJ325" s="211" t="s">
        <v>86</v>
      </c>
      <c r="BK325" s="249">
        <f t="shared" si="69"/>
        <v>0</v>
      </c>
      <c r="BL325" s="211" t="s">
        <v>144</v>
      </c>
      <c r="BM325" s="161" t="s">
        <v>3276</v>
      </c>
    </row>
    <row r="326" spans="2:65" s="2" customFormat="1" ht="24.2" customHeight="1">
      <c r="B326" s="246"/>
      <c r="C326" s="150" t="s">
        <v>918</v>
      </c>
      <c r="D326" s="150" t="s">
        <v>140</v>
      </c>
      <c r="E326" s="151" t="s">
        <v>3850</v>
      </c>
      <c r="F326" s="152" t="s">
        <v>3851</v>
      </c>
      <c r="G326" s="153" t="s">
        <v>299</v>
      </c>
      <c r="H326" s="154">
        <v>14</v>
      </c>
      <c r="I326" s="178"/>
      <c r="J326" s="155">
        <f t="shared" si="60"/>
        <v>0</v>
      </c>
      <c r="K326" s="247"/>
      <c r="L326" s="39"/>
      <c r="M326" s="157" t="s">
        <v>1</v>
      </c>
      <c r="N326" s="234" t="s">
        <v>39</v>
      </c>
      <c r="O326" s="248">
        <v>0</v>
      </c>
      <c r="P326" s="248">
        <f t="shared" si="61"/>
        <v>0</v>
      </c>
      <c r="Q326" s="248">
        <v>0</v>
      </c>
      <c r="R326" s="248">
        <f t="shared" si="62"/>
        <v>0</v>
      </c>
      <c r="S326" s="248">
        <v>0</v>
      </c>
      <c r="T326" s="160">
        <f t="shared" si="63"/>
        <v>0</v>
      </c>
      <c r="AR326" s="161" t="s">
        <v>144</v>
      </c>
      <c r="AT326" s="161" t="s">
        <v>140</v>
      </c>
      <c r="AU326" s="161" t="s">
        <v>80</v>
      </c>
      <c r="AY326" s="211" t="s">
        <v>138</v>
      </c>
      <c r="BE326" s="249">
        <f t="shared" si="64"/>
        <v>0</v>
      </c>
      <c r="BF326" s="249">
        <f t="shared" si="65"/>
        <v>0</v>
      </c>
      <c r="BG326" s="249">
        <f t="shared" si="66"/>
        <v>0</v>
      </c>
      <c r="BH326" s="249">
        <f t="shared" si="67"/>
        <v>0</v>
      </c>
      <c r="BI326" s="249">
        <f t="shared" si="68"/>
        <v>0</v>
      </c>
      <c r="BJ326" s="211" t="s">
        <v>86</v>
      </c>
      <c r="BK326" s="249">
        <f t="shared" si="69"/>
        <v>0</v>
      </c>
      <c r="BL326" s="211" t="s">
        <v>144</v>
      </c>
      <c r="BM326" s="161" t="s">
        <v>3277</v>
      </c>
    </row>
    <row r="327" spans="2:65" s="2" customFormat="1" ht="24.2" customHeight="1">
      <c r="B327" s="246"/>
      <c r="C327" s="163" t="s">
        <v>922</v>
      </c>
      <c r="D327" s="163" t="s">
        <v>322</v>
      </c>
      <c r="E327" s="164" t="s">
        <v>3852</v>
      </c>
      <c r="F327" s="165" t="s">
        <v>3853</v>
      </c>
      <c r="G327" s="166" t="s">
        <v>299</v>
      </c>
      <c r="H327" s="167">
        <v>14</v>
      </c>
      <c r="I327" s="180"/>
      <c r="J327" s="168">
        <f t="shared" si="60"/>
        <v>0</v>
      </c>
      <c r="K327" s="169"/>
      <c r="L327" s="170"/>
      <c r="M327" s="171" t="s">
        <v>1</v>
      </c>
      <c r="N327" s="251" t="s">
        <v>39</v>
      </c>
      <c r="O327" s="248">
        <v>0</v>
      </c>
      <c r="P327" s="248">
        <f t="shared" si="61"/>
        <v>0</v>
      </c>
      <c r="Q327" s="248">
        <v>0</v>
      </c>
      <c r="R327" s="248">
        <f t="shared" si="62"/>
        <v>0</v>
      </c>
      <c r="S327" s="248">
        <v>0</v>
      </c>
      <c r="T327" s="160">
        <f t="shared" si="63"/>
        <v>0</v>
      </c>
      <c r="AR327" s="161" t="s">
        <v>170</v>
      </c>
      <c r="AT327" s="161" t="s">
        <v>322</v>
      </c>
      <c r="AU327" s="161" t="s">
        <v>80</v>
      </c>
      <c r="AY327" s="211" t="s">
        <v>138</v>
      </c>
      <c r="BE327" s="249">
        <f t="shared" si="64"/>
        <v>0</v>
      </c>
      <c r="BF327" s="249">
        <f t="shared" si="65"/>
        <v>0</v>
      </c>
      <c r="BG327" s="249">
        <f t="shared" si="66"/>
        <v>0</v>
      </c>
      <c r="BH327" s="249">
        <f t="shared" si="67"/>
        <v>0</v>
      </c>
      <c r="BI327" s="249">
        <f t="shared" si="68"/>
        <v>0</v>
      </c>
      <c r="BJ327" s="211" t="s">
        <v>86</v>
      </c>
      <c r="BK327" s="249">
        <f t="shared" si="69"/>
        <v>0</v>
      </c>
      <c r="BL327" s="211" t="s">
        <v>144</v>
      </c>
      <c r="BM327" s="161" t="s">
        <v>3282</v>
      </c>
    </row>
    <row r="328" spans="2:65" s="2" customFormat="1" ht="24.2" customHeight="1">
      <c r="B328" s="246"/>
      <c r="C328" s="150" t="s">
        <v>926</v>
      </c>
      <c r="D328" s="150" t="s">
        <v>140</v>
      </c>
      <c r="E328" s="151" t="s">
        <v>3854</v>
      </c>
      <c r="F328" s="152" t="s">
        <v>3855</v>
      </c>
      <c r="G328" s="153" t="s">
        <v>299</v>
      </c>
      <c r="H328" s="154">
        <v>20</v>
      </c>
      <c r="I328" s="178"/>
      <c r="J328" s="155">
        <f t="shared" si="60"/>
        <v>0</v>
      </c>
      <c r="K328" s="247"/>
      <c r="L328" s="39"/>
      <c r="M328" s="157" t="s">
        <v>1</v>
      </c>
      <c r="N328" s="234" t="s">
        <v>39</v>
      </c>
      <c r="O328" s="248">
        <v>0</v>
      </c>
      <c r="P328" s="248">
        <f t="shared" si="61"/>
        <v>0</v>
      </c>
      <c r="Q328" s="248">
        <v>0</v>
      </c>
      <c r="R328" s="248">
        <f t="shared" si="62"/>
        <v>0</v>
      </c>
      <c r="S328" s="248">
        <v>0</v>
      </c>
      <c r="T328" s="160">
        <f t="shared" si="63"/>
        <v>0</v>
      </c>
      <c r="AR328" s="161" t="s">
        <v>144</v>
      </c>
      <c r="AT328" s="161" t="s">
        <v>140</v>
      </c>
      <c r="AU328" s="161" t="s">
        <v>80</v>
      </c>
      <c r="AY328" s="211" t="s">
        <v>138</v>
      </c>
      <c r="BE328" s="249">
        <f t="shared" si="64"/>
        <v>0</v>
      </c>
      <c r="BF328" s="249">
        <f t="shared" si="65"/>
        <v>0</v>
      </c>
      <c r="BG328" s="249">
        <f t="shared" si="66"/>
        <v>0</v>
      </c>
      <c r="BH328" s="249">
        <f t="shared" si="67"/>
        <v>0</v>
      </c>
      <c r="BI328" s="249">
        <f t="shared" si="68"/>
        <v>0</v>
      </c>
      <c r="BJ328" s="211" t="s">
        <v>86</v>
      </c>
      <c r="BK328" s="249">
        <f t="shared" si="69"/>
        <v>0</v>
      </c>
      <c r="BL328" s="211" t="s">
        <v>144</v>
      </c>
      <c r="BM328" s="161" t="s">
        <v>3285</v>
      </c>
    </row>
    <row r="329" spans="2:65" s="2" customFormat="1" ht="24.2" customHeight="1">
      <c r="B329" s="246"/>
      <c r="C329" s="163" t="s">
        <v>930</v>
      </c>
      <c r="D329" s="163" t="s">
        <v>322</v>
      </c>
      <c r="E329" s="164" t="s">
        <v>3856</v>
      </c>
      <c r="F329" s="165" t="s">
        <v>3857</v>
      </c>
      <c r="G329" s="166" t="s">
        <v>299</v>
      </c>
      <c r="H329" s="167">
        <v>20</v>
      </c>
      <c r="I329" s="180"/>
      <c r="J329" s="168">
        <f t="shared" si="60"/>
        <v>0</v>
      </c>
      <c r="K329" s="169"/>
      <c r="L329" s="170"/>
      <c r="M329" s="171" t="s">
        <v>1</v>
      </c>
      <c r="N329" s="251" t="s">
        <v>39</v>
      </c>
      <c r="O329" s="248">
        <v>0</v>
      </c>
      <c r="P329" s="248">
        <f t="shared" si="61"/>
        <v>0</v>
      </c>
      <c r="Q329" s="248">
        <v>0</v>
      </c>
      <c r="R329" s="248">
        <f t="shared" si="62"/>
        <v>0</v>
      </c>
      <c r="S329" s="248">
        <v>0</v>
      </c>
      <c r="T329" s="160">
        <f t="shared" si="63"/>
        <v>0</v>
      </c>
      <c r="AR329" s="161" t="s">
        <v>170</v>
      </c>
      <c r="AT329" s="161" t="s">
        <v>322</v>
      </c>
      <c r="AU329" s="161" t="s">
        <v>80</v>
      </c>
      <c r="AY329" s="211" t="s">
        <v>138</v>
      </c>
      <c r="BE329" s="249">
        <f t="shared" si="64"/>
        <v>0</v>
      </c>
      <c r="BF329" s="249">
        <f t="shared" si="65"/>
        <v>0</v>
      </c>
      <c r="BG329" s="249">
        <f t="shared" si="66"/>
        <v>0</v>
      </c>
      <c r="BH329" s="249">
        <f t="shared" si="67"/>
        <v>0</v>
      </c>
      <c r="BI329" s="249">
        <f t="shared" si="68"/>
        <v>0</v>
      </c>
      <c r="BJ329" s="211" t="s">
        <v>86</v>
      </c>
      <c r="BK329" s="249">
        <f t="shared" si="69"/>
        <v>0</v>
      </c>
      <c r="BL329" s="211" t="s">
        <v>144</v>
      </c>
      <c r="BM329" s="161" t="s">
        <v>3288</v>
      </c>
    </row>
    <row r="330" spans="2:65" s="2" customFormat="1" ht="24.2" customHeight="1">
      <c r="B330" s="246"/>
      <c r="C330" s="150" t="s">
        <v>934</v>
      </c>
      <c r="D330" s="150" t="s">
        <v>140</v>
      </c>
      <c r="E330" s="151" t="s">
        <v>3858</v>
      </c>
      <c r="F330" s="152" t="s">
        <v>3859</v>
      </c>
      <c r="G330" s="153" t="s">
        <v>299</v>
      </c>
      <c r="H330" s="154">
        <v>72</v>
      </c>
      <c r="I330" s="178"/>
      <c r="J330" s="155">
        <f t="shared" si="60"/>
        <v>0</v>
      </c>
      <c r="K330" s="247"/>
      <c r="L330" s="39"/>
      <c r="M330" s="157" t="s">
        <v>1</v>
      </c>
      <c r="N330" s="234" t="s">
        <v>39</v>
      </c>
      <c r="O330" s="248">
        <v>0</v>
      </c>
      <c r="P330" s="248">
        <f t="shared" si="61"/>
        <v>0</v>
      </c>
      <c r="Q330" s="248">
        <v>0</v>
      </c>
      <c r="R330" s="248">
        <f t="shared" si="62"/>
        <v>0</v>
      </c>
      <c r="S330" s="248">
        <v>0</v>
      </c>
      <c r="T330" s="160">
        <f t="shared" si="63"/>
        <v>0</v>
      </c>
      <c r="AR330" s="161" t="s">
        <v>144</v>
      </c>
      <c r="AT330" s="161" t="s">
        <v>140</v>
      </c>
      <c r="AU330" s="161" t="s">
        <v>80</v>
      </c>
      <c r="AY330" s="211" t="s">
        <v>138</v>
      </c>
      <c r="BE330" s="249">
        <f t="shared" si="64"/>
        <v>0</v>
      </c>
      <c r="BF330" s="249">
        <f t="shared" si="65"/>
        <v>0</v>
      </c>
      <c r="BG330" s="249">
        <f t="shared" si="66"/>
        <v>0</v>
      </c>
      <c r="BH330" s="249">
        <f t="shared" si="67"/>
        <v>0</v>
      </c>
      <c r="BI330" s="249">
        <f t="shared" si="68"/>
        <v>0</v>
      </c>
      <c r="BJ330" s="211" t="s">
        <v>86</v>
      </c>
      <c r="BK330" s="249">
        <f t="shared" si="69"/>
        <v>0</v>
      </c>
      <c r="BL330" s="211" t="s">
        <v>144</v>
      </c>
      <c r="BM330" s="161" t="s">
        <v>3291</v>
      </c>
    </row>
    <row r="331" spans="2:65" s="2" customFormat="1" ht="21.75" customHeight="1">
      <c r="B331" s="246"/>
      <c r="C331" s="163" t="s">
        <v>938</v>
      </c>
      <c r="D331" s="163" t="s">
        <v>322</v>
      </c>
      <c r="E331" s="164" t="s">
        <v>3860</v>
      </c>
      <c r="F331" s="165" t="s">
        <v>3861</v>
      </c>
      <c r="G331" s="166" t="s">
        <v>299</v>
      </c>
      <c r="H331" s="167">
        <v>72</v>
      </c>
      <c r="I331" s="180"/>
      <c r="J331" s="168">
        <f t="shared" si="60"/>
        <v>0</v>
      </c>
      <c r="K331" s="169"/>
      <c r="L331" s="170"/>
      <c r="M331" s="171" t="s">
        <v>1</v>
      </c>
      <c r="N331" s="251" t="s">
        <v>39</v>
      </c>
      <c r="O331" s="248">
        <v>0</v>
      </c>
      <c r="P331" s="248">
        <f t="shared" si="61"/>
        <v>0</v>
      </c>
      <c r="Q331" s="248">
        <v>0</v>
      </c>
      <c r="R331" s="248">
        <f t="shared" si="62"/>
        <v>0</v>
      </c>
      <c r="S331" s="248">
        <v>0</v>
      </c>
      <c r="T331" s="160">
        <f t="shared" si="63"/>
        <v>0</v>
      </c>
      <c r="AR331" s="161" t="s">
        <v>170</v>
      </c>
      <c r="AT331" s="161" t="s">
        <v>322</v>
      </c>
      <c r="AU331" s="161" t="s">
        <v>80</v>
      </c>
      <c r="AY331" s="211" t="s">
        <v>138</v>
      </c>
      <c r="BE331" s="249">
        <f t="shared" si="64"/>
        <v>0</v>
      </c>
      <c r="BF331" s="249">
        <f t="shared" si="65"/>
        <v>0</v>
      </c>
      <c r="BG331" s="249">
        <f t="shared" si="66"/>
        <v>0</v>
      </c>
      <c r="BH331" s="249">
        <f t="shared" si="67"/>
        <v>0</v>
      </c>
      <c r="BI331" s="249">
        <f t="shared" si="68"/>
        <v>0</v>
      </c>
      <c r="BJ331" s="211" t="s">
        <v>86</v>
      </c>
      <c r="BK331" s="249">
        <f t="shared" si="69"/>
        <v>0</v>
      </c>
      <c r="BL331" s="211" t="s">
        <v>144</v>
      </c>
      <c r="BM331" s="161" t="s">
        <v>3294</v>
      </c>
    </row>
    <row r="332" spans="2:65" s="2" customFormat="1" ht="24.2" customHeight="1">
      <c r="B332" s="246"/>
      <c r="C332" s="150" t="s">
        <v>942</v>
      </c>
      <c r="D332" s="150" t="s">
        <v>140</v>
      </c>
      <c r="E332" s="151" t="s">
        <v>3862</v>
      </c>
      <c r="F332" s="152" t="s">
        <v>3863</v>
      </c>
      <c r="G332" s="153" t="s">
        <v>299</v>
      </c>
      <c r="H332" s="154">
        <v>54</v>
      </c>
      <c r="I332" s="178"/>
      <c r="J332" s="155">
        <f t="shared" si="60"/>
        <v>0</v>
      </c>
      <c r="K332" s="247"/>
      <c r="L332" s="39"/>
      <c r="M332" s="157" t="s">
        <v>1</v>
      </c>
      <c r="N332" s="234" t="s">
        <v>39</v>
      </c>
      <c r="O332" s="248">
        <v>0</v>
      </c>
      <c r="P332" s="248">
        <f t="shared" si="61"/>
        <v>0</v>
      </c>
      <c r="Q332" s="248">
        <v>0</v>
      </c>
      <c r="R332" s="248">
        <f t="shared" si="62"/>
        <v>0</v>
      </c>
      <c r="S332" s="248">
        <v>0</v>
      </c>
      <c r="T332" s="160">
        <f t="shared" si="63"/>
        <v>0</v>
      </c>
      <c r="AR332" s="161" t="s">
        <v>144</v>
      </c>
      <c r="AT332" s="161" t="s">
        <v>140</v>
      </c>
      <c r="AU332" s="161" t="s">
        <v>80</v>
      </c>
      <c r="AY332" s="211" t="s">
        <v>138</v>
      </c>
      <c r="BE332" s="249">
        <f t="shared" si="64"/>
        <v>0</v>
      </c>
      <c r="BF332" s="249">
        <f t="shared" si="65"/>
        <v>0</v>
      </c>
      <c r="BG332" s="249">
        <f t="shared" si="66"/>
        <v>0</v>
      </c>
      <c r="BH332" s="249">
        <f t="shared" si="67"/>
        <v>0</v>
      </c>
      <c r="BI332" s="249">
        <f t="shared" si="68"/>
        <v>0</v>
      </c>
      <c r="BJ332" s="211" t="s">
        <v>86</v>
      </c>
      <c r="BK332" s="249">
        <f t="shared" si="69"/>
        <v>0</v>
      </c>
      <c r="BL332" s="211" t="s">
        <v>144</v>
      </c>
      <c r="BM332" s="161" t="s">
        <v>3297</v>
      </c>
    </row>
    <row r="333" spans="2:65" s="2" customFormat="1" ht="24.2" customHeight="1">
      <c r="B333" s="246"/>
      <c r="C333" s="163" t="s">
        <v>946</v>
      </c>
      <c r="D333" s="163" t="s">
        <v>322</v>
      </c>
      <c r="E333" s="164" t="s">
        <v>3864</v>
      </c>
      <c r="F333" s="165" t="s">
        <v>3865</v>
      </c>
      <c r="G333" s="166" t="s">
        <v>299</v>
      </c>
      <c r="H333" s="167">
        <v>54</v>
      </c>
      <c r="I333" s="180"/>
      <c r="J333" s="168">
        <f t="shared" si="60"/>
        <v>0</v>
      </c>
      <c r="K333" s="169"/>
      <c r="L333" s="170"/>
      <c r="M333" s="171" t="s">
        <v>1</v>
      </c>
      <c r="N333" s="251" t="s">
        <v>39</v>
      </c>
      <c r="O333" s="248">
        <v>0</v>
      </c>
      <c r="P333" s="248">
        <f t="shared" si="61"/>
        <v>0</v>
      </c>
      <c r="Q333" s="248">
        <v>0</v>
      </c>
      <c r="R333" s="248">
        <f t="shared" si="62"/>
        <v>0</v>
      </c>
      <c r="S333" s="248">
        <v>0</v>
      </c>
      <c r="T333" s="160">
        <f t="shared" si="63"/>
        <v>0</v>
      </c>
      <c r="AR333" s="161" t="s">
        <v>170</v>
      </c>
      <c r="AT333" s="161" t="s">
        <v>322</v>
      </c>
      <c r="AU333" s="161" t="s">
        <v>80</v>
      </c>
      <c r="AY333" s="211" t="s">
        <v>138</v>
      </c>
      <c r="BE333" s="249">
        <f t="shared" si="64"/>
        <v>0</v>
      </c>
      <c r="BF333" s="249">
        <f t="shared" si="65"/>
        <v>0</v>
      </c>
      <c r="BG333" s="249">
        <f t="shared" si="66"/>
        <v>0</v>
      </c>
      <c r="BH333" s="249">
        <f t="shared" si="67"/>
        <v>0</v>
      </c>
      <c r="BI333" s="249">
        <f t="shared" si="68"/>
        <v>0</v>
      </c>
      <c r="BJ333" s="211" t="s">
        <v>86</v>
      </c>
      <c r="BK333" s="249">
        <f t="shared" si="69"/>
        <v>0</v>
      </c>
      <c r="BL333" s="211" t="s">
        <v>144</v>
      </c>
      <c r="BM333" s="161" t="s">
        <v>3300</v>
      </c>
    </row>
    <row r="334" spans="2:65" s="2" customFormat="1" ht="16.5" customHeight="1">
      <c r="B334" s="246"/>
      <c r="C334" s="150" t="s">
        <v>950</v>
      </c>
      <c r="D334" s="150" t="s">
        <v>140</v>
      </c>
      <c r="E334" s="151" t="s">
        <v>3866</v>
      </c>
      <c r="F334" s="152" t="s">
        <v>3867</v>
      </c>
      <c r="G334" s="153" t="s">
        <v>299</v>
      </c>
      <c r="H334" s="154">
        <v>29</v>
      </c>
      <c r="I334" s="178"/>
      <c r="J334" s="155">
        <f t="shared" si="60"/>
        <v>0</v>
      </c>
      <c r="K334" s="247"/>
      <c r="L334" s="39"/>
      <c r="M334" s="157" t="s">
        <v>1</v>
      </c>
      <c r="N334" s="234" t="s">
        <v>39</v>
      </c>
      <c r="O334" s="248">
        <v>0</v>
      </c>
      <c r="P334" s="248">
        <f t="shared" si="61"/>
        <v>0</v>
      </c>
      <c r="Q334" s="248">
        <v>0</v>
      </c>
      <c r="R334" s="248">
        <f t="shared" si="62"/>
        <v>0</v>
      </c>
      <c r="S334" s="248">
        <v>0</v>
      </c>
      <c r="T334" s="160">
        <f t="shared" si="63"/>
        <v>0</v>
      </c>
      <c r="AR334" s="161" t="s">
        <v>144</v>
      </c>
      <c r="AT334" s="161" t="s">
        <v>140</v>
      </c>
      <c r="AU334" s="161" t="s">
        <v>80</v>
      </c>
      <c r="AY334" s="211" t="s">
        <v>138</v>
      </c>
      <c r="BE334" s="249">
        <f t="shared" si="64"/>
        <v>0</v>
      </c>
      <c r="BF334" s="249">
        <f t="shared" si="65"/>
        <v>0</v>
      </c>
      <c r="BG334" s="249">
        <f t="shared" si="66"/>
        <v>0</v>
      </c>
      <c r="BH334" s="249">
        <f t="shared" si="67"/>
        <v>0</v>
      </c>
      <c r="BI334" s="249">
        <f t="shared" si="68"/>
        <v>0</v>
      </c>
      <c r="BJ334" s="211" t="s">
        <v>86</v>
      </c>
      <c r="BK334" s="249">
        <f t="shared" si="69"/>
        <v>0</v>
      </c>
      <c r="BL334" s="211" t="s">
        <v>144</v>
      </c>
      <c r="BM334" s="161" t="s">
        <v>3303</v>
      </c>
    </row>
    <row r="335" spans="2:65" s="2" customFormat="1" ht="16.5" customHeight="1">
      <c r="B335" s="246"/>
      <c r="C335" s="163" t="s">
        <v>954</v>
      </c>
      <c r="D335" s="163" t="s">
        <v>322</v>
      </c>
      <c r="E335" s="164" t="s">
        <v>3868</v>
      </c>
      <c r="F335" s="165" t="s">
        <v>3869</v>
      </c>
      <c r="G335" s="166" t="s">
        <v>299</v>
      </c>
      <c r="H335" s="167">
        <v>29</v>
      </c>
      <c r="I335" s="180"/>
      <c r="J335" s="168">
        <f t="shared" si="60"/>
        <v>0</v>
      </c>
      <c r="K335" s="169"/>
      <c r="L335" s="170"/>
      <c r="M335" s="171" t="s">
        <v>1</v>
      </c>
      <c r="N335" s="251" t="s">
        <v>39</v>
      </c>
      <c r="O335" s="248">
        <v>0</v>
      </c>
      <c r="P335" s="248">
        <f t="shared" si="61"/>
        <v>0</v>
      </c>
      <c r="Q335" s="248">
        <v>0</v>
      </c>
      <c r="R335" s="248">
        <f t="shared" si="62"/>
        <v>0</v>
      </c>
      <c r="S335" s="248">
        <v>0</v>
      </c>
      <c r="T335" s="160">
        <f t="shared" si="63"/>
        <v>0</v>
      </c>
      <c r="AR335" s="161" t="s">
        <v>170</v>
      </c>
      <c r="AT335" s="161" t="s">
        <v>322</v>
      </c>
      <c r="AU335" s="161" t="s">
        <v>80</v>
      </c>
      <c r="AY335" s="211" t="s">
        <v>138</v>
      </c>
      <c r="BE335" s="249">
        <f t="shared" si="64"/>
        <v>0</v>
      </c>
      <c r="BF335" s="249">
        <f t="shared" si="65"/>
        <v>0</v>
      </c>
      <c r="BG335" s="249">
        <f t="shared" si="66"/>
        <v>0</v>
      </c>
      <c r="BH335" s="249">
        <f t="shared" si="67"/>
        <v>0</v>
      </c>
      <c r="BI335" s="249">
        <f t="shared" si="68"/>
        <v>0</v>
      </c>
      <c r="BJ335" s="211" t="s">
        <v>86</v>
      </c>
      <c r="BK335" s="249">
        <f t="shared" si="69"/>
        <v>0</v>
      </c>
      <c r="BL335" s="211" t="s">
        <v>144</v>
      </c>
      <c r="BM335" s="161" t="s">
        <v>3306</v>
      </c>
    </row>
    <row r="336" spans="2:65" s="2" customFormat="1" ht="16.5" customHeight="1">
      <c r="B336" s="246"/>
      <c r="C336" s="150" t="s">
        <v>958</v>
      </c>
      <c r="D336" s="150" t="s">
        <v>140</v>
      </c>
      <c r="E336" s="151" t="s">
        <v>3870</v>
      </c>
      <c r="F336" s="152" t="s">
        <v>3871</v>
      </c>
      <c r="G336" s="153" t="s">
        <v>299</v>
      </c>
      <c r="H336" s="154">
        <v>6</v>
      </c>
      <c r="I336" s="178"/>
      <c r="J336" s="155">
        <f t="shared" si="60"/>
        <v>0</v>
      </c>
      <c r="K336" s="247"/>
      <c r="L336" s="39"/>
      <c r="M336" s="157" t="s">
        <v>1</v>
      </c>
      <c r="N336" s="234" t="s">
        <v>39</v>
      </c>
      <c r="O336" s="248">
        <v>0</v>
      </c>
      <c r="P336" s="248">
        <f t="shared" si="61"/>
        <v>0</v>
      </c>
      <c r="Q336" s="248">
        <v>0</v>
      </c>
      <c r="R336" s="248">
        <f t="shared" si="62"/>
        <v>0</v>
      </c>
      <c r="S336" s="248">
        <v>0</v>
      </c>
      <c r="T336" s="160">
        <f t="shared" si="63"/>
        <v>0</v>
      </c>
      <c r="AR336" s="161" t="s">
        <v>144</v>
      </c>
      <c r="AT336" s="161" t="s">
        <v>140</v>
      </c>
      <c r="AU336" s="161" t="s">
        <v>80</v>
      </c>
      <c r="AY336" s="211" t="s">
        <v>138</v>
      </c>
      <c r="BE336" s="249">
        <f t="shared" si="64"/>
        <v>0</v>
      </c>
      <c r="BF336" s="249">
        <f t="shared" si="65"/>
        <v>0</v>
      </c>
      <c r="BG336" s="249">
        <f t="shared" si="66"/>
        <v>0</v>
      </c>
      <c r="BH336" s="249">
        <f t="shared" si="67"/>
        <v>0</v>
      </c>
      <c r="BI336" s="249">
        <f t="shared" si="68"/>
        <v>0</v>
      </c>
      <c r="BJ336" s="211" t="s">
        <v>86</v>
      </c>
      <c r="BK336" s="249">
        <f t="shared" si="69"/>
        <v>0</v>
      </c>
      <c r="BL336" s="211" t="s">
        <v>144</v>
      </c>
      <c r="BM336" s="161" t="s">
        <v>3309</v>
      </c>
    </row>
    <row r="337" spans="2:65" s="2" customFormat="1" ht="16.5" customHeight="1">
      <c r="B337" s="246"/>
      <c r="C337" s="163" t="s">
        <v>962</v>
      </c>
      <c r="D337" s="163" t="s">
        <v>322</v>
      </c>
      <c r="E337" s="164" t="s">
        <v>3872</v>
      </c>
      <c r="F337" s="165" t="s">
        <v>3873</v>
      </c>
      <c r="G337" s="166" t="s">
        <v>299</v>
      </c>
      <c r="H337" s="167">
        <v>6</v>
      </c>
      <c r="I337" s="180"/>
      <c r="J337" s="168">
        <f t="shared" si="60"/>
        <v>0</v>
      </c>
      <c r="K337" s="169"/>
      <c r="L337" s="170"/>
      <c r="M337" s="171" t="s">
        <v>1</v>
      </c>
      <c r="N337" s="251" t="s">
        <v>39</v>
      </c>
      <c r="O337" s="248">
        <v>0</v>
      </c>
      <c r="P337" s="248">
        <f t="shared" si="61"/>
        <v>0</v>
      </c>
      <c r="Q337" s="248">
        <v>0</v>
      </c>
      <c r="R337" s="248">
        <f t="shared" si="62"/>
        <v>0</v>
      </c>
      <c r="S337" s="248">
        <v>0</v>
      </c>
      <c r="T337" s="160">
        <f t="shared" si="63"/>
        <v>0</v>
      </c>
      <c r="AR337" s="161" t="s">
        <v>170</v>
      </c>
      <c r="AT337" s="161" t="s">
        <v>322</v>
      </c>
      <c r="AU337" s="161" t="s">
        <v>80</v>
      </c>
      <c r="AY337" s="211" t="s">
        <v>138</v>
      </c>
      <c r="BE337" s="249">
        <f t="shared" si="64"/>
        <v>0</v>
      </c>
      <c r="BF337" s="249">
        <f t="shared" si="65"/>
        <v>0</v>
      </c>
      <c r="BG337" s="249">
        <f t="shared" si="66"/>
        <v>0</v>
      </c>
      <c r="BH337" s="249">
        <f t="shared" si="67"/>
        <v>0</v>
      </c>
      <c r="BI337" s="249">
        <f t="shared" si="68"/>
        <v>0</v>
      </c>
      <c r="BJ337" s="211" t="s">
        <v>86</v>
      </c>
      <c r="BK337" s="249">
        <f t="shared" si="69"/>
        <v>0</v>
      </c>
      <c r="BL337" s="211" t="s">
        <v>144</v>
      </c>
      <c r="BM337" s="161" t="s">
        <v>3314</v>
      </c>
    </row>
    <row r="338" spans="2:65" s="2" customFormat="1" ht="33" customHeight="1">
      <c r="B338" s="246"/>
      <c r="C338" s="150" t="s">
        <v>966</v>
      </c>
      <c r="D338" s="150" t="s">
        <v>140</v>
      </c>
      <c r="E338" s="151" t="s">
        <v>3874</v>
      </c>
      <c r="F338" s="152" t="s">
        <v>3875</v>
      </c>
      <c r="G338" s="153" t="s">
        <v>299</v>
      </c>
      <c r="H338" s="154">
        <v>27</v>
      </c>
      <c r="I338" s="178"/>
      <c r="J338" s="155">
        <f t="shared" si="60"/>
        <v>0</v>
      </c>
      <c r="K338" s="247"/>
      <c r="L338" s="39"/>
      <c r="M338" s="157" t="s">
        <v>1</v>
      </c>
      <c r="N338" s="234" t="s">
        <v>39</v>
      </c>
      <c r="O338" s="248">
        <v>0</v>
      </c>
      <c r="P338" s="248">
        <f t="shared" si="61"/>
        <v>0</v>
      </c>
      <c r="Q338" s="248">
        <v>0</v>
      </c>
      <c r="R338" s="248">
        <f t="shared" si="62"/>
        <v>0</v>
      </c>
      <c r="S338" s="248">
        <v>0</v>
      </c>
      <c r="T338" s="160">
        <f t="shared" si="63"/>
        <v>0</v>
      </c>
      <c r="AR338" s="161" t="s">
        <v>144</v>
      </c>
      <c r="AT338" s="161" t="s">
        <v>140</v>
      </c>
      <c r="AU338" s="161" t="s">
        <v>80</v>
      </c>
      <c r="AY338" s="211" t="s">
        <v>138</v>
      </c>
      <c r="BE338" s="249">
        <f t="shared" si="64"/>
        <v>0</v>
      </c>
      <c r="BF338" s="249">
        <f t="shared" si="65"/>
        <v>0</v>
      </c>
      <c r="BG338" s="249">
        <f t="shared" si="66"/>
        <v>0</v>
      </c>
      <c r="BH338" s="249">
        <f t="shared" si="67"/>
        <v>0</v>
      </c>
      <c r="BI338" s="249">
        <f t="shared" si="68"/>
        <v>0</v>
      </c>
      <c r="BJ338" s="211" t="s">
        <v>86</v>
      </c>
      <c r="BK338" s="249">
        <f t="shared" si="69"/>
        <v>0</v>
      </c>
      <c r="BL338" s="211" t="s">
        <v>144</v>
      </c>
      <c r="BM338" s="161" t="s">
        <v>3317</v>
      </c>
    </row>
    <row r="339" spans="2:65" s="2" customFormat="1" ht="24.2" customHeight="1">
      <c r="B339" s="246"/>
      <c r="C339" s="163" t="s">
        <v>970</v>
      </c>
      <c r="D339" s="163" t="s">
        <v>322</v>
      </c>
      <c r="E339" s="164" t="s">
        <v>3876</v>
      </c>
      <c r="F339" s="165" t="s">
        <v>3877</v>
      </c>
      <c r="G339" s="166" t="s">
        <v>299</v>
      </c>
      <c r="H339" s="167">
        <v>27</v>
      </c>
      <c r="I339" s="180"/>
      <c r="J339" s="168">
        <f t="shared" si="60"/>
        <v>0</v>
      </c>
      <c r="K339" s="169"/>
      <c r="L339" s="170"/>
      <c r="M339" s="171" t="s">
        <v>1</v>
      </c>
      <c r="N339" s="251" t="s">
        <v>39</v>
      </c>
      <c r="O339" s="248">
        <v>0</v>
      </c>
      <c r="P339" s="248">
        <f t="shared" si="61"/>
        <v>0</v>
      </c>
      <c r="Q339" s="248">
        <v>0</v>
      </c>
      <c r="R339" s="248">
        <f t="shared" si="62"/>
        <v>0</v>
      </c>
      <c r="S339" s="248">
        <v>0</v>
      </c>
      <c r="T339" s="160">
        <f t="shared" si="63"/>
        <v>0</v>
      </c>
      <c r="AR339" s="161" t="s">
        <v>170</v>
      </c>
      <c r="AT339" s="161" t="s">
        <v>322</v>
      </c>
      <c r="AU339" s="161" t="s">
        <v>80</v>
      </c>
      <c r="AY339" s="211" t="s">
        <v>138</v>
      </c>
      <c r="BE339" s="249">
        <f t="shared" si="64"/>
        <v>0</v>
      </c>
      <c r="BF339" s="249">
        <f t="shared" si="65"/>
        <v>0</v>
      </c>
      <c r="BG339" s="249">
        <f t="shared" si="66"/>
        <v>0</v>
      </c>
      <c r="BH339" s="249">
        <f t="shared" si="67"/>
        <v>0</v>
      </c>
      <c r="BI339" s="249">
        <f t="shared" si="68"/>
        <v>0</v>
      </c>
      <c r="BJ339" s="211" t="s">
        <v>86</v>
      </c>
      <c r="BK339" s="249">
        <f t="shared" si="69"/>
        <v>0</v>
      </c>
      <c r="BL339" s="211" t="s">
        <v>144</v>
      </c>
      <c r="BM339" s="161" t="s">
        <v>3320</v>
      </c>
    </row>
    <row r="340" spans="2:65" s="2" customFormat="1" ht="24.2" customHeight="1">
      <c r="B340" s="246"/>
      <c r="C340" s="150" t="s">
        <v>974</v>
      </c>
      <c r="D340" s="150" t="s">
        <v>140</v>
      </c>
      <c r="E340" s="151" t="s">
        <v>3878</v>
      </c>
      <c r="F340" s="152" t="s">
        <v>3879</v>
      </c>
      <c r="G340" s="153" t="s">
        <v>299</v>
      </c>
      <c r="H340" s="154">
        <v>31</v>
      </c>
      <c r="I340" s="178"/>
      <c r="J340" s="155">
        <f t="shared" si="60"/>
        <v>0</v>
      </c>
      <c r="K340" s="247"/>
      <c r="L340" s="39"/>
      <c r="M340" s="157" t="s">
        <v>1</v>
      </c>
      <c r="N340" s="234" t="s">
        <v>39</v>
      </c>
      <c r="O340" s="248">
        <v>0</v>
      </c>
      <c r="P340" s="248">
        <f t="shared" si="61"/>
        <v>0</v>
      </c>
      <c r="Q340" s="248">
        <v>0</v>
      </c>
      <c r="R340" s="248">
        <f t="shared" si="62"/>
        <v>0</v>
      </c>
      <c r="S340" s="248">
        <v>0</v>
      </c>
      <c r="T340" s="160">
        <f t="shared" si="63"/>
        <v>0</v>
      </c>
      <c r="AR340" s="161" t="s">
        <v>144</v>
      </c>
      <c r="AT340" s="161" t="s">
        <v>140</v>
      </c>
      <c r="AU340" s="161" t="s">
        <v>80</v>
      </c>
      <c r="AY340" s="211" t="s">
        <v>138</v>
      </c>
      <c r="BE340" s="249">
        <f t="shared" si="64"/>
        <v>0</v>
      </c>
      <c r="BF340" s="249">
        <f t="shared" si="65"/>
        <v>0</v>
      </c>
      <c r="BG340" s="249">
        <f t="shared" si="66"/>
        <v>0</v>
      </c>
      <c r="BH340" s="249">
        <f t="shared" si="67"/>
        <v>0</v>
      </c>
      <c r="BI340" s="249">
        <f t="shared" si="68"/>
        <v>0</v>
      </c>
      <c r="BJ340" s="211" t="s">
        <v>86</v>
      </c>
      <c r="BK340" s="249">
        <f t="shared" si="69"/>
        <v>0</v>
      </c>
      <c r="BL340" s="211" t="s">
        <v>144</v>
      </c>
      <c r="BM340" s="161" t="s">
        <v>3323</v>
      </c>
    </row>
    <row r="341" spans="2:65" s="2" customFormat="1" ht="24.2" customHeight="1">
      <c r="B341" s="246"/>
      <c r="C341" s="163" t="s">
        <v>978</v>
      </c>
      <c r="D341" s="163" t="s">
        <v>322</v>
      </c>
      <c r="E341" s="164" t="s">
        <v>3880</v>
      </c>
      <c r="F341" s="165" t="s">
        <v>3881</v>
      </c>
      <c r="G341" s="166" t="s">
        <v>299</v>
      </c>
      <c r="H341" s="167">
        <v>31</v>
      </c>
      <c r="I341" s="180"/>
      <c r="J341" s="168">
        <f t="shared" si="60"/>
        <v>0</v>
      </c>
      <c r="K341" s="169"/>
      <c r="L341" s="170"/>
      <c r="M341" s="171" t="s">
        <v>1</v>
      </c>
      <c r="N341" s="251" t="s">
        <v>39</v>
      </c>
      <c r="O341" s="248">
        <v>0</v>
      </c>
      <c r="P341" s="248">
        <f t="shared" si="61"/>
        <v>0</v>
      </c>
      <c r="Q341" s="248">
        <v>0</v>
      </c>
      <c r="R341" s="248">
        <f t="shared" si="62"/>
        <v>0</v>
      </c>
      <c r="S341" s="248">
        <v>0</v>
      </c>
      <c r="T341" s="160">
        <f t="shared" si="63"/>
        <v>0</v>
      </c>
      <c r="AR341" s="161" t="s">
        <v>170</v>
      </c>
      <c r="AT341" s="161" t="s">
        <v>322</v>
      </c>
      <c r="AU341" s="161" t="s">
        <v>80</v>
      </c>
      <c r="AY341" s="211" t="s">
        <v>138</v>
      </c>
      <c r="BE341" s="249">
        <f t="shared" si="64"/>
        <v>0</v>
      </c>
      <c r="BF341" s="249">
        <f t="shared" si="65"/>
        <v>0</v>
      </c>
      <c r="BG341" s="249">
        <f t="shared" si="66"/>
        <v>0</v>
      </c>
      <c r="BH341" s="249">
        <f t="shared" si="67"/>
        <v>0</v>
      </c>
      <c r="BI341" s="249">
        <f t="shared" si="68"/>
        <v>0</v>
      </c>
      <c r="BJ341" s="211" t="s">
        <v>86</v>
      </c>
      <c r="BK341" s="249">
        <f t="shared" si="69"/>
        <v>0</v>
      </c>
      <c r="BL341" s="211" t="s">
        <v>144</v>
      </c>
      <c r="BM341" s="161" t="s">
        <v>3326</v>
      </c>
    </row>
    <row r="342" spans="2:65" s="2" customFormat="1" ht="24.2" customHeight="1">
      <c r="B342" s="246"/>
      <c r="C342" s="150" t="s">
        <v>982</v>
      </c>
      <c r="D342" s="150" t="s">
        <v>140</v>
      </c>
      <c r="E342" s="151" t="s">
        <v>3882</v>
      </c>
      <c r="F342" s="152" t="s">
        <v>3883</v>
      </c>
      <c r="G342" s="153" t="s">
        <v>299</v>
      </c>
      <c r="H342" s="154">
        <v>24</v>
      </c>
      <c r="I342" s="178"/>
      <c r="J342" s="155">
        <f t="shared" si="60"/>
        <v>0</v>
      </c>
      <c r="K342" s="247"/>
      <c r="L342" s="39"/>
      <c r="M342" s="157" t="s">
        <v>1</v>
      </c>
      <c r="N342" s="234" t="s">
        <v>39</v>
      </c>
      <c r="O342" s="248">
        <v>0</v>
      </c>
      <c r="P342" s="248">
        <f t="shared" si="61"/>
        <v>0</v>
      </c>
      <c r="Q342" s="248">
        <v>0</v>
      </c>
      <c r="R342" s="248">
        <f t="shared" si="62"/>
        <v>0</v>
      </c>
      <c r="S342" s="248">
        <v>0</v>
      </c>
      <c r="T342" s="160">
        <f t="shared" si="63"/>
        <v>0</v>
      </c>
      <c r="AR342" s="161" t="s">
        <v>144</v>
      </c>
      <c r="AT342" s="161" t="s">
        <v>140</v>
      </c>
      <c r="AU342" s="161" t="s">
        <v>80</v>
      </c>
      <c r="AY342" s="211" t="s">
        <v>138</v>
      </c>
      <c r="BE342" s="249">
        <f t="shared" si="64"/>
        <v>0</v>
      </c>
      <c r="BF342" s="249">
        <f t="shared" si="65"/>
        <v>0</v>
      </c>
      <c r="BG342" s="249">
        <f t="shared" si="66"/>
        <v>0</v>
      </c>
      <c r="BH342" s="249">
        <f t="shared" si="67"/>
        <v>0</v>
      </c>
      <c r="BI342" s="249">
        <f t="shared" si="68"/>
        <v>0</v>
      </c>
      <c r="BJ342" s="211" t="s">
        <v>86</v>
      </c>
      <c r="BK342" s="249">
        <f t="shared" si="69"/>
        <v>0</v>
      </c>
      <c r="BL342" s="211" t="s">
        <v>144</v>
      </c>
      <c r="BM342" s="161" t="s">
        <v>3329</v>
      </c>
    </row>
    <row r="343" spans="2:65" s="2" customFormat="1" ht="24.2" customHeight="1">
      <c r="B343" s="246"/>
      <c r="C343" s="163" t="s">
        <v>986</v>
      </c>
      <c r="D343" s="163" t="s">
        <v>322</v>
      </c>
      <c r="E343" s="164" t="s">
        <v>3884</v>
      </c>
      <c r="F343" s="165" t="s">
        <v>3885</v>
      </c>
      <c r="G343" s="166" t="s">
        <v>299</v>
      </c>
      <c r="H343" s="167">
        <v>24</v>
      </c>
      <c r="I343" s="180"/>
      <c r="J343" s="168">
        <f t="shared" si="60"/>
        <v>0</v>
      </c>
      <c r="K343" s="169"/>
      <c r="L343" s="170"/>
      <c r="M343" s="171" t="s">
        <v>1</v>
      </c>
      <c r="N343" s="251" t="s">
        <v>39</v>
      </c>
      <c r="O343" s="248">
        <v>0</v>
      </c>
      <c r="P343" s="248">
        <f t="shared" si="61"/>
        <v>0</v>
      </c>
      <c r="Q343" s="248">
        <v>0</v>
      </c>
      <c r="R343" s="248">
        <f t="shared" si="62"/>
        <v>0</v>
      </c>
      <c r="S343" s="248">
        <v>0</v>
      </c>
      <c r="T343" s="160">
        <f t="shared" si="63"/>
        <v>0</v>
      </c>
      <c r="AR343" s="161" t="s">
        <v>170</v>
      </c>
      <c r="AT343" s="161" t="s">
        <v>322</v>
      </c>
      <c r="AU343" s="161" t="s">
        <v>80</v>
      </c>
      <c r="AY343" s="211" t="s">
        <v>138</v>
      </c>
      <c r="BE343" s="249">
        <f t="shared" si="64"/>
        <v>0</v>
      </c>
      <c r="BF343" s="249">
        <f t="shared" si="65"/>
        <v>0</v>
      </c>
      <c r="BG343" s="249">
        <f t="shared" si="66"/>
        <v>0</v>
      </c>
      <c r="BH343" s="249">
        <f t="shared" si="67"/>
        <v>0</v>
      </c>
      <c r="BI343" s="249">
        <f t="shared" si="68"/>
        <v>0</v>
      </c>
      <c r="BJ343" s="211" t="s">
        <v>86</v>
      </c>
      <c r="BK343" s="249">
        <f t="shared" si="69"/>
        <v>0</v>
      </c>
      <c r="BL343" s="211" t="s">
        <v>144</v>
      </c>
      <c r="BM343" s="161" t="s">
        <v>3332</v>
      </c>
    </row>
    <row r="344" spans="2:65" s="2" customFormat="1" ht="24.2" customHeight="1">
      <c r="B344" s="246"/>
      <c r="C344" s="150" t="s">
        <v>990</v>
      </c>
      <c r="D344" s="150" t="s">
        <v>140</v>
      </c>
      <c r="E344" s="151" t="s">
        <v>3886</v>
      </c>
      <c r="F344" s="152" t="s">
        <v>3887</v>
      </c>
      <c r="G344" s="153" t="s">
        <v>299</v>
      </c>
      <c r="H344" s="154">
        <v>6</v>
      </c>
      <c r="I344" s="178"/>
      <c r="J344" s="155">
        <f t="shared" si="60"/>
        <v>0</v>
      </c>
      <c r="K344" s="247"/>
      <c r="L344" s="39"/>
      <c r="M344" s="157" t="s">
        <v>1</v>
      </c>
      <c r="N344" s="234" t="s">
        <v>39</v>
      </c>
      <c r="O344" s="248">
        <v>0</v>
      </c>
      <c r="P344" s="248">
        <f t="shared" si="61"/>
        <v>0</v>
      </c>
      <c r="Q344" s="248">
        <v>0</v>
      </c>
      <c r="R344" s="248">
        <f t="shared" si="62"/>
        <v>0</v>
      </c>
      <c r="S344" s="248">
        <v>0</v>
      </c>
      <c r="T344" s="160">
        <f t="shared" si="63"/>
        <v>0</v>
      </c>
      <c r="AR344" s="161" t="s">
        <v>144</v>
      </c>
      <c r="AT344" s="161" t="s">
        <v>140</v>
      </c>
      <c r="AU344" s="161" t="s">
        <v>80</v>
      </c>
      <c r="AY344" s="211" t="s">
        <v>138</v>
      </c>
      <c r="BE344" s="249">
        <f t="shared" si="64"/>
        <v>0</v>
      </c>
      <c r="BF344" s="249">
        <f t="shared" si="65"/>
        <v>0</v>
      </c>
      <c r="BG344" s="249">
        <f t="shared" si="66"/>
        <v>0</v>
      </c>
      <c r="BH344" s="249">
        <f t="shared" si="67"/>
        <v>0</v>
      </c>
      <c r="BI344" s="249">
        <f t="shared" si="68"/>
        <v>0</v>
      </c>
      <c r="BJ344" s="211" t="s">
        <v>86</v>
      </c>
      <c r="BK344" s="249">
        <f t="shared" si="69"/>
        <v>0</v>
      </c>
      <c r="BL344" s="211" t="s">
        <v>144</v>
      </c>
      <c r="BM344" s="161" t="s">
        <v>3335</v>
      </c>
    </row>
    <row r="345" spans="2:65" s="2" customFormat="1" ht="21.75" customHeight="1">
      <c r="B345" s="246"/>
      <c r="C345" s="163" t="s">
        <v>994</v>
      </c>
      <c r="D345" s="163" t="s">
        <v>322</v>
      </c>
      <c r="E345" s="164" t="s">
        <v>3888</v>
      </c>
      <c r="F345" s="165" t="s">
        <v>3889</v>
      </c>
      <c r="G345" s="166" t="s">
        <v>299</v>
      </c>
      <c r="H345" s="167">
        <v>6</v>
      </c>
      <c r="I345" s="180"/>
      <c r="J345" s="168">
        <f t="shared" si="60"/>
        <v>0</v>
      </c>
      <c r="K345" s="169"/>
      <c r="L345" s="170"/>
      <c r="M345" s="171" t="s">
        <v>1</v>
      </c>
      <c r="N345" s="251" t="s">
        <v>39</v>
      </c>
      <c r="O345" s="248">
        <v>0</v>
      </c>
      <c r="P345" s="248">
        <f t="shared" si="61"/>
        <v>0</v>
      </c>
      <c r="Q345" s="248">
        <v>0</v>
      </c>
      <c r="R345" s="248">
        <f t="shared" si="62"/>
        <v>0</v>
      </c>
      <c r="S345" s="248">
        <v>0</v>
      </c>
      <c r="T345" s="160">
        <f t="shared" si="63"/>
        <v>0</v>
      </c>
      <c r="AR345" s="161" t="s">
        <v>170</v>
      </c>
      <c r="AT345" s="161" t="s">
        <v>322</v>
      </c>
      <c r="AU345" s="161" t="s">
        <v>80</v>
      </c>
      <c r="AY345" s="211" t="s">
        <v>138</v>
      </c>
      <c r="BE345" s="249">
        <f t="shared" si="64"/>
        <v>0</v>
      </c>
      <c r="BF345" s="249">
        <f t="shared" si="65"/>
        <v>0</v>
      </c>
      <c r="BG345" s="249">
        <f t="shared" si="66"/>
        <v>0</v>
      </c>
      <c r="BH345" s="249">
        <f t="shared" si="67"/>
        <v>0</v>
      </c>
      <c r="BI345" s="249">
        <f t="shared" si="68"/>
        <v>0</v>
      </c>
      <c r="BJ345" s="211" t="s">
        <v>86</v>
      </c>
      <c r="BK345" s="249">
        <f t="shared" si="69"/>
        <v>0</v>
      </c>
      <c r="BL345" s="211" t="s">
        <v>144</v>
      </c>
      <c r="BM345" s="161" t="s">
        <v>3338</v>
      </c>
    </row>
    <row r="346" spans="2:65" s="2" customFormat="1" ht="16.5" customHeight="1">
      <c r="B346" s="246"/>
      <c r="C346" s="150" t="s">
        <v>998</v>
      </c>
      <c r="D346" s="150" t="s">
        <v>140</v>
      </c>
      <c r="E346" s="151" t="s">
        <v>3890</v>
      </c>
      <c r="F346" s="152" t="s">
        <v>3891</v>
      </c>
      <c r="G346" s="153" t="s">
        <v>143</v>
      </c>
      <c r="H346" s="154">
        <v>3</v>
      </c>
      <c r="I346" s="178"/>
      <c r="J346" s="155">
        <f t="shared" si="60"/>
        <v>0</v>
      </c>
      <c r="K346" s="247"/>
      <c r="L346" s="39"/>
      <c r="M346" s="157" t="s">
        <v>1</v>
      </c>
      <c r="N346" s="234" t="s">
        <v>39</v>
      </c>
      <c r="O346" s="248">
        <v>0</v>
      </c>
      <c r="P346" s="248">
        <f t="shared" si="61"/>
        <v>0</v>
      </c>
      <c r="Q346" s="248">
        <v>0</v>
      </c>
      <c r="R346" s="248">
        <f t="shared" si="62"/>
        <v>0</v>
      </c>
      <c r="S346" s="248">
        <v>0</v>
      </c>
      <c r="T346" s="160">
        <f t="shared" si="63"/>
        <v>0</v>
      </c>
      <c r="AR346" s="161" t="s">
        <v>144</v>
      </c>
      <c r="AT346" s="161" t="s">
        <v>140</v>
      </c>
      <c r="AU346" s="161" t="s">
        <v>80</v>
      </c>
      <c r="AY346" s="211" t="s">
        <v>138</v>
      </c>
      <c r="BE346" s="249">
        <f t="shared" si="64"/>
        <v>0</v>
      </c>
      <c r="BF346" s="249">
        <f t="shared" si="65"/>
        <v>0</v>
      </c>
      <c r="BG346" s="249">
        <f t="shared" si="66"/>
        <v>0</v>
      </c>
      <c r="BH346" s="249">
        <f t="shared" si="67"/>
        <v>0</v>
      </c>
      <c r="BI346" s="249">
        <f t="shared" si="68"/>
        <v>0</v>
      </c>
      <c r="BJ346" s="211" t="s">
        <v>86</v>
      </c>
      <c r="BK346" s="249">
        <f t="shared" si="69"/>
        <v>0</v>
      </c>
      <c r="BL346" s="211" t="s">
        <v>144</v>
      </c>
      <c r="BM346" s="161" t="s">
        <v>3341</v>
      </c>
    </row>
    <row r="347" spans="2:65" s="2" customFormat="1" ht="16.5" customHeight="1">
      <c r="B347" s="246"/>
      <c r="C347" s="163" t="s">
        <v>1002</v>
      </c>
      <c r="D347" s="163" t="s">
        <v>322</v>
      </c>
      <c r="E347" s="164" t="s">
        <v>3892</v>
      </c>
      <c r="F347" s="165" t="s">
        <v>3893</v>
      </c>
      <c r="G347" s="166" t="s">
        <v>143</v>
      </c>
      <c r="H347" s="167">
        <v>3</v>
      </c>
      <c r="I347" s="180"/>
      <c r="J347" s="168">
        <f t="shared" si="60"/>
        <v>0</v>
      </c>
      <c r="K347" s="169"/>
      <c r="L347" s="170"/>
      <c r="M347" s="171" t="s">
        <v>1</v>
      </c>
      <c r="N347" s="251" t="s">
        <v>39</v>
      </c>
      <c r="O347" s="248">
        <v>0</v>
      </c>
      <c r="P347" s="248">
        <f t="shared" si="61"/>
        <v>0</v>
      </c>
      <c r="Q347" s="248">
        <v>0</v>
      </c>
      <c r="R347" s="248">
        <f t="shared" si="62"/>
        <v>0</v>
      </c>
      <c r="S347" s="248">
        <v>0</v>
      </c>
      <c r="T347" s="160">
        <f t="shared" si="63"/>
        <v>0</v>
      </c>
      <c r="AR347" s="161" t="s">
        <v>170</v>
      </c>
      <c r="AT347" s="161" t="s">
        <v>322</v>
      </c>
      <c r="AU347" s="161" t="s">
        <v>80</v>
      </c>
      <c r="AY347" s="211" t="s">
        <v>138</v>
      </c>
      <c r="BE347" s="249">
        <f t="shared" si="64"/>
        <v>0</v>
      </c>
      <c r="BF347" s="249">
        <f t="shared" si="65"/>
        <v>0</v>
      </c>
      <c r="BG347" s="249">
        <f t="shared" si="66"/>
        <v>0</v>
      </c>
      <c r="BH347" s="249">
        <f t="shared" si="67"/>
        <v>0</v>
      </c>
      <c r="BI347" s="249">
        <f t="shared" si="68"/>
        <v>0</v>
      </c>
      <c r="BJ347" s="211" t="s">
        <v>86</v>
      </c>
      <c r="BK347" s="249">
        <f t="shared" si="69"/>
        <v>0</v>
      </c>
      <c r="BL347" s="211" t="s">
        <v>144</v>
      </c>
      <c r="BM347" s="161" t="s">
        <v>3344</v>
      </c>
    </row>
    <row r="348" spans="2:65" s="2" customFormat="1" ht="21.75" customHeight="1">
      <c r="B348" s="246"/>
      <c r="C348" s="150" t="s">
        <v>1006</v>
      </c>
      <c r="D348" s="150" t="s">
        <v>140</v>
      </c>
      <c r="E348" s="151" t="s">
        <v>3894</v>
      </c>
      <c r="F348" s="152" t="s">
        <v>3895</v>
      </c>
      <c r="G348" s="153" t="s">
        <v>143</v>
      </c>
      <c r="H348" s="154">
        <v>2</v>
      </c>
      <c r="I348" s="178"/>
      <c r="J348" s="155">
        <f t="shared" si="60"/>
        <v>0</v>
      </c>
      <c r="K348" s="247"/>
      <c r="L348" s="39"/>
      <c r="M348" s="157" t="s">
        <v>1</v>
      </c>
      <c r="N348" s="234" t="s">
        <v>39</v>
      </c>
      <c r="O348" s="248">
        <v>0</v>
      </c>
      <c r="P348" s="248">
        <f t="shared" si="61"/>
        <v>0</v>
      </c>
      <c r="Q348" s="248">
        <v>0</v>
      </c>
      <c r="R348" s="248">
        <f t="shared" si="62"/>
        <v>0</v>
      </c>
      <c r="S348" s="248">
        <v>0</v>
      </c>
      <c r="T348" s="160">
        <f t="shared" si="63"/>
        <v>0</v>
      </c>
      <c r="AR348" s="161" t="s">
        <v>144</v>
      </c>
      <c r="AT348" s="161" t="s">
        <v>140</v>
      </c>
      <c r="AU348" s="161" t="s">
        <v>80</v>
      </c>
      <c r="AY348" s="211" t="s">
        <v>138</v>
      </c>
      <c r="BE348" s="249">
        <f t="shared" si="64"/>
        <v>0</v>
      </c>
      <c r="BF348" s="249">
        <f t="shared" si="65"/>
        <v>0</v>
      </c>
      <c r="BG348" s="249">
        <f t="shared" si="66"/>
        <v>0</v>
      </c>
      <c r="BH348" s="249">
        <f t="shared" si="67"/>
        <v>0</v>
      </c>
      <c r="BI348" s="249">
        <f t="shared" si="68"/>
        <v>0</v>
      </c>
      <c r="BJ348" s="211" t="s">
        <v>86</v>
      </c>
      <c r="BK348" s="249">
        <f t="shared" si="69"/>
        <v>0</v>
      </c>
      <c r="BL348" s="211" t="s">
        <v>144</v>
      </c>
      <c r="BM348" s="161" t="s">
        <v>3347</v>
      </c>
    </row>
    <row r="349" spans="2:65" s="2" customFormat="1" ht="16.5" customHeight="1">
      <c r="B349" s="246"/>
      <c r="C349" s="163" t="s">
        <v>1010</v>
      </c>
      <c r="D349" s="163" t="s">
        <v>322</v>
      </c>
      <c r="E349" s="164" t="s">
        <v>3896</v>
      </c>
      <c r="F349" s="165" t="s">
        <v>3897</v>
      </c>
      <c r="G349" s="166" t="s">
        <v>143</v>
      </c>
      <c r="H349" s="167">
        <v>2</v>
      </c>
      <c r="I349" s="180"/>
      <c r="J349" s="168">
        <f t="shared" si="60"/>
        <v>0</v>
      </c>
      <c r="K349" s="169"/>
      <c r="L349" s="170"/>
      <c r="M349" s="171" t="s">
        <v>1</v>
      </c>
      <c r="N349" s="251" t="s">
        <v>39</v>
      </c>
      <c r="O349" s="248">
        <v>0</v>
      </c>
      <c r="P349" s="248">
        <f t="shared" si="61"/>
        <v>0</v>
      </c>
      <c r="Q349" s="248">
        <v>0</v>
      </c>
      <c r="R349" s="248">
        <f t="shared" si="62"/>
        <v>0</v>
      </c>
      <c r="S349" s="248">
        <v>0</v>
      </c>
      <c r="T349" s="160">
        <f t="shared" si="63"/>
        <v>0</v>
      </c>
      <c r="AR349" s="161" t="s">
        <v>170</v>
      </c>
      <c r="AT349" s="161" t="s">
        <v>322</v>
      </c>
      <c r="AU349" s="161" t="s">
        <v>80</v>
      </c>
      <c r="AY349" s="211" t="s">
        <v>138</v>
      </c>
      <c r="BE349" s="249">
        <f t="shared" si="64"/>
        <v>0</v>
      </c>
      <c r="BF349" s="249">
        <f t="shared" si="65"/>
        <v>0</v>
      </c>
      <c r="BG349" s="249">
        <f t="shared" si="66"/>
        <v>0</v>
      </c>
      <c r="BH349" s="249">
        <f t="shared" si="67"/>
        <v>0</v>
      </c>
      <c r="BI349" s="249">
        <f t="shared" si="68"/>
        <v>0</v>
      </c>
      <c r="BJ349" s="211" t="s">
        <v>86</v>
      </c>
      <c r="BK349" s="249">
        <f t="shared" si="69"/>
        <v>0</v>
      </c>
      <c r="BL349" s="211" t="s">
        <v>144</v>
      </c>
      <c r="BM349" s="161" t="s">
        <v>3350</v>
      </c>
    </row>
    <row r="350" spans="2:65" s="2" customFormat="1" ht="33" customHeight="1">
      <c r="B350" s="246"/>
      <c r="C350" s="150" t="s">
        <v>1013</v>
      </c>
      <c r="D350" s="150" t="s">
        <v>140</v>
      </c>
      <c r="E350" s="151" t="s">
        <v>3898</v>
      </c>
      <c r="F350" s="152" t="s">
        <v>3899</v>
      </c>
      <c r="G350" s="153" t="s">
        <v>299</v>
      </c>
      <c r="H350" s="154">
        <v>13</v>
      </c>
      <c r="I350" s="178"/>
      <c r="J350" s="155">
        <f t="shared" si="60"/>
        <v>0</v>
      </c>
      <c r="K350" s="247"/>
      <c r="L350" s="39"/>
      <c r="M350" s="157" t="s">
        <v>1</v>
      </c>
      <c r="N350" s="234" t="s">
        <v>39</v>
      </c>
      <c r="O350" s="248">
        <v>0</v>
      </c>
      <c r="P350" s="248">
        <f t="shared" si="61"/>
        <v>0</v>
      </c>
      <c r="Q350" s="248">
        <v>0</v>
      </c>
      <c r="R350" s="248">
        <f t="shared" si="62"/>
        <v>0</v>
      </c>
      <c r="S350" s="248">
        <v>0</v>
      </c>
      <c r="T350" s="160">
        <f t="shared" si="63"/>
        <v>0</v>
      </c>
      <c r="AR350" s="161" t="s">
        <v>144</v>
      </c>
      <c r="AT350" s="161" t="s">
        <v>140</v>
      </c>
      <c r="AU350" s="161" t="s">
        <v>80</v>
      </c>
      <c r="AY350" s="211" t="s">
        <v>138</v>
      </c>
      <c r="BE350" s="249">
        <f t="shared" si="64"/>
        <v>0</v>
      </c>
      <c r="BF350" s="249">
        <f t="shared" si="65"/>
        <v>0</v>
      </c>
      <c r="BG350" s="249">
        <f t="shared" si="66"/>
        <v>0</v>
      </c>
      <c r="BH350" s="249">
        <f t="shared" si="67"/>
        <v>0</v>
      </c>
      <c r="BI350" s="249">
        <f t="shared" si="68"/>
        <v>0</v>
      </c>
      <c r="BJ350" s="211" t="s">
        <v>86</v>
      </c>
      <c r="BK350" s="249">
        <f t="shared" si="69"/>
        <v>0</v>
      </c>
      <c r="BL350" s="211" t="s">
        <v>144</v>
      </c>
      <c r="BM350" s="161" t="s">
        <v>3353</v>
      </c>
    </row>
    <row r="351" spans="2:65" s="2" customFormat="1" ht="24.2" customHeight="1">
      <c r="B351" s="246"/>
      <c r="C351" s="163" t="s">
        <v>1017</v>
      </c>
      <c r="D351" s="163" t="s">
        <v>322</v>
      </c>
      <c r="E351" s="164" t="s">
        <v>3900</v>
      </c>
      <c r="F351" s="165" t="s">
        <v>3901</v>
      </c>
      <c r="G351" s="166" t="s">
        <v>299</v>
      </c>
      <c r="H351" s="167">
        <v>13</v>
      </c>
      <c r="I351" s="180"/>
      <c r="J351" s="168">
        <f t="shared" si="60"/>
        <v>0</v>
      </c>
      <c r="K351" s="169"/>
      <c r="L351" s="170"/>
      <c r="M351" s="171" t="s">
        <v>1</v>
      </c>
      <c r="N351" s="251" t="s">
        <v>39</v>
      </c>
      <c r="O351" s="248">
        <v>0</v>
      </c>
      <c r="P351" s="248">
        <f t="shared" si="61"/>
        <v>0</v>
      </c>
      <c r="Q351" s="248">
        <v>0</v>
      </c>
      <c r="R351" s="248">
        <f t="shared" si="62"/>
        <v>0</v>
      </c>
      <c r="S351" s="248">
        <v>0</v>
      </c>
      <c r="T351" s="160">
        <f t="shared" si="63"/>
        <v>0</v>
      </c>
      <c r="AR351" s="161" t="s">
        <v>170</v>
      </c>
      <c r="AT351" s="161" t="s">
        <v>322</v>
      </c>
      <c r="AU351" s="161" t="s">
        <v>80</v>
      </c>
      <c r="AY351" s="211" t="s">
        <v>138</v>
      </c>
      <c r="BE351" s="249">
        <f t="shared" si="64"/>
        <v>0</v>
      </c>
      <c r="BF351" s="249">
        <f t="shared" si="65"/>
        <v>0</v>
      </c>
      <c r="BG351" s="249">
        <f t="shared" si="66"/>
        <v>0</v>
      </c>
      <c r="BH351" s="249">
        <f t="shared" si="67"/>
        <v>0</v>
      </c>
      <c r="BI351" s="249">
        <f t="shared" si="68"/>
        <v>0</v>
      </c>
      <c r="BJ351" s="211" t="s">
        <v>86</v>
      </c>
      <c r="BK351" s="249">
        <f t="shared" si="69"/>
        <v>0</v>
      </c>
      <c r="BL351" s="211" t="s">
        <v>144</v>
      </c>
      <c r="BM351" s="161" t="s">
        <v>3356</v>
      </c>
    </row>
    <row r="352" spans="2:65" s="2" customFormat="1" ht="24.2" customHeight="1">
      <c r="B352" s="246"/>
      <c r="C352" s="150" t="s">
        <v>1021</v>
      </c>
      <c r="D352" s="150" t="s">
        <v>140</v>
      </c>
      <c r="E352" s="151" t="s">
        <v>3902</v>
      </c>
      <c r="F352" s="152" t="s">
        <v>3903</v>
      </c>
      <c r="G352" s="153" t="s">
        <v>299</v>
      </c>
      <c r="H352" s="154">
        <v>17</v>
      </c>
      <c r="I352" s="178"/>
      <c r="J352" s="155">
        <f t="shared" si="60"/>
        <v>0</v>
      </c>
      <c r="K352" s="247"/>
      <c r="L352" s="39"/>
      <c r="M352" s="157" t="s">
        <v>1</v>
      </c>
      <c r="N352" s="234" t="s">
        <v>39</v>
      </c>
      <c r="O352" s="248">
        <v>0</v>
      </c>
      <c r="P352" s="248">
        <f t="shared" si="61"/>
        <v>0</v>
      </c>
      <c r="Q352" s="248">
        <v>0</v>
      </c>
      <c r="R352" s="248">
        <f t="shared" si="62"/>
        <v>0</v>
      </c>
      <c r="S352" s="248">
        <v>0</v>
      </c>
      <c r="T352" s="160">
        <f t="shared" si="63"/>
        <v>0</v>
      </c>
      <c r="AR352" s="161" t="s">
        <v>144</v>
      </c>
      <c r="AT352" s="161" t="s">
        <v>140</v>
      </c>
      <c r="AU352" s="161" t="s">
        <v>80</v>
      </c>
      <c r="AY352" s="211" t="s">
        <v>138</v>
      </c>
      <c r="BE352" s="249">
        <f t="shared" si="64"/>
        <v>0</v>
      </c>
      <c r="BF352" s="249">
        <f t="shared" si="65"/>
        <v>0</v>
      </c>
      <c r="BG352" s="249">
        <f t="shared" si="66"/>
        <v>0</v>
      </c>
      <c r="BH352" s="249">
        <f t="shared" si="67"/>
        <v>0</v>
      </c>
      <c r="BI352" s="249">
        <f t="shared" si="68"/>
        <v>0</v>
      </c>
      <c r="BJ352" s="211" t="s">
        <v>86</v>
      </c>
      <c r="BK352" s="249">
        <f t="shared" si="69"/>
        <v>0</v>
      </c>
      <c r="BL352" s="211" t="s">
        <v>144</v>
      </c>
      <c r="BM352" s="161" t="s">
        <v>3361</v>
      </c>
    </row>
    <row r="353" spans="2:65" s="2" customFormat="1" ht="24.2" customHeight="1">
      <c r="B353" s="246"/>
      <c r="C353" s="163" t="s">
        <v>1024</v>
      </c>
      <c r="D353" s="163" t="s">
        <v>322</v>
      </c>
      <c r="E353" s="164" t="s">
        <v>3904</v>
      </c>
      <c r="F353" s="165" t="s">
        <v>3905</v>
      </c>
      <c r="G353" s="166" t="s">
        <v>299</v>
      </c>
      <c r="H353" s="167">
        <v>17</v>
      </c>
      <c r="I353" s="180"/>
      <c r="J353" s="168">
        <f t="shared" si="60"/>
        <v>0</v>
      </c>
      <c r="K353" s="169"/>
      <c r="L353" s="170"/>
      <c r="M353" s="171" t="s">
        <v>1</v>
      </c>
      <c r="N353" s="251" t="s">
        <v>39</v>
      </c>
      <c r="O353" s="248">
        <v>0</v>
      </c>
      <c r="P353" s="248">
        <f t="shared" si="61"/>
        <v>0</v>
      </c>
      <c r="Q353" s="248">
        <v>0</v>
      </c>
      <c r="R353" s="248">
        <f t="shared" si="62"/>
        <v>0</v>
      </c>
      <c r="S353" s="248">
        <v>0</v>
      </c>
      <c r="T353" s="160">
        <f t="shared" si="63"/>
        <v>0</v>
      </c>
      <c r="AR353" s="161" t="s">
        <v>170</v>
      </c>
      <c r="AT353" s="161" t="s">
        <v>322</v>
      </c>
      <c r="AU353" s="161" t="s">
        <v>80</v>
      </c>
      <c r="AY353" s="211" t="s">
        <v>138</v>
      </c>
      <c r="BE353" s="249">
        <f t="shared" si="64"/>
        <v>0</v>
      </c>
      <c r="BF353" s="249">
        <f t="shared" si="65"/>
        <v>0</v>
      </c>
      <c r="BG353" s="249">
        <f t="shared" si="66"/>
        <v>0</v>
      </c>
      <c r="BH353" s="249">
        <f t="shared" si="67"/>
        <v>0</v>
      </c>
      <c r="BI353" s="249">
        <f t="shared" si="68"/>
        <v>0</v>
      </c>
      <c r="BJ353" s="211" t="s">
        <v>86</v>
      </c>
      <c r="BK353" s="249">
        <f t="shared" si="69"/>
        <v>0</v>
      </c>
      <c r="BL353" s="211" t="s">
        <v>144</v>
      </c>
      <c r="BM353" s="161" t="s">
        <v>3364</v>
      </c>
    </row>
    <row r="354" spans="2:65" s="2" customFormat="1" ht="24.2" customHeight="1">
      <c r="B354" s="246"/>
      <c r="C354" s="150" t="s">
        <v>1027</v>
      </c>
      <c r="D354" s="150" t="s">
        <v>140</v>
      </c>
      <c r="E354" s="151" t="s">
        <v>3906</v>
      </c>
      <c r="F354" s="152" t="s">
        <v>3907</v>
      </c>
      <c r="G354" s="153" t="s">
        <v>299</v>
      </c>
      <c r="H354" s="154">
        <v>7</v>
      </c>
      <c r="I354" s="178"/>
      <c r="J354" s="155">
        <f t="shared" si="60"/>
        <v>0</v>
      </c>
      <c r="K354" s="247"/>
      <c r="L354" s="39"/>
      <c r="M354" s="157" t="s">
        <v>1</v>
      </c>
      <c r="N354" s="234" t="s">
        <v>39</v>
      </c>
      <c r="O354" s="248">
        <v>0</v>
      </c>
      <c r="P354" s="248">
        <f t="shared" si="61"/>
        <v>0</v>
      </c>
      <c r="Q354" s="248">
        <v>0</v>
      </c>
      <c r="R354" s="248">
        <f t="shared" si="62"/>
        <v>0</v>
      </c>
      <c r="S354" s="248">
        <v>0</v>
      </c>
      <c r="T354" s="160">
        <f t="shared" si="63"/>
        <v>0</v>
      </c>
      <c r="AR354" s="161" t="s">
        <v>144</v>
      </c>
      <c r="AT354" s="161" t="s">
        <v>140</v>
      </c>
      <c r="AU354" s="161" t="s">
        <v>80</v>
      </c>
      <c r="AY354" s="211" t="s">
        <v>138</v>
      </c>
      <c r="BE354" s="249">
        <f t="shared" si="64"/>
        <v>0</v>
      </c>
      <c r="BF354" s="249">
        <f t="shared" si="65"/>
        <v>0</v>
      </c>
      <c r="BG354" s="249">
        <f t="shared" si="66"/>
        <v>0</v>
      </c>
      <c r="BH354" s="249">
        <f t="shared" si="67"/>
        <v>0</v>
      </c>
      <c r="BI354" s="249">
        <f t="shared" si="68"/>
        <v>0</v>
      </c>
      <c r="BJ354" s="211" t="s">
        <v>86</v>
      </c>
      <c r="BK354" s="249">
        <f t="shared" si="69"/>
        <v>0</v>
      </c>
      <c r="BL354" s="211" t="s">
        <v>144</v>
      </c>
      <c r="BM354" s="161" t="s">
        <v>3367</v>
      </c>
    </row>
    <row r="355" spans="2:65" s="2" customFormat="1" ht="24.2" customHeight="1">
      <c r="B355" s="246"/>
      <c r="C355" s="163" t="s">
        <v>1031</v>
      </c>
      <c r="D355" s="163" t="s">
        <v>322</v>
      </c>
      <c r="E355" s="164" t="s">
        <v>3908</v>
      </c>
      <c r="F355" s="165" t="s">
        <v>3909</v>
      </c>
      <c r="G355" s="166" t="s">
        <v>299</v>
      </c>
      <c r="H355" s="167">
        <v>7</v>
      </c>
      <c r="I355" s="180"/>
      <c r="J355" s="168">
        <f t="shared" si="60"/>
        <v>0</v>
      </c>
      <c r="K355" s="169"/>
      <c r="L355" s="170"/>
      <c r="M355" s="171" t="s">
        <v>1</v>
      </c>
      <c r="N355" s="251" t="s">
        <v>39</v>
      </c>
      <c r="O355" s="248">
        <v>0</v>
      </c>
      <c r="P355" s="248">
        <f t="shared" si="61"/>
        <v>0</v>
      </c>
      <c r="Q355" s="248">
        <v>0</v>
      </c>
      <c r="R355" s="248">
        <f t="shared" si="62"/>
        <v>0</v>
      </c>
      <c r="S355" s="248">
        <v>0</v>
      </c>
      <c r="T355" s="160">
        <f t="shared" si="63"/>
        <v>0</v>
      </c>
      <c r="AR355" s="161" t="s">
        <v>170</v>
      </c>
      <c r="AT355" s="161" t="s">
        <v>322</v>
      </c>
      <c r="AU355" s="161" t="s">
        <v>80</v>
      </c>
      <c r="AY355" s="211" t="s">
        <v>138</v>
      </c>
      <c r="BE355" s="249">
        <f t="shared" si="64"/>
        <v>0</v>
      </c>
      <c r="BF355" s="249">
        <f t="shared" si="65"/>
        <v>0</v>
      </c>
      <c r="BG355" s="249">
        <f t="shared" si="66"/>
        <v>0</v>
      </c>
      <c r="BH355" s="249">
        <f t="shared" si="67"/>
        <v>0</v>
      </c>
      <c r="BI355" s="249">
        <f t="shared" si="68"/>
        <v>0</v>
      </c>
      <c r="BJ355" s="211" t="s">
        <v>86</v>
      </c>
      <c r="BK355" s="249">
        <f t="shared" si="69"/>
        <v>0</v>
      </c>
      <c r="BL355" s="211" t="s">
        <v>144</v>
      </c>
      <c r="BM355" s="161" t="s">
        <v>3370</v>
      </c>
    </row>
    <row r="356" spans="2:65" s="2" customFormat="1" ht="24.2" customHeight="1">
      <c r="B356" s="246"/>
      <c r="C356" s="150" t="s">
        <v>1035</v>
      </c>
      <c r="D356" s="150" t="s">
        <v>140</v>
      </c>
      <c r="E356" s="151" t="s">
        <v>3910</v>
      </c>
      <c r="F356" s="152" t="s">
        <v>3911</v>
      </c>
      <c r="G356" s="153" t="s">
        <v>299</v>
      </c>
      <c r="H356" s="154">
        <v>34</v>
      </c>
      <c r="I356" s="178"/>
      <c r="J356" s="155">
        <f t="shared" si="60"/>
        <v>0</v>
      </c>
      <c r="K356" s="247"/>
      <c r="L356" s="39"/>
      <c r="M356" s="157" t="s">
        <v>1</v>
      </c>
      <c r="N356" s="234" t="s">
        <v>39</v>
      </c>
      <c r="O356" s="248">
        <v>0</v>
      </c>
      <c r="P356" s="248">
        <f t="shared" si="61"/>
        <v>0</v>
      </c>
      <c r="Q356" s="248">
        <v>0</v>
      </c>
      <c r="R356" s="248">
        <f t="shared" si="62"/>
        <v>0</v>
      </c>
      <c r="S356" s="248">
        <v>0</v>
      </c>
      <c r="T356" s="160">
        <f t="shared" si="63"/>
        <v>0</v>
      </c>
      <c r="AR356" s="161" t="s">
        <v>144</v>
      </c>
      <c r="AT356" s="161" t="s">
        <v>140</v>
      </c>
      <c r="AU356" s="161" t="s">
        <v>80</v>
      </c>
      <c r="AY356" s="211" t="s">
        <v>138</v>
      </c>
      <c r="BE356" s="249">
        <f t="shared" si="64"/>
        <v>0</v>
      </c>
      <c r="BF356" s="249">
        <f t="shared" si="65"/>
        <v>0</v>
      </c>
      <c r="BG356" s="249">
        <f t="shared" si="66"/>
        <v>0</v>
      </c>
      <c r="BH356" s="249">
        <f t="shared" si="67"/>
        <v>0</v>
      </c>
      <c r="BI356" s="249">
        <f t="shared" si="68"/>
        <v>0</v>
      </c>
      <c r="BJ356" s="211" t="s">
        <v>86</v>
      </c>
      <c r="BK356" s="249">
        <f t="shared" si="69"/>
        <v>0</v>
      </c>
      <c r="BL356" s="211" t="s">
        <v>144</v>
      </c>
      <c r="BM356" s="161" t="s">
        <v>3373</v>
      </c>
    </row>
    <row r="357" spans="2:65" s="2" customFormat="1" ht="16.5" customHeight="1">
      <c r="B357" s="246"/>
      <c r="C357" s="163" t="s">
        <v>1038</v>
      </c>
      <c r="D357" s="163" t="s">
        <v>322</v>
      </c>
      <c r="E357" s="164" t="s">
        <v>3912</v>
      </c>
      <c r="F357" s="165" t="s">
        <v>3913</v>
      </c>
      <c r="G357" s="166" t="s">
        <v>299</v>
      </c>
      <c r="H357" s="167">
        <v>34</v>
      </c>
      <c r="I357" s="180"/>
      <c r="J357" s="168">
        <f t="shared" si="60"/>
        <v>0</v>
      </c>
      <c r="K357" s="169"/>
      <c r="L357" s="170"/>
      <c r="M357" s="171" t="s">
        <v>1</v>
      </c>
      <c r="N357" s="251" t="s">
        <v>39</v>
      </c>
      <c r="O357" s="248">
        <v>0</v>
      </c>
      <c r="P357" s="248">
        <f t="shared" si="61"/>
        <v>0</v>
      </c>
      <c r="Q357" s="248">
        <v>0</v>
      </c>
      <c r="R357" s="248">
        <f t="shared" si="62"/>
        <v>0</v>
      </c>
      <c r="S357" s="248">
        <v>0</v>
      </c>
      <c r="T357" s="160">
        <f t="shared" si="63"/>
        <v>0</v>
      </c>
      <c r="AR357" s="161" t="s">
        <v>170</v>
      </c>
      <c r="AT357" s="161" t="s">
        <v>322</v>
      </c>
      <c r="AU357" s="161" t="s">
        <v>80</v>
      </c>
      <c r="AY357" s="211" t="s">
        <v>138</v>
      </c>
      <c r="BE357" s="249">
        <f t="shared" si="64"/>
        <v>0</v>
      </c>
      <c r="BF357" s="249">
        <f t="shared" si="65"/>
        <v>0</v>
      </c>
      <c r="BG357" s="249">
        <f t="shared" si="66"/>
        <v>0</v>
      </c>
      <c r="BH357" s="249">
        <f t="shared" si="67"/>
        <v>0</v>
      </c>
      <c r="BI357" s="249">
        <f t="shared" si="68"/>
        <v>0</v>
      </c>
      <c r="BJ357" s="211" t="s">
        <v>86</v>
      </c>
      <c r="BK357" s="249">
        <f t="shared" si="69"/>
        <v>0</v>
      </c>
      <c r="BL357" s="211" t="s">
        <v>144</v>
      </c>
      <c r="BM357" s="161" t="s">
        <v>3376</v>
      </c>
    </row>
    <row r="358" spans="2:65" s="2" customFormat="1" ht="24.2" customHeight="1">
      <c r="B358" s="246"/>
      <c r="C358" s="150" t="s">
        <v>1042</v>
      </c>
      <c r="D358" s="150" t="s">
        <v>140</v>
      </c>
      <c r="E358" s="151" t="s">
        <v>3914</v>
      </c>
      <c r="F358" s="152" t="s">
        <v>3915</v>
      </c>
      <c r="G358" s="153" t="s">
        <v>299</v>
      </c>
      <c r="H358" s="154">
        <v>1</v>
      </c>
      <c r="I358" s="178"/>
      <c r="J358" s="155">
        <f t="shared" si="60"/>
        <v>0</v>
      </c>
      <c r="K358" s="247"/>
      <c r="L358" s="39"/>
      <c r="M358" s="157" t="s">
        <v>1</v>
      </c>
      <c r="N358" s="234" t="s">
        <v>39</v>
      </c>
      <c r="O358" s="248">
        <v>0</v>
      </c>
      <c r="P358" s="248">
        <f t="shared" si="61"/>
        <v>0</v>
      </c>
      <c r="Q358" s="248">
        <v>0</v>
      </c>
      <c r="R358" s="248">
        <f t="shared" si="62"/>
        <v>0</v>
      </c>
      <c r="S358" s="248">
        <v>0</v>
      </c>
      <c r="T358" s="160">
        <f t="shared" si="63"/>
        <v>0</v>
      </c>
      <c r="AR358" s="161" t="s">
        <v>144</v>
      </c>
      <c r="AT358" s="161" t="s">
        <v>140</v>
      </c>
      <c r="AU358" s="161" t="s">
        <v>80</v>
      </c>
      <c r="AY358" s="211" t="s">
        <v>138</v>
      </c>
      <c r="BE358" s="249">
        <f t="shared" si="64"/>
        <v>0</v>
      </c>
      <c r="BF358" s="249">
        <f t="shared" si="65"/>
        <v>0</v>
      </c>
      <c r="BG358" s="249">
        <f t="shared" si="66"/>
        <v>0</v>
      </c>
      <c r="BH358" s="249">
        <f t="shared" si="67"/>
        <v>0</v>
      </c>
      <c r="BI358" s="249">
        <f t="shared" si="68"/>
        <v>0</v>
      </c>
      <c r="BJ358" s="211" t="s">
        <v>86</v>
      </c>
      <c r="BK358" s="249">
        <f t="shared" si="69"/>
        <v>0</v>
      </c>
      <c r="BL358" s="211" t="s">
        <v>144</v>
      </c>
      <c r="BM358" s="161" t="s">
        <v>3379</v>
      </c>
    </row>
    <row r="359" spans="2:65" s="2" customFormat="1" ht="24.2" customHeight="1">
      <c r="B359" s="246"/>
      <c r="C359" s="163" t="s">
        <v>1046</v>
      </c>
      <c r="D359" s="163" t="s">
        <v>322</v>
      </c>
      <c r="E359" s="164" t="s">
        <v>3916</v>
      </c>
      <c r="F359" s="165" t="s">
        <v>3917</v>
      </c>
      <c r="G359" s="166" t="s">
        <v>299</v>
      </c>
      <c r="H359" s="167">
        <v>1</v>
      </c>
      <c r="I359" s="180"/>
      <c r="J359" s="168">
        <f t="shared" si="60"/>
        <v>0</v>
      </c>
      <c r="K359" s="169"/>
      <c r="L359" s="170"/>
      <c r="M359" s="171" t="s">
        <v>1</v>
      </c>
      <c r="N359" s="251" t="s">
        <v>39</v>
      </c>
      <c r="O359" s="248">
        <v>0</v>
      </c>
      <c r="P359" s="248">
        <f t="shared" si="61"/>
        <v>0</v>
      </c>
      <c r="Q359" s="248">
        <v>0</v>
      </c>
      <c r="R359" s="248">
        <f t="shared" si="62"/>
        <v>0</v>
      </c>
      <c r="S359" s="248">
        <v>0</v>
      </c>
      <c r="T359" s="160">
        <f t="shared" si="63"/>
        <v>0</v>
      </c>
      <c r="AR359" s="161" t="s">
        <v>170</v>
      </c>
      <c r="AT359" s="161" t="s">
        <v>322</v>
      </c>
      <c r="AU359" s="161" t="s">
        <v>80</v>
      </c>
      <c r="AY359" s="211" t="s">
        <v>138</v>
      </c>
      <c r="BE359" s="249">
        <f t="shared" si="64"/>
        <v>0</v>
      </c>
      <c r="BF359" s="249">
        <f t="shared" si="65"/>
        <v>0</v>
      </c>
      <c r="BG359" s="249">
        <f t="shared" si="66"/>
        <v>0</v>
      </c>
      <c r="BH359" s="249">
        <f t="shared" si="67"/>
        <v>0</v>
      </c>
      <c r="BI359" s="249">
        <f t="shared" si="68"/>
        <v>0</v>
      </c>
      <c r="BJ359" s="211" t="s">
        <v>86</v>
      </c>
      <c r="BK359" s="249">
        <f t="shared" si="69"/>
        <v>0</v>
      </c>
      <c r="BL359" s="211" t="s">
        <v>144</v>
      </c>
      <c r="BM359" s="161" t="s">
        <v>3382</v>
      </c>
    </row>
    <row r="360" spans="2:65" s="2" customFormat="1" ht="24.2" customHeight="1">
      <c r="B360" s="246"/>
      <c r="C360" s="150" t="s">
        <v>1050</v>
      </c>
      <c r="D360" s="150" t="s">
        <v>140</v>
      </c>
      <c r="E360" s="151" t="s">
        <v>3918</v>
      </c>
      <c r="F360" s="152" t="s">
        <v>3919</v>
      </c>
      <c r="G360" s="153" t="s">
        <v>299</v>
      </c>
      <c r="H360" s="154">
        <v>3</v>
      </c>
      <c r="I360" s="178"/>
      <c r="J360" s="155">
        <f t="shared" si="60"/>
        <v>0</v>
      </c>
      <c r="K360" s="247"/>
      <c r="L360" s="39"/>
      <c r="M360" s="157" t="s">
        <v>1</v>
      </c>
      <c r="N360" s="234" t="s">
        <v>39</v>
      </c>
      <c r="O360" s="248">
        <v>0</v>
      </c>
      <c r="P360" s="248">
        <f t="shared" si="61"/>
        <v>0</v>
      </c>
      <c r="Q360" s="248">
        <v>0</v>
      </c>
      <c r="R360" s="248">
        <f t="shared" si="62"/>
        <v>0</v>
      </c>
      <c r="S360" s="248">
        <v>0</v>
      </c>
      <c r="T360" s="160">
        <f t="shared" si="63"/>
        <v>0</v>
      </c>
      <c r="AR360" s="161" t="s">
        <v>144</v>
      </c>
      <c r="AT360" s="161" t="s">
        <v>140</v>
      </c>
      <c r="AU360" s="161" t="s">
        <v>80</v>
      </c>
      <c r="AY360" s="211" t="s">
        <v>138</v>
      </c>
      <c r="BE360" s="249">
        <f t="shared" si="64"/>
        <v>0</v>
      </c>
      <c r="BF360" s="249">
        <f t="shared" si="65"/>
        <v>0</v>
      </c>
      <c r="BG360" s="249">
        <f t="shared" si="66"/>
        <v>0</v>
      </c>
      <c r="BH360" s="249">
        <f t="shared" si="67"/>
        <v>0</v>
      </c>
      <c r="BI360" s="249">
        <f t="shared" si="68"/>
        <v>0</v>
      </c>
      <c r="BJ360" s="211" t="s">
        <v>86</v>
      </c>
      <c r="BK360" s="249">
        <f t="shared" si="69"/>
        <v>0</v>
      </c>
      <c r="BL360" s="211" t="s">
        <v>144</v>
      </c>
      <c r="BM360" s="161" t="s">
        <v>3385</v>
      </c>
    </row>
    <row r="361" spans="2:65" s="2" customFormat="1" ht="24.2" customHeight="1">
      <c r="B361" s="246"/>
      <c r="C361" s="163" t="s">
        <v>1054</v>
      </c>
      <c r="D361" s="163" t="s">
        <v>322</v>
      </c>
      <c r="E361" s="164" t="s">
        <v>3920</v>
      </c>
      <c r="F361" s="165" t="s">
        <v>3921</v>
      </c>
      <c r="G361" s="166" t="s">
        <v>299</v>
      </c>
      <c r="H361" s="167">
        <v>3</v>
      </c>
      <c r="I361" s="180"/>
      <c r="J361" s="168">
        <f t="shared" si="60"/>
        <v>0</v>
      </c>
      <c r="K361" s="169"/>
      <c r="L361" s="170"/>
      <c r="M361" s="171" t="s">
        <v>1</v>
      </c>
      <c r="N361" s="251" t="s">
        <v>39</v>
      </c>
      <c r="O361" s="248">
        <v>0</v>
      </c>
      <c r="P361" s="248">
        <f t="shared" si="61"/>
        <v>0</v>
      </c>
      <c r="Q361" s="248">
        <v>0</v>
      </c>
      <c r="R361" s="248">
        <f t="shared" si="62"/>
        <v>0</v>
      </c>
      <c r="S361" s="248">
        <v>0</v>
      </c>
      <c r="T361" s="160">
        <f t="shared" si="63"/>
        <v>0</v>
      </c>
      <c r="AR361" s="161" t="s">
        <v>170</v>
      </c>
      <c r="AT361" s="161" t="s">
        <v>322</v>
      </c>
      <c r="AU361" s="161" t="s">
        <v>80</v>
      </c>
      <c r="AY361" s="211" t="s">
        <v>138</v>
      </c>
      <c r="BE361" s="249">
        <f t="shared" si="64"/>
        <v>0</v>
      </c>
      <c r="BF361" s="249">
        <f t="shared" si="65"/>
        <v>0</v>
      </c>
      <c r="BG361" s="249">
        <f t="shared" si="66"/>
        <v>0</v>
      </c>
      <c r="BH361" s="249">
        <f t="shared" si="67"/>
        <v>0</v>
      </c>
      <c r="BI361" s="249">
        <f t="shared" si="68"/>
        <v>0</v>
      </c>
      <c r="BJ361" s="211" t="s">
        <v>86</v>
      </c>
      <c r="BK361" s="249">
        <f t="shared" si="69"/>
        <v>0</v>
      </c>
      <c r="BL361" s="211" t="s">
        <v>144</v>
      </c>
      <c r="BM361" s="161" t="s">
        <v>3388</v>
      </c>
    </row>
    <row r="362" spans="2:65" s="2" customFormat="1" ht="24.2" customHeight="1">
      <c r="B362" s="246"/>
      <c r="C362" s="150" t="s">
        <v>1057</v>
      </c>
      <c r="D362" s="150" t="s">
        <v>140</v>
      </c>
      <c r="E362" s="151" t="s">
        <v>3922</v>
      </c>
      <c r="F362" s="152" t="s">
        <v>3923</v>
      </c>
      <c r="G362" s="153" t="s">
        <v>299</v>
      </c>
      <c r="H362" s="154">
        <v>5</v>
      </c>
      <c r="I362" s="178"/>
      <c r="J362" s="155">
        <f t="shared" si="60"/>
        <v>0</v>
      </c>
      <c r="K362" s="247"/>
      <c r="L362" s="39"/>
      <c r="M362" s="157" t="s">
        <v>1</v>
      </c>
      <c r="N362" s="234" t="s">
        <v>39</v>
      </c>
      <c r="O362" s="248">
        <v>0</v>
      </c>
      <c r="P362" s="248">
        <f t="shared" si="61"/>
        <v>0</v>
      </c>
      <c r="Q362" s="248">
        <v>0</v>
      </c>
      <c r="R362" s="248">
        <f t="shared" si="62"/>
        <v>0</v>
      </c>
      <c r="S362" s="248">
        <v>0</v>
      </c>
      <c r="T362" s="160">
        <f t="shared" si="63"/>
        <v>0</v>
      </c>
      <c r="AR362" s="161" t="s">
        <v>144</v>
      </c>
      <c r="AT362" s="161" t="s">
        <v>140</v>
      </c>
      <c r="AU362" s="161" t="s">
        <v>80</v>
      </c>
      <c r="AY362" s="211" t="s">
        <v>138</v>
      </c>
      <c r="BE362" s="249">
        <f t="shared" si="64"/>
        <v>0</v>
      </c>
      <c r="BF362" s="249">
        <f t="shared" si="65"/>
        <v>0</v>
      </c>
      <c r="BG362" s="249">
        <f t="shared" si="66"/>
        <v>0</v>
      </c>
      <c r="BH362" s="249">
        <f t="shared" si="67"/>
        <v>0</v>
      </c>
      <c r="BI362" s="249">
        <f t="shared" si="68"/>
        <v>0</v>
      </c>
      <c r="BJ362" s="211" t="s">
        <v>86</v>
      </c>
      <c r="BK362" s="249">
        <f t="shared" si="69"/>
        <v>0</v>
      </c>
      <c r="BL362" s="211" t="s">
        <v>144</v>
      </c>
      <c r="BM362" s="161" t="s">
        <v>3393</v>
      </c>
    </row>
    <row r="363" spans="2:65" s="2" customFormat="1" ht="24.2" customHeight="1">
      <c r="B363" s="246"/>
      <c r="C363" s="163" t="s">
        <v>1061</v>
      </c>
      <c r="D363" s="163" t="s">
        <v>322</v>
      </c>
      <c r="E363" s="164" t="s">
        <v>3924</v>
      </c>
      <c r="F363" s="165" t="s">
        <v>3925</v>
      </c>
      <c r="G363" s="166" t="s">
        <v>299</v>
      </c>
      <c r="H363" s="167">
        <v>5</v>
      </c>
      <c r="I363" s="180"/>
      <c r="J363" s="168">
        <f t="shared" si="60"/>
        <v>0</v>
      </c>
      <c r="K363" s="169"/>
      <c r="L363" s="170"/>
      <c r="M363" s="171" t="s">
        <v>1</v>
      </c>
      <c r="N363" s="251" t="s">
        <v>39</v>
      </c>
      <c r="O363" s="248">
        <v>0</v>
      </c>
      <c r="P363" s="248">
        <f t="shared" si="61"/>
        <v>0</v>
      </c>
      <c r="Q363" s="248">
        <v>0</v>
      </c>
      <c r="R363" s="248">
        <f t="shared" si="62"/>
        <v>0</v>
      </c>
      <c r="S363" s="248">
        <v>0</v>
      </c>
      <c r="T363" s="160">
        <f t="shared" si="63"/>
        <v>0</v>
      </c>
      <c r="AR363" s="161" t="s">
        <v>170</v>
      </c>
      <c r="AT363" s="161" t="s">
        <v>322</v>
      </c>
      <c r="AU363" s="161" t="s">
        <v>80</v>
      </c>
      <c r="AY363" s="211" t="s">
        <v>138</v>
      </c>
      <c r="BE363" s="249">
        <f t="shared" si="64"/>
        <v>0</v>
      </c>
      <c r="BF363" s="249">
        <f t="shared" si="65"/>
        <v>0</v>
      </c>
      <c r="BG363" s="249">
        <f t="shared" si="66"/>
        <v>0</v>
      </c>
      <c r="BH363" s="249">
        <f t="shared" si="67"/>
        <v>0</v>
      </c>
      <c r="BI363" s="249">
        <f t="shared" si="68"/>
        <v>0</v>
      </c>
      <c r="BJ363" s="211" t="s">
        <v>86</v>
      </c>
      <c r="BK363" s="249">
        <f t="shared" si="69"/>
        <v>0</v>
      </c>
      <c r="BL363" s="211" t="s">
        <v>144</v>
      </c>
      <c r="BM363" s="161" t="s">
        <v>3396</v>
      </c>
    </row>
    <row r="364" spans="2:65" s="2" customFormat="1" ht="33" customHeight="1">
      <c r="B364" s="246"/>
      <c r="C364" s="150" t="s">
        <v>1065</v>
      </c>
      <c r="D364" s="150" t="s">
        <v>140</v>
      </c>
      <c r="E364" s="151" t="s">
        <v>3926</v>
      </c>
      <c r="F364" s="152" t="s">
        <v>3927</v>
      </c>
      <c r="G364" s="153" t="s">
        <v>299</v>
      </c>
      <c r="H364" s="154">
        <v>37</v>
      </c>
      <c r="I364" s="178"/>
      <c r="J364" s="155">
        <f t="shared" si="60"/>
        <v>0</v>
      </c>
      <c r="K364" s="247"/>
      <c r="L364" s="39"/>
      <c r="M364" s="157" t="s">
        <v>1</v>
      </c>
      <c r="N364" s="234" t="s">
        <v>39</v>
      </c>
      <c r="O364" s="248">
        <v>0</v>
      </c>
      <c r="P364" s="248">
        <f t="shared" si="61"/>
        <v>0</v>
      </c>
      <c r="Q364" s="248">
        <v>0</v>
      </c>
      <c r="R364" s="248">
        <f t="shared" si="62"/>
        <v>0</v>
      </c>
      <c r="S364" s="248">
        <v>0</v>
      </c>
      <c r="T364" s="160">
        <f t="shared" si="63"/>
        <v>0</v>
      </c>
      <c r="AR364" s="161" t="s">
        <v>144</v>
      </c>
      <c r="AT364" s="161" t="s">
        <v>140</v>
      </c>
      <c r="AU364" s="161" t="s">
        <v>80</v>
      </c>
      <c r="AY364" s="211" t="s">
        <v>138</v>
      </c>
      <c r="BE364" s="249">
        <f t="shared" si="64"/>
        <v>0</v>
      </c>
      <c r="BF364" s="249">
        <f t="shared" si="65"/>
        <v>0</v>
      </c>
      <c r="BG364" s="249">
        <f t="shared" si="66"/>
        <v>0</v>
      </c>
      <c r="BH364" s="249">
        <f t="shared" si="67"/>
        <v>0</v>
      </c>
      <c r="BI364" s="249">
        <f t="shared" si="68"/>
        <v>0</v>
      </c>
      <c r="BJ364" s="211" t="s">
        <v>86</v>
      </c>
      <c r="BK364" s="249">
        <f t="shared" si="69"/>
        <v>0</v>
      </c>
      <c r="BL364" s="211" t="s">
        <v>144</v>
      </c>
      <c r="BM364" s="161" t="s">
        <v>3399</v>
      </c>
    </row>
    <row r="365" spans="2:65" s="2" customFormat="1" ht="24.2" customHeight="1">
      <c r="B365" s="246"/>
      <c r="C365" s="163" t="s">
        <v>1068</v>
      </c>
      <c r="D365" s="163" t="s">
        <v>322</v>
      </c>
      <c r="E365" s="164" t="s">
        <v>3928</v>
      </c>
      <c r="F365" s="165" t="s">
        <v>3929</v>
      </c>
      <c r="G365" s="166" t="s">
        <v>299</v>
      </c>
      <c r="H365" s="167">
        <v>37</v>
      </c>
      <c r="I365" s="180"/>
      <c r="J365" s="168">
        <f t="shared" si="60"/>
        <v>0</v>
      </c>
      <c r="K365" s="169"/>
      <c r="L365" s="170"/>
      <c r="M365" s="171" t="s">
        <v>1</v>
      </c>
      <c r="N365" s="251" t="s">
        <v>39</v>
      </c>
      <c r="O365" s="248">
        <v>0</v>
      </c>
      <c r="P365" s="248">
        <f t="shared" si="61"/>
        <v>0</v>
      </c>
      <c r="Q365" s="248">
        <v>0</v>
      </c>
      <c r="R365" s="248">
        <f t="shared" si="62"/>
        <v>0</v>
      </c>
      <c r="S365" s="248">
        <v>0</v>
      </c>
      <c r="T365" s="160">
        <f t="shared" si="63"/>
        <v>0</v>
      </c>
      <c r="AR365" s="161" t="s">
        <v>170</v>
      </c>
      <c r="AT365" s="161" t="s">
        <v>322</v>
      </c>
      <c r="AU365" s="161" t="s">
        <v>80</v>
      </c>
      <c r="AY365" s="211" t="s">
        <v>138</v>
      </c>
      <c r="BE365" s="249">
        <f t="shared" si="64"/>
        <v>0</v>
      </c>
      <c r="BF365" s="249">
        <f t="shared" si="65"/>
        <v>0</v>
      </c>
      <c r="BG365" s="249">
        <f t="shared" si="66"/>
        <v>0</v>
      </c>
      <c r="BH365" s="249">
        <f t="shared" si="67"/>
        <v>0</v>
      </c>
      <c r="BI365" s="249">
        <f t="shared" si="68"/>
        <v>0</v>
      </c>
      <c r="BJ365" s="211" t="s">
        <v>86</v>
      </c>
      <c r="BK365" s="249">
        <f t="shared" si="69"/>
        <v>0</v>
      </c>
      <c r="BL365" s="211" t="s">
        <v>144</v>
      </c>
      <c r="BM365" s="161" t="s">
        <v>3402</v>
      </c>
    </row>
    <row r="366" spans="2:65" s="2" customFormat="1" ht="24.2" customHeight="1">
      <c r="B366" s="246"/>
      <c r="C366" s="150" t="s">
        <v>1071</v>
      </c>
      <c r="D366" s="150" t="s">
        <v>140</v>
      </c>
      <c r="E366" s="151" t="s">
        <v>3930</v>
      </c>
      <c r="F366" s="152" t="s">
        <v>3931</v>
      </c>
      <c r="G366" s="153" t="s">
        <v>299</v>
      </c>
      <c r="H366" s="154">
        <v>22</v>
      </c>
      <c r="I366" s="178"/>
      <c r="J366" s="155">
        <f t="shared" si="60"/>
        <v>0</v>
      </c>
      <c r="K366" s="247"/>
      <c r="L366" s="39"/>
      <c r="M366" s="157" t="s">
        <v>1</v>
      </c>
      <c r="N366" s="234" t="s">
        <v>39</v>
      </c>
      <c r="O366" s="248">
        <v>0</v>
      </c>
      <c r="P366" s="248">
        <f t="shared" si="61"/>
        <v>0</v>
      </c>
      <c r="Q366" s="248">
        <v>0</v>
      </c>
      <c r="R366" s="248">
        <f t="shared" si="62"/>
        <v>0</v>
      </c>
      <c r="S366" s="248">
        <v>0</v>
      </c>
      <c r="T366" s="160">
        <f t="shared" si="63"/>
        <v>0</v>
      </c>
      <c r="AR366" s="161" t="s">
        <v>144</v>
      </c>
      <c r="AT366" s="161" t="s">
        <v>140</v>
      </c>
      <c r="AU366" s="161" t="s">
        <v>80</v>
      </c>
      <c r="AY366" s="211" t="s">
        <v>138</v>
      </c>
      <c r="BE366" s="249">
        <f t="shared" si="64"/>
        <v>0</v>
      </c>
      <c r="BF366" s="249">
        <f t="shared" si="65"/>
        <v>0</v>
      </c>
      <c r="BG366" s="249">
        <f t="shared" si="66"/>
        <v>0</v>
      </c>
      <c r="BH366" s="249">
        <f t="shared" si="67"/>
        <v>0</v>
      </c>
      <c r="BI366" s="249">
        <f t="shared" si="68"/>
        <v>0</v>
      </c>
      <c r="BJ366" s="211" t="s">
        <v>86</v>
      </c>
      <c r="BK366" s="249">
        <f t="shared" si="69"/>
        <v>0</v>
      </c>
      <c r="BL366" s="211" t="s">
        <v>144</v>
      </c>
      <c r="BM366" s="161" t="s">
        <v>3407</v>
      </c>
    </row>
    <row r="367" spans="2:65" s="2" customFormat="1" ht="24.2" customHeight="1">
      <c r="B367" s="246"/>
      <c r="C367" s="163" t="s">
        <v>1075</v>
      </c>
      <c r="D367" s="163" t="s">
        <v>322</v>
      </c>
      <c r="E367" s="164" t="s">
        <v>3932</v>
      </c>
      <c r="F367" s="165" t="s">
        <v>3933</v>
      </c>
      <c r="G367" s="166" t="s">
        <v>299</v>
      </c>
      <c r="H367" s="167">
        <v>22</v>
      </c>
      <c r="I367" s="180"/>
      <c r="J367" s="168">
        <f t="shared" si="60"/>
        <v>0</v>
      </c>
      <c r="K367" s="169"/>
      <c r="L367" s="170"/>
      <c r="M367" s="171" t="s">
        <v>1</v>
      </c>
      <c r="N367" s="251" t="s">
        <v>39</v>
      </c>
      <c r="O367" s="248">
        <v>0</v>
      </c>
      <c r="P367" s="248">
        <f t="shared" si="61"/>
        <v>0</v>
      </c>
      <c r="Q367" s="248">
        <v>0</v>
      </c>
      <c r="R367" s="248">
        <f t="shared" si="62"/>
        <v>0</v>
      </c>
      <c r="S367" s="248">
        <v>0</v>
      </c>
      <c r="T367" s="160">
        <f t="shared" si="63"/>
        <v>0</v>
      </c>
      <c r="AR367" s="161" t="s">
        <v>170</v>
      </c>
      <c r="AT367" s="161" t="s">
        <v>322</v>
      </c>
      <c r="AU367" s="161" t="s">
        <v>80</v>
      </c>
      <c r="AY367" s="211" t="s">
        <v>138</v>
      </c>
      <c r="BE367" s="249">
        <f t="shared" si="64"/>
        <v>0</v>
      </c>
      <c r="BF367" s="249">
        <f t="shared" si="65"/>
        <v>0</v>
      </c>
      <c r="BG367" s="249">
        <f t="shared" si="66"/>
        <v>0</v>
      </c>
      <c r="BH367" s="249">
        <f t="shared" si="67"/>
        <v>0</v>
      </c>
      <c r="BI367" s="249">
        <f t="shared" si="68"/>
        <v>0</v>
      </c>
      <c r="BJ367" s="211" t="s">
        <v>86</v>
      </c>
      <c r="BK367" s="249">
        <f t="shared" si="69"/>
        <v>0</v>
      </c>
      <c r="BL367" s="211" t="s">
        <v>144</v>
      </c>
      <c r="BM367" s="161" t="s">
        <v>3410</v>
      </c>
    </row>
    <row r="368" spans="2:65" s="2" customFormat="1" ht="24.2" customHeight="1">
      <c r="B368" s="246"/>
      <c r="C368" s="150" t="s">
        <v>1079</v>
      </c>
      <c r="D368" s="150" t="s">
        <v>140</v>
      </c>
      <c r="E368" s="151" t="s">
        <v>3934</v>
      </c>
      <c r="F368" s="152" t="s">
        <v>3935</v>
      </c>
      <c r="G368" s="153" t="s">
        <v>299</v>
      </c>
      <c r="H368" s="154">
        <v>18</v>
      </c>
      <c r="I368" s="178"/>
      <c r="J368" s="155">
        <f t="shared" si="60"/>
        <v>0</v>
      </c>
      <c r="K368" s="247"/>
      <c r="L368" s="39"/>
      <c r="M368" s="157" t="s">
        <v>1</v>
      </c>
      <c r="N368" s="234" t="s">
        <v>39</v>
      </c>
      <c r="O368" s="248">
        <v>0</v>
      </c>
      <c r="P368" s="248">
        <f t="shared" si="61"/>
        <v>0</v>
      </c>
      <c r="Q368" s="248">
        <v>0</v>
      </c>
      <c r="R368" s="248">
        <f t="shared" si="62"/>
        <v>0</v>
      </c>
      <c r="S368" s="248">
        <v>0</v>
      </c>
      <c r="T368" s="160">
        <f t="shared" si="63"/>
        <v>0</v>
      </c>
      <c r="AR368" s="161" t="s">
        <v>144</v>
      </c>
      <c r="AT368" s="161" t="s">
        <v>140</v>
      </c>
      <c r="AU368" s="161" t="s">
        <v>80</v>
      </c>
      <c r="AY368" s="211" t="s">
        <v>138</v>
      </c>
      <c r="BE368" s="249">
        <f t="shared" si="64"/>
        <v>0</v>
      </c>
      <c r="BF368" s="249">
        <f t="shared" si="65"/>
        <v>0</v>
      </c>
      <c r="BG368" s="249">
        <f t="shared" si="66"/>
        <v>0</v>
      </c>
      <c r="BH368" s="249">
        <f t="shared" si="67"/>
        <v>0</v>
      </c>
      <c r="BI368" s="249">
        <f t="shared" si="68"/>
        <v>0</v>
      </c>
      <c r="BJ368" s="211" t="s">
        <v>86</v>
      </c>
      <c r="BK368" s="249">
        <f t="shared" si="69"/>
        <v>0</v>
      </c>
      <c r="BL368" s="211" t="s">
        <v>144</v>
      </c>
      <c r="BM368" s="161" t="s">
        <v>3413</v>
      </c>
    </row>
    <row r="369" spans="2:65" s="2" customFormat="1" ht="24.2" customHeight="1">
      <c r="B369" s="246"/>
      <c r="C369" s="163" t="s">
        <v>1083</v>
      </c>
      <c r="D369" s="163" t="s">
        <v>322</v>
      </c>
      <c r="E369" s="164" t="s">
        <v>3936</v>
      </c>
      <c r="F369" s="165" t="s">
        <v>3937</v>
      </c>
      <c r="G369" s="166" t="s">
        <v>299</v>
      </c>
      <c r="H369" s="167">
        <v>18</v>
      </c>
      <c r="I369" s="180"/>
      <c r="J369" s="168">
        <f t="shared" si="60"/>
        <v>0</v>
      </c>
      <c r="K369" s="169"/>
      <c r="L369" s="170"/>
      <c r="M369" s="171" t="s">
        <v>1</v>
      </c>
      <c r="N369" s="251" t="s">
        <v>39</v>
      </c>
      <c r="O369" s="248">
        <v>0</v>
      </c>
      <c r="P369" s="248">
        <f t="shared" si="61"/>
        <v>0</v>
      </c>
      <c r="Q369" s="248">
        <v>0</v>
      </c>
      <c r="R369" s="248">
        <f t="shared" si="62"/>
        <v>0</v>
      </c>
      <c r="S369" s="248">
        <v>0</v>
      </c>
      <c r="T369" s="160">
        <f t="shared" si="63"/>
        <v>0</v>
      </c>
      <c r="AR369" s="161" t="s">
        <v>170</v>
      </c>
      <c r="AT369" s="161" t="s">
        <v>322</v>
      </c>
      <c r="AU369" s="161" t="s">
        <v>80</v>
      </c>
      <c r="AY369" s="211" t="s">
        <v>138</v>
      </c>
      <c r="BE369" s="249">
        <f t="shared" si="64"/>
        <v>0</v>
      </c>
      <c r="BF369" s="249">
        <f t="shared" si="65"/>
        <v>0</v>
      </c>
      <c r="BG369" s="249">
        <f t="shared" si="66"/>
        <v>0</v>
      </c>
      <c r="BH369" s="249">
        <f t="shared" si="67"/>
        <v>0</v>
      </c>
      <c r="BI369" s="249">
        <f t="shared" si="68"/>
        <v>0</v>
      </c>
      <c r="BJ369" s="211" t="s">
        <v>86</v>
      </c>
      <c r="BK369" s="249">
        <f t="shared" si="69"/>
        <v>0</v>
      </c>
      <c r="BL369" s="211" t="s">
        <v>144</v>
      </c>
      <c r="BM369" s="161" t="s">
        <v>3416</v>
      </c>
    </row>
    <row r="370" spans="2:65" s="2" customFormat="1" ht="24.2" customHeight="1">
      <c r="B370" s="246"/>
      <c r="C370" s="150" t="s">
        <v>1087</v>
      </c>
      <c r="D370" s="150" t="s">
        <v>140</v>
      </c>
      <c r="E370" s="151" t="s">
        <v>3938</v>
      </c>
      <c r="F370" s="152" t="s">
        <v>3939</v>
      </c>
      <c r="G370" s="153" t="s">
        <v>299</v>
      </c>
      <c r="H370" s="154">
        <v>2</v>
      </c>
      <c r="I370" s="178"/>
      <c r="J370" s="155">
        <f t="shared" si="60"/>
        <v>0</v>
      </c>
      <c r="K370" s="247"/>
      <c r="L370" s="39"/>
      <c r="M370" s="157" t="s">
        <v>1</v>
      </c>
      <c r="N370" s="234" t="s">
        <v>39</v>
      </c>
      <c r="O370" s="248">
        <v>0</v>
      </c>
      <c r="P370" s="248">
        <f t="shared" si="61"/>
        <v>0</v>
      </c>
      <c r="Q370" s="248">
        <v>0</v>
      </c>
      <c r="R370" s="248">
        <f t="shared" si="62"/>
        <v>0</v>
      </c>
      <c r="S370" s="248">
        <v>0</v>
      </c>
      <c r="T370" s="160">
        <f t="shared" si="63"/>
        <v>0</v>
      </c>
      <c r="AR370" s="161" t="s">
        <v>144</v>
      </c>
      <c r="AT370" s="161" t="s">
        <v>140</v>
      </c>
      <c r="AU370" s="161" t="s">
        <v>80</v>
      </c>
      <c r="AY370" s="211" t="s">
        <v>138</v>
      </c>
      <c r="BE370" s="249">
        <f t="shared" si="64"/>
        <v>0</v>
      </c>
      <c r="BF370" s="249">
        <f t="shared" si="65"/>
        <v>0</v>
      </c>
      <c r="BG370" s="249">
        <f t="shared" si="66"/>
        <v>0</v>
      </c>
      <c r="BH370" s="249">
        <f t="shared" si="67"/>
        <v>0</v>
      </c>
      <c r="BI370" s="249">
        <f t="shared" si="68"/>
        <v>0</v>
      </c>
      <c r="BJ370" s="211" t="s">
        <v>86</v>
      </c>
      <c r="BK370" s="249">
        <f t="shared" si="69"/>
        <v>0</v>
      </c>
      <c r="BL370" s="211" t="s">
        <v>144</v>
      </c>
      <c r="BM370" s="161" t="s">
        <v>3419</v>
      </c>
    </row>
    <row r="371" spans="2:65" s="2" customFormat="1" ht="24.2" customHeight="1">
      <c r="B371" s="246"/>
      <c r="C371" s="163" t="s">
        <v>1091</v>
      </c>
      <c r="D371" s="163" t="s">
        <v>322</v>
      </c>
      <c r="E371" s="164" t="s">
        <v>3940</v>
      </c>
      <c r="F371" s="165" t="s">
        <v>3941</v>
      </c>
      <c r="G371" s="166" t="s">
        <v>299</v>
      </c>
      <c r="H371" s="167">
        <v>2</v>
      </c>
      <c r="I371" s="180"/>
      <c r="J371" s="168">
        <f t="shared" si="60"/>
        <v>0</v>
      </c>
      <c r="K371" s="169"/>
      <c r="L371" s="170"/>
      <c r="M371" s="171" t="s">
        <v>1</v>
      </c>
      <c r="N371" s="251" t="s">
        <v>39</v>
      </c>
      <c r="O371" s="248">
        <v>0</v>
      </c>
      <c r="P371" s="248">
        <f t="shared" si="61"/>
        <v>0</v>
      </c>
      <c r="Q371" s="248">
        <v>0</v>
      </c>
      <c r="R371" s="248">
        <f t="shared" si="62"/>
        <v>0</v>
      </c>
      <c r="S371" s="248">
        <v>0</v>
      </c>
      <c r="T371" s="160">
        <f t="shared" si="63"/>
        <v>0</v>
      </c>
      <c r="AR371" s="161" t="s">
        <v>170</v>
      </c>
      <c r="AT371" s="161" t="s">
        <v>322</v>
      </c>
      <c r="AU371" s="161" t="s">
        <v>80</v>
      </c>
      <c r="AY371" s="211" t="s">
        <v>138</v>
      </c>
      <c r="BE371" s="249">
        <f t="shared" si="64"/>
        <v>0</v>
      </c>
      <c r="BF371" s="249">
        <f t="shared" si="65"/>
        <v>0</v>
      </c>
      <c r="BG371" s="249">
        <f t="shared" si="66"/>
        <v>0</v>
      </c>
      <c r="BH371" s="249">
        <f t="shared" si="67"/>
        <v>0</v>
      </c>
      <c r="BI371" s="249">
        <f t="shared" si="68"/>
        <v>0</v>
      </c>
      <c r="BJ371" s="211" t="s">
        <v>86</v>
      </c>
      <c r="BK371" s="249">
        <f t="shared" si="69"/>
        <v>0</v>
      </c>
      <c r="BL371" s="211" t="s">
        <v>144</v>
      </c>
      <c r="BM371" s="161" t="s">
        <v>3424</v>
      </c>
    </row>
    <row r="372" spans="2:65" s="2" customFormat="1" ht="21.75" customHeight="1">
      <c r="B372" s="246"/>
      <c r="C372" s="150" t="s">
        <v>1095</v>
      </c>
      <c r="D372" s="150" t="s">
        <v>140</v>
      </c>
      <c r="E372" s="151" t="s">
        <v>3942</v>
      </c>
      <c r="F372" s="152" t="s">
        <v>3943</v>
      </c>
      <c r="G372" s="153" t="s">
        <v>299</v>
      </c>
      <c r="H372" s="154">
        <v>40</v>
      </c>
      <c r="I372" s="178"/>
      <c r="J372" s="155">
        <f t="shared" si="60"/>
        <v>0</v>
      </c>
      <c r="K372" s="247"/>
      <c r="L372" s="39"/>
      <c r="M372" s="157" t="s">
        <v>1</v>
      </c>
      <c r="N372" s="234" t="s">
        <v>39</v>
      </c>
      <c r="O372" s="248">
        <v>0</v>
      </c>
      <c r="P372" s="248">
        <f t="shared" si="61"/>
        <v>0</v>
      </c>
      <c r="Q372" s="248">
        <v>0</v>
      </c>
      <c r="R372" s="248">
        <f t="shared" si="62"/>
        <v>0</v>
      </c>
      <c r="S372" s="248">
        <v>0</v>
      </c>
      <c r="T372" s="160">
        <f t="shared" si="63"/>
        <v>0</v>
      </c>
      <c r="AR372" s="161" t="s">
        <v>144</v>
      </c>
      <c r="AT372" s="161" t="s">
        <v>140</v>
      </c>
      <c r="AU372" s="161" t="s">
        <v>80</v>
      </c>
      <c r="AY372" s="211" t="s">
        <v>138</v>
      </c>
      <c r="BE372" s="249">
        <f t="shared" si="64"/>
        <v>0</v>
      </c>
      <c r="BF372" s="249">
        <f t="shared" si="65"/>
        <v>0</v>
      </c>
      <c r="BG372" s="249">
        <f t="shared" si="66"/>
        <v>0</v>
      </c>
      <c r="BH372" s="249">
        <f t="shared" si="67"/>
        <v>0</v>
      </c>
      <c r="BI372" s="249">
        <f t="shared" si="68"/>
        <v>0</v>
      </c>
      <c r="BJ372" s="211" t="s">
        <v>86</v>
      </c>
      <c r="BK372" s="249">
        <f t="shared" si="69"/>
        <v>0</v>
      </c>
      <c r="BL372" s="211" t="s">
        <v>144</v>
      </c>
      <c r="BM372" s="161" t="s">
        <v>3427</v>
      </c>
    </row>
    <row r="373" spans="2:65" s="2" customFormat="1" ht="16.5" customHeight="1">
      <c r="B373" s="246"/>
      <c r="C373" s="163" t="s">
        <v>1098</v>
      </c>
      <c r="D373" s="163" t="s">
        <v>322</v>
      </c>
      <c r="E373" s="164" t="s">
        <v>3944</v>
      </c>
      <c r="F373" s="165" t="s">
        <v>3945</v>
      </c>
      <c r="G373" s="166" t="s">
        <v>299</v>
      </c>
      <c r="H373" s="167">
        <v>40</v>
      </c>
      <c r="I373" s="180"/>
      <c r="J373" s="168">
        <f t="shared" si="60"/>
        <v>0</v>
      </c>
      <c r="K373" s="169"/>
      <c r="L373" s="170"/>
      <c r="M373" s="171" t="s">
        <v>1</v>
      </c>
      <c r="N373" s="251" t="s">
        <v>39</v>
      </c>
      <c r="O373" s="248">
        <v>0</v>
      </c>
      <c r="P373" s="248">
        <f t="shared" si="61"/>
        <v>0</v>
      </c>
      <c r="Q373" s="248">
        <v>0</v>
      </c>
      <c r="R373" s="248">
        <f t="shared" si="62"/>
        <v>0</v>
      </c>
      <c r="S373" s="248">
        <v>0</v>
      </c>
      <c r="T373" s="160">
        <f t="shared" si="63"/>
        <v>0</v>
      </c>
      <c r="AR373" s="161" t="s">
        <v>170</v>
      </c>
      <c r="AT373" s="161" t="s">
        <v>322</v>
      </c>
      <c r="AU373" s="161" t="s">
        <v>80</v>
      </c>
      <c r="AY373" s="211" t="s">
        <v>138</v>
      </c>
      <c r="BE373" s="249">
        <f t="shared" si="64"/>
        <v>0</v>
      </c>
      <c r="BF373" s="249">
        <f t="shared" si="65"/>
        <v>0</v>
      </c>
      <c r="BG373" s="249">
        <f t="shared" si="66"/>
        <v>0</v>
      </c>
      <c r="BH373" s="249">
        <f t="shared" si="67"/>
        <v>0</v>
      </c>
      <c r="BI373" s="249">
        <f t="shared" si="68"/>
        <v>0</v>
      </c>
      <c r="BJ373" s="211" t="s">
        <v>86</v>
      </c>
      <c r="BK373" s="249">
        <f t="shared" si="69"/>
        <v>0</v>
      </c>
      <c r="BL373" s="211" t="s">
        <v>144</v>
      </c>
      <c r="BM373" s="161" t="s">
        <v>3432</v>
      </c>
    </row>
    <row r="374" spans="2:65" s="2" customFormat="1" ht="16.5" customHeight="1">
      <c r="B374" s="246"/>
      <c r="C374" s="150" t="s">
        <v>1102</v>
      </c>
      <c r="D374" s="150" t="s">
        <v>140</v>
      </c>
      <c r="E374" s="151" t="s">
        <v>3946</v>
      </c>
      <c r="F374" s="152" t="s">
        <v>3947</v>
      </c>
      <c r="G374" s="153" t="s">
        <v>299</v>
      </c>
      <c r="H374" s="154">
        <v>14</v>
      </c>
      <c r="I374" s="178"/>
      <c r="J374" s="155">
        <f t="shared" si="60"/>
        <v>0</v>
      </c>
      <c r="K374" s="247"/>
      <c r="L374" s="39"/>
      <c r="M374" s="157" t="s">
        <v>1</v>
      </c>
      <c r="N374" s="234" t="s">
        <v>39</v>
      </c>
      <c r="O374" s="248">
        <v>0</v>
      </c>
      <c r="P374" s="248">
        <f t="shared" si="61"/>
        <v>0</v>
      </c>
      <c r="Q374" s="248">
        <v>0</v>
      </c>
      <c r="R374" s="248">
        <f t="shared" si="62"/>
        <v>0</v>
      </c>
      <c r="S374" s="248">
        <v>0</v>
      </c>
      <c r="T374" s="160">
        <f t="shared" si="63"/>
        <v>0</v>
      </c>
      <c r="AR374" s="161" t="s">
        <v>144</v>
      </c>
      <c r="AT374" s="161" t="s">
        <v>140</v>
      </c>
      <c r="AU374" s="161" t="s">
        <v>80</v>
      </c>
      <c r="AY374" s="211" t="s">
        <v>138</v>
      </c>
      <c r="BE374" s="249">
        <f t="shared" si="64"/>
        <v>0</v>
      </c>
      <c r="BF374" s="249">
        <f t="shared" si="65"/>
        <v>0</v>
      </c>
      <c r="BG374" s="249">
        <f t="shared" si="66"/>
        <v>0</v>
      </c>
      <c r="BH374" s="249">
        <f t="shared" si="67"/>
        <v>0</v>
      </c>
      <c r="BI374" s="249">
        <f t="shared" si="68"/>
        <v>0</v>
      </c>
      <c r="BJ374" s="211" t="s">
        <v>86</v>
      </c>
      <c r="BK374" s="249">
        <f t="shared" si="69"/>
        <v>0</v>
      </c>
      <c r="BL374" s="211" t="s">
        <v>144</v>
      </c>
      <c r="BM374" s="161" t="s">
        <v>3433</v>
      </c>
    </row>
    <row r="375" spans="2:65" s="2" customFormat="1" ht="16.5" customHeight="1">
      <c r="B375" s="246"/>
      <c r="C375" s="163" t="s">
        <v>1106</v>
      </c>
      <c r="D375" s="163" t="s">
        <v>322</v>
      </c>
      <c r="E375" s="164" t="s">
        <v>3948</v>
      </c>
      <c r="F375" s="165" t="s">
        <v>3949</v>
      </c>
      <c r="G375" s="166" t="s">
        <v>299</v>
      </c>
      <c r="H375" s="167">
        <v>14</v>
      </c>
      <c r="I375" s="180"/>
      <c r="J375" s="168">
        <f t="shared" si="60"/>
        <v>0</v>
      </c>
      <c r="K375" s="169"/>
      <c r="L375" s="170"/>
      <c r="M375" s="171" t="s">
        <v>1</v>
      </c>
      <c r="N375" s="251" t="s">
        <v>39</v>
      </c>
      <c r="O375" s="248">
        <v>0</v>
      </c>
      <c r="P375" s="248">
        <f t="shared" si="61"/>
        <v>0</v>
      </c>
      <c r="Q375" s="248">
        <v>0</v>
      </c>
      <c r="R375" s="248">
        <f t="shared" si="62"/>
        <v>0</v>
      </c>
      <c r="S375" s="248">
        <v>0</v>
      </c>
      <c r="T375" s="160">
        <f t="shared" si="63"/>
        <v>0</v>
      </c>
      <c r="AR375" s="161" t="s">
        <v>170</v>
      </c>
      <c r="AT375" s="161" t="s">
        <v>322</v>
      </c>
      <c r="AU375" s="161" t="s">
        <v>80</v>
      </c>
      <c r="AY375" s="211" t="s">
        <v>138</v>
      </c>
      <c r="BE375" s="249">
        <f t="shared" si="64"/>
        <v>0</v>
      </c>
      <c r="BF375" s="249">
        <f t="shared" si="65"/>
        <v>0</v>
      </c>
      <c r="BG375" s="249">
        <f t="shared" si="66"/>
        <v>0</v>
      </c>
      <c r="BH375" s="249">
        <f t="shared" si="67"/>
        <v>0</v>
      </c>
      <c r="BI375" s="249">
        <f t="shared" si="68"/>
        <v>0</v>
      </c>
      <c r="BJ375" s="211" t="s">
        <v>86</v>
      </c>
      <c r="BK375" s="249">
        <f t="shared" si="69"/>
        <v>0</v>
      </c>
      <c r="BL375" s="211" t="s">
        <v>144</v>
      </c>
      <c r="BM375" s="161" t="s">
        <v>3434</v>
      </c>
    </row>
    <row r="376" spans="2:65" s="2" customFormat="1" ht="16.5" customHeight="1">
      <c r="B376" s="246"/>
      <c r="C376" s="150" t="s">
        <v>1110</v>
      </c>
      <c r="D376" s="150" t="s">
        <v>140</v>
      </c>
      <c r="E376" s="151" t="s">
        <v>3950</v>
      </c>
      <c r="F376" s="152" t="s">
        <v>3951</v>
      </c>
      <c r="G376" s="153" t="s">
        <v>299</v>
      </c>
      <c r="H376" s="154">
        <v>14</v>
      </c>
      <c r="I376" s="178"/>
      <c r="J376" s="155">
        <f t="shared" si="60"/>
        <v>0</v>
      </c>
      <c r="K376" s="247"/>
      <c r="L376" s="39"/>
      <c r="M376" s="157" t="s">
        <v>1</v>
      </c>
      <c r="N376" s="234" t="s">
        <v>39</v>
      </c>
      <c r="O376" s="248">
        <v>0</v>
      </c>
      <c r="P376" s="248">
        <f t="shared" si="61"/>
        <v>0</v>
      </c>
      <c r="Q376" s="248">
        <v>0</v>
      </c>
      <c r="R376" s="248">
        <f t="shared" si="62"/>
        <v>0</v>
      </c>
      <c r="S376" s="248">
        <v>0</v>
      </c>
      <c r="T376" s="160">
        <f t="shared" si="63"/>
        <v>0</v>
      </c>
      <c r="AR376" s="161" t="s">
        <v>144</v>
      </c>
      <c r="AT376" s="161" t="s">
        <v>140</v>
      </c>
      <c r="AU376" s="161" t="s">
        <v>80</v>
      </c>
      <c r="AY376" s="211" t="s">
        <v>138</v>
      </c>
      <c r="BE376" s="249">
        <f t="shared" si="64"/>
        <v>0</v>
      </c>
      <c r="BF376" s="249">
        <f t="shared" si="65"/>
        <v>0</v>
      </c>
      <c r="BG376" s="249">
        <f t="shared" si="66"/>
        <v>0</v>
      </c>
      <c r="BH376" s="249">
        <f t="shared" si="67"/>
        <v>0</v>
      </c>
      <c r="BI376" s="249">
        <f t="shared" si="68"/>
        <v>0</v>
      </c>
      <c r="BJ376" s="211" t="s">
        <v>86</v>
      </c>
      <c r="BK376" s="249">
        <f t="shared" si="69"/>
        <v>0</v>
      </c>
      <c r="BL376" s="211" t="s">
        <v>144</v>
      </c>
      <c r="BM376" s="161" t="s">
        <v>3952</v>
      </c>
    </row>
    <row r="377" spans="2:65" s="2" customFormat="1" ht="16.5" customHeight="1">
      <c r="B377" s="246"/>
      <c r="C377" s="163" t="s">
        <v>1114</v>
      </c>
      <c r="D377" s="163" t="s">
        <v>322</v>
      </c>
      <c r="E377" s="164" t="s">
        <v>3953</v>
      </c>
      <c r="F377" s="165" t="s">
        <v>3954</v>
      </c>
      <c r="G377" s="166" t="s">
        <v>299</v>
      </c>
      <c r="H377" s="167">
        <v>14</v>
      </c>
      <c r="I377" s="180"/>
      <c r="J377" s="168">
        <f t="shared" si="60"/>
        <v>0</v>
      </c>
      <c r="K377" s="169"/>
      <c r="L377" s="170"/>
      <c r="M377" s="171" t="s">
        <v>1</v>
      </c>
      <c r="N377" s="251" t="s">
        <v>39</v>
      </c>
      <c r="O377" s="248">
        <v>0</v>
      </c>
      <c r="P377" s="248">
        <f t="shared" si="61"/>
        <v>0</v>
      </c>
      <c r="Q377" s="248">
        <v>0</v>
      </c>
      <c r="R377" s="248">
        <f t="shared" si="62"/>
        <v>0</v>
      </c>
      <c r="S377" s="248">
        <v>0</v>
      </c>
      <c r="T377" s="160">
        <f t="shared" si="63"/>
        <v>0</v>
      </c>
      <c r="AR377" s="161" t="s">
        <v>170</v>
      </c>
      <c r="AT377" s="161" t="s">
        <v>322</v>
      </c>
      <c r="AU377" s="161" t="s">
        <v>80</v>
      </c>
      <c r="AY377" s="211" t="s">
        <v>138</v>
      </c>
      <c r="BE377" s="249">
        <f t="shared" si="64"/>
        <v>0</v>
      </c>
      <c r="BF377" s="249">
        <f t="shared" si="65"/>
        <v>0</v>
      </c>
      <c r="BG377" s="249">
        <f t="shared" si="66"/>
        <v>0</v>
      </c>
      <c r="BH377" s="249">
        <f t="shared" si="67"/>
        <v>0</v>
      </c>
      <c r="BI377" s="249">
        <f t="shared" si="68"/>
        <v>0</v>
      </c>
      <c r="BJ377" s="211" t="s">
        <v>86</v>
      </c>
      <c r="BK377" s="249">
        <f t="shared" si="69"/>
        <v>0</v>
      </c>
      <c r="BL377" s="211" t="s">
        <v>144</v>
      </c>
      <c r="BM377" s="161" t="s">
        <v>3955</v>
      </c>
    </row>
    <row r="378" spans="2:65" s="2" customFormat="1" ht="16.5" customHeight="1">
      <c r="B378" s="246"/>
      <c r="C378" s="150" t="s">
        <v>1117</v>
      </c>
      <c r="D378" s="150" t="s">
        <v>140</v>
      </c>
      <c r="E378" s="151" t="s">
        <v>3956</v>
      </c>
      <c r="F378" s="152" t="s">
        <v>3957</v>
      </c>
      <c r="G378" s="153" t="s">
        <v>299</v>
      </c>
      <c r="H378" s="154">
        <v>14</v>
      </c>
      <c r="I378" s="178"/>
      <c r="J378" s="155">
        <f t="shared" si="60"/>
        <v>0</v>
      </c>
      <c r="K378" s="247"/>
      <c r="L378" s="39"/>
      <c r="M378" s="157" t="s">
        <v>1</v>
      </c>
      <c r="N378" s="234" t="s">
        <v>39</v>
      </c>
      <c r="O378" s="248">
        <v>0</v>
      </c>
      <c r="P378" s="248">
        <f t="shared" si="61"/>
        <v>0</v>
      </c>
      <c r="Q378" s="248">
        <v>0</v>
      </c>
      <c r="R378" s="248">
        <f t="shared" si="62"/>
        <v>0</v>
      </c>
      <c r="S378" s="248">
        <v>0</v>
      </c>
      <c r="T378" s="160">
        <f t="shared" si="63"/>
        <v>0</v>
      </c>
      <c r="AR378" s="161" t="s">
        <v>144</v>
      </c>
      <c r="AT378" s="161" t="s">
        <v>140</v>
      </c>
      <c r="AU378" s="161" t="s">
        <v>80</v>
      </c>
      <c r="AY378" s="211" t="s">
        <v>138</v>
      </c>
      <c r="BE378" s="249">
        <f t="shared" si="64"/>
        <v>0</v>
      </c>
      <c r="BF378" s="249">
        <f t="shared" si="65"/>
        <v>0</v>
      </c>
      <c r="BG378" s="249">
        <f t="shared" si="66"/>
        <v>0</v>
      </c>
      <c r="BH378" s="249">
        <f t="shared" si="67"/>
        <v>0</v>
      </c>
      <c r="BI378" s="249">
        <f t="shared" si="68"/>
        <v>0</v>
      </c>
      <c r="BJ378" s="211" t="s">
        <v>86</v>
      </c>
      <c r="BK378" s="249">
        <f t="shared" si="69"/>
        <v>0</v>
      </c>
      <c r="BL378" s="211" t="s">
        <v>144</v>
      </c>
      <c r="BM378" s="161" t="s">
        <v>3958</v>
      </c>
    </row>
    <row r="379" spans="2:65" s="2" customFormat="1" ht="16.5" customHeight="1">
      <c r="B379" s="246"/>
      <c r="C379" s="163" t="s">
        <v>1120</v>
      </c>
      <c r="D379" s="163" t="s">
        <v>322</v>
      </c>
      <c r="E379" s="164" t="s">
        <v>3959</v>
      </c>
      <c r="F379" s="165" t="s">
        <v>3960</v>
      </c>
      <c r="G379" s="166" t="s">
        <v>299</v>
      </c>
      <c r="H379" s="167">
        <v>14</v>
      </c>
      <c r="I379" s="180"/>
      <c r="J379" s="168">
        <f t="shared" si="60"/>
        <v>0</v>
      </c>
      <c r="K379" s="169"/>
      <c r="L379" s="170"/>
      <c r="M379" s="171" t="s">
        <v>1</v>
      </c>
      <c r="N379" s="251" t="s">
        <v>39</v>
      </c>
      <c r="O379" s="248">
        <v>0</v>
      </c>
      <c r="P379" s="248">
        <f t="shared" si="61"/>
        <v>0</v>
      </c>
      <c r="Q379" s="248">
        <v>0</v>
      </c>
      <c r="R379" s="248">
        <f t="shared" si="62"/>
        <v>0</v>
      </c>
      <c r="S379" s="248">
        <v>0</v>
      </c>
      <c r="T379" s="160">
        <f t="shared" si="63"/>
        <v>0</v>
      </c>
      <c r="AR379" s="161" t="s">
        <v>170</v>
      </c>
      <c r="AT379" s="161" t="s">
        <v>322</v>
      </c>
      <c r="AU379" s="161" t="s">
        <v>80</v>
      </c>
      <c r="AY379" s="211" t="s">
        <v>138</v>
      </c>
      <c r="BE379" s="249">
        <f t="shared" si="64"/>
        <v>0</v>
      </c>
      <c r="BF379" s="249">
        <f t="shared" si="65"/>
        <v>0</v>
      </c>
      <c r="BG379" s="249">
        <f t="shared" si="66"/>
        <v>0</v>
      </c>
      <c r="BH379" s="249">
        <f t="shared" si="67"/>
        <v>0</v>
      </c>
      <c r="BI379" s="249">
        <f t="shared" si="68"/>
        <v>0</v>
      </c>
      <c r="BJ379" s="211" t="s">
        <v>86</v>
      </c>
      <c r="BK379" s="249">
        <f t="shared" si="69"/>
        <v>0</v>
      </c>
      <c r="BL379" s="211" t="s">
        <v>144</v>
      </c>
      <c r="BM379" s="161" t="s">
        <v>3961</v>
      </c>
    </row>
    <row r="380" spans="2:65" s="2" customFormat="1" ht="16.5" customHeight="1">
      <c r="B380" s="246"/>
      <c r="C380" s="150" t="s">
        <v>1124</v>
      </c>
      <c r="D380" s="150" t="s">
        <v>140</v>
      </c>
      <c r="E380" s="151" t="s">
        <v>3962</v>
      </c>
      <c r="F380" s="152" t="s">
        <v>3963</v>
      </c>
      <c r="G380" s="153" t="s">
        <v>299</v>
      </c>
      <c r="H380" s="154">
        <v>2</v>
      </c>
      <c r="I380" s="178"/>
      <c r="J380" s="155">
        <f t="shared" si="60"/>
        <v>0</v>
      </c>
      <c r="K380" s="247"/>
      <c r="L380" s="39"/>
      <c r="M380" s="157" t="s">
        <v>1</v>
      </c>
      <c r="N380" s="234" t="s">
        <v>39</v>
      </c>
      <c r="O380" s="248">
        <v>0</v>
      </c>
      <c r="P380" s="248">
        <f t="shared" si="61"/>
        <v>0</v>
      </c>
      <c r="Q380" s="248">
        <v>0</v>
      </c>
      <c r="R380" s="248">
        <f t="shared" si="62"/>
        <v>0</v>
      </c>
      <c r="S380" s="248">
        <v>0</v>
      </c>
      <c r="T380" s="160">
        <f t="shared" si="63"/>
        <v>0</v>
      </c>
      <c r="AR380" s="161" t="s">
        <v>144</v>
      </c>
      <c r="AT380" s="161" t="s">
        <v>140</v>
      </c>
      <c r="AU380" s="161" t="s">
        <v>80</v>
      </c>
      <c r="AY380" s="211" t="s">
        <v>138</v>
      </c>
      <c r="BE380" s="249">
        <f t="shared" si="64"/>
        <v>0</v>
      </c>
      <c r="BF380" s="249">
        <f t="shared" si="65"/>
        <v>0</v>
      </c>
      <c r="BG380" s="249">
        <f t="shared" si="66"/>
        <v>0</v>
      </c>
      <c r="BH380" s="249">
        <f t="shared" si="67"/>
        <v>0</v>
      </c>
      <c r="BI380" s="249">
        <f t="shared" si="68"/>
        <v>0</v>
      </c>
      <c r="BJ380" s="211" t="s">
        <v>86</v>
      </c>
      <c r="BK380" s="249">
        <f t="shared" si="69"/>
        <v>0</v>
      </c>
      <c r="BL380" s="211" t="s">
        <v>144</v>
      </c>
      <c r="BM380" s="161" t="s">
        <v>3964</v>
      </c>
    </row>
    <row r="381" spans="2:65" s="2" customFormat="1" ht="16.5" customHeight="1">
      <c r="B381" s="246"/>
      <c r="C381" s="163" t="s">
        <v>1128</v>
      </c>
      <c r="D381" s="163" t="s">
        <v>322</v>
      </c>
      <c r="E381" s="164" t="s">
        <v>3965</v>
      </c>
      <c r="F381" s="165" t="s">
        <v>3966</v>
      </c>
      <c r="G381" s="166" t="s">
        <v>299</v>
      </c>
      <c r="H381" s="167">
        <v>2</v>
      </c>
      <c r="I381" s="180"/>
      <c r="J381" s="168">
        <f t="shared" si="60"/>
        <v>0</v>
      </c>
      <c r="K381" s="169"/>
      <c r="L381" s="170"/>
      <c r="M381" s="171" t="s">
        <v>1</v>
      </c>
      <c r="N381" s="251" t="s">
        <v>39</v>
      </c>
      <c r="O381" s="248">
        <v>0</v>
      </c>
      <c r="P381" s="248">
        <f t="shared" si="61"/>
        <v>0</v>
      </c>
      <c r="Q381" s="248">
        <v>0</v>
      </c>
      <c r="R381" s="248">
        <f t="shared" si="62"/>
        <v>0</v>
      </c>
      <c r="S381" s="248">
        <v>0</v>
      </c>
      <c r="T381" s="160">
        <f t="shared" si="63"/>
        <v>0</v>
      </c>
      <c r="AR381" s="161" t="s">
        <v>170</v>
      </c>
      <c r="AT381" s="161" t="s">
        <v>322</v>
      </c>
      <c r="AU381" s="161" t="s">
        <v>80</v>
      </c>
      <c r="AY381" s="211" t="s">
        <v>138</v>
      </c>
      <c r="BE381" s="249">
        <f t="shared" si="64"/>
        <v>0</v>
      </c>
      <c r="BF381" s="249">
        <f t="shared" si="65"/>
        <v>0</v>
      </c>
      <c r="BG381" s="249">
        <f t="shared" si="66"/>
        <v>0</v>
      </c>
      <c r="BH381" s="249">
        <f t="shared" si="67"/>
        <v>0</v>
      </c>
      <c r="BI381" s="249">
        <f t="shared" si="68"/>
        <v>0</v>
      </c>
      <c r="BJ381" s="211" t="s">
        <v>86</v>
      </c>
      <c r="BK381" s="249">
        <f t="shared" si="69"/>
        <v>0</v>
      </c>
      <c r="BL381" s="211" t="s">
        <v>144</v>
      </c>
      <c r="BM381" s="161" t="s">
        <v>3967</v>
      </c>
    </row>
    <row r="382" spans="2:65" s="2" customFormat="1" ht="16.5" customHeight="1">
      <c r="B382" s="246"/>
      <c r="C382" s="150" t="s">
        <v>1131</v>
      </c>
      <c r="D382" s="150" t="s">
        <v>140</v>
      </c>
      <c r="E382" s="151" t="s">
        <v>3968</v>
      </c>
      <c r="F382" s="152" t="s">
        <v>3969</v>
      </c>
      <c r="G382" s="153" t="s">
        <v>299</v>
      </c>
      <c r="H382" s="154">
        <v>14</v>
      </c>
      <c r="I382" s="178"/>
      <c r="J382" s="155">
        <f t="shared" si="60"/>
        <v>0</v>
      </c>
      <c r="K382" s="247"/>
      <c r="L382" s="39"/>
      <c r="M382" s="157" t="s">
        <v>1</v>
      </c>
      <c r="N382" s="234" t="s">
        <v>39</v>
      </c>
      <c r="O382" s="248">
        <v>0</v>
      </c>
      <c r="P382" s="248">
        <f t="shared" si="61"/>
        <v>0</v>
      </c>
      <c r="Q382" s="248">
        <v>0</v>
      </c>
      <c r="R382" s="248">
        <f t="shared" si="62"/>
        <v>0</v>
      </c>
      <c r="S382" s="248">
        <v>0</v>
      </c>
      <c r="T382" s="160">
        <f t="shared" si="63"/>
        <v>0</v>
      </c>
      <c r="AR382" s="161" t="s">
        <v>144</v>
      </c>
      <c r="AT382" s="161" t="s">
        <v>140</v>
      </c>
      <c r="AU382" s="161" t="s">
        <v>80</v>
      </c>
      <c r="AY382" s="211" t="s">
        <v>138</v>
      </c>
      <c r="BE382" s="249">
        <f t="shared" si="64"/>
        <v>0</v>
      </c>
      <c r="BF382" s="249">
        <f t="shared" si="65"/>
        <v>0</v>
      </c>
      <c r="BG382" s="249">
        <f t="shared" si="66"/>
        <v>0</v>
      </c>
      <c r="BH382" s="249">
        <f t="shared" si="67"/>
        <v>0</v>
      </c>
      <c r="BI382" s="249">
        <f t="shared" si="68"/>
        <v>0</v>
      </c>
      <c r="BJ382" s="211" t="s">
        <v>86</v>
      </c>
      <c r="BK382" s="249">
        <f t="shared" si="69"/>
        <v>0</v>
      </c>
      <c r="BL382" s="211" t="s">
        <v>144</v>
      </c>
      <c r="BM382" s="161" t="s">
        <v>3970</v>
      </c>
    </row>
    <row r="383" spans="2:65" s="2" customFormat="1" ht="16.5" customHeight="1">
      <c r="B383" s="246"/>
      <c r="C383" s="163" t="s">
        <v>1135</v>
      </c>
      <c r="D383" s="163" t="s">
        <v>322</v>
      </c>
      <c r="E383" s="164" t="s">
        <v>3971</v>
      </c>
      <c r="F383" s="165" t="s">
        <v>3972</v>
      </c>
      <c r="G383" s="166" t="s">
        <v>299</v>
      </c>
      <c r="H383" s="167">
        <v>14</v>
      </c>
      <c r="I383" s="180"/>
      <c r="J383" s="168">
        <f t="shared" si="60"/>
        <v>0</v>
      </c>
      <c r="K383" s="169"/>
      <c r="L383" s="170"/>
      <c r="M383" s="171" t="s">
        <v>1</v>
      </c>
      <c r="N383" s="251" t="s">
        <v>39</v>
      </c>
      <c r="O383" s="248">
        <v>0</v>
      </c>
      <c r="P383" s="248">
        <f t="shared" si="61"/>
        <v>0</v>
      </c>
      <c r="Q383" s="248">
        <v>0</v>
      </c>
      <c r="R383" s="248">
        <f t="shared" si="62"/>
        <v>0</v>
      </c>
      <c r="S383" s="248">
        <v>0</v>
      </c>
      <c r="T383" s="160">
        <f t="shared" si="63"/>
        <v>0</v>
      </c>
      <c r="AR383" s="161" t="s">
        <v>170</v>
      </c>
      <c r="AT383" s="161" t="s">
        <v>322</v>
      </c>
      <c r="AU383" s="161" t="s">
        <v>80</v>
      </c>
      <c r="AY383" s="211" t="s">
        <v>138</v>
      </c>
      <c r="BE383" s="249">
        <f t="shared" si="64"/>
        <v>0</v>
      </c>
      <c r="BF383" s="249">
        <f t="shared" si="65"/>
        <v>0</v>
      </c>
      <c r="BG383" s="249">
        <f t="shared" si="66"/>
        <v>0</v>
      </c>
      <c r="BH383" s="249">
        <f t="shared" si="67"/>
        <v>0</v>
      </c>
      <c r="BI383" s="249">
        <f t="shared" si="68"/>
        <v>0</v>
      </c>
      <c r="BJ383" s="211" t="s">
        <v>86</v>
      </c>
      <c r="BK383" s="249">
        <f t="shared" si="69"/>
        <v>0</v>
      </c>
      <c r="BL383" s="211" t="s">
        <v>144</v>
      </c>
      <c r="BM383" s="161" t="s">
        <v>3973</v>
      </c>
    </row>
    <row r="384" spans="2:65" s="2" customFormat="1" ht="16.5" customHeight="1">
      <c r="B384" s="246"/>
      <c r="C384" s="150" t="s">
        <v>1139</v>
      </c>
      <c r="D384" s="150" t="s">
        <v>140</v>
      </c>
      <c r="E384" s="151" t="s">
        <v>3974</v>
      </c>
      <c r="F384" s="152" t="s">
        <v>3975</v>
      </c>
      <c r="G384" s="153" t="s">
        <v>299</v>
      </c>
      <c r="H384" s="154">
        <v>574</v>
      </c>
      <c r="I384" s="178"/>
      <c r="J384" s="155">
        <f t="shared" si="60"/>
        <v>0</v>
      </c>
      <c r="K384" s="247"/>
      <c r="L384" s="39"/>
      <c r="M384" s="157" t="s">
        <v>1</v>
      </c>
      <c r="N384" s="234" t="s">
        <v>39</v>
      </c>
      <c r="O384" s="248">
        <v>0</v>
      </c>
      <c r="P384" s="248">
        <f t="shared" si="61"/>
        <v>0</v>
      </c>
      <c r="Q384" s="248">
        <v>0</v>
      </c>
      <c r="R384" s="248">
        <f t="shared" si="62"/>
        <v>0</v>
      </c>
      <c r="S384" s="248">
        <v>0</v>
      </c>
      <c r="T384" s="160">
        <f t="shared" si="63"/>
        <v>0</v>
      </c>
      <c r="AR384" s="161" t="s">
        <v>144</v>
      </c>
      <c r="AT384" s="161" t="s">
        <v>140</v>
      </c>
      <c r="AU384" s="161" t="s">
        <v>80</v>
      </c>
      <c r="AY384" s="211" t="s">
        <v>138</v>
      </c>
      <c r="BE384" s="249">
        <f t="shared" si="64"/>
        <v>0</v>
      </c>
      <c r="BF384" s="249">
        <f t="shared" si="65"/>
        <v>0</v>
      </c>
      <c r="BG384" s="249">
        <f t="shared" si="66"/>
        <v>0</v>
      </c>
      <c r="BH384" s="249">
        <f t="shared" si="67"/>
        <v>0</v>
      </c>
      <c r="BI384" s="249">
        <f t="shared" si="68"/>
        <v>0</v>
      </c>
      <c r="BJ384" s="211" t="s">
        <v>86</v>
      </c>
      <c r="BK384" s="249">
        <f t="shared" si="69"/>
        <v>0</v>
      </c>
      <c r="BL384" s="211" t="s">
        <v>144</v>
      </c>
      <c r="BM384" s="161" t="s">
        <v>3976</v>
      </c>
    </row>
    <row r="385" spans="2:65" s="239" customFormat="1" ht="25.9" customHeight="1">
      <c r="B385" s="240"/>
      <c r="D385" s="138" t="s">
        <v>72</v>
      </c>
      <c r="E385" s="139" t="s">
        <v>3977</v>
      </c>
      <c r="F385" s="139" t="s">
        <v>3978</v>
      </c>
      <c r="J385" s="241">
        <f>BK385</f>
        <v>0</v>
      </c>
      <c r="L385" s="240"/>
      <c r="M385" s="242"/>
      <c r="P385" s="243">
        <f>SUM(P386:P427)</f>
        <v>0</v>
      </c>
      <c r="R385" s="243">
        <f>SUM(R386:R427)</f>
        <v>0</v>
      </c>
      <c r="T385" s="244">
        <f>SUM(T386:T427)</f>
        <v>0</v>
      </c>
      <c r="AR385" s="138" t="s">
        <v>80</v>
      </c>
      <c r="AT385" s="145" t="s">
        <v>72</v>
      </c>
      <c r="AU385" s="145" t="s">
        <v>73</v>
      </c>
      <c r="AY385" s="138" t="s">
        <v>138</v>
      </c>
      <c r="BK385" s="146">
        <f>SUM(BK386:BK427)</f>
        <v>0</v>
      </c>
    </row>
    <row r="386" spans="2:65" s="2" customFormat="1" ht="24.2" customHeight="1">
      <c r="B386" s="246"/>
      <c r="C386" s="150" t="s">
        <v>1143</v>
      </c>
      <c r="D386" s="150" t="s">
        <v>140</v>
      </c>
      <c r="E386" s="151" t="s">
        <v>3979</v>
      </c>
      <c r="F386" s="152" t="s">
        <v>3980</v>
      </c>
      <c r="G386" s="153" t="s">
        <v>299</v>
      </c>
      <c r="H386" s="154">
        <v>6</v>
      </c>
      <c r="I386" s="178"/>
      <c r="J386" s="155">
        <f t="shared" ref="J386:J427" si="70">ROUND(I386*H386,2)</f>
        <v>0</v>
      </c>
      <c r="K386" s="247"/>
      <c r="L386" s="39"/>
      <c r="M386" s="157" t="s">
        <v>1</v>
      </c>
      <c r="N386" s="234" t="s">
        <v>39</v>
      </c>
      <c r="O386" s="248">
        <v>0</v>
      </c>
      <c r="P386" s="248">
        <f t="shared" ref="P386:P427" si="71">O386*H386</f>
        <v>0</v>
      </c>
      <c r="Q386" s="248">
        <v>0</v>
      </c>
      <c r="R386" s="248">
        <f t="shared" ref="R386:R427" si="72">Q386*H386</f>
        <v>0</v>
      </c>
      <c r="S386" s="248">
        <v>0</v>
      </c>
      <c r="T386" s="160">
        <f t="shared" ref="T386:T427" si="73">S386*H386</f>
        <v>0</v>
      </c>
      <c r="AR386" s="161" t="s">
        <v>144</v>
      </c>
      <c r="AT386" s="161" t="s">
        <v>140</v>
      </c>
      <c r="AU386" s="161" t="s">
        <v>80</v>
      </c>
      <c r="AY386" s="211" t="s">
        <v>138</v>
      </c>
      <c r="BE386" s="249">
        <f t="shared" ref="BE386:BE427" si="74">IF(N386="základná",J386,0)</f>
        <v>0</v>
      </c>
      <c r="BF386" s="249">
        <f t="shared" ref="BF386:BF427" si="75">IF(N386="znížená",J386,0)</f>
        <v>0</v>
      </c>
      <c r="BG386" s="249">
        <f t="shared" ref="BG386:BG427" si="76">IF(N386="zákl. prenesená",J386,0)</f>
        <v>0</v>
      </c>
      <c r="BH386" s="249">
        <f t="shared" ref="BH386:BH427" si="77">IF(N386="zníž. prenesená",J386,0)</f>
        <v>0</v>
      </c>
      <c r="BI386" s="249">
        <f t="shared" ref="BI386:BI427" si="78">IF(N386="nulová",J386,0)</f>
        <v>0</v>
      </c>
      <c r="BJ386" s="211" t="s">
        <v>86</v>
      </c>
      <c r="BK386" s="249">
        <f t="shared" ref="BK386:BK427" si="79">ROUND(I386*H386,2)</f>
        <v>0</v>
      </c>
      <c r="BL386" s="211" t="s">
        <v>144</v>
      </c>
      <c r="BM386" s="161" t="s">
        <v>3981</v>
      </c>
    </row>
    <row r="387" spans="2:65" s="2" customFormat="1" ht="24.2" customHeight="1">
      <c r="B387" s="246"/>
      <c r="C387" s="163" t="s">
        <v>1147</v>
      </c>
      <c r="D387" s="163" t="s">
        <v>322</v>
      </c>
      <c r="E387" s="164" t="s">
        <v>3982</v>
      </c>
      <c r="F387" s="165" t="s">
        <v>3983</v>
      </c>
      <c r="G387" s="166" t="s">
        <v>299</v>
      </c>
      <c r="H387" s="167">
        <v>6</v>
      </c>
      <c r="I387" s="180"/>
      <c r="J387" s="168">
        <f t="shared" si="70"/>
        <v>0</v>
      </c>
      <c r="K387" s="169"/>
      <c r="L387" s="170"/>
      <c r="M387" s="171" t="s">
        <v>1</v>
      </c>
      <c r="N387" s="251" t="s">
        <v>39</v>
      </c>
      <c r="O387" s="248">
        <v>0</v>
      </c>
      <c r="P387" s="248">
        <f t="shared" si="71"/>
        <v>0</v>
      </c>
      <c r="Q387" s="248">
        <v>0</v>
      </c>
      <c r="R387" s="248">
        <f t="shared" si="72"/>
        <v>0</v>
      </c>
      <c r="S387" s="248">
        <v>0</v>
      </c>
      <c r="T387" s="160">
        <f t="shared" si="73"/>
        <v>0</v>
      </c>
      <c r="AR387" s="161" t="s">
        <v>170</v>
      </c>
      <c r="AT387" s="161" t="s">
        <v>322</v>
      </c>
      <c r="AU387" s="161" t="s">
        <v>80</v>
      </c>
      <c r="AY387" s="211" t="s">
        <v>138</v>
      </c>
      <c r="BE387" s="249">
        <f t="shared" si="74"/>
        <v>0</v>
      </c>
      <c r="BF387" s="249">
        <f t="shared" si="75"/>
        <v>0</v>
      </c>
      <c r="BG387" s="249">
        <f t="shared" si="76"/>
        <v>0</v>
      </c>
      <c r="BH387" s="249">
        <f t="shared" si="77"/>
        <v>0</v>
      </c>
      <c r="BI387" s="249">
        <f t="shared" si="78"/>
        <v>0</v>
      </c>
      <c r="BJ387" s="211" t="s">
        <v>86</v>
      </c>
      <c r="BK387" s="249">
        <f t="shared" si="79"/>
        <v>0</v>
      </c>
      <c r="BL387" s="211" t="s">
        <v>144</v>
      </c>
      <c r="BM387" s="161" t="s">
        <v>3984</v>
      </c>
    </row>
    <row r="388" spans="2:65" s="2" customFormat="1" ht="16.5" customHeight="1">
      <c r="B388" s="246"/>
      <c r="C388" s="150" t="s">
        <v>1150</v>
      </c>
      <c r="D388" s="150" t="s">
        <v>140</v>
      </c>
      <c r="E388" s="151" t="s">
        <v>3985</v>
      </c>
      <c r="F388" s="152" t="s">
        <v>3986</v>
      </c>
      <c r="G388" s="153" t="s">
        <v>299</v>
      </c>
      <c r="H388" s="154">
        <v>6</v>
      </c>
      <c r="I388" s="178"/>
      <c r="J388" s="155">
        <f t="shared" si="70"/>
        <v>0</v>
      </c>
      <c r="K388" s="247"/>
      <c r="L388" s="39"/>
      <c r="M388" s="157" t="s">
        <v>1</v>
      </c>
      <c r="N388" s="234" t="s">
        <v>39</v>
      </c>
      <c r="O388" s="248">
        <v>0</v>
      </c>
      <c r="P388" s="248">
        <f t="shared" si="71"/>
        <v>0</v>
      </c>
      <c r="Q388" s="248">
        <v>0</v>
      </c>
      <c r="R388" s="248">
        <f t="shared" si="72"/>
        <v>0</v>
      </c>
      <c r="S388" s="248">
        <v>0</v>
      </c>
      <c r="T388" s="160">
        <f t="shared" si="73"/>
        <v>0</v>
      </c>
      <c r="AR388" s="161" t="s">
        <v>144</v>
      </c>
      <c r="AT388" s="161" t="s">
        <v>140</v>
      </c>
      <c r="AU388" s="161" t="s">
        <v>80</v>
      </c>
      <c r="AY388" s="211" t="s">
        <v>138</v>
      </c>
      <c r="BE388" s="249">
        <f t="shared" si="74"/>
        <v>0</v>
      </c>
      <c r="BF388" s="249">
        <f t="shared" si="75"/>
        <v>0</v>
      </c>
      <c r="BG388" s="249">
        <f t="shared" si="76"/>
        <v>0</v>
      </c>
      <c r="BH388" s="249">
        <f t="shared" si="77"/>
        <v>0</v>
      </c>
      <c r="BI388" s="249">
        <f t="shared" si="78"/>
        <v>0</v>
      </c>
      <c r="BJ388" s="211" t="s">
        <v>86</v>
      </c>
      <c r="BK388" s="249">
        <f t="shared" si="79"/>
        <v>0</v>
      </c>
      <c r="BL388" s="211" t="s">
        <v>144</v>
      </c>
      <c r="BM388" s="161" t="s">
        <v>3987</v>
      </c>
    </row>
    <row r="389" spans="2:65" s="2" customFormat="1" ht="16.5" customHeight="1">
      <c r="B389" s="246"/>
      <c r="C389" s="163" t="s">
        <v>1154</v>
      </c>
      <c r="D389" s="163" t="s">
        <v>322</v>
      </c>
      <c r="E389" s="164" t="s">
        <v>3988</v>
      </c>
      <c r="F389" s="165" t="s">
        <v>3989</v>
      </c>
      <c r="G389" s="166" t="s">
        <v>299</v>
      </c>
      <c r="H389" s="167">
        <v>6</v>
      </c>
      <c r="I389" s="180"/>
      <c r="J389" s="168">
        <f t="shared" si="70"/>
        <v>0</v>
      </c>
      <c r="K389" s="169"/>
      <c r="L389" s="170"/>
      <c r="M389" s="171" t="s">
        <v>1</v>
      </c>
      <c r="N389" s="251" t="s">
        <v>39</v>
      </c>
      <c r="O389" s="248">
        <v>0</v>
      </c>
      <c r="P389" s="248">
        <f t="shared" si="71"/>
        <v>0</v>
      </c>
      <c r="Q389" s="248">
        <v>0</v>
      </c>
      <c r="R389" s="248">
        <f t="shared" si="72"/>
        <v>0</v>
      </c>
      <c r="S389" s="248">
        <v>0</v>
      </c>
      <c r="T389" s="160">
        <f t="shared" si="73"/>
        <v>0</v>
      </c>
      <c r="AR389" s="161" t="s">
        <v>170</v>
      </c>
      <c r="AT389" s="161" t="s">
        <v>322</v>
      </c>
      <c r="AU389" s="161" t="s">
        <v>80</v>
      </c>
      <c r="AY389" s="211" t="s">
        <v>138</v>
      </c>
      <c r="BE389" s="249">
        <f t="shared" si="74"/>
        <v>0</v>
      </c>
      <c r="BF389" s="249">
        <f t="shared" si="75"/>
        <v>0</v>
      </c>
      <c r="BG389" s="249">
        <f t="shared" si="76"/>
        <v>0</v>
      </c>
      <c r="BH389" s="249">
        <f t="shared" si="77"/>
        <v>0</v>
      </c>
      <c r="BI389" s="249">
        <f t="shared" si="78"/>
        <v>0</v>
      </c>
      <c r="BJ389" s="211" t="s">
        <v>86</v>
      </c>
      <c r="BK389" s="249">
        <f t="shared" si="79"/>
        <v>0</v>
      </c>
      <c r="BL389" s="211" t="s">
        <v>144</v>
      </c>
      <c r="BM389" s="161" t="s">
        <v>3990</v>
      </c>
    </row>
    <row r="390" spans="2:65" s="2" customFormat="1" ht="16.5" customHeight="1">
      <c r="B390" s="246"/>
      <c r="C390" s="150" t="s">
        <v>1158</v>
      </c>
      <c r="D390" s="150" t="s">
        <v>140</v>
      </c>
      <c r="E390" s="151" t="s">
        <v>3991</v>
      </c>
      <c r="F390" s="152" t="s">
        <v>3992</v>
      </c>
      <c r="G390" s="153" t="s">
        <v>299</v>
      </c>
      <c r="H390" s="154">
        <v>6</v>
      </c>
      <c r="I390" s="178"/>
      <c r="J390" s="155">
        <f t="shared" si="70"/>
        <v>0</v>
      </c>
      <c r="K390" s="247"/>
      <c r="L390" s="39"/>
      <c r="M390" s="157" t="s">
        <v>1</v>
      </c>
      <c r="N390" s="234" t="s">
        <v>39</v>
      </c>
      <c r="O390" s="248">
        <v>0</v>
      </c>
      <c r="P390" s="248">
        <f t="shared" si="71"/>
        <v>0</v>
      </c>
      <c r="Q390" s="248">
        <v>0</v>
      </c>
      <c r="R390" s="248">
        <f t="shared" si="72"/>
        <v>0</v>
      </c>
      <c r="S390" s="248">
        <v>0</v>
      </c>
      <c r="T390" s="160">
        <f t="shared" si="73"/>
        <v>0</v>
      </c>
      <c r="AR390" s="161" t="s">
        <v>144</v>
      </c>
      <c r="AT390" s="161" t="s">
        <v>140</v>
      </c>
      <c r="AU390" s="161" t="s">
        <v>80</v>
      </c>
      <c r="AY390" s="211" t="s">
        <v>138</v>
      </c>
      <c r="BE390" s="249">
        <f t="shared" si="74"/>
        <v>0</v>
      </c>
      <c r="BF390" s="249">
        <f t="shared" si="75"/>
        <v>0</v>
      </c>
      <c r="BG390" s="249">
        <f t="shared" si="76"/>
        <v>0</v>
      </c>
      <c r="BH390" s="249">
        <f t="shared" si="77"/>
        <v>0</v>
      </c>
      <c r="BI390" s="249">
        <f t="shared" si="78"/>
        <v>0</v>
      </c>
      <c r="BJ390" s="211" t="s">
        <v>86</v>
      </c>
      <c r="BK390" s="249">
        <f t="shared" si="79"/>
        <v>0</v>
      </c>
      <c r="BL390" s="211" t="s">
        <v>144</v>
      </c>
      <c r="BM390" s="161" t="s">
        <v>3993</v>
      </c>
    </row>
    <row r="391" spans="2:65" s="2" customFormat="1" ht="16.5" customHeight="1">
      <c r="B391" s="246"/>
      <c r="C391" s="163" t="s">
        <v>1162</v>
      </c>
      <c r="D391" s="163" t="s">
        <v>322</v>
      </c>
      <c r="E391" s="164" t="s">
        <v>3994</v>
      </c>
      <c r="F391" s="165" t="s">
        <v>3995</v>
      </c>
      <c r="G391" s="166" t="s">
        <v>299</v>
      </c>
      <c r="H391" s="167">
        <v>6</v>
      </c>
      <c r="I391" s="180"/>
      <c r="J391" s="168">
        <f t="shared" si="70"/>
        <v>0</v>
      </c>
      <c r="K391" s="169"/>
      <c r="L391" s="170"/>
      <c r="M391" s="171" t="s">
        <v>1</v>
      </c>
      <c r="N391" s="251" t="s">
        <v>39</v>
      </c>
      <c r="O391" s="248">
        <v>0</v>
      </c>
      <c r="P391" s="248">
        <f t="shared" si="71"/>
        <v>0</v>
      </c>
      <c r="Q391" s="248">
        <v>0</v>
      </c>
      <c r="R391" s="248">
        <f t="shared" si="72"/>
        <v>0</v>
      </c>
      <c r="S391" s="248">
        <v>0</v>
      </c>
      <c r="T391" s="160">
        <f t="shared" si="73"/>
        <v>0</v>
      </c>
      <c r="AR391" s="161" t="s">
        <v>170</v>
      </c>
      <c r="AT391" s="161" t="s">
        <v>322</v>
      </c>
      <c r="AU391" s="161" t="s">
        <v>80</v>
      </c>
      <c r="AY391" s="211" t="s">
        <v>138</v>
      </c>
      <c r="BE391" s="249">
        <f t="shared" si="74"/>
        <v>0</v>
      </c>
      <c r="BF391" s="249">
        <f t="shared" si="75"/>
        <v>0</v>
      </c>
      <c r="BG391" s="249">
        <f t="shared" si="76"/>
        <v>0</v>
      </c>
      <c r="BH391" s="249">
        <f t="shared" si="77"/>
        <v>0</v>
      </c>
      <c r="BI391" s="249">
        <f t="shared" si="78"/>
        <v>0</v>
      </c>
      <c r="BJ391" s="211" t="s">
        <v>86</v>
      </c>
      <c r="BK391" s="249">
        <f t="shared" si="79"/>
        <v>0</v>
      </c>
      <c r="BL391" s="211" t="s">
        <v>144</v>
      </c>
      <c r="BM391" s="161" t="s">
        <v>3996</v>
      </c>
    </row>
    <row r="392" spans="2:65" s="2" customFormat="1" ht="37.9" customHeight="1">
      <c r="B392" s="246"/>
      <c r="C392" s="150" t="s">
        <v>1166</v>
      </c>
      <c r="D392" s="150" t="s">
        <v>140</v>
      </c>
      <c r="E392" s="151" t="s">
        <v>3997</v>
      </c>
      <c r="F392" s="152" t="s">
        <v>3998</v>
      </c>
      <c r="G392" s="153" t="s">
        <v>299</v>
      </c>
      <c r="H392" s="154">
        <v>2</v>
      </c>
      <c r="I392" s="178"/>
      <c r="J392" s="155">
        <f t="shared" si="70"/>
        <v>0</v>
      </c>
      <c r="K392" s="247"/>
      <c r="L392" s="39"/>
      <c r="M392" s="157" t="s">
        <v>1</v>
      </c>
      <c r="N392" s="234" t="s">
        <v>39</v>
      </c>
      <c r="O392" s="248">
        <v>0</v>
      </c>
      <c r="P392" s="248">
        <f t="shared" si="71"/>
        <v>0</v>
      </c>
      <c r="Q392" s="248">
        <v>0</v>
      </c>
      <c r="R392" s="248">
        <f t="shared" si="72"/>
        <v>0</v>
      </c>
      <c r="S392" s="248">
        <v>0</v>
      </c>
      <c r="T392" s="160">
        <f t="shared" si="73"/>
        <v>0</v>
      </c>
      <c r="AR392" s="161" t="s">
        <v>144</v>
      </c>
      <c r="AT392" s="161" t="s">
        <v>140</v>
      </c>
      <c r="AU392" s="161" t="s">
        <v>80</v>
      </c>
      <c r="AY392" s="211" t="s">
        <v>138</v>
      </c>
      <c r="BE392" s="249">
        <f t="shared" si="74"/>
        <v>0</v>
      </c>
      <c r="BF392" s="249">
        <f t="shared" si="75"/>
        <v>0</v>
      </c>
      <c r="BG392" s="249">
        <f t="shared" si="76"/>
        <v>0</v>
      </c>
      <c r="BH392" s="249">
        <f t="shared" si="77"/>
        <v>0</v>
      </c>
      <c r="BI392" s="249">
        <f t="shared" si="78"/>
        <v>0</v>
      </c>
      <c r="BJ392" s="211" t="s">
        <v>86</v>
      </c>
      <c r="BK392" s="249">
        <f t="shared" si="79"/>
        <v>0</v>
      </c>
      <c r="BL392" s="211" t="s">
        <v>144</v>
      </c>
      <c r="BM392" s="161" t="s">
        <v>3999</v>
      </c>
    </row>
    <row r="393" spans="2:65" s="2" customFormat="1" ht="24.2" customHeight="1">
      <c r="B393" s="246"/>
      <c r="C393" s="163" t="s">
        <v>1169</v>
      </c>
      <c r="D393" s="163" t="s">
        <v>322</v>
      </c>
      <c r="E393" s="164" t="s">
        <v>4000</v>
      </c>
      <c r="F393" s="165" t="s">
        <v>4001</v>
      </c>
      <c r="G393" s="166" t="s">
        <v>299</v>
      </c>
      <c r="H393" s="167">
        <v>2</v>
      </c>
      <c r="I393" s="180"/>
      <c r="J393" s="168">
        <f t="shared" si="70"/>
        <v>0</v>
      </c>
      <c r="K393" s="169"/>
      <c r="L393" s="170"/>
      <c r="M393" s="171" t="s">
        <v>1</v>
      </c>
      <c r="N393" s="251" t="s">
        <v>39</v>
      </c>
      <c r="O393" s="248">
        <v>0</v>
      </c>
      <c r="P393" s="248">
        <f t="shared" si="71"/>
        <v>0</v>
      </c>
      <c r="Q393" s="248">
        <v>0</v>
      </c>
      <c r="R393" s="248">
        <f t="shared" si="72"/>
        <v>0</v>
      </c>
      <c r="S393" s="248">
        <v>0</v>
      </c>
      <c r="T393" s="160">
        <f t="shared" si="73"/>
        <v>0</v>
      </c>
      <c r="AR393" s="161" t="s">
        <v>170</v>
      </c>
      <c r="AT393" s="161" t="s">
        <v>322</v>
      </c>
      <c r="AU393" s="161" t="s">
        <v>80</v>
      </c>
      <c r="AY393" s="211" t="s">
        <v>138</v>
      </c>
      <c r="BE393" s="249">
        <f t="shared" si="74"/>
        <v>0</v>
      </c>
      <c r="BF393" s="249">
        <f t="shared" si="75"/>
        <v>0</v>
      </c>
      <c r="BG393" s="249">
        <f t="shared" si="76"/>
        <v>0</v>
      </c>
      <c r="BH393" s="249">
        <f t="shared" si="77"/>
        <v>0</v>
      </c>
      <c r="BI393" s="249">
        <f t="shared" si="78"/>
        <v>0</v>
      </c>
      <c r="BJ393" s="211" t="s">
        <v>86</v>
      </c>
      <c r="BK393" s="249">
        <f t="shared" si="79"/>
        <v>0</v>
      </c>
      <c r="BL393" s="211" t="s">
        <v>144</v>
      </c>
      <c r="BM393" s="161" t="s">
        <v>1415</v>
      </c>
    </row>
    <row r="394" spans="2:65" s="2" customFormat="1" ht="24.2" customHeight="1">
      <c r="B394" s="246"/>
      <c r="C394" s="163" t="s">
        <v>1172</v>
      </c>
      <c r="D394" s="163" t="s">
        <v>322</v>
      </c>
      <c r="E394" s="164" t="s">
        <v>4002</v>
      </c>
      <c r="F394" s="165" t="s">
        <v>4003</v>
      </c>
      <c r="G394" s="166" t="s">
        <v>299</v>
      </c>
      <c r="H394" s="167">
        <v>10</v>
      </c>
      <c r="I394" s="180"/>
      <c r="J394" s="168">
        <f t="shared" si="70"/>
        <v>0</v>
      </c>
      <c r="K394" s="169"/>
      <c r="L394" s="170"/>
      <c r="M394" s="171" t="s">
        <v>1</v>
      </c>
      <c r="N394" s="251" t="s">
        <v>39</v>
      </c>
      <c r="O394" s="248">
        <v>0</v>
      </c>
      <c r="P394" s="248">
        <f t="shared" si="71"/>
        <v>0</v>
      </c>
      <c r="Q394" s="248">
        <v>0</v>
      </c>
      <c r="R394" s="248">
        <f t="shared" si="72"/>
        <v>0</v>
      </c>
      <c r="S394" s="248">
        <v>0</v>
      </c>
      <c r="T394" s="160">
        <f t="shared" si="73"/>
        <v>0</v>
      </c>
      <c r="AR394" s="161" t="s">
        <v>170</v>
      </c>
      <c r="AT394" s="161" t="s">
        <v>322</v>
      </c>
      <c r="AU394" s="161" t="s">
        <v>80</v>
      </c>
      <c r="AY394" s="211" t="s">
        <v>138</v>
      </c>
      <c r="BE394" s="249">
        <f t="shared" si="74"/>
        <v>0</v>
      </c>
      <c r="BF394" s="249">
        <f t="shared" si="75"/>
        <v>0</v>
      </c>
      <c r="BG394" s="249">
        <f t="shared" si="76"/>
        <v>0</v>
      </c>
      <c r="BH394" s="249">
        <f t="shared" si="77"/>
        <v>0</v>
      </c>
      <c r="BI394" s="249">
        <f t="shared" si="78"/>
        <v>0</v>
      </c>
      <c r="BJ394" s="211" t="s">
        <v>86</v>
      </c>
      <c r="BK394" s="249">
        <f t="shared" si="79"/>
        <v>0</v>
      </c>
      <c r="BL394" s="211" t="s">
        <v>144</v>
      </c>
      <c r="BM394" s="161" t="s">
        <v>4004</v>
      </c>
    </row>
    <row r="395" spans="2:65" s="2" customFormat="1" ht="16.5" customHeight="1">
      <c r="B395" s="246"/>
      <c r="C395" s="163" t="s">
        <v>1176</v>
      </c>
      <c r="D395" s="163" t="s">
        <v>322</v>
      </c>
      <c r="E395" s="164" t="s">
        <v>4005</v>
      </c>
      <c r="F395" s="165" t="s">
        <v>4006</v>
      </c>
      <c r="G395" s="166" t="s">
        <v>299</v>
      </c>
      <c r="H395" s="167">
        <v>10</v>
      </c>
      <c r="I395" s="180"/>
      <c r="J395" s="168">
        <f t="shared" si="70"/>
        <v>0</v>
      </c>
      <c r="K395" s="169"/>
      <c r="L395" s="170"/>
      <c r="M395" s="171" t="s">
        <v>1</v>
      </c>
      <c r="N395" s="251" t="s">
        <v>39</v>
      </c>
      <c r="O395" s="248">
        <v>0</v>
      </c>
      <c r="P395" s="248">
        <f t="shared" si="71"/>
        <v>0</v>
      </c>
      <c r="Q395" s="248">
        <v>0</v>
      </c>
      <c r="R395" s="248">
        <f t="shared" si="72"/>
        <v>0</v>
      </c>
      <c r="S395" s="248">
        <v>0</v>
      </c>
      <c r="T395" s="160">
        <f t="shared" si="73"/>
        <v>0</v>
      </c>
      <c r="AR395" s="161" t="s">
        <v>170</v>
      </c>
      <c r="AT395" s="161" t="s">
        <v>322</v>
      </c>
      <c r="AU395" s="161" t="s">
        <v>80</v>
      </c>
      <c r="AY395" s="211" t="s">
        <v>138</v>
      </c>
      <c r="BE395" s="249">
        <f t="shared" si="74"/>
        <v>0</v>
      </c>
      <c r="BF395" s="249">
        <f t="shared" si="75"/>
        <v>0</v>
      </c>
      <c r="BG395" s="249">
        <f t="shared" si="76"/>
        <v>0</v>
      </c>
      <c r="BH395" s="249">
        <f t="shared" si="77"/>
        <v>0</v>
      </c>
      <c r="BI395" s="249">
        <f t="shared" si="78"/>
        <v>0</v>
      </c>
      <c r="BJ395" s="211" t="s">
        <v>86</v>
      </c>
      <c r="BK395" s="249">
        <f t="shared" si="79"/>
        <v>0</v>
      </c>
      <c r="BL395" s="211" t="s">
        <v>144</v>
      </c>
      <c r="BM395" s="161" t="s">
        <v>4007</v>
      </c>
    </row>
    <row r="396" spans="2:65" s="2" customFormat="1" ht="16.5" customHeight="1">
      <c r="B396" s="246"/>
      <c r="C396" s="163" t="s">
        <v>1180</v>
      </c>
      <c r="D396" s="163" t="s">
        <v>322</v>
      </c>
      <c r="E396" s="164" t="s">
        <v>4008</v>
      </c>
      <c r="F396" s="165" t="s">
        <v>4009</v>
      </c>
      <c r="G396" s="166" t="s">
        <v>299</v>
      </c>
      <c r="H396" s="167">
        <v>20</v>
      </c>
      <c r="I396" s="180"/>
      <c r="J396" s="168">
        <f t="shared" si="70"/>
        <v>0</v>
      </c>
      <c r="K396" s="169"/>
      <c r="L396" s="170"/>
      <c r="M396" s="171" t="s">
        <v>1</v>
      </c>
      <c r="N396" s="251" t="s">
        <v>39</v>
      </c>
      <c r="O396" s="248">
        <v>0</v>
      </c>
      <c r="P396" s="248">
        <f t="shared" si="71"/>
        <v>0</v>
      </c>
      <c r="Q396" s="248">
        <v>0</v>
      </c>
      <c r="R396" s="248">
        <f t="shared" si="72"/>
        <v>0</v>
      </c>
      <c r="S396" s="248">
        <v>0</v>
      </c>
      <c r="T396" s="160">
        <f t="shared" si="73"/>
        <v>0</v>
      </c>
      <c r="AR396" s="161" t="s">
        <v>170</v>
      </c>
      <c r="AT396" s="161" t="s">
        <v>322</v>
      </c>
      <c r="AU396" s="161" t="s">
        <v>80</v>
      </c>
      <c r="AY396" s="211" t="s">
        <v>138</v>
      </c>
      <c r="BE396" s="249">
        <f t="shared" si="74"/>
        <v>0</v>
      </c>
      <c r="BF396" s="249">
        <f t="shared" si="75"/>
        <v>0</v>
      </c>
      <c r="BG396" s="249">
        <f t="shared" si="76"/>
        <v>0</v>
      </c>
      <c r="BH396" s="249">
        <f t="shared" si="77"/>
        <v>0</v>
      </c>
      <c r="BI396" s="249">
        <f t="shared" si="78"/>
        <v>0</v>
      </c>
      <c r="BJ396" s="211" t="s">
        <v>86</v>
      </c>
      <c r="BK396" s="249">
        <f t="shared" si="79"/>
        <v>0</v>
      </c>
      <c r="BL396" s="211" t="s">
        <v>144</v>
      </c>
      <c r="BM396" s="161" t="s">
        <v>4010</v>
      </c>
    </row>
    <row r="397" spans="2:65" s="2" customFormat="1" ht="16.5" customHeight="1">
      <c r="B397" s="246"/>
      <c r="C397" s="163" t="s">
        <v>1184</v>
      </c>
      <c r="D397" s="163" t="s">
        <v>322</v>
      </c>
      <c r="E397" s="164" t="s">
        <v>4011</v>
      </c>
      <c r="F397" s="165" t="s">
        <v>4012</v>
      </c>
      <c r="G397" s="166" t="s">
        <v>299</v>
      </c>
      <c r="H397" s="167">
        <v>20</v>
      </c>
      <c r="I397" s="180"/>
      <c r="J397" s="168">
        <f t="shared" si="70"/>
        <v>0</v>
      </c>
      <c r="K397" s="169"/>
      <c r="L397" s="170"/>
      <c r="M397" s="171" t="s">
        <v>1</v>
      </c>
      <c r="N397" s="251" t="s">
        <v>39</v>
      </c>
      <c r="O397" s="248">
        <v>0</v>
      </c>
      <c r="P397" s="248">
        <f t="shared" si="71"/>
        <v>0</v>
      </c>
      <c r="Q397" s="248">
        <v>0</v>
      </c>
      <c r="R397" s="248">
        <f t="shared" si="72"/>
        <v>0</v>
      </c>
      <c r="S397" s="248">
        <v>0</v>
      </c>
      <c r="T397" s="160">
        <f t="shared" si="73"/>
        <v>0</v>
      </c>
      <c r="AR397" s="161" t="s">
        <v>170</v>
      </c>
      <c r="AT397" s="161" t="s">
        <v>322</v>
      </c>
      <c r="AU397" s="161" t="s">
        <v>80</v>
      </c>
      <c r="AY397" s="211" t="s">
        <v>138</v>
      </c>
      <c r="BE397" s="249">
        <f t="shared" si="74"/>
        <v>0</v>
      </c>
      <c r="BF397" s="249">
        <f t="shared" si="75"/>
        <v>0</v>
      </c>
      <c r="BG397" s="249">
        <f t="shared" si="76"/>
        <v>0</v>
      </c>
      <c r="BH397" s="249">
        <f t="shared" si="77"/>
        <v>0</v>
      </c>
      <c r="BI397" s="249">
        <f t="shared" si="78"/>
        <v>0</v>
      </c>
      <c r="BJ397" s="211" t="s">
        <v>86</v>
      </c>
      <c r="BK397" s="249">
        <f t="shared" si="79"/>
        <v>0</v>
      </c>
      <c r="BL397" s="211" t="s">
        <v>144</v>
      </c>
      <c r="BM397" s="161" t="s">
        <v>4013</v>
      </c>
    </row>
    <row r="398" spans="2:65" s="2" customFormat="1" ht="21.75" customHeight="1">
      <c r="B398" s="246"/>
      <c r="C398" s="150" t="s">
        <v>1188</v>
      </c>
      <c r="D398" s="150" t="s">
        <v>140</v>
      </c>
      <c r="E398" s="151" t="s">
        <v>4014</v>
      </c>
      <c r="F398" s="152" t="s">
        <v>4015</v>
      </c>
      <c r="G398" s="153" t="s">
        <v>143</v>
      </c>
      <c r="H398" s="154">
        <v>4</v>
      </c>
      <c r="I398" s="178"/>
      <c r="J398" s="155">
        <f t="shared" si="70"/>
        <v>0</v>
      </c>
      <c r="K398" s="247"/>
      <c r="L398" s="39"/>
      <c r="M398" s="157" t="s">
        <v>1</v>
      </c>
      <c r="N398" s="234" t="s">
        <v>39</v>
      </c>
      <c r="O398" s="248">
        <v>0</v>
      </c>
      <c r="P398" s="248">
        <f t="shared" si="71"/>
        <v>0</v>
      </c>
      <c r="Q398" s="248">
        <v>0</v>
      </c>
      <c r="R398" s="248">
        <f t="shared" si="72"/>
        <v>0</v>
      </c>
      <c r="S398" s="248">
        <v>0</v>
      </c>
      <c r="T398" s="160">
        <f t="shared" si="73"/>
        <v>0</v>
      </c>
      <c r="AR398" s="161" t="s">
        <v>144</v>
      </c>
      <c r="AT398" s="161" t="s">
        <v>140</v>
      </c>
      <c r="AU398" s="161" t="s">
        <v>80</v>
      </c>
      <c r="AY398" s="211" t="s">
        <v>138</v>
      </c>
      <c r="BE398" s="249">
        <f t="shared" si="74"/>
        <v>0</v>
      </c>
      <c r="BF398" s="249">
        <f t="shared" si="75"/>
        <v>0</v>
      </c>
      <c r="BG398" s="249">
        <f t="shared" si="76"/>
        <v>0</v>
      </c>
      <c r="BH398" s="249">
        <f t="shared" si="77"/>
        <v>0</v>
      </c>
      <c r="BI398" s="249">
        <f t="shared" si="78"/>
        <v>0</v>
      </c>
      <c r="BJ398" s="211" t="s">
        <v>86</v>
      </c>
      <c r="BK398" s="249">
        <f t="shared" si="79"/>
        <v>0</v>
      </c>
      <c r="BL398" s="211" t="s">
        <v>144</v>
      </c>
      <c r="BM398" s="161" t="s">
        <v>4016</v>
      </c>
    </row>
    <row r="399" spans="2:65" s="2" customFormat="1" ht="16.5" customHeight="1">
      <c r="B399" s="246"/>
      <c r="C399" s="163" t="s">
        <v>1191</v>
      </c>
      <c r="D399" s="163" t="s">
        <v>322</v>
      </c>
      <c r="E399" s="164" t="s">
        <v>4017</v>
      </c>
      <c r="F399" s="165" t="s">
        <v>4018</v>
      </c>
      <c r="G399" s="166" t="s">
        <v>143</v>
      </c>
      <c r="H399" s="167">
        <v>4</v>
      </c>
      <c r="I399" s="180"/>
      <c r="J399" s="168">
        <f t="shared" si="70"/>
        <v>0</v>
      </c>
      <c r="K399" s="169"/>
      <c r="L399" s="170"/>
      <c r="M399" s="171" t="s">
        <v>1</v>
      </c>
      <c r="N399" s="251" t="s">
        <v>39</v>
      </c>
      <c r="O399" s="248">
        <v>0</v>
      </c>
      <c r="P399" s="248">
        <f t="shared" si="71"/>
        <v>0</v>
      </c>
      <c r="Q399" s="248">
        <v>0</v>
      </c>
      <c r="R399" s="248">
        <f t="shared" si="72"/>
        <v>0</v>
      </c>
      <c r="S399" s="248">
        <v>0</v>
      </c>
      <c r="T399" s="160">
        <f t="shared" si="73"/>
        <v>0</v>
      </c>
      <c r="AR399" s="161" t="s">
        <v>170</v>
      </c>
      <c r="AT399" s="161" t="s">
        <v>322</v>
      </c>
      <c r="AU399" s="161" t="s">
        <v>80</v>
      </c>
      <c r="AY399" s="211" t="s">
        <v>138</v>
      </c>
      <c r="BE399" s="249">
        <f t="shared" si="74"/>
        <v>0</v>
      </c>
      <c r="BF399" s="249">
        <f t="shared" si="75"/>
        <v>0</v>
      </c>
      <c r="BG399" s="249">
        <f t="shared" si="76"/>
        <v>0</v>
      </c>
      <c r="BH399" s="249">
        <f t="shared" si="77"/>
        <v>0</v>
      </c>
      <c r="BI399" s="249">
        <f t="shared" si="78"/>
        <v>0</v>
      </c>
      <c r="BJ399" s="211" t="s">
        <v>86</v>
      </c>
      <c r="BK399" s="249">
        <f t="shared" si="79"/>
        <v>0</v>
      </c>
      <c r="BL399" s="211" t="s">
        <v>144</v>
      </c>
      <c r="BM399" s="161" t="s">
        <v>4019</v>
      </c>
    </row>
    <row r="400" spans="2:65" s="2" customFormat="1" ht="21.75" customHeight="1">
      <c r="B400" s="246"/>
      <c r="C400" s="150" t="s">
        <v>1194</v>
      </c>
      <c r="D400" s="150" t="s">
        <v>140</v>
      </c>
      <c r="E400" s="151" t="s">
        <v>4020</v>
      </c>
      <c r="F400" s="152" t="s">
        <v>4021</v>
      </c>
      <c r="G400" s="153" t="s">
        <v>143</v>
      </c>
      <c r="H400" s="154">
        <v>50</v>
      </c>
      <c r="I400" s="178"/>
      <c r="J400" s="155">
        <f t="shared" si="70"/>
        <v>0</v>
      </c>
      <c r="K400" s="247"/>
      <c r="L400" s="39"/>
      <c r="M400" s="157" t="s">
        <v>1</v>
      </c>
      <c r="N400" s="234" t="s">
        <v>39</v>
      </c>
      <c r="O400" s="248">
        <v>0</v>
      </c>
      <c r="P400" s="248">
        <f t="shared" si="71"/>
        <v>0</v>
      </c>
      <c r="Q400" s="248">
        <v>0</v>
      </c>
      <c r="R400" s="248">
        <f t="shared" si="72"/>
        <v>0</v>
      </c>
      <c r="S400" s="248">
        <v>0</v>
      </c>
      <c r="T400" s="160">
        <f t="shared" si="73"/>
        <v>0</v>
      </c>
      <c r="AR400" s="161" t="s">
        <v>144</v>
      </c>
      <c r="AT400" s="161" t="s">
        <v>140</v>
      </c>
      <c r="AU400" s="161" t="s">
        <v>80</v>
      </c>
      <c r="AY400" s="211" t="s">
        <v>138</v>
      </c>
      <c r="BE400" s="249">
        <f t="shared" si="74"/>
        <v>0</v>
      </c>
      <c r="BF400" s="249">
        <f t="shared" si="75"/>
        <v>0</v>
      </c>
      <c r="BG400" s="249">
        <f t="shared" si="76"/>
        <v>0</v>
      </c>
      <c r="BH400" s="249">
        <f t="shared" si="77"/>
        <v>0</v>
      </c>
      <c r="BI400" s="249">
        <f t="shared" si="78"/>
        <v>0</v>
      </c>
      <c r="BJ400" s="211" t="s">
        <v>86</v>
      </c>
      <c r="BK400" s="249">
        <f t="shared" si="79"/>
        <v>0</v>
      </c>
      <c r="BL400" s="211" t="s">
        <v>144</v>
      </c>
      <c r="BM400" s="161" t="s">
        <v>4022</v>
      </c>
    </row>
    <row r="401" spans="2:65" s="2" customFormat="1" ht="16.5" customHeight="1">
      <c r="B401" s="246"/>
      <c r="C401" s="163" t="s">
        <v>1198</v>
      </c>
      <c r="D401" s="163" t="s">
        <v>322</v>
      </c>
      <c r="E401" s="164" t="s">
        <v>4023</v>
      </c>
      <c r="F401" s="165" t="s">
        <v>4024</v>
      </c>
      <c r="G401" s="166" t="s">
        <v>143</v>
      </c>
      <c r="H401" s="167">
        <v>50</v>
      </c>
      <c r="I401" s="180"/>
      <c r="J401" s="168">
        <f t="shared" si="70"/>
        <v>0</v>
      </c>
      <c r="K401" s="169"/>
      <c r="L401" s="170"/>
      <c r="M401" s="171" t="s">
        <v>1</v>
      </c>
      <c r="N401" s="251" t="s">
        <v>39</v>
      </c>
      <c r="O401" s="248">
        <v>0</v>
      </c>
      <c r="P401" s="248">
        <f t="shared" si="71"/>
        <v>0</v>
      </c>
      <c r="Q401" s="248">
        <v>0</v>
      </c>
      <c r="R401" s="248">
        <f t="shared" si="72"/>
        <v>0</v>
      </c>
      <c r="S401" s="248">
        <v>0</v>
      </c>
      <c r="T401" s="160">
        <f t="shared" si="73"/>
        <v>0</v>
      </c>
      <c r="AR401" s="161" t="s">
        <v>170</v>
      </c>
      <c r="AT401" s="161" t="s">
        <v>322</v>
      </c>
      <c r="AU401" s="161" t="s">
        <v>80</v>
      </c>
      <c r="AY401" s="211" t="s">
        <v>138</v>
      </c>
      <c r="BE401" s="249">
        <f t="shared" si="74"/>
        <v>0</v>
      </c>
      <c r="BF401" s="249">
        <f t="shared" si="75"/>
        <v>0</v>
      </c>
      <c r="BG401" s="249">
        <f t="shared" si="76"/>
        <v>0</v>
      </c>
      <c r="BH401" s="249">
        <f t="shared" si="77"/>
        <v>0</v>
      </c>
      <c r="BI401" s="249">
        <f t="shared" si="78"/>
        <v>0</v>
      </c>
      <c r="BJ401" s="211" t="s">
        <v>86</v>
      </c>
      <c r="BK401" s="249">
        <f t="shared" si="79"/>
        <v>0</v>
      </c>
      <c r="BL401" s="211" t="s">
        <v>144</v>
      </c>
      <c r="BM401" s="161" t="s">
        <v>4025</v>
      </c>
    </row>
    <row r="402" spans="2:65" s="2" customFormat="1" ht="16.5" customHeight="1">
      <c r="B402" s="246"/>
      <c r="C402" s="150" t="s">
        <v>1202</v>
      </c>
      <c r="D402" s="150" t="s">
        <v>140</v>
      </c>
      <c r="E402" s="151" t="s">
        <v>4026</v>
      </c>
      <c r="F402" s="152" t="s">
        <v>4027</v>
      </c>
      <c r="G402" s="153" t="s">
        <v>299</v>
      </c>
      <c r="H402" s="154">
        <v>40</v>
      </c>
      <c r="I402" s="178"/>
      <c r="J402" s="155">
        <f t="shared" si="70"/>
        <v>0</v>
      </c>
      <c r="K402" s="247"/>
      <c r="L402" s="39"/>
      <c r="M402" s="157" t="s">
        <v>1</v>
      </c>
      <c r="N402" s="234" t="s">
        <v>39</v>
      </c>
      <c r="O402" s="248">
        <v>0</v>
      </c>
      <c r="P402" s="248">
        <f t="shared" si="71"/>
        <v>0</v>
      </c>
      <c r="Q402" s="248">
        <v>0</v>
      </c>
      <c r="R402" s="248">
        <f t="shared" si="72"/>
        <v>0</v>
      </c>
      <c r="S402" s="248">
        <v>0</v>
      </c>
      <c r="T402" s="160">
        <f t="shared" si="73"/>
        <v>0</v>
      </c>
      <c r="AR402" s="161" t="s">
        <v>144</v>
      </c>
      <c r="AT402" s="161" t="s">
        <v>140</v>
      </c>
      <c r="AU402" s="161" t="s">
        <v>80</v>
      </c>
      <c r="AY402" s="211" t="s">
        <v>138</v>
      </c>
      <c r="BE402" s="249">
        <f t="shared" si="74"/>
        <v>0</v>
      </c>
      <c r="BF402" s="249">
        <f t="shared" si="75"/>
        <v>0</v>
      </c>
      <c r="BG402" s="249">
        <f t="shared" si="76"/>
        <v>0</v>
      </c>
      <c r="BH402" s="249">
        <f t="shared" si="77"/>
        <v>0</v>
      </c>
      <c r="BI402" s="249">
        <f t="shared" si="78"/>
        <v>0</v>
      </c>
      <c r="BJ402" s="211" t="s">
        <v>86</v>
      </c>
      <c r="BK402" s="249">
        <f t="shared" si="79"/>
        <v>0</v>
      </c>
      <c r="BL402" s="211" t="s">
        <v>144</v>
      </c>
      <c r="BM402" s="161" t="s">
        <v>4028</v>
      </c>
    </row>
    <row r="403" spans="2:65" s="2" customFormat="1" ht="16.5" customHeight="1">
      <c r="B403" s="246"/>
      <c r="C403" s="163" t="s">
        <v>1205</v>
      </c>
      <c r="D403" s="163" t="s">
        <v>322</v>
      </c>
      <c r="E403" s="164" t="s">
        <v>4029</v>
      </c>
      <c r="F403" s="165" t="s">
        <v>4030</v>
      </c>
      <c r="G403" s="166" t="s">
        <v>299</v>
      </c>
      <c r="H403" s="167">
        <v>40</v>
      </c>
      <c r="I403" s="180"/>
      <c r="J403" s="168">
        <f t="shared" si="70"/>
        <v>0</v>
      </c>
      <c r="K403" s="169"/>
      <c r="L403" s="170"/>
      <c r="M403" s="171" t="s">
        <v>1</v>
      </c>
      <c r="N403" s="251" t="s">
        <v>39</v>
      </c>
      <c r="O403" s="248">
        <v>0</v>
      </c>
      <c r="P403" s="248">
        <f t="shared" si="71"/>
        <v>0</v>
      </c>
      <c r="Q403" s="248">
        <v>0</v>
      </c>
      <c r="R403" s="248">
        <f t="shared" si="72"/>
        <v>0</v>
      </c>
      <c r="S403" s="248">
        <v>0</v>
      </c>
      <c r="T403" s="160">
        <f t="shared" si="73"/>
        <v>0</v>
      </c>
      <c r="AR403" s="161" t="s">
        <v>170</v>
      </c>
      <c r="AT403" s="161" t="s">
        <v>322</v>
      </c>
      <c r="AU403" s="161" t="s">
        <v>80</v>
      </c>
      <c r="AY403" s="211" t="s">
        <v>138</v>
      </c>
      <c r="BE403" s="249">
        <f t="shared" si="74"/>
        <v>0</v>
      </c>
      <c r="BF403" s="249">
        <f t="shared" si="75"/>
        <v>0</v>
      </c>
      <c r="BG403" s="249">
        <f t="shared" si="76"/>
        <v>0</v>
      </c>
      <c r="BH403" s="249">
        <f t="shared" si="77"/>
        <v>0</v>
      </c>
      <c r="BI403" s="249">
        <f t="shared" si="78"/>
        <v>0</v>
      </c>
      <c r="BJ403" s="211" t="s">
        <v>86</v>
      </c>
      <c r="BK403" s="249">
        <f t="shared" si="79"/>
        <v>0</v>
      </c>
      <c r="BL403" s="211" t="s">
        <v>144</v>
      </c>
      <c r="BM403" s="161" t="s">
        <v>4031</v>
      </c>
    </row>
    <row r="404" spans="2:65" s="2" customFormat="1" ht="16.5" customHeight="1">
      <c r="B404" s="246"/>
      <c r="C404" s="150" t="s">
        <v>1209</v>
      </c>
      <c r="D404" s="150" t="s">
        <v>140</v>
      </c>
      <c r="E404" s="151" t="s">
        <v>4032</v>
      </c>
      <c r="F404" s="152" t="s">
        <v>4033</v>
      </c>
      <c r="G404" s="153" t="s">
        <v>299</v>
      </c>
      <c r="H404" s="154">
        <v>20</v>
      </c>
      <c r="I404" s="178"/>
      <c r="J404" s="155">
        <f t="shared" si="70"/>
        <v>0</v>
      </c>
      <c r="K404" s="247"/>
      <c r="L404" s="39"/>
      <c r="M404" s="157" t="s">
        <v>1</v>
      </c>
      <c r="N404" s="234" t="s">
        <v>39</v>
      </c>
      <c r="O404" s="248">
        <v>0</v>
      </c>
      <c r="P404" s="248">
        <f t="shared" si="71"/>
        <v>0</v>
      </c>
      <c r="Q404" s="248">
        <v>0</v>
      </c>
      <c r="R404" s="248">
        <f t="shared" si="72"/>
        <v>0</v>
      </c>
      <c r="S404" s="248">
        <v>0</v>
      </c>
      <c r="T404" s="160">
        <f t="shared" si="73"/>
        <v>0</v>
      </c>
      <c r="AR404" s="161" t="s">
        <v>144</v>
      </c>
      <c r="AT404" s="161" t="s">
        <v>140</v>
      </c>
      <c r="AU404" s="161" t="s">
        <v>80</v>
      </c>
      <c r="AY404" s="211" t="s">
        <v>138</v>
      </c>
      <c r="BE404" s="249">
        <f t="shared" si="74"/>
        <v>0</v>
      </c>
      <c r="BF404" s="249">
        <f t="shared" si="75"/>
        <v>0</v>
      </c>
      <c r="BG404" s="249">
        <f t="shared" si="76"/>
        <v>0</v>
      </c>
      <c r="BH404" s="249">
        <f t="shared" si="77"/>
        <v>0</v>
      </c>
      <c r="BI404" s="249">
        <f t="shared" si="78"/>
        <v>0</v>
      </c>
      <c r="BJ404" s="211" t="s">
        <v>86</v>
      </c>
      <c r="BK404" s="249">
        <f t="shared" si="79"/>
        <v>0</v>
      </c>
      <c r="BL404" s="211" t="s">
        <v>144</v>
      </c>
      <c r="BM404" s="161" t="s">
        <v>4034</v>
      </c>
    </row>
    <row r="405" spans="2:65" s="2" customFormat="1" ht="16.5" customHeight="1">
      <c r="B405" s="246"/>
      <c r="C405" s="163" t="s">
        <v>1212</v>
      </c>
      <c r="D405" s="163" t="s">
        <v>322</v>
      </c>
      <c r="E405" s="164" t="s">
        <v>4035</v>
      </c>
      <c r="F405" s="165" t="s">
        <v>4036</v>
      </c>
      <c r="G405" s="166" t="s">
        <v>299</v>
      </c>
      <c r="H405" s="167">
        <v>20</v>
      </c>
      <c r="I405" s="180"/>
      <c r="J405" s="168">
        <f t="shared" si="70"/>
        <v>0</v>
      </c>
      <c r="K405" s="169"/>
      <c r="L405" s="170"/>
      <c r="M405" s="171" t="s">
        <v>1</v>
      </c>
      <c r="N405" s="251" t="s">
        <v>39</v>
      </c>
      <c r="O405" s="248">
        <v>0</v>
      </c>
      <c r="P405" s="248">
        <f t="shared" si="71"/>
        <v>0</v>
      </c>
      <c r="Q405" s="248">
        <v>0</v>
      </c>
      <c r="R405" s="248">
        <f t="shared" si="72"/>
        <v>0</v>
      </c>
      <c r="S405" s="248">
        <v>0</v>
      </c>
      <c r="T405" s="160">
        <f t="shared" si="73"/>
        <v>0</v>
      </c>
      <c r="AR405" s="161" t="s">
        <v>170</v>
      </c>
      <c r="AT405" s="161" t="s">
        <v>322</v>
      </c>
      <c r="AU405" s="161" t="s">
        <v>80</v>
      </c>
      <c r="AY405" s="211" t="s">
        <v>138</v>
      </c>
      <c r="BE405" s="249">
        <f t="shared" si="74"/>
        <v>0</v>
      </c>
      <c r="BF405" s="249">
        <f t="shared" si="75"/>
        <v>0</v>
      </c>
      <c r="BG405" s="249">
        <f t="shared" si="76"/>
        <v>0</v>
      </c>
      <c r="BH405" s="249">
        <f t="shared" si="77"/>
        <v>0</v>
      </c>
      <c r="BI405" s="249">
        <f t="shared" si="78"/>
        <v>0</v>
      </c>
      <c r="BJ405" s="211" t="s">
        <v>86</v>
      </c>
      <c r="BK405" s="249">
        <f t="shared" si="79"/>
        <v>0</v>
      </c>
      <c r="BL405" s="211" t="s">
        <v>144</v>
      </c>
      <c r="BM405" s="161" t="s">
        <v>4037</v>
      </c>
    </row>
    <row r="406" spans="2:65" s="2" customFormat="1" ht="24.2" customHeight="1">
      <c r="B406" s="246"/>
      <c r="C406" s="163" t="s">
        <v>1215</v>
      </c>
      <c r="D406" s="163" t="s">
        <v>322</v>
      </c>
      <c r="E406" s="164" t="s">
        <v>4038</v>
      </c>
      <c r="F406" s="165" t="s">
        <v>4039</v>
      </c>
      <c r="G406" s="166" t="s">
        <v>299</v>
      </c>
      <c r="H406" s="167">
        <v>3</v>
      </c>
      <c r="I406" s="180"/>
      <c r="J406" s="168">
        <f t="shared" si="70"/>
        <v>0</v>
      </c>
      <c r="K406" s="169"/>
      <c r="L406" s="170"/>
      <c r="M406" s="171" t="s">
        <v>1</v>
      </c>
      <c r="N406" s="251" t="s">
        <v>39</v>
      </c>
      <c r="O406" s="248">
        <v>0</v>
      </c>
      <c r="P406" s="248">
        <f t="shared" si="71"/>
        <v>0</v>
      </c>
      <c r="Q406" s="248">
        <v>0</v>
      </c>
      <c r="R406" s="248">
        <f t="shared" si="72"/>
        <v>0</v>
      </c>
      <c r="S406" s="248">
        <v>0</v>
      </c>
      <c r="T406" s="160">
        <f t="shared" si="73"/>
        <v>0</v>
      </c>
      <c r="AR406" s="161" t="s">
        <v>170</v>
      </c>
      <c r="AT406" s="161" t="s">
        <v>322</v>
      </c>
      <c r="AU406" s="161" t="s">
        <v>80</v>
      </c>
      <c r="AY406" s="211" t="s">
        <v>138</v>
      </c>
      <c r="BE406" s="249">
        <f t="shared" si="74"/>
        <v>0</v>
      </c>
      <c r="BF406" s="249">
        <f t="shared" si="75"/>
        <v>0</v>
      </c>
      <c r="BG406" s="249">
        <f t="shared" si="76"/>
        <v>0</v>
      </c>
      <c r="BH406" s="249">
        <f t="shared" si="77"/>
        <v>0</v>
      </c>
      <c r="BI406" s="249">
        <f t="shared" si="78"/>
        <v>0</v>
      </c>
      <c r="BJ406" s="211" t="s">
        <v>86</v>
      </c>
      <c r="BK406" s="249">
        <f t="shared" si="79"/>
        <v>0</v>
      </c>
      <c r="BL406" s="211" t="s">
        <v>144</v>
      </c>
      <c r="BM406" s="161" t="s">
        <v>4040</v>
      </c>
    </row>
    <row r="407" spans="2:65" s="2" customFormat="1" ht="16.5" customHeight="1">
      <c r="B407" s="246"/>
      <c r="C407" s="163" t="s">
        <v>1219</v>
      </c>
      <c r="D407" s="163" t="s">
        <v>322</v>
      </c>
      <c r="E407" s="164" t="s">
        <v>4041</v>
      </c>
      <c r="F407" s="165" t="s">
        <v>4042</v>
      </c>
      <c r="G407" s="166" t="s">
        <v>299</v>
      </c>
      <c r="H407" s="167">
        <v>3</v>
      </c>
      <c r="I407" s="180"/>
      <c r="J407" s="168">
        <f t="shared" si="70"/>
        <v>0</v>
      </c>
      <c r="K407" s="169"/>
      <c r="L407" s="170"/>
      <c r="M407" s="171" t="s">
        <v>1</v>
      </c>
      <c r="N407" s="251" t="s">
        <v>39</v>
      </c>
      <c r="O407" s="248">
        <v>0</v>
      </c>
      <c r="P407" s="248">
        <f t="shared" si="71"/>
        <v>0</v>
      </c>
      <c r="Q407" s="248">
        <v>0</v>
      </c>
      <c r="R407" s="248">
        <f t="shared" si="72"/>
        <v>0</v>
      </c>
      <c r="S407" s="248">
        <v>0</v>
      </c>
      <c r="T407" s="160">
        <f t="shared" si="73"/>
        <v>0</v>
      </c>
      <c r="AR407" s="161" t="s">
        <v>170</v>
      </c>
      <c r="AT407" s="161" t="s">
        <v>322</v>
      </c>
      <c r="AU407" s="161" t="s">
        <v>80</v>
      </c>
      <c r="AY407" s="211" t="s">
        <v>138</v>
      </c>
      <c r="BE407" s="249">
        <f t="shared" si="74"/>
        <v>0</v>
      </c>
      <c r="BF407" s="249">
        <f t="shared" si="75"/>
        <v>0</v>
      </c>
      <c r="BG407" s="249">
        <f t="shared" si="76"/>
        <v>0</v>
      </c>
      <c r="BH407" s="249">
        <f t="shared" si="77"/>
        <v>0</v>
      </c>
      <c r="BI407" s="249">
        <f t="shared" si="78"/>
        <v>0</v>
      </c>
      <c r="BJ407" s="211" t="s">
        <v>86</v>
      </c>
      <c r="BK407" s="249">
        <f t="shared" si="79"/>
        <v>0</v>
      </c>
      <c r="BL407" s="211" t="s">
        <v>144</v>
      </c>
      <c r="BM407" s="161" t="s">
        <v>4043</v>
      </c>
    </row>
    <row r="408" spans="2:65" s="2" customFormat="1" ht="16.5" customHeight="1">
      <c r="B408" s="246"/>
      <c r="C408" s="163" t="s">
        <v>1223</v>
      </c>
      <c r="D408" s="163" t="s">
        <v>322</v>
      </c>
      <c r="E408" s="164" t="s">
        <v>4044</v>
      </c>
      <c r="F408" s="165" t="s">
        <v>4045</v>
      </c>
      <c r="G408" s="166" t="s">
        <v>299</v>
      </c>
      <c r="H408" s="167">
        <v>6</v>
      </c>
      <c r="I408" s="180"/>
      <c r="J408" s="168">
        <f t="shared" si="70"/>
        <v>0</v>
      </c>
      <c r="K408" s="169"/>
      <c r="L408" s="170"/>
      <c r="M408" s="171" t="s">
        <v>1</v>
      </c>
      <c r="N408" s="251" t="s">
        <v>39</v>
      </c>
      <c r="O408" s="248">
        <v>0</v>
      </c>
      <c r="P408" s="248">
        <f t="shared" si="71"/>
        <v>0</v>
      </c>
      <c r="Q408" s="248">
        <v>0</v>
      </c>
      <c r="R408" s="248">
        <f t="shared" si="72"/>
        <v>0</v>
      </c>
      <c r="S408" s="248">
        <v>0</v>
      </c>
      <c r="T408" s="160">
        <f t="shared" si="73"/>
        <v>0</v>
      </c>
      <c r="AR408" s="161" t="s">
        <v>170</v>
      </c>
      <c r="AT408" s="161" t="s">
        <v>322</v>
      </c>
      <c r="AU408" s="161" t="s">
        <v>80</v>
      </c>
      <c r="AY408" s="211" t="s">
        <v>138</v>
      </c>
      <c r="BE408" s="249">
        <f t="shared" si="74"/>
        <v>0</v>
      </c>
      <c r="BF408" s="249">
        <f t="shared" si="75"/>
        <v>0</v>
      </c>
      <c r="BG408" s="249">
        <f t="shared" si="76"/>
        <v>0</v>
      </c>
      <c r="BH408" s="249">
        <f t="shared" si="77"/>
        <v>0</v>
      </c>
      <c r="BI408" s="249">
        <f t="shared" si="78"/>
        <v>0</v>
      </c>
      <c r="BJ408" s="211" t="s">
        <v>86</v>
      </c>
      <c r="BK408" s="249">
        <f t="shared" si="79"/>
        <v>0</v>
      </c>
      <c r="BL408" s="211" t="s">
        <v>144</v>
      </c>
      <c r="BM408" s="161" t="s">
        <v>4046</v>
      </c>
    </row>
    <row r="409" spans="2:65" s="2" customFormat="1" ht="16.5" customHeight="1">
      <c r="B409" s="246"/>
      <c r="C409" s="163" t="s">
        <v>1227</v>
      </c>
      <c r="D409" s="163" t="s">
        <v>322</v>
      </c>
      <c r="E409" s="164" t="s">
        <v>4047</v>
      </c>
      <c r="F409" s="165" t="s">
        <v>4048</v>
      </c>
      <c r="G409" s="166" t="s">
        <v>299</v>
      </c>
      <c r="H409" s="167">
        <v>6</v>
      </c>
      <c r="I409" s="180"/>
      <c r="J409" s="168">
        <f t="shared" si="70"/>
        <v>0</v>
      </c>
      <c r="K409" s="169"/>
      <c r="L409" s="170"/>
      <c r="M409" s="171" t="s">
        <v>1</v>
      </c>
      <c r="N409" s="251" t="s">
        <v>39</v>
      </c>
      <c r="O409" s="248">
        <v>0</v>
      </c>
      <c r="P409" s="248">
        <f t="shared" si="71"/>
        <v>0</v>
      </c>
      <c r="Q409" s="248">
        <v>0</v>
      </c>
      <c r="R409" s="248">
        <f t="shared" si="72"/>
        <v>0</v>
      </c>
      <c r="S409" s="248">
        <v>0</v>
      </c>
      <c r="T409" s="160">
        <f t="shared" si="73"/>
        <v>0</v>
      </c>
      <c r="AR409" s="161" t="s">
        <v>170</v>
      </c>
      <c r="AT409" s="161" t="s">
        <v>322</v>
      </c>
      <c r="AU409" s="161" t="s">
        <v>80</v>
      </c>
      <c r="AY409" s="211" t="s">
        <v>138</v>
      </c>
      <c r="BE409" s="249">
        <f t="shared" si="74"/>
        <v>0</v>
      </c>
      <c r="BF409" s="249">
        <f t="shared" si="75"/>
        <v>0</v>
      </c>
      <c r="BG409" s="249">
        <f t="shared" si="76"/>
        <v>0</v>
      </c>
      <c r="BH409" s="249">
        <f t="shared" si="77"/>
        <v>0</v>
      </c>
      <c r="BI409" s="249">
        <f t="shared" si="78"/>
        <v>0</v>
      </c>
      <c r="BJ409" s="211" t="s">
        <v>86</v>
      </c>
      <c r="BK409" s="249">
        <f t="shared" si="79"/>
        <v>0</v>
      </c>
      <c r="BL409" s="211" t="s">
        <v>144</v>
      </c>
      <c r="BM409" s="161" t="s">
        <v>4049</v>
      </c>
    </row>
    <row r="410" spans="2:65" s="2" customFormat="1" ht="24.2" customHeight="1">
      <c r="B410" s="246"/>
      <c r="C410" s="150" t="s">
        <v>1231</v>
      </c>
      <c r="D410" s="150" t="s">
        <v>140</v>
      </c>
      <c r="E410" s="151" t="s">
        <v>4050</v>
      </c>
      <c r="F410" s="152" t="s">
        <v>4051</v>
      </c>
      <c r="G410" s="153" t="s">
        <v>143</v>
      </c>
      <c r="H410" s="154">
        <v>6</v>
      </c>
      <c r="I410" s="178"/>
      <c r="J410" s="155">
        <f t="shared" si="70"/>
        <v>0</v>
      </c>
      <c r="K410" s="247"/>
      <c r="L410" s="39"/>
      <c r="M410" s="157" t="s">
        <v>1</v>
      </c>
      <c r="N410" s="234" t="s">
        <v>39</v>
      </c>
      <c r="O410" s="248">
        <v>0</v>
      </c>
      <c r="P410" s="248">
        <f t="shared" si="71"/>
        <v>0</v>
      </c>
      <c r="Q410" s="248">
        <v>0</v>
      </c>
      <c r="R410" s="248">
        <f t="shared" si="72"/>
        <v>0</v>
      </c>
      <c r="S410" s="248">
        <v>0</v>
      </c>
      <c r="T410" s="160">
        <f t="shared" si="73"/>
        <v>0</v>
      </c>
      <c r="AR410" s="161" t="s">
        <v>144</v>
      </c>
      <c r="AT410" s="161" t="s">
        <v>140</v>
      </c>
      <c r="AU410" s="161" t="s">
        <v>80</v>
      </c>
      <c r="AY410" s="211" t="s">
        <v>138</v>
      </c>
      <c r="BE410" s="249">
        <f t="shared" si="74"/>
        <v>0</v>
      </c>
      <c r="BF410" s="249">
        <f t="shared" si="75"/>
        <v>0</v>
      </c>
      <c r="BG410" s="249">
        <f t="shared" si="76"/>
        <v>0</v>
      </c>
      <c r="BH410" s="249">
        <f t="shared" si="77"/>
        <v>0</v>
      </c>
      <c r="BI410" s="249">
        <f t="shared" si="78"/>
        <v>0</v>
      </c>
      <c r="BJ410" s="211" t="s">
        <v>86</v>
      </c>
      <c r="BK410" s="249">
        <f t="shared" si="79"/>
        <v>0</v>
      </c>
      <c r="BL410" s="211" t="s">
        <v>144</v>
      </c>
      <c r="BM410" s="161" t="s">
        <v>4052</v>
      </c>
    </row>
    <row r="411" spans="2:65" s="2" customFormat="1" ht="21.75" customHeight="1">
      <c r="B411" s="246"/>
      <c r="C411" s="163" t="s">
        <v>1234</v>
      </c>
      <c r="D411" s="163" t="s">
        <v>322</v>
      </c>
      <c r="E411" s="164" t="s">
        <v>4053</v>
      </c>
      <c r="F411" s="165" t="s">
        <v>4054</v>
      </c>
      <c r="G411" s="166" t="s">
        <v>143</v>
      </c>
      <c r="H411" s="167">
        <v>6</v>
      </c>
      <c r="I411" s="180"/>
      <c r="J411" s="168">
        <f t="shared" si="70"/>
        <v>0</v>
      </c>
      <c r="K411" s="169"/>
      <c r="L411" s="170"/>
      <c r="M411" s="171" t="s">
        <v>1</v>
      </c>
      <c r="N411" s="251" t="s">
        <v>39</v>
      </c>
      <c r="O411" s="248">
        <v>0</v>
      </c>
      <c r="P411" s="248">
        <f t="shared" si="71"/>
        <v>0</v>
      </c>
      <c r="Q411" s="248">
        <v>0</v>
      </c>
      <c r="R411" s="248">
        <f t="shared" si="72"/>
        <v>0</v>
      </c>
      <c r="S411" s="248">
        <v>0</v>
      </c>
      <c r="T411" s="160">
        <f t="shared" si="73"/>
        <v>0</v>
      </c>
      <c r="AR411" s="161" t="s">
        <v>170</v>
      </c>
      <c r="AT411" s="161" t="s">
        <v>322</v>
      </c>
      <c r="AU411" s="161" t="s">
        <v>80</v>
      </c>
      <c r="AY411" s="211" t="s">
        <v>138</v>
      </c>
      <c r="BE411" s="249">
        <f t="shared" si="74"/>
        <v>0</v>
      </c>
      <c r="BF411" s="249">
        <f t="shared" si="75"/>
        <v>0</v>
      </c>
      <c r="BG411" s="249">
        <f t="shared" si="76"/>
        <v>0</v>
      </c>
      <c r="BH411" s="249">
        <f t="shared" si="77"/>
        <v>0</v>
      </c>
      <c r="BI411" s="249">
        <f t="shared" si="78"/>
        <v>0</v>
      </c>
      <c r="BJ411" s="211" t="s">
        <v>86</v>
      </c>
      <c r="BK411" s="249">
        <f t="shared" si="79"/>
        <v>0</v>
      </c>
      <c r="BL411" s="211" t="s">
        <v>144</v>
      </c>
      <c r="BM411" s="161" t="s">
        <v>4055</v>
      </c>
    </row>
    <row r="412" spans="2:65" s="2" customFormat="1" ht="21.75" customHeight="1">
      <c r="B412" s="246"/>
      <c r="C412" s="150" t="s">
        <v>1238</v>
      </c>
      <c r="D412" s="150" t="s">
        <v>140</v>
      </c>
      <c r="E412" s="151" t="s">
        <v>4056</v>
      </c>
      <c r="F412" s="152" t="s">
        <v>4057</v>
      </c>
      <c r="G412" s="153" t="s">
        <v>143</v>
      </c>
      <c r="H412" s="154">
        <v>10</v>
      </c>
      <c r="I412" s="178"/>
      <c r="J412" s="155">
        <f t="shared" si="70"/>
        <v>0</v>
      </c>
      <c r="K412" s="247"/>
      <c r="L412" s="39"/>
      <c r="M412" s="157" t="s">
        <v>1</v>
      </c>
      <c r="N412" s="234" t="s">
        <v>39</v>
      </c>
      <c r="O412" s="248">
        <v>0</v>
      </c>
      <c r="P412" s="248">
        <f t="shared" si="71"/>
        <v>0</v>
      </c>
      <c r="Q412" s="248">
        <v>0</v>
      </c>
      <c r="R412" s="248">
        <f t="shared" si="72"/>
        <v>0</v>
      </c>
      <c r="S412" s="248">
        <v>0</v>
      </c>
      <c r="T412" s="160">
        <f t="shared" si="73"/>
        <v>0</v>
      </c>
      <c r="AR412" s="161" t="s">
        <v>144</v>
      </c>
      <c r="AT412" s="161" t="s">
        <v>140</v>
      </c>
      <c r="AU412" s="161" t="s">
        <v>80</v>
      </c>
      <c r="AY412" s="211" t="s">
        <v>138</v>
      </c>
      <c r="BE412" s="249">
        <f t="shared" si="74"/>
        <v>0</v>
      </c>
      <c r="BF412" s="249">
        <f t="shared" si="75"/>
        <v>0</v>
      </c>
      <c r="BG412" s="249">
        <f t="shared" si="76"/>
        <v>0</v>
      </c>
      <c r="BH412" s="249">
        <f t="shared" si="77"/>
        <v>0</v>
      </c>
      <c r="BI412" s="249">
        <f t="shared" si="78"/>
        <v>0</v>
      </c>
      <c r="BJ412" s="211" t="s">
        <v>86</v>
      </c>
      <c r="BK412" s="249">
        <f t="shared" si="79"/>
        <v>0</v>
      </c>
      <c r="BL412" s="211" t="s">
        <v>144</v>
      </c>
      <c r="BM412" s="161" t="s">
        <v>4058</v>
      </c>
    </row>
    <row r="413" spans="2:65" s="2" customFormat="1" ht="16.5" customHeight="1">
      <c r="B413" s="246"/>
      <c r="C413" s="163" t="s">
        <v>1242</v>
      </c>
      <c r="D413" s="163" t="s">
        <v>322</v>
      </c>
      <c r="E413" s="164" t="s">
        <v>4059</v>
      </c>
      <c r="F413" s="165" t="s">
        <v>4060</v>
      </c>
      <c r="G413" s="166" t="s">
        <v>143</v>
      </c>
      <c r="H413" s="167">
        <v>10</v>
      </c>
      <c r="I413" s="180"/>
      <c r="J413" s="168">
        <f t="shared" si="70"/>
        <v>0</v>
      </c>
      <c r="K413" s="169"/>
      <c r="L413" s="170"/>
      <c r="M413" s="171" t="s">
        <v>1</v>
      </c>
      <c r="N413" s="251" t="s">
        <v>39</v>
      </c>
      <c r="O413" s="248">
        <v>0</v>
      </c>
      <c r="P413" s="248">
        <f t="shared" si="71"/>
        <v>0</v>
      </c>
      <c r="Q413" s="248">
        <v>0</v>
      </c>
      <c r="R413" s="248">
        <f t="shared" si="72"/>
        <v>0</v>
      </c>
      <c r="S413" s="248">
        <v>0</v>
      </c>
      <c r="T413" s="160">
        <f t="shared" si="73"/>
        <v>0</v>
      </c>
      <c r="AR413" s="161" t="s">
        <v>170</v>
      </c>
      <c r="AT413" s="161" t="s">
        <v>322</v>
      </c>
      <c r="AU413" s="161" t="s">
        <v>80</v>
      </c>
      <c r="AY413" s="211" t="s">
        <v>138</v>
      </c>
      <c r="BE413" s="249">
        <f t="shared" si="74"/>
        <v>0</v>
      </c>
      <c r="BF413" s="249">
        <f t="shared" si="75"/>
        <v>0</v>
      </c>
      <c r="BG413" s="249">
        <f t="shared" si="76"/>
        <v>0</v>
      </c>
      <c r="BH413" s="249">
        <f t="shared" si="77"/>
        <v>0</v>
      </c>
      <c r="BI413" s="249">
        <f t="shared" si="78"/>
        <v>0</v>
      </c>
      <c r="BJ413" s="211" t="s">
        <v>86</v>
      </c>
      <c r="BK413" s="249">
        <f t="shared" si="79"/>
        <v>0</v>
      </c>
      <c r="BL413" s="211" t="s">
        <v>144</v>
      </c>
      <c r="BM413" s="161" t="s">
        <v>4061</v>
      </c>
    </row>
    <row r="414" spans="2:65" s="2" customFormat="1" ht="16.5" customHeight="1">
      <c r="B414" s="246"/>
      <c r="C414" s="150" t="s">
        <v>1246</v>
      </c>
      <c r="D414" s="150" t="s">
        <v>140</v>
      </c>
      <c r="E414" s="151" t="s">
        <v>4062</v>
      </c>
      <c r="F414" s="152" t="s">
        <v>4027</v>
      </c>
      <c r="G414" s="153" t="s">
        <v>299</v>
      </c>
      <c r="H414" s="154">
        <v>12</v>
      </c>
      <c r="I414" s="178"/>
      <c r="J414" s="155">
        <f t="shared" si="70"/>
        <v>0</v>
      </c>
      <c r="K414" s="247"/>
      <c r="L414" s="39"/>
      <c r="M414" s="157" t="s">
        <v>1</v>
      </c>
      <c r="N414" s="234" t="s">
        <v>39</v>
      </c>
      <c r="O414" s="248">
        <v>0</v>
      </c>
      <c r="P414" s="248">
        <f t="shared" si="71"/>
        <v>0</v>
      </c>
      <c r="Q414" s="248">
        <v>0</v>
      </c>
      <c r="R414" s="248">
        <f t="shared" si="72"/>
        <v>0</v>
      </c>
      <c r="S414" s="248">
        <v>0</v>
      </c>
      <c r="T414" s="160">
        <f t="shared" si="73"/>
        <v>0</v>
      </c>
      <c r="AR414" s="161" t="s">
        <v>144</v>
      </c>
      <c r="AT414" s="161" t="s">
        <v>140</v>
      </c>
      <c r="AU414" s="161" t="s">
        <v>80</v>
      </c>
      <c r="AY414" s="211" t="s">
        <v>138</v>
      </c>
      <c r="BE414" s="249">
        <f t="shared" si="74"/>
        <v>0</v>
      </c>
      <c r="BF414" s="249">
        <f t="shared" si="75"/>
        <v>0</v>
      </c>
      <c r="BG414" s="249">
        <f t="shared" si="76"/>
        <v>0</v>
      </c>
      <c r="BH414" s="249">
        <f t="shared" si="77"/>
        <v>0</v>
      </c>
      <c r="BI414" s="249">
        <f t="shared" si="78"/>
        <v>0</v>
      </c>
      <c r="BJ414" s="211" t="s">
        <v>86</v>
      </c>
      <c r="BK414" s="249">
        <f t="shared" si="79"/>
        <v>0</v>
      </c>
      <c r="BL414" s="211" t="s">
        <v>144</v>
      </c>
      <c r="BM414" s="161" t="s">
        <v>4063</v>
      </c>
    </row>
    <row r="415" spans="2:65" s="2" customFormat="1" ht="16.5" customHeight="1">
      <c r="B415" s="246"/>
      <c r="C415" s="163" t="s">
        <v>1250</v>
      </c>
      <c r="D415" s="163" t="s">
        <v>322</v>
      </c>
      <c r="E415" s="164" t="s">
        <v>4064</v>
      </c>
      <c r="F415" s="165" t="s">
        <v>4030</v>
      </c>
      <c r="G415" s="166" t="s">
        <v>299</v>
      </c>
      <c r="H415" s="167">
        <v>12</v>
      </c>
      <c r="I415" s="180"/>
      <c r="J415" s="168">
        <f t="shared" si="70"/>
        <v>0</v>
      </c>
      <c r="K415" s="169"/>
      <c r="L415" s="170"/>
      <c r="M415" s="171" t="s">
        <v>1</v>
      </c>
      <c r="N415" s="251" t="s">
        <v>39</v>
      </c>
      <c r="O415" s="248">
        <v>0</v>
      </c>
      <c r="P415" s="248">
        <f t="shared" si="71"/>
        <v>0</v>
      </c>
      <c r="Q415" s="248">
        <v>0</v>
      </c>
      <c r="R415" s="248">
        <f t="shared" si="72"/>
        <v>0</v>
      </c>
      <c r="S415" s="248">
        <v>0</v>
      </c>
      <c r="T415" s="160">
        <f t="shared" si="73"/>
        <v>0</v>
      </c>
      <c r="AR415" s="161" t="s">
        <v>170</v>
      </c>
      <c r="AT415" s="161" t="s">
        <v>322</v>
      </c>
      <c r="AU415" s="161" t="s">
        <v>80</v>
      </c>
      <c r="AY415" s="211" t="s">
        <v>138</v>
      </c>
      <c r="BE415" s="249">
        <f t="shared" si="74"/>
        <v>0</v>
      </c>
      <c r="BF415" s="249">
        <f t="shared" si="75"/>
        <v>0</v>
      </c>
      <c r="BG415" s="249">
        <f t="shared" si="76"/>
        <v>0</v>
      </c>
      <c r="BH415" s="249">
        <f t="shared" si="77"/>
        <v>0</v>
      </c>
      <c r="BI415" s="249">
        <f t="shared" si="78"/>
        <v>0</v>
      </c>
      <c r="BJ415" s="211" t="s">
        <v>86</v>
      </c>
      <c r="BK415" s="249">
        <f t="shared" si="79"/>
        <v>0</v>
      </c>
      <c r="BL415" s="211" t="s">
        <v>144</v>
      </c>
      <c r="BM415" s="161" t="s">
        <v>4065</v>
      </c>
    </row>
    <row r="416" spans="2:65" s="2" customFormat="1" ht="16.5" customHeight="1">
      <c r="B416" s="246"/>
      <c r="C416" s="150" t="s">
        <v>1254</v>
      </c>
      <c r="D416" s="150" t="s">
        <v>140</v>
      </c>
      <c r="E416" s="151" t="s">
        <v>4066</v>
      </c>
      <c r="F416" s="152" t="s">
        <v>4067</v>
      </c>
      <c r="G416" s="153" t="s">
        <v>299</v>
      </c>
      <c r="H416" s="154">
        <v>6</v>
      </c>
      <c r="I416" s="178"/>
      <c r="J416" s="155">
        <f t="shared" si="70"/>
        <v>0</v>
      </c>
      <c r="K416" s="247"/>
      <c r="L416" s="39"/>
      <c r="M416" s="157" t="s">
        <v>1</v>
      </c>
      <c r="N416" s="234" t="s">
        <v>39</v>
      </c>
      <c r="O416" s="248">
        <v>0</v>
      </c>
      <c r="P416" s="248">
        <f t="shared" si="71"/>
        <v>0</v>
      </c>
      <c r="Q416" s="248">
        <v>0</v>
      </c>
      <c r="R416" s="248">
        <f t="shared" si="72"/>
        <v>0</v>
      </c>
      <c r="S416" s="248">
        <v>0</v>
      </c>
      <c r="T416" s="160">
        <f t="shared" si="73"/>
        <v>0</v>
      </c>
      <c r="AR416" s="161" t="s">
        <v>144</v>
      </c>
      <c r="AT416" s="161" t="s">
        <v>140</v>
      </c>
      <c r="AU416" s="161" t="s">
        <v>80</v>
      </c>
      <c r="AY416" s="211" t="s">
        <v>138</v>
      </c>
      <c r="BE416" s="249">
        <f t="shared" si="74"/>
        <v>0</v>
      </c>
      <c r="BF416" s="249">
        <f t="shared" si="75"/>
        <v>0</v>
      </c>
      <c r="BG416" s="249">
        <f t="shared" si="76"/>
        <v>0</v>
      </c>
      <c r="BH416" s="249">
        <f t="shared" si="77"/>
        <v>0</v>
      </c>
      <c r="BI416" s="249">
        <f t="shared" si="78"/>
        <v>0</v>
      </c>
      <c r="BJ416" s="211" t="s">
        <v>86</v>
      </c>
      <c r="BK416" s="249">
        <f t="shared" si="79"/>
        <v>0</v>
      </c>
      <c r="BL416" s="211" t="s">
        <v>144</v>
      </c>
      <c r="BM416" s="161" t="s">
        <v>4068</v>
      </c>
    </row>
    <row r="417" spans="2:65" s="2" customFormat="1" ht="16.5" customHeight="1">
      <c r="B417" s="246"/>
      <c r="C417" s="163" t="s">
        <v>1258</v>
      </c>
      <c r="D417" s="163" t="s">
        <v>322</v>
      </c>
      <c r="E417" s="164" t="s">
        <v>4069</v>
      </c>
      <c r="F417" s="165" t="s">
        <v>4070</v>
      </c>
      <c r="G417" s="166" t="s">
        <v>299</v>
      </c>
      <c r="H417" s="167">
        <v>6</v>
      </c>
      <c r="I417" s="180"/>
      <c r="J417" s="168">
        <f t="shared" si="70"/>
        <v>0</v>
      </c>
      <c r="K417" s="169"/>
      <c r="L417" s="170"/>
      <c r="M417" s="171" t="s">
        <v>1</v>
      </c>
      <c r="N417" s="251" t="s">
        <v>39</v>
      </c>
      <c r="O417" s="248">
        <v>0</v>
      </c>
      <c r="P417" s="248">
        <f t="shared" si="71"/>
        <v>0</v>
      </c>
      <c r="Q417" s="248">
        <v>0</v>
      </c>
      <c r="R417" s="248">
        <f t="shared" si="72"/>
        <v>0</v>
      </c>
      <c r="S417" s="248">
        <v>0</v>
      </c>
      <c r="T417" s="160">
        <f t="shared" si="73"/>
        <v>0</v>
      </c>
      <c r="AR417" s="161" t="s">
        <v>170</v>
      </c>
      <c r="AT417" s="161" t="s">
        <v>322</v>
      </c>
      <c r="AU417" s="161" t="s">
        <v>80</v>
      </c>
      <c r="AY417" s="211" t="s">
        <v>138</v>
      </c>
      <c r="BE417" s="249">
        <f t="shared" si="74"/>
        <v>0</v>
      </c>
      <c r="BF417" s="249">
        <f t="shared" si="75"/>
        <v>0</v>
      </c>
      <c r="BG417" s="249">
        <f t="shared" si="76"/>
        <v>0</v>
      </c>
      <c r="BH417" s="249">
        <f t="shared" si="77"/>
        <v>0</v>
      </c>
      <c r="BI417" s="249">
        <f t="shared" si="78"/>
        <v>0</v>
      </c>
      <c r="BJ417" s="211" t="s">
        <v>86</v>
      </c>
      <c r="BK417" s="249">
        <f t="shared" si="79"/>
        <v>0</v>
      </c>
      <c r="BL417" s="211" t="s">
        <v>144</v>
      </c>
      <c r="BM417" s="161" t="s">
        <v>4071</v>
      </c>
    </row>
    <row r="418" spans="2:65" s="2" customFormat="1" ht="37.9" customHeight="1">
      <c r="B418" s="246"/>
      <c r="C418" s="150" t="s">
        <v>1262</v>
      </c>
      <c r="D418" s="150" t="s">
        <v>140</v>
      </c>
      <c r="E418" s="151" t="s">
        <v>4072</v>
      </c>
      <c r="F418" s="152" t="s">
        <v>4073</v>
      </c>
      <c r="G418" s="153" t="s">
        <v>299</v>
      </c>
      <c r="H418" s="154">
        <v>4</v>
      </c>
      <c r="I418" s="178"/>
      <c r="J418" s="155">
        <f t="shared" si="70"/>
        <v>0</v>
      </c>
      <c r="K418" s="247"/>
      <c r="L418" s="39"/>
      <c r="M418" s="157" t="s">
        <v>1</v>
      </c>
      <c r="N418" s="234" t="s">
        <v>39</v>
      </c>
      <c r="O418" s="248">
        <v>0</v>
      </c>
      <c r="P418" s="248">
        <f t="shared" si="71"/>
        <v>0</v>
      </c>
      <c r="Q418" s="248">
        <v>0</v>
      </c>
      <c r="R418" s="248">
        <f t="shared" si="72"/>
        <v>0</v>
      </c>
      <c r="S418" s="248">
        <v>0</v>
      </c>
      <c r="T418" s="160">
        <f t="shared" si="73"/>
        <v>0</v>
      </c>
      <c r="AR418" s="161" t="s">
        <v>144</v>
      </c>
      <c r="AT418" s="161" t="s">
        <v>140</v>
      </c>
      <c r="AU418" s="161" t="s">
        <v>80</v>
      </c>
      <c r="AY418" s="211" t="s">
        <v>138</v>
      </c>
      <c r="BE418" s="249">
        <f t="shared" si="74"/>
        <v>0</v>
      </c>
      <c r="BF418" s="249">
        <f t="shared" si="75"/>
        <v>0</v>
      </c>
      <c r="BG418" s="249">
        <f t="shared" si="76"/>
        <v>0</v>
      </c>
      <c r="BH418" s="249">
        <f t="shared" si="77"/>
        <v>0</v>
      </c>
      <c r="BI418" s="249">
        <f t="shared" si="78"/>
        <v>0</v>
      </c>
      <c r="BJ418" s="211" t="s">
        <v>86</v>
      </c>
      <c r="BK418" s="249">
        <f t="shared" si="79"/>
        <v>0</v>
      </c>
      <c r="BL418" s="211" t="s">
        <v>144</v>
      </c>
      <c r="BM418" s="161" t="s">
        <v>4074</v>
      </c>
    </row>
    <row r="419" spans="2:65" s="2" customFormat="1" ht="37.9" customHeight="1">
      <c r="B419" s="246"/>
      <c r="C419" s="163" t="s">
        <v>1266</v>
      </c>
      <c r="D419" s="163" t="s">
        <v>322</v>
      </c>
      <c r="E419" s="164" t="s">
        <v>4075</v>
      </c>
      <c r="F419" s="165" t="s">
        <v>4076</v>
      </c>
      <c r="G419" s="166" t="s">
        <v>299</v>
      </c>
      <c r="H419" s="167">
        <v>4</v>
      </c>
      <c r="I419" s="180"/>
      <c r="J419" s="168">
        <f t="shared" si="70"/>
        <v>0</v>
      </c>
      <c r="K419" s="169"/>
      <c r="L419" s="170"/>
      <c r="M419" s="171" t="s">
        <v>1</v>
      </c>
      <c r="N419" s="251" t="s">
        <v>39</v>
      </c>
      <c r="O419" s="248">
        <v>0</v>
      </c>
      <c r="P419" s="248">
        <f t="shared" si="71"/>
        <v>0</v>
      </c>
      <c r="Q419" s="248">
        <v>0</v>
      </c>
      <c r="R419" s="248">
        <f t="shared" si="72"/>
        <v>0</v>
      </c>
      <c r="S419" s="248">
        <v>0</v>
      </c>
      <c r="T419" s="160">
        <f t="shared" si="73"/>
        <v>0</v>
      </c>
      <c r="AR419" s="161" t="s">
        <v>170</v>
      </c>
      <c r="AT419" s="161" t="s">
        <v>322</v>
      </c>
      <c r="AU419" s="161" t="s">
        <v>80</v>
      </c>
      <c r="AY419" s="211" t="s">
        <v>138</v>
      </c>
      <c r="BE419" s="249">
        <f t="shared" si="74"/>
        <v>0</v>
      </c>
      <c r="BF419" s="249">
        <f t="shared" si="75"/>
        <v>0</v>
      </c>
      <c r="BG419" s="249">
        <f t="shared" si="76"/>
        <v>0</v>
      </c>
      <c r="BH419" s="249">
        <f t="shared" si="77"/>
        <v>0</v>
      </c>
      <c r="BI419" s="249">
        <f t="shared" si="78"/>
        <v>0</v>
      </c>
      <c r="BJ419" s="211" t="s">
        <v>86</v>
      </c>
      <c r="BK419" s="249">
        <f t="shared" si="79"/>
        <v>0</v>
      </c>
      <c r="BL419" s="211" t="s">
        <v>144</v>
      </c>
      <c r="BM419" s="161" t="s">
        <v>4077</v>
      </c>
    </row>
    <row r="420" spans="2:65" s="2" customFormat="1" ht="16.5" customHeight="1">
      <c r="B420" s="246"/>
      <c r="C420" s="150" t="s">
        <v>1270</v>
      </c>
      <c r="D420" s="150" t="s">
        <v>140</v>
      </c>
      <c r="E420" s="151" t="s">
        <v>4078</v>
      </c>
      <c r="F420" s="152" t="s">
        <v>4079</v>
      </c>
      <c r="G420" s="153" t="s">
        <v>299</v>
      </c>
      <c r="H420" s="154">
        <v>14</v>
      </c>
      <c r="I420" s="178"/>
      <c r="J420" s="155">
        <f t="shared" si="70"/>
        <v>0</v>
      </c>
      <c r="K420" s="247"/>
      <c r="L420" s="39"/>
      <c r="M420" s="157" t="s">
        <v>1</v>
      </c>
      <c r="N420" s="234" t="s">
        <v>39</v>
      </c>
      <c r="O420" s="248">
        <v>0</v>
      </c>
      <c r="P420" s="248">
        <f t="shared" si="71"/>
        <v>0</v>
      </c>
      <c r="Q420" s="248">
        <v>0</v>
      </c>
      <c r="R420" s="248">
        <f t="shared" si="72"/>
        <v>0</v>
      </c>
      <c r="S420" s="248">
        <v>0</v>
      </c>
      <c r="T420" s="160">
        <f t="shared" si="73"/>
        <v>0</v>
      </c>
      <c r="AR420" s="161" t="s">
        <v>144</v>
      </c>
      <c r="AT420" s="161" t="s">
        <v>140</v>
      </c>
      <c r="AU420" s="161" t="s">
        <v>80</v>
      </c>
      <c r="AY420" s="211" t="s">
        <v>138</v>
      </c>
      <c r="BE420" s="249">
        <f t="shared" si="74"/>
        <v>0</v>
      </c>
      <c r="BF420" s="249">
        <f t="shared" si="75"/>
        <v>0</v>
      </c>
      <c r="BG420" s="249">
        <f t="shared" si="76"/>
        <v>0</v>
      </c>
      <c r="BH420" s="249">
        <f t="shared" si="77"/>
        <v>0</v>
      </c>
      <c r="BI420" s="249">
        <f t="shared" si="78"/>
        <v>0</v>
      </c>
      <c r="BJ420" s="211" t="s">
        <v>86</v>
      </c>
      <c r="BK420" s="249">
        <f t="shared" si="79"/>
        <v>0</v>
      </c>
      <c r="BL420" s="211" t="s">
        <v>144</v>
      </c>
      <c r="BM420" s="161" t="s">
        <v>4080</v>
      </c>
    </row>
    <row r="421" spans="2:65" s="2" customFormat="1" ht="16.5" customHeight="1">
      <c r="B421" s="246"/>
      <c r="C421" s="163" t="s">
        <v>1274</v>
      </c>
      <c r="D421" s="163" t="s">
        <v>322</v>
      </c>
      <c r="E421" s="164" t="s">
        <v>4081</v>
      </c>
      <c r="F421" s="165" t="s">
        <v>4082</v>
      </c>
      <c r="G421" s="166" t="s">
        <v>299</v>
      </c>
      <c r="H421" s="167">
        <v>14</v>
      </c>
      <c r="I421" s="180"/>
      <c r="J421" s="168">
        <f t="shared" si="70"/>
        <v>0</v>
      </c>
      <c r="K421" s="169"/>
      <c r="L421" s="170"/>
      <c r="M421" s="171" t="s">
        <v>1</v>
      </c>
      <c r="N421" s="251" t="s">
        <v>39</v>
      </c>
      <c r="O421" s="248">
        <v>0</v>
      </c>
      <c r="P421" s="248">
        <f t="shared" si="71"/>
        <v>0</v>
      </c>
      <c r="Q421" s="248">
        <v>0</v>
      </c>
      <c r="R421" s="248">
        <f t="shared" si="72"/>
        <v>0</v>
      </c>
      <c r="S421" s="248">
        <v>0</v>
      </c>
      <c r="T421" s="160">
        <f t="shared" si="73"/>
        <v>0</v>
      </c>
      <c r="AR421" s="161" t="s">
        <v>170</v>
      </c>
      <c r="AT421" s="161" t="s">
        <v>322</v>
      </c>
      <c r="AU421" s="161" t="s">
        <v>80</v>
      </c>
      <c r="AY421" s="211" t="s">
        <v>138</v>
      </c>
      <c r="BE421" s="249">
        <f t="shared" si="74"/>
        <v>0</v>
      </c>
      <c r="BF421" s="249">
        <f t="shared" si="75"/>
        <v>0</v>
      </c>
      <c r="BG421" s="249">
        <f t="shared" si="76"/>
        <v>0</v>
      </c>
      <c r="BH421" s="249">
        <f t="shared" si="77"/>
        <v>0</v>
      </c>
      <c r="BI421" s="249">
        <f t="shared" si="78"/>
        <v>0</v>
      </c>
      <c r="BJ421" s="211" t="s">
        <v>86</v>
      </c>
      <c r="BK421" s="249">
        <f t="shared" si="79"/>
        <v>0</v>
      </c>
      <c r="BL421" s="211" t="s">
        <v>144</v>
      </c>
      <c r="BM421" s="161" t="s">
        <v>4083</v>
      </c>
    </row>
    <row r="422" spans="2:65" s="2" customFormat="1" ht="16.5" customHeight="1">
      <c r="B422" s="246"/>
      <c r="C422" s="163" t="s">
        <v>1278</v>
      </c>
      <c r="D422" s="163" t="s">
        <v>322</v>
      </c>
      <c r="E422" s="164" t="s">
        <v>4084</v>
      </c>
      <c r="F422" s="165" t="s">
        <v>4085</v>
      </c>
      <c r="G422" s="166" t="s">
        <v>519</v>
      </c>
      <c r="H422" s="167">
        <v>36</v>
      </c>
      <c r="I422" s="180"/>
      <c r="J422" s="168">
        <f t="shared" si="70"/>
        <v>0</v>
      </c>
      <c r="K422" s="169"/>
      <c r="L422" s="170"/>
      <c r="M422" s="171" t="s">
        <v>1</v>
      </c>
      <c r="N422" s="251" t="s">
        <v>39</v>
      </c>
      <c r="O422" s="248">
        <v>0</v>
      </c>
      <c r="P422" s="248">
        <f t="shared" si="71"/>
        <v>0</v>
      </c>
      <c r="Q422" s="248">
        <v>0</v>
      </c>
      <c r="R422" s="248">
        <f t="shared" si="72"/>
        <v>0</v>
      </c>
      <c r="S422" s="248">
        <v>0</v>
      </c>
      <c r="T422" s="160">
        <f t="shared" si="73"/>
        <v>0</v>
      </c>
      <c r="AR422" s="161" t="s">
        <v>170</v>
      </c>
      <c r="AT422" s="161" t="s">
        <v>322</v>
      </c>
      <c r="AU422" s="161" t="s">
        <v>80</v>
      </c>
      <c r="AY422" s="211" t="s">
        <v>138</v>
      </c>
      <c r="BE422" s="249">
        <f t="shared" si="74"/>
        <v>0</v>
      </c>
      <c r="BF422" s="249">
        <f t="shared" si="75"/>
        <v>0</v>
      </c>
      <c r="BG422" s="249">
        <f t="shared" si="76"/>
        <v>0</v>
      </c>
      <c r="BH422" s="249">
        <f t="shared" si="77"/>
        <v>0</v>
      </c>
      <c r="BI422" s="249">
        <f t="shared" si="78"/>
        <v>0</v>
      </c>
      <c r="BJ422" s="211" t="s">
        <v>86</v>
      </c>
      <c r="BK422" s="249">
        <f t="shared" si="79"/>
        <v>0</v>
      </c>
      <c r="BL422" s="211" t="s">
        <v>144</v>
      </c>
      <c r="BM422" s="161" t="s">
        <v>4086</v>
      </c>
    </row>
    <row r="423" spans="2:65" s="2" customFormat="1" ht="16.5" customHeight="1">
      <c r="B423" s="246"/>
      <c r="C423" s="163" t="s">
        <v>1282</v>
      </c>
      <c r="D423" s="163" t="s">
        <v>322</v>
      </c>
      <c r="E423" s="164" t="s">
        <v>4087</v>
      </c>
      <c r="F423" s="165" t="s">
        <v>4088</v>
      </c>
      <c r="G423" s="166" t="s">
        <v>519</v>
      </c>
      <c r="H423" s="167">
        <v>48</v>
      </c>
      <c r="I423" s="180"/>
      <c r="J423" s="168">
        <f t="shared" si="70"/>
        <v>0</v>
      </c>
      <c r="K423" s="169"/>
      <c r="L423" s="170"/>
      <c r="M423" s="171" t="s">
        <v>1</v>
      </c>
      <c r="N423" s="251" t="s">
        <v>39</v>
      </c>
      <c r="O423" s="248">
        <v>0</v>
      </c>
      <c r="P423" s="248">
        <f t="shared" si="71"/>
        <v>0</v>
      </c>
      <c r="Q423" s="248">
        <v>0</v>
      </c>
      <c r="R423" s="248">
        <f t="shared" si="72"/>
        <v>0</v>
      </c>
      <c r="S423" s="248">
        <v>0</v>
      </c>
      <c r="T423" s="160">
        <f t="shared" si="73"/>
        <v>0</v>
      </c>
      <c r="AR423" s="161" t="s">
        <v>170</v>
      </c>
      <c r="AT423" s="161" t="s">
        <v>322</v>
      </c>
      <c r="AU423" s="161" t="s">
        <v>80</v>
      </c>
      <c r="AY423" s="211" t="s">
        <v>138</v>
      </c>
      <c r="BE423" s="249">
        <f t="shared" si="74"/>
        <v>0</v>
      </c>
      <c r="BF423" s="249">
        <f t="shared" si="75"/>
        <v>0</v>
      </c>
      <c r="BG423" s="249">
        <f t="shared" si="76"/>
        <v>0</v>
      </c>
      <c r="BH423" s="249">
        <f t="shared" si="77"/>
        <v>0</v>
      </c>
      <c r="BI423" s="249">
        <f t="shared" si="78"/>
        <v>0</v>
      </c>
      <c r="BJ423" s="211" t="s">
        <v>86</v>
      </c>
      <c r="BK423" s="249">
        <f t="shared" si="79"/>
        <v>0</v>
      </c>
      <c r="BL423" s="211" t="s">
        <v>144</v>
      </c>
      <c r="BM423" s="161" t="s">
        <v>4089</v>
      </c>
    </row>
    <row r="424" spans="2:65" s="2" customFormat="1" ht="24.2" customHeight="1">
      <c r="B424" s="246"/>
      <c r="C424" s="163" t="s">
        <v>1286</v>
      </c>
      <c r="D424" s="163" t="s">
        <v>322</v>
      </c>
      <c r="E424" s="164" t="s">
        <v>4090</v>
      </c>
      <c r="F424" s="165" t="s">
        <v>4091</v>
      </c>
      <c r="G424" s="166" t="s">
        <v>519</v>
      </c>
      <c r="H424" s="167">
        <v>3</v>
      </c>
      <c r="I424" s="180"/>
      <c r="J424" s="168">
        <f t="shared" si="70"/>
        <v>0</v>
      </c>
      <c r="K424" s="169"/>
      <c r="L424" s="170"/>
      <c r="M424" s="171" t="s">
        <v>1</v>
      </c>
      <c r="N424" s="251" t="s">
        <v>39</v>
      </c>
      <c r="O424" s="248">
        <v>0</v>
      </c>
      <c r="P424" s="248">
        <f t="shared" si="71"/>
        <v>0</v>
      </c>
      <c r="Q424" s="248">
        <v>0</v>
      </c>
      <c r="R424" s="248">
        <f t="shared" si="72"/>
        <v>0</v>
      </c>
      <c r="S424" s="248">
        <v>0</v>
      </c>
      <c r="T424" s="160">
        <f t="shared" si="73"/>
        <v>0</v>
      </c>
      <c r="AR424" s="161" t="s">
        <v>170</v>
      </c>
      <c r="AT424" s="161" t="s">
        <v>322</v>
      </c>
      <c r="AU424" s="161" t="s">
        <v>80</v>
      </c>
      <c r="AY424" s="211" t="s">
        <v>138</v>
      </c>
      <c r="BE424" s="249">
        <f t="shared" si="74"/>
        <v>0</v>
      </c>
      <c r="BF424" s="249">
        <f t="shared" si="75"/>
        <v>0</v>
      </c>
      <c r="BG424" s="249">
        <f t="shared" si="76"/>
        <v>0</v>
      </c>
      <c r="BH424" s="249">
        <f t="shared" si="77"/>
        <v>0</v>
      </c>
      <c r="BI424" s="249">
        <f t="shared" si="78"/>
        <v>0</v>
      </c>
      <c r="BJ424" s="211" t="s">
        <v>86</v>
      </c>
      <c r="BK424" s="249">
        <f t="shared" si="79"/>
        <v>0</v>
      </c>
      <c r="BL424" s="211" t="s">
        <v>144</v>
      </c>
      <c r="BM424" s="161" t="s">
        <v>4092</v>
      </c>
    </row>
    <row r="425" spans="2:65" s="2" customFormat="1" ht="21.75" customHeight="1">
      <c r="B425" s="246"/>
      <c r="C425" s="163" t="s">
        <v>1290</v>
      </c>
      <c r="D425" s="163" t="s">
        <v>322</v>
      </c>
      <c r="E425" s="164" t="s">
        <v>4093</v>
      </c>
      <c r="F425" s="165" t="s">
        <v>4094</v>
      </c>
      <c r="G425" s="166" t="s">
        <v>519</v>
      </c>
      <c r="H425" s="167">
        <v>5</v>
      </c>
      <c r="I425" s="180"/>
      <c r="J425" s="168">
        <f t="shared" si="70"/>
        <v>0</v>
      </c>
      <c r="K425" s="169"/>
      <c r="L425" s="170"/>
      <c r="M425" s="171" t="s">
        <v>1</v>
      </c>
      <c r="N425" s="251" t="s">
        <v>39</v>
      </c>
      <c r="O425" s="248">
        <v>0</v>
      </c>
      <c r="P425" s="248">
        <f t="shared" si="71"/>
        <v>0</v>
      </c>
      <c r="Q425" s="248">
        <v>0</v>
      </c>
      <c r="R425" s="248">
        <f t="shared" si="72"/>
        <v>0</v>
      </c>
      <c r="S425" s="248">
        <v>0</v>
      </c>
      <c r="T425" s="160">
        <f t="shared" si="73"/>
        <v>0</v>
      </c>
      <c r="AR425" s="161" t="s">
        <v>170</v>
      </c>
      <c r="AT425" s="161" t="s">
        <v>322</v>
      </c>
      <c r="AU425" s="161" t="s">
        <v>80</v>
      </c>
      <c r="AY425" s="211" t="s">
        <v>138</v>
      </c>
      <c r="BE425" s="249">
        <f t="shared" si="74"/>
        <v>0</v>
      </c>
      <c r="BF425" s="249">
        <f t="shared" si="75"/>
        <v>0</v>
      </c>
      <c r="BG425" s="249">
        <f t="shared" si="76"/>
        <v>0</v>
      </c>
      <c r="BH425" s="249">
        <f t="shared" si="77"/>
        <v>0</v>
      </c>
      <c r="BI425" s="249">
        <f t="shared" si="78"/>
        <v>0</v>
      </c>
      <c r="BJ425" s="211" t="s">
        <v>86</v>
      </c>
      <c r="BK425" s="249">
        <f t="shared" si="79"/>
        <v>0</v>
      </c>
      <c r="BL425" s="211" t="s">
        <v>144</v>
      </c>
      <c r="BM425" s="161" t="s">
        <v>4095</v>
      </c>
    </row>
    <row r="426" spans="2:65" s="2" customFormat="1" ht="16.5" customHeight="1">
      <c r="B426" s="246"/>
      <c r="C426" s="163" t="s">
        <v>1296</v>
      </c>
      <c r="D426" s="163" t="s">
        <v>322</v>
      </c>
      <c r="E426" s="164" t="s">
        <v>4096</v>
      </c>
      <c r="F426" s="165" t="s">
        <v>4097</v>
      </c>
      <c r="G426" s="166" t="s">
        <v>299</v>
      </c>
      <c r="H426" s="167">
        <v>1</v>
      </c>
      <c r="I426" s="180"/>
      <c r="J426" s="168">
        <f t="shared" si="70"/>
        <v>0</v>
      </c>
      <c r="K426" s="169"/>
      <c r="L426" s="170"/>
      <c r="M426" s="171" t="s">
        <v>1</v>
      </c>
      <c r="N426" s="251" t="s">
        <v>39</v>
      </c>
      <c r="O426" s="248">
        <v>0</v>
      </c>
      <c r="P426" s="248">
        <f t="shared" si="71"/>
        <v>0</v>
      </c>
      <c r="Q426" s="248">
        <v>0</v>
      </c>
      <c r="R426" s="248">
        <f t="shared" si="72"/>
        <v>0</v>
      </c>
      <c r="S426" s="248">
        <v>0</v>
      </c>
      <c r="T426" s="160">
        <f t="shared" si="73"/>
        <v>0</v>
      </c>
      <c r="AR426" s="161" t="s">
        <v>170</v>
      </c>
      <c r="AT426" s="161" t="s">
        <v>322</v>
      </c>
      <c r="AU426" s="161" t="s">
        <v>80</v>
      </c>
      <c r="AY426" s="211" t="s">
        <v>138</v>
      </c>
      <c r="BE426" s="249">
        <f t="shared" si="74"/>
        <v>0</v>
      </c>
      <c r="BF426" s="249">
        <f t="shared" si="75"/>
        <v>0</v>
      </c>
      <c r="BG426" s="249">
        <f t="shared" si="76"/>
        <v>0</v>
      </c>
      <c r="BH426" s="249">
        <f t="shared" si="77"/>
        <v>0</v>
      </c>
      <c r="BI426" s="249">
        <f t="shared" si="78"/>
        <v>0</v>
      </c>
      <c r="BJ426" s="211" t="s">
        <v>86</v>
      </c>
      <c r="BK426" s="249">
        <f t="shared" si="79"/>
        <v>0</v>
      </c>
      <c r="BL426" s="211" t="s">
        <v>144</v>
      </c>
      <c r="BM426" s="161" t="s">
        <v>4098</v>
      </c>
    </row>
    <row r="427" spans="2:65" s="2" customFormat="1" ht="16.5" customHeight="1">
      <c r="B427" s="246"/>
      <c r="C427" s="150" t="s">
        <v>1300</v>
      </c>
      <c r="D427" s="150" t="s">
        <v>140</v>
      </c>
      <c r="E427" s="151" t="s">
        <v>4099</v>
      </c>
      <c r="F427" s="152" t="s">
        <v>3975</v>
      </c>
      <c r="G427" s="153" t="s">
        <v>299</v>
      </c>
      <c r="H427" s="154">
        <v>357</v>
      </c>
      <c r="I427" s="178"/>
      <c r="J427" s="155">
        <f t="shared" si="70"/>
        <v>0</v>
      </c>
      <c r="K427" s="247"/>
      <c r="L427" s="39"/>
      <c r="M427" s="157" t="s">
        <v>1</v>
      </c>
      <c r="N427" s="234" t="s">
        <v>39</v>
      </c>
      <c r="O427" s="248">
        <v>0</v>
      </c>
      <c r="P427" s="248">
        <f t="shared" si="71"/>
        <v>0</v>
      </c>
      <c r="Q427" s="248">
        <v>0</v>
      </c>
      <c r="R427" s="248">
        <f t="shared" si="72"/>
        <v>0</v>
      </c>
      <c r="S427" s="248">
        <v>0</v>
      </c>
      <c r="T427" s="160">
        <f t="shared" si="73"/>
        <v>0</v>
      </c>
      <c r="AR427" s="161" t="s">
        <v>144</v>
      </c>
      <c r="AT427" s="161" t="s">
        <v>140</v>
      </c>
      <c r="AU427" s="161" t="s">
        <v>80</v>
      </c>
      <c r="AY427" s="211" t="s">
        <v>138</v>
      </c>
      <c r="BE427" s="249">
        <f t="shared" si="74"/>
        <v>0</v>
      </c>
      <c r="BF427" s="249">
        <f t="shared" si="75"/>
        <v>0</v>
      </c>
      <c r="BG427" s="249">
        <f t="shared" si="76"/>
        <v>0</v>
      </c>
      <c r="BH427" s="249">
        <f t="shared" si="77"/>
        <v>0</v>
      </c>
      <c r="BI427" s="249">
        <f t="shared" si="78"/>
        <v>0</v>
      </c>
      <c r="BJ427" s="211" t="s">
        <v>86</v>
      </c>
      <c r="BK427" s="249">
        <f t="shared" si="79"/>
        <v>0</v>
      </c>
      <c r="BL427" s="211" t="s">
        <v>144</v>
      </c>
      <c r="BM427" s="161" t="s">
        <v>4100</v>
      </c>
    </row>
    <row r="428" spans="2:65" s="239" customFormat="1" ht="25.9" customHeight="1">
      <c r="B428" s="240"/>
      <c r="D428" s="138" t="s">
        <v>72</v>
      </c>
      <c r="E428" s="139" t="s">
        <v>4101</v>
      </c>
      <c r="F428" s="139" t="s">
        <v>4102</v>
      </c>
      <c r="J428" s="241">
        <f>BK428</f>
        <v>0</v>
      </c>
      <c r="L428" s="240"/>
      <c r="M428" s="242"/>
      <c r="P428" s="243">
        <f>SUM(P429:P441)</f>
        <v>0</v>
      </c>
      <c r="R428" s="243">
        <f>SUM(R429:R441)</f>
        <v>0</v>
      </c>
      <c r="T428" s="244">
        <f>SUM(T429:T441)</f>
        <v>0</v>
      </c>
      <c r="AR428" s="138" t="s">
        <v>80</v>
      </c>
      <c r="AT428" s="145" t="s">
        <v>72</v>
      </c>
      <c r="AU428" s="145" t="s">
        <v>73</v>
      </c>
      <c r="AY428" s="138" t="s">
        <v>138</v>
      </c>
      <c r="BK428" s="146">
        <f>SUM(BK429:BK441)</f>
        <v>0</v>
      </c>
    </row>
    <row r="429" spans="2:65" s="2" customFormat="1" ht="16.5" customHeight="1">
      <c r="B429" s="246"/>
      <c r="C429" s="150" t="s">
        <v>1306</v>
      </c>
      <c r="D429" s="150" t="s">
        <v>140</v>
      </c>
      <c r="E429" s="151" t="s">
        <v>4103</v>
      </c>
      <c r="F429" s="152" t="s">
        <v>4104</v>
      </c>
      <c r="G429" s="153" t="s">
        <v>519</v>
      </c>
      <c r="H429" s="154">
        <v>40</v>
      </c>
      <c r="I429" s="178"/>
      <c r="J429" s="155">
        <f t="shared" ref="J429:J441" si="80">ROUND(I429*H429,2)</f>
        <v>0</v>
      </c>
      <c r="K429" s="247"/>
      <c r="L429" s="39"/>
      <c r="M429" s="157" t="s">
        <v>1</v>
      </c>
      <c r="N429" s="234" t="s">
        <v>39</v>
      </c>
      <c r="O429" s="248">
        <v>0</v>
      </c>
      <c r="P429" s="248">
        <f t="shared" ref="P429:P441" si="81">O429*H429</f>
        <v>0</v>
      </c>
      <c r="Q429" s="248">
        <v>0</v>
      </c>
      <c r="R429" s="248">
        <f t="shared" ref="R429:R441" si="82">Q429*H429</f>
        <v>0</v>
      </c>
      <c r="S429" s="248">
        <v>0</v>
      </c>
      <c r="T429" s="160">
        <f t="shared" ref="T429:T441" si="83">S429*H429</f>
        <v>0</v>
      </c>
      <c r="AR429" s="161" t="s">
        <v>144</v>
      </c>
      <c r="AT429" s="161" t="s">
        <v>140</v>
      </c>
      <c r="AU429" s="161" t="s">
        <v>80</v>
      </c>
      <c r="AY429" s="211" t="s">
        <v>138</v>
      </c>
      <c r="BE429" s="249">
        <f t="shared" ref="BE429:BE441" si="84">IF(N429="základná",J429,0)</f>
        <v>0</v>
      </c>
      <c r="BF429" s="249">
        <f t="shared" ref="BF429:BF441" si="85">IF(N429="znížená",J429,0)</f>
        <v>0</v>
      </c>
      <c r="BG429" s="249">
        <f t="shared" ref="BG429:BG441" si="86">IF(N429="zákl. prenesená",J429,0)</f>
        <v>0</v>
      </c>
      <c r="BH429" s="249">
        <f t="shared" ref="BH429:BH441" si="87">IF(N429="zníž. prenesená",J429,0)</f>
        <v>0</v>
      </c>
      <c r="BI429" s="249">
        <f t="shared" ref="BI429:BI441" si="88">IF(N429="nulová",J429,0)</f>
        <v>0</v>
      </c>
      <c r="BJ429" s="211" t="s">
        <v>86</v>
      </c>
      <c r="BK429" s="249">
        <f t="shared" ref="BK429:BK441" si="89">ROUND(I429*H429,2)</f>
        <v>0</v>
      </c>
      <c r="BL429" s="211" t="s">
        <v>144</v>
      </c>
      <c r="BM429" s="161" t="s">
        <v>4105</v>
      </c>
    </row>
    <row r="430" spans="2:65" s="2" customFormat="1" ht="24.2" customHeight="1">
      <c r="B430" s="246"/>
      <c r="C430" s="150" t="s">
        <v>1310</v>
      </c>
      <c r="D430" s="150" t="s">
        <v>140</v>
      </c>
      <c r="E430" s="151" t="s">
        <v>4106</v>
      </c>
      <c r="F430" s="152" t="s">
        <v>4107</v>
      </c>
      <c r="G430" s="153" t="s">
        <v>519</v>
      </c>
      <c r="H430" s="154">
        <v>250</v>
      </c>
      <c r="I430" s="178"/>
      <c r="J430" s="155">
        <f t="shared" si="80"/>
        <v>0</v>
      </c>
      <c r="K430" s="247"/>
      <c r="L430" s="39"/>
      <c r="M430" s="157" t="s">
        <v>1</v>
      </c>
      <c r="N430" s="234" t="s">
        <v>39</v>
      </c>
      <c r="O430" s="248">
        <v>0</v>
      </c>
      <c r="P430" s="248">
        <f t="shared" si="81"/>
        <v>0</v>
      </c>
      <c r="Q430" s="248">
        <v>0</v>
      </c>
      <c r="R430" s="248">
        <f t="shared" si="82"/>
        <v>0</v>
      </c>
      <c r="S430" s="248">
        <v>0</v>
      </c>
      <c r="T430" s="160">
        <f t="shared" si="83"/>
        <v>0</v>
      </c>
      <c r="AR430" s="161" t="s">
        <v>144</v>
      </c>
      <c r="AT430" s="161" t="s">
        <v>140</v>
      </c>
      <c r="AU430" s="161" t="s">
        <v>80</v>
      </c>
      <c r="AY430" s="211" t="s">
        <v>138</v>
      </c>
      <c r="BE430" s="249">
        <f t="shared" si="84"/>
        <v>0</v>
      </c>
      <c r="BF430" s="249">
        <f t="shared" si="85"/>
        <v>0</v>
      </c>
      <c r="BG430" s="249">
        <f t="shared" si="86"/>
        <v>0</v>
      </c>
      <c r="BH430" s="249">
        <f t="shared" si="87"/>
        <v>0</v>
      </c>
      <c r="BI430" s="249">
        <f t="shared" si="88"/>
        <v>0</v>
      </c>
      <c r="BJ430" s="211" t="s">
        <v>86</v>
      </c>
      <c r="BK430" s="249">
        <f t="shared" si="89"/>
        <v>0</v>
      </c>
      <c r="BL430" s="211" t="s">
        <v>144</v>
      </c>
      <c r="BM430" s="161" t="s">
        <v>4108</v>
      </c>
    </row>
    <row r="431" spans="2:65" s="2" customFormat="1" ht="16.5" customHeight="1">
      <c r="B431" s="246"/>
      <c r="C431" s="150" t="s">
        <v>1314</v>
      </c>
      <c r="D431" s="150" t="s">
        <v>140</v>
      </c>
      <c r="E431" s="151" t="s">
        <v>4109</v>
      </c>
      <c r="F431" s="152" t="s">
        <v>4110</v>
      </c>
      <c r="G431" s="153" t="s">
        <v>4111</v>
      </c>
      <c r="H431" s="154">
        <v>10</v>
      </c>
      <c r="I431" s="178"/>
      <c r="J431" s="155">
        <f t="shared" si="80"/>
        <v>0</v>
      </c>
      <c r="K431" s="247"/>
      <c r="L431" s="39"/>
      <c r="M431" s="157" t="s">
        <v>1</v>
      </c>
      <c r="N431" s="234" t="s">
        <v>39</v>
      </c>
      <c r="O431" s="248">
        <v>0</v>
      </c>
      <c r="P431" s="248">
        <f t="shared" si="81"/>
        <v>0</v>
      </c>
      <c r="Q431" s="248">
        <v>0</v>
      </c>
      <c r="R431" s="248">
        <f t="shared" si="82"/>
        <v>0</v>
      </c>
      <c r="S431" s="248">
        <v>0</v>
      </c>
      <c r="T431" s="160">
        <f t="shared" si="83"/>
        <v>0</v>
      </c>
      <c r="AR431" s="161" t="s">
        <v>144</v>
      </c>
      <c r="AT431" s="161" t="s">
        <v>140</v>
      </c>
      <c r="AU431" s="161" t="s">
        <v>80</v>
      </c>
      <c r="AY431" s="211" t="s">
        <v>138</v>
      </c>
      <c r="BE431" s="249">
        <f t="shared" si="84"/>
        <v>0</v>
      </c>
      <c r="BF431" s="249">
        <f t="shared" si="85"/>
        <v>0</v>
      </c>
      <c r="BG431" s="249">
        <f t="shared" si="86"/>
        <v>0</v>
      </c>
      <c r="BH431" s="249">
        <f t="shared" si="87"/>
        <v>0</v>
      </c>
      <c r="BI431" s="249">
        <f t="shared" si="88"/>
        <v>0</v>
      </c>
      <c r="BJ431" s="211" t="s">
        <v>86</v>
      </c>
      <c r="BK431" s="249">
        <f t="shared" si="89"/>
        <v>0</v>
      </c>
      <c r="BL431" s="211" t="s">
        <v>144</v>
      </c>
      <c r="BM431" s="161" t="s">
        <v>4112</v>
      </c>
    </row>
    <row r="432" spans="2:65" s="2" customFormat="1" ht="16.5" customHeight="1">
      <c r="B432" s="246"/>
      <c r="C432" s="150" t="s">
        <v>1318</v>
      </c>
      <c r="D432" s="150" t="s">
        <v>140</v>
      </c>
      <c r="E432" s="151" t="s">
        <v>4113</v>
      </c>
      <c r="F432" s="152" t="s">
        <v>4114</v>
      </c>
      <c r="G432" s="153" t="s">
        <v>519</v>
      </c>
      <c r="H432" s="154">
        <v>30</v>
      </c>
      <c r="I432" s="178"/>
      <c r="J432" s="155">
        <f t="shared" si="80"/>
        <v>0</v>
      </c>
      <c r="K432" s="247"/>
      <c r="L432" s="39"/>
      <c r="M432" s="157" t="s">
        <v>1</v>
      </c>
      <c r="N432" s="234" t="s">
        <v>39</v>
      </c>
      <c r="O432" s="248">
        <v>0</v>
      </c>
      <c r="P432" s="248">
        <f t="shared" si="81"/>
        <v>0</v>
      </c>
      <c r="Q432" s="248">
        <v>0</v>
      </c>
      <c r="R432" s="248">
        <f t="shared" si="82"/>
        <v>0</v>
      </c>
      <c r="S432" s="248">
        <v>0</v>
      </c>
      <c r="T432" s="160">
        <f t="shared" si="83"/>
        <v>0</v>
      </c>
      <c r="AR432" s="161" t="s">
        <v>144</v>
      </c>
      <c r="AT432" s="161" t="s">
        <v>140</v>
      </c>
      <c r="AU432" s="161" t="s">
        <v>80</v>
      </c>
      <c r="AY432" s="211" t="s">
        <v>138</v>
      </c>
      <c r="BE432" s="249">
        <f t="shared" si="84"/>
        <v>0</v>
      </c>
      <c r="BF432" s="249">
        <f t="shared" si="85"/>
        <v>0</v>
      </c>
      <c r="BG432" s="249">
        <f t="shared" si="86"/>
        <v>0</v>
      </c>
      <c r="BH432" s="249">
        <f t="shared" si="87"/>
        <v>0</v>
      </c>
      <c r="BI432" s="249">
        <f t="shared" si="88"/>
        <v>0</v>
      </c>
      <c r="BJ432" s="211" t="s">
        <v>86</v>
      </c>
      <c r="BK432" s="249">
        <f t="shared" si="89"/>
        <v>0</v>
      </c>
      <c r="BL432" s="211" t="s">
        <v>144</v>
      </c>
      <c r="BM432" s="161" t="s">
        <v>4115</v>
      </c>
    </row>
    <row r="433" spans="2:65" s="2" customFormat="1" ht="16.5" customHeight="1">
      <c r="B433" s="246"/>
      <c r="C433" s="150" t="s">
        <v>1322</v>
      </c>
      <c r="D433" s="150" t="s">
        <v>140</v>
      </c>
      <c r="E433" s="151" t="s">
        <v>4116</v>
      </c>
      <c r="F433" s="152" t="s">
        <v>4117</v>
      </c>
      <c r="G433" s="153" t="s">
        <v>519</v>
      </c>
      <c r="H433" s="154">
        <v>200</v>
      </c>
      <c r="I433" s="178"/>
      <c r="J433" s="155">
        <f t="shared" si="80"/>
        <v>0</v>
      </c>
      <c r="K433" s="247"/>
      <c r="L433" s="39"/>
      <c r="M433" s="157" t="s">
        <v>1</v>
      </c>
      <c r="N433" s="234" t="s">
        <v>39</v>
      </c>
      <c r="O433" s="248">
        <v>0</v>
      </c>
      <c r="P433" s="248">
        <f t="shared" si="81"/>
        <v>0</v>
      </c>
      <c r="Q433" s="248">
        <v>0</v>
      </c>
      <c r="R433" s="248">
        <f t="shared" si="82"/>
        <v>0</v>
      </c>
      <c r="S433" s="248">
        <v>0</v>
      </c>
      <c r="T433" s="160">
        <f t="shared" si="83"/>
        <v>0</v>
      </c>
      <c r="AR433" s="161" t="s">
        <v>144</v>
      </c>
      <c r="AT433" s="161" t="s">
        <v>140</v>
      </c>
      <c r="AU433" s="161" t="s">
        <v>80</v>
      </c>
      <c r="AY433" s="211" t="s">
        <v>138</v>
      </c>
      <c r="BE433" s="249">
        <f t="shared" si="84"/>
        <v>0</v>
      </c>
      <c r="BF433" s="249">
        <f t="shared" si="85"/>
        <v>0</v>
      </c>
      <c r="BG433" s="249">
        <f t="shared" si="86"/>
        <v>0</v>
      </c>
      <c r="BH433" s="249">
        <f t="shared" si="87"/>
        <v>0</v>
      </c>
      <c r="BI433" s="249">
        <f t="shared" si="88"/>
        <v>0</v>
      </c>
      <c r="BJ433" s="211" t="s">
        <v>86</v>
      </c>
      <c r="BK433" s="249">
        <f t="shared" si="89"/>
        <v>0</v>
      </c>
      <c r="BL433" s="211" t="s">
        <v>144</v>
      </c>
      <c r="BM433" s="161" t="s">
        <v>4118</v>
      </c>
    </row>
    <row r="434" spans="2:65" s="2" customFormat="1" ht="16.5" customHeight="1">
      <c r="B434" s="246"/>
      <c r="C434" s="150" t="s">
        <v>1326</v>
      </c>
      <c r="D434" s="150" t="s">
        <v>140</v>
      </c>
      <c r="E434" s="151" t="s">
        <v>4119</v>
      </c>
      <c r="F434" s="152" t="s">
        <v>4120</v>
      </c>
      <c r="G434" s="153" t="s">
        <v>299</v>
      </c>
      <c r="H434" s="154">
        <v>1</v>
      </c>
      <c r="I434" s="178"/>
      <c r="J434" s="155">
        <f t="shared" si="80"/>
        <v>0</v>
      </c>
      <c r="K434" s="247"/>
      <c r="L434" s="39"/>
      <c r="M434" s="157" t="s">
        <v>1</v>
      </c>
      <c r="N434" s="234" t="s">
        <v>39</v>
      </c>
      <c r="O434" s="248">
        <v>0</v>
      </c>
      <c r="P434" s="248">
        <f t="shared" si="81"/>
        <v>0</v>
      </c>
      <c r="Q434" s="248">
        <v>0</v>
      </c>
      <c r="R434" s="248">
        <f t="shared" si="82"/>
        <v>0</v>
      </c>
      <c r="S434" s="248">
        <v>0</v>
      </c>
      <c r="T434" s="160">
        <f t="shared" si="83"/>
        <v>0</v>
      </c>
      <c r="AR434" s="161" t="s">
        <v>144</v>
      </c>
      <c r="AT434" s="161" t="s">
        <v>140</v>
      </c>
      <c r="AU434" s="161" t="s">
        <v>80</v>
      </c>
      <c r="AY434" s="211" t="s">
        <v>138</v>
      </c>
      <c r="BE434" s="249">
        <f t="shared" si="84"/>
        <v>0</v>
      </c>
      <c r="BF434" s="249">
        <f t="shared" si="85"/>
        <v>0</v>
      </c>
      <c r="BG434" s="249">
        <f t="shared" si="86"/>
        <v>0</v>
      </c>
      <c r="BH434" s="249">
        <f t="shared" si="87"/>
        <v>0</v>
      </c>
      <c r="BI434" s="249">
        <f t="shared" si="88"/>
        <v>0</v>
      </c>
      <c r="BJ434" s="211" t="s">
        <v>86</v>
      </c>
      <c r="BK434" s="249">
        <f t="shared" si="89"/>
        <v>0</v>
      </c>
      <c r="BL434" s="211" t="s">
        <v>144</v>
      </c>
      <c r="BM434" s="161" t="s">
        <v>4121</v>
      </c>
    </row>
    <row r="435" spans="2:65" s="2" customFormat="1" ht="16.5" customHeight="1">
      <c r="B435" s="246"/>
      <c r="C435" s="150" t="s">
        <v>1330</v>
      </c>
      <c r="D435" s="150" t="s">
        <v>140</v>
      </c>
      <c r="E435" s="151" t="s">
        <v>4122</v>
      </c>
      <c r="F435" s="152" t="s">
        <v>4123</v>
      </c>
      <c r="G435" s="153" t="s">
        <v>299</v>
      </c>
      <c r="H435" s="154">
        <v>1</v>
      </c>
      <c r="I435" s="178"/>
      <c r="J435" s="155">
        <f t="shared" si="80"/>
        <v>0</v>
      </c>
      <c r="K435" s="247"/>
      <c r="L435" s="39"/>
      <c r="M435" s="157" t="s">
        <v>1</v>
      </c>
      <c r="N435" s="234" t="s">
        <v>39</v>
      </c>
      <c r="O435" s="248">
        <v>0</v>
      </c>
      <c r="P435" s="248">
        <f t="shared" si="81"/>
        <v>0</v>
      </c>
      <c r="Q435" s="248">
        <v>0</v>
      </c>
      <c r="R435" s="248">
        <f t="shared" si="82"/>
        <v>0</v>
      </c>
      <c r="S435" s="248">
        <v>0</v>
      </c>
      <c r="T435" s="160">
        <f t="shared" si="83"/>
        <v>0</v>
      </c>
      <c r="AR435" s="161" t="s">
        <v>144</v>
      </c>
      <c r="AT435" s="161" t="s">
        <v>140</v>
      </c>
      <c r="AU435" s="161" t="s">
        <v>80</v>
      </c>
      <c r="AY435" s="211" t="s">
        <v>138</v>
      </c>
      <c r="BE435" s="249">
        <f t="shared" si="84"/>
        <v>0</v>
      </c>
      <c r="BF435" s="249">
        <f t="shared" si="85"/>
        <v>0</v>
      </c>
      <c r="BG435" s="249">
        <f t="shared" si="86"/>
        <v>0</v>
      </c>
      <c r="BH435" s="249">
        <f t="shared" si="87"/>
        <v>0</v>
      </c>
      <c r="BI435" s="249">
        <f t="shared" si="88"/>
        <v>0</v>
      </c>
      <c r="BJ435" s="211" t="s">
        <v>86</v>
      </c>
      <c r="BK435" s="249">
        <f t="shared" si="89"/>
        <v>0</v>
      </c>
      <c r="BL435" s="211" t="s">
        <v>144</v>
      </c>
      <c r="BM435" s="161" t="s">
        <v>4124</v>
      </c>
    </row>
    <row r="436" spans="2:65" s="2" customFormat="1" ht="24.2" customHeight="1">
      <c r="B436" s="246"/>
      <c r="C436" s="163" t="s">
        <v>1334</v>
      </c>
      <c r="D436" s="163" t="s">
        <v>322</v>
      </c>
      <c r="E436" s="164" t="s">
        <v>4125</v>
      </c>
      <c r="F436" s="165" t="s">
        <v>4126</v>
      </c>
      <c r="G436" s="166" t="s">
        <v>3671</v>
      </c>
      <c r="H436" s="167">
        <v>1</v>
      </c>
      <c r="I436" s="180"/>
      <c r="J436" s="168">
        <f t="shared" si="80"/>
        <v>0</v>
      </c>
      <c r="K436" s="169"/>
      <c r="L436" s="170"/>
      <c r="M436" s="171" t="s">
        <v>1</v>
      </c>
      <c r="N436" s="251" t="s">
        <v>39</v>
      </c>
      <c r="O436" s="248">
        <v>0</v>
      </c>
      <c r="P436" s="248">
        <f t="shared" si="81"/>
        <v>0</v>
      </c>
      <c r="Q436" s="248">
        <v>0</v>
      </c>
      <c r="R436" s="248">
        <f t="shared" si="82"/>
        <v>0</v>
      </c>
      <c r="S436" s="248">
        <v>0</v>
      </c>
      <c r="T436" s="160">
        <f t="shared" si="83"/>
        <v>0</v>
      </c>
      <c r="AR436" s="161" t="s">
        <v>170</v>
      </c>
      <c r="AT436" s="161" t="s">
        <v>322</v>
      </c>
      <c r="AU436" s="161" t="s">
        <v>80</v>
      </c>
      <c r="AY436" s="211" t="s">
        <v>138</v>
      </c>
      <c r="BE436" s="249">
        <f t="shared" si="84"/>
        <v>0</v>
      </c>
      <c r="BF436" s="249">
        <f t="shared" si="85"/>
        <v>0</v>
      </c>
      <c r="BG436" s="249">
        <f t="shared" si="86"/>
        <v>0</v>
      </c>
      <c r="BH436" s="249">
        <f t="shared" si="87"/>
        <v>0</v>
      </c>
      <c r="BI436" s="249">
        <f t="shared" si="88"/>
        <v>0</v>
      </c>
      <c r="BJ436" s="211" t="s">
        <v>86</v>
      </c>
      <c r="BK436" s="249">
        <f t="shared" si="89"/>
        <v>0</v>
      </c>
      <c r="BL436" s="211" t="s">
        <v>144</v>
      </c>
      <c r="BM436" s="161" t="s">
        <v>4127</v>
      </c>
    </row>
    <row r="437" spans="2:65" s="2" customFormat="1" ht="16.5" customHeight="1">
      <c r="B437" s="246"/>
      <c r="C437" s="163" t="s">
        <v>1338</v>
      </c>
      <c r="D437" s="163" t="s">
        <v>322</v>
      </c>
      <c r="E437" s="164" t="s">
        <v>4128</v>
      </c>
      <c r="F437" s="165" t="s">
        <v>4129</v>
      </c>
      <c r="G437" s="166" t="s">
        <v>299</v>
      </c>
      <c r="H437" s="167">
        <v>1</v>
      </c>
      <c r="I437" s="180"/>
      <c r="J437" s="168">
        <f t="shared" si="80"/>
        <v>0</v>
      </c>
      <c r="K437" s="169"/>
      <c r="L437" s="170"/>
      <c r="M437" s="171" t="s">
        <v>1</v>
      </c>
      <c r="N437" s="251" t="s">
        <v>39</v>
      </c>
      <c r="O437" s="248">
        <v>0</v>
      </c>
      <c r="P437" s="248">
        <f t="shared" si="81"/>
        <v>0</v>
      </c>
      <c r="Q437" s="248">
        <v>0</v>
      </c>
      <c r="R437" s="248">
        <f t="shared" si="82"/>
        <v>0</v>
      </c>
      <c r="S437" s="248">
        <v>0</v>
      </c>
      <c r="T437" s="160">
        <f t="shared" si="83"/>
        <v>0</v>
      </c>
      <c r="AR437" s="161" t="s">
        <v>170</v>
      </c>
      <c r="AT437" s="161" t="s">
        <v>322</v>
      </c>
      <c r="AU437" s="161" t="s">
        <v>80</v>
      </c>
      <c r="AY437" s="211" t="s">
        <v>138</v>
      </c>
      <c r="BE437" s="249">
        <f t="shared" si="84"/>
        <v>0</v>
      </c>
      <c r="BF437" s="249">
        <f t="shared" si="85"/>
        <v>0</v>
      </c>
      <c r="BG437" s="249">
        <f t="shared" si="86"/>
        <v>0</v>
      </c>
      <c r="BH437" s="249">
        <f t="shared" si="87"/>
        <v>0</v>
      </c>
      <c r="BI437" s="249">
        <f t="shared" si="88"/>
        <v>0</v>
      </c>
      <c r="BJ437" s="211" t="s">
        <v>86</v>
      </c>
      <c r="BK437" s="249">
        <f t="shared" si="89"/>
        <v>0</v>
      </c>
      <c r="BL437" s="211" t="s">
        <v>144</v>
      </c>
      <c r="BM437" s="161" t="s">
        <v>4130</v>
      </c>
    </row>
    <row r="438" spans="2:65" s="2" customFormat="1" ht="24.2" customHeight="1">
      <c r="B438" s="246"/>
      <c r="C438" s="150" t="s">
        <v>1342</v>
      </c>
      <c r="D438" s="150" t="s">
        <v>140</v>
      </c>
      <c r="E438" s="151" t="s">
        <v>4131</v>
      </c>
      <c r="F438" s="152" t="s">
        <v>4132</v>
      </c>
      <c r="G438" s="153" t="s">
        <v>299</v>
      </c>
      <c r="H438" s="154">
        <v>1</v>
      </c>
      <c r="I438" s="178"/>
      <c r="J438" s="155">
        <f t="shared" si="80"/>
        <v>0</v>
      </c>
      <c r="K438" s="247"/>
      <c r="L438" s="39"/>
      <c r="M438" s="157" t="s">
        <v>1</v>
      </c>
      <c r="N438" s="234" t="s">
        <v>39</v>
      </c>
      <c r="O438" s="248">
        <v>0</v>
      </c>
      <c r="P438" s="248">
        <f t="shared" si="81"/>
        <v>0</v>
      </c>
      <c r="Q438" s="248">
        <v>0</v>
      </c>
      <c r="R438" s="248">
        <f t="shared" si="82"/>
        <v>0</v>
      </c>
      <c r="S438" s="248">
        <v>0</v>
      </c>
      <c r="T438" s="160">
        <f t="shared" si="83"/>
        <v>0</v>
      </c>
      <c r="AR438" s="161" t="s">
        <v>144</v>
      </c>
      <c r="AT438" s="161" t="s">
        <v>140</v>
      </c>
      <c r="AU438" s="161" t="s">
        <v>80</v>
      </c>
      <c r="AY438" s="211" t="s">
        <v>138</v>
      </c>
      <c r="BE438" s="249">
        <f t="shared" si="84"/>
        <v>0</v>
      </c>
      <c r="BF438" s="249">
        <f t="shared" si="85"/>
        <v>0</v>
      </c>
      <c r="BG438" s="249">
        <f t="shared" si="86"/>
        <v>0</v>
      </c>
      <c r="BH438" s="249">
        <f t="shared" si="87"/>
        <v>0</v>
      </c>
      <c r="BI438" s="249">
        <f t="shared" si="88"/>
        <v>0</v>
      </c>
      <c r="BJ438" s="211" t="s">
        <v>86</v>
      </c>
      <c r="BK438" s="249">
        <f t="shared" si="89"/>
        <v>0</v>
      </c>
      <c r="BL438" s="211" t="s">
        <v>144</v>
      </c>
      <c r="BM438" s="161" t="s">
        <v>4133</v>
      </c>
    </row>
    <row r="439" spans="2:65" s="2" customFormat="1" ht="24.2" customHeight="1">
      <c r="B439" s="246"/>
      <c r="C439" s="150" t="s">
        <v>1346</v>
      </c>
      <c r="D439" s="150" t="s">
        <v>140</v>
      </c>
      <c r="E439" s="151" t="s">
        <v>4134</v>
      </c>
      <c r="F439" s="152" t="s">
        <v>4135</v>
      </c>
      <c r="G439" s="153" t="s">
        <v>299</v>
      </c>
      <c r="H439" s="154">
        <v>1</v>
      </c>
      <c r="I439" s="178"/>
      <c r="J439" s="155">
        <f t="shared" si="80"/>
        <v>0</v>
      </c>
      <c r="K439" s="247"/>
      <c r="L439" s="39"/>
      <c r="M439" s="157" t="s">
        <v>1</v>
      </c>
      <c r="N439" s="234" t="s">
        <v>39</v>
      </c>
      <c r="O439" s="248">
        <v>0</v>
      </c>
      <c r="P439" s="248">
        <f t="shared" si="81"/>
        <v>0</v>
      </c>
      <c r="Q439" s="248">
        <v>0</v>
      </c>
      <c r="R439" s="248">
        <f t="shared" si="82"/>
        <v>0</v>
      </c>
      <c r="S439" s="248">
        <v>0</v>
      </c>
      <c r="T439" s="160">
        <f t="shared" si="83"/>
        <v>0</v>
      </c>
      <c r="AR439" s="161" t="s">
        <v>144</v>
      </c>
      <c r="AT439" s="161" t="s">
        <v>140</v>
      </c>
      <c r="AU439" s="161" t="s">
        <v>80</v>
      </c>
      <c r="AY439" s="211" t="s">
        <v>138</v>
      </c>
      <c r="BE439" s="249">
        <f t="shared" si="84"/>
        <v>0</v>
      </c>
      <c r="BF439" s="249">
        <f t="shared" si="85"/>
        <v>0</v>
      </c>
      <c r="BG439" s="249">
        <f t="shared" si="86"/>
        <v>0</v>
      </c>
      <c r="BH439" s="249">
        <f t="shared" si="87"/>
        <v>0</v>
      </c>
      <c r="BI439" s="249">
        <f t="shared" si="88"/>
        <v>0</v>
      </c>
      <c r="BJ439" s="211" t="s">
        <v>86</v>
      </c>
      <c r="BK439" s="249">
        <f t="shared" si="89"/>
        <v>0</v>
      </c>
      <c r="BL439" s="211" t="s">
        <v>144</v>
      </c>
      <c r="BM439" s="161" t="s">
        <v>4136</v>
      </c>
    </row>
    <row r="440" spans="2:65" s="2" customFormat="1" ht="16.5" customHeight="1">
      <c r="B440" s="246"/>
      <c r="C440" s="150" t="s">
        <v>1350</v>
      </c>
      <c r="D440" s="150" t="s">
        <v>140</v>
      </c>
      <c r="E440" s="151" t="s">
        <v>4137</v>
      </c>
      <c r="F440" s="152" t="s">
        <v>4138</v>
      </c>
      <c r="G440" s="153" t="s">
        <v>4139</v>
      </c>
      <c r="H440" s="154">
        <v>80</v>
      </c>
      <c r="I440" s="178"/>
      <c r="J440" s="155">
        <f t="shared" si="80"/>
        <v>0</v>
      </c>
      <c r="K440" s="247"/>
      <c r="L440" s="39"/>
      <c r="M440" s="157" t="s">
        <v>1</v>
      </c>
      <c r="N440" s="234" t="s">
        <v>39</v>
      </c>
      <c r="O440" s="248">
        <v>0</v>
      </c>
      <c r="P440" s="248">
        <f t="shared" si="81"/>
        <v>0</v>
      </c>
      <c r="Q440" s="248">
        <v>0</v>
      </c>
      <c r="R440" s="248">
        <f t="shared" si="82"/>
        <v>0</v>
      </c>
      <c r="S440" s="248">
        <v>0</v>
      </c>
      <c r="T440" s="160">
        <f t="shared" si="83"/>
        <v>0</v>
      </c>
      <c r="AR440" s="161" t="s">
        <v>144</v>
      </c>
      <c r="AT440" s="161" t="s">
        <v>140</v>
      </c>
      <c r="AU440" s="161" t="s">
        <v>80</v>
      </c>
      <c r="AY440" s="211" t="s">
        <v>138</v>
      </c>
      <c r="BE440" s="249">
        <f t="shared" si="84"/>
        <v>0</v>
      </c>
      <c r="BF440" s="249">
        <f t="shared" si="85"/>
        <v>0</v>
      </c>
      <c r="BG440" s="249">
        <f t="shared" si="86"/>
        <v>0</v>
      </c>
      <c r="BH440" s="249">
        <f t="shared" si="87"/>
        <v>0</v>
      </c>
      <c r="BI440" s="249">
        <f t="shared" si="88"/>
        <v>0</v>
      </c>
      <c r="BJ440" s="211" t="s">
        <v>86</v>
      </c>
      <c r="BK440" s="249">
        <f t="shared" si="89"/>
        <v>0</v>
      </c>
      <c r="BL440" s="211" t="s">
        <v>144</v>
      </c>
      <c r="BM440" s="161" t="s">
        <v>4140</v>
      </c>
    </row>
    <row r="441" spans="2:65" s="2" customFormat="1" ht="16.5" customHeight="1">
      <c r="B441" s="246"/>
      <c r="C441" s="150" t="s">
        <v>1354</v>
      </c>
      <c r="D441" s="150" t="s">
        <v>140</v>
      </c>
      <c r="E441" s="151" t="s">
        <v>4141</v>
      </c>
      <c r="F441" s="152" t="s">
        <v>4142</v>
      </c>
      <c r="G441" s="153" t="s">
        <v>4139</v>
      </c>
      <c r="H441" s="154">
        <v>10</v>
      </c>
      <c r="I441" s="178"/>
      <c r="J441" s="155">
        <f t="shared" si="80"/>
        <v>0</v>
      </c>
      <c r="K441" s="247"/>
      <c r="L441" s="39"/>
      <c r="M441" s="173" t="s">
        <v>1</v>
      </c>
      <c r="N441" s="174" t="s">
        <v>39</v>
      </c>
      <c r="O441" s="175">
        <v>0</v>
      </c>
      <c r="P441" s="175">
        <f t="shared" si="81"/>
        <v>0</v>
      </c>
      <c r="Q441" s="175">
        <v>0</v>
      </c>
      <c r="R441" s="175">
        <f t="shared" si="82"/>
        <v>0</v>
      </c>
      <c r="S441" s="175">
        <v>0</v>
      </c>
      <c r="T441" s="176">
        <f t="shared" si="83"/>
        <v>0</v>
      </c>
      <c r="AR441" s="161" t="s">
        <v>144</v>
      </c>
      <c r="AT441" s="161" t="s">
        <v>140</v>
      </c>
      <c r="AU441" s="161" t="s">
        <v>80</v>
      </c>
      <c r="AY441" s="211" t="s">
        <v>138</v>
      </c>
      <c r="BE441" s="249">
        <f t="shared" si="84"/>
        <v>0</v>
      </c>
      <c r="BF441" s="249">
        <f t="shared" si="85"/>
        <v>0</v>
      </c>
      <c r="BG441" s="249">
        <f t="shared" si="86"/>
        <v>0</v>
      </c>
      <c r="BH441" s="249">
        <f t="shared" si="87"/>
        <v>0</v>
      </c>
      <c r="BI441" s="249">
        <f t="shared" si="88"/>
        <v>0</v>
      </c>
      <c r="BJ441" s="211" t="s">
        <v>86</v>
      </c>
      <c r="BK441" s="249">
        <f t="shared" si="89"/>
        <v>0</v>
      </c>
      <c r="BL441" s="211" t="s">
        <v>144</v>
      </c>
      <c r="BM441" s="161" t="s">
        <v>4143</v>
      </c>
    </row>
    <row r="442" spans="2:65" s="2" customFormat="1" ht="6.95" customHeight="1">
      <c r="B442" s="216"/>
      <c r="C442" s="217"/>
      <c r="D442" s="217"/>
      <c r="E442" s="217"/>
      <c r="F442" s="217"/>
      <c r="G442" s="217"/>
      <c r="H442" s="217"/>
      <c r="I442" s="217"/>
      <c r="J442" s="217"/>
      <c r="K442" s="217"/>
      <c r="L442" s="39"/>
    </row>
  </sheetData>
  <autoFilter ref="C130:K441" xr:uid="{00000000-0009-0000-0000-000004000000}"/>
  <mergeCells count="12">
    <mergeCell ref="E123:H123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BCED-3649-4A31-9F05-CF4AAD2BCB4E}">
  <sheetPr>
    <tabColor theme="8" tint="0.59999389629810485"/>
    <pageSetUpPr fitToPage="1"/>
  </sheetPr>
  <dimension ref="B2:BM202"/>
  <sheetViews>
    <sheetView showGridLines="0" workbookViewId="0">
      <selection activeCell="AI16" sqref="AI16"/>
    </sheetView>
  </sheetViews>
  <sheetFormatPr defaultRowHeight="11.25"/>
  <cols>
    <col min="1" max="1" width="8.33203125" style="203" customWidth="1"/>
    <col min="2" max="2" width="1.1640625" style="203" customWidth="1"/>
    <col min="3" max="3" width="4.1640625" style="203" customWidth="1"/>
    <col min="4" max="4" width="4.33203125" style="203" customWidth="1"/>
    <col min="5" max="5" width="17.1640625" style="203" customWidth="1"/>
    <col min="6" max="6" width="50.83203125" style="203" customWidth="1"/>
    <col min="7" max="7" width="7.5" style="203" customWidth="1"/>
    <col min="8" max="8" width="14" style="203" customWidth="1"/>
    <col min="9" max="9" width="15.83203125" style="203" customWidth="1"/>
    <col min="10" max="10" width="22.33203125" style="203" customWidth="1"/>
    <col min="11" max="11" width="22.33203125" style="203" hidden="1" customWidth="1"/>
    <col min="12" max="12" width="9.33203125" style="203" customWidth="1"/>
    <col min="13" max="13" width="10.83203125" style="203" hidden="1" customWidth="1"/>
    <col min="14" max="14" width="9.33203125" style="203"/>
    <col min="15" max="20" width="14.1640625" style="203" hidden="1" customWidth="1"/>
    <col min="21" max="21" width="16.33203125" style="203" hidden="1" customWidth="1"/>
    <col min="22" max="22" width="12.33203125" style="203" customWidth="1"/>
    <col min="23" max="23" width="16.33203125" style="203" customWidth="1"/>
    <col min="24" max="24" width="12.33203125" style="203" customWidth="1"/>
    <col min="25" max="25" width="15" style="203" customWidth="1"/>
    <col min="26" max="26" width="11" style="203" customWidth="1"/>
    <col min="27" max="27" width="15" style="203" customWidth="1"/>
    <col min="28" max="28" width="16.33203125" style="203" customWidth="1"/>
    <col min="29" max="29" width="11" style="203" customWidth="1"/>
    <col min="30" max="30" width="15" style="203" customWidth="1"/>
    <col min="31" max="31" width="16.33203125" style="203" customWidth="1"/>
    <col min="32" max="16384" width="9.33203125" style="203"/>
  </cols>
  <sheetData>
    <row r="2" spans="2:46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211" t="s">
        <v>2899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211" t="s">
        <v>73</v>
      </c>
    </row>
    <row r="4" spans="2:46" ht="24.95" customHeight="1">
      <c r="B4" s="17"/>
      <c r="D4" s="18" t="s">
        <v>94</v>
      </c>
      <c r="L4" s="17"/>
      <c r="M4" s="96" t="s">
        <v>9</v>
      </c>
      <c r="AT4" s="211" t="s">
        <v>3</v>
      </c>
    </row>
    <row r="5" spans="2:46" ht="6.95" customHeight="1">
      <c r="B5" s="17"/>
      <c r="L5" s="17"/>
    </row>
    <row r="6" spans="2:46" ht="12" customHeight="1">
      <c r="B6" s="17"/>
      <c r="D6" s="207" t="s">
        <v>13</v>
      </c>
      <c r="L6" s="17"/>
    </row>
    <row r="7" spans="2:46" ht="16.5" customHeight="1">
      <c r="B7" s="17"/>
      <c r="E7" s="314" t="str">
        <f>'Rekap. stavby - III.etapa'!K6</f>
        <v>Dom Hudby - Obnova objektu NKP aktualizácia+etapizácia</v>
      </c>
      <c r="F7" s="315"/>
      <c r="G7" s="315"/>
      <c r="H7" s="315"/>
      <c r="L7" s="17"/>
    </row>
    <row r="8" spans="2:46" ht="12" customHeight="1">
      <c r="B8" s="17"/>
      <c r="D8" s="207" t="s">
        <v>95</v>
      </c>
      <c r="L8" s="17"/>
    </row>
    <row r="9" spans="2:46" s="2" customFormat="1" ht="16.5" customHeight="1">
      <c r="B9" s="39"/>
      <c r="E9" s="314" t="s">
        <v>2903</v>
      </c>
      <c r="F9" s="322"/>
      <c r="G9" s="322"/>
      <c r="H9" s="322"/>
      <c r="L9" s="39"/>
    </row>
    <row r="10" spans="2:46" s="2" customFormat="1" ht="12" customHeight="1">
      <c r="B10" s="39"/>
      <c r="D10" s="207" t="s">
        <v>97</v>
      </c>
      <c r="L10" s="39"/>
    </row>
    <row r="11" spans="2:46" s="2" customFormat="1" ht="16.5" customHeight="1">
      <c r="B11" s="39"/>
      <c r="E11" s="272" t="s">
        <v>4144</v>
      </c>
      <c r="F11" s="322"/>
      <c r="G11" s="322"/>
      <c r="H11" s="322"/>
      <c r="L11" s="39"/>
    </row>
    <row r="12" spans="2:46" s="2" customFormat="1">
      <c r="B12" s="39"/>
      <c r="L12" s="39"/>
    </row>
    <row r="13" spans="2:46" s="2" customFormat="1" ht="12" customHeight="1">
      <c r="B13" s="39"/>
      <c r="D13" s="207" t="s">
        <v>15</v>
      </c>
      <c r="F13" s="202" t="s">
        <v>1</v>
      </c>
      <c r="I13" s="207" t="s">
        <v>16</v>
      </c>
      <c r="J13" s="202" t="s">
        <v>1</v>
      </c>
      <c r="L13" s="39"/>
    </row>
    <row r="14" spans="2:46" s="2" customFormat="1" ht="12" customHeight="1">
      <c r="B14" s="39"/>
      <c r="D14" s="207" t="s">
        <v>17</v>
      </c>
      <c r="F14" s="202" t="s">
        <v>18</v>
      </c>
      <c r="I14" s="207" t="s">
        <v>19</v>
      </c>
      <c r="J14" s="196" t="str">
        <f>'Rekap. stavby - III.etapa'!AN8</f>
        <v>30. 7. 2021</v>
      </c>
      <c r="L14" s="39"/>
    </row>
    <row r="15" spans="2:46" s="2" customFormat="1" ht="10.9" customHeight="1">
      <c r="B15" s="39"/>
      <c r="L15" s="39"/>
    </row>
    <row r="16" spans="2:46" s="2" customFormat="1" ht="12" customHeight="1">
      <c r="B16" s="39"/>
      <c r="D16" s="207" t="s">
        <v>21</v>
      </c>
      <c r="I16" s="207" t="s">
        <v>22</v>
      </c>
      <c r="J16" s="202" t="s">
        <v>1</v>
      </c>
      <c r="L16" s="39"/>
    </row>
    <row r="17" spans="2:12" s="2" customFormat="1" ht="18" customHeight="1">
      <c r="B17" s="39"/>
      <c r="E17" s="202" t="s">
        <v>2905</v>
      </c>
      <c r="I17" s="207" t="s">
        <v>24</v>
      </c>
      <c r="J17" s="202" t="s">
        <v>1</v>
      </c>
      <c r="L17" s="39"/>
    </row>
    <row r="18" spans="2:12" s="2" customFormat="1" ht="6.95" customHeight="1">
      <c r="B18" s="39"/>
      <c r="L18" s="39"/>
    </row>
    <row r="19" spans="2:12" s="2" customFormat="1" ht="12" customHeight="1">
      <c r="B19" s="39"/>
      <c r="D19" s="207" t="s">
        <v>25</v>
      </c>
      <c r="I19" s="207" t="s">
        <v>22</v>
      </c>
      <c r="J19" s="202" t="str">
        <f>'Rekap. stavby - III.etapa'!AN13</f>
        <v/>
      </c>
      <c r="L19" s="39"/>
    </row>
    <row r="20" spans="2:12" s="2" customFormat="1" ht="18" customHeight="1">
      <c r="B20" s="39"/>
      <c r="E20" s="298" t="str">
        <f>'Rekap. stavby - III.etapa'!E14</f>
        <v xml:space="preserve"> </v>
      </c>
      <c r="F20" s="298"/>
      <c r="G20" s="298"/>
      <c r="H20" s="298"/>
      <c r="I20" s="207" t="s">
        <v>24</v>
      </c>
      <c r="J20" s="202" t="str">
        <f>'Rekap. stavby - III.etapa'!AN14</f>
        <v/>
      </c>
      <c r="L20" s="39"/>
    </row>
    <row r="21" spans="2:12" s="2" customFormat="1" ht="6.95" customHeight="1">
      <c r="B21" s="39"/>
      <c r="L21" s="39"/>
    </row>
    <row r="22" spans="2:12" s="2" customFormat="1" ht="12" customHeight="1">
      <c r="B22" s="39"/>
      <c r="D22" s="207" t="s">
        <v>27</v>
      </c>
      <c r="I22" s="207" t="s">
        <v>22</v>
      </c>
      <c r="J22" s="202" t="s">
        <v>1</v>
      </c>
      <c r="L22" s="39"/>
    </row>
    <row r="23" spans="2:12" s="2" customFormat="1" ht="18" customHeight="1">
      <c r="B23" s="39"/>
      <c r="E23" s="202" t="s">
        <v>2906</v>
      </c>
      <c r="I23" s="207" t="s">
        <v>24</v>
      </c>
      <c r="J23" s="202" t="s">
        <v>1</v>
      </c>
      <c r="L23" s="39"/>
    </row>
    <row r="24" spans="2:12" s="2" customFormat="1" ht="6.95" customHeight="1">
      <c r="B24" s="39"/>
      <c r="L24" s="39"/>
    </row>
    <row r="25" spans="2:12" s="2" customFormat="1" ht="12" customHeight="1">
      <c r="B25" s="39"/>
      <c r="D25" s="207" t="s">
        <v>30</v>
      </c>
      <c r="I25" s="207" t="s">
        <v>22</v>
      </c>
      <c r="J25" s="202" t="s">
        <v>1</v>
      </c>
      <c r="L25" s="39"/>
    </row>
    <row r="26" spans="2:12" s="2" customFormat="1" ht="18" customHeight="1">
      <c r="B26" s="39"/>
      <c r="E26" s="202" t="s">
        <v>31</v>
      </c>
      <c r="I26" s="207" t="s">
        <v>24</v>
      </c>
      <c r="J26" s="202" t="s">
        <v>1</v>
      </c>
      <c r="L26" s="39"/>
    </row>
    <row r="27" spans="2:12" s="2" customFormat="1" ht="6.95" customHeight="1">
      <c r="B27" s="39"/>
      <c r="L27" s="39"/>
    </row>
    <row r="28" spans="2:12" s="2" customFormat="1" ht="12" customHeight="1">
      <c r="B28" s="39"/>
      <c r="D28" s="207" t="s">
        <v>32</v>
      </c>
      <c r="L28" s="39"/>
    </row>
    <row r="29" spans="2:12" s="8" customFormat="1" ht="16.5" customHeight="1">
      <c r="B29" s="99"/>
      <c r="E29" s="301" t="s">
        <v>1</v>
      </c>
      <c r="F29" s="301"/>
      <c r="G29" s="301"/>
      <c r="H29" s="301"/>
      <c r="L29" s="99"/>
    </row>
    <row r="30" spans="2:12" s="2" customFormat="1" ht="6.95" customHeight="1">
      <c r="B30" s="39"/>
      <c r="L30" s="39"/>
    </row>
    <row r="31" spans="2:12" s="2" customFormat="1" ht="6.95" customHeight="1">
      <c r="B31" s="39"/>
      <c r="D31" s="53"/>
      <c r="E31" s="53"/>
      <c r="F31" s="53"/>
      <c r="G31" s="53"/>
      <c r="H31" s="53"/>
      <c r="I31" s="53"/>
      <c r="J31" s="53"/>
      <c r="K31" s="53"/>
      <c r="L31" s="39"/>
    </row>
    <row r="32" spans="2:12" s="2" customFormat="1" ht="14.45" customHeight="1">
      <c r="B32" s="39"/>
      <c r="D32" s="202" t="s">
        <v>102</v>
      </c>
      <c r="J32" s="231">
        <f>J98</f>
        <v>0</v>
      </c>
      <c r="L32" s="39"/>
    </row>
    <row r="33" spans="2:12" s="2" customFormat="1" ht="14.45" customHeight="1">
      <c r="B33" s="39"/>
      <c r="D33" s="212" t="s">
        <v>2015</v>
      </c>
      <c r="J33" s="231">
        <f>J104</f>
        <v>0</v>
      </c>
      <c r="L33" s="39"/>
    </row>
    <row r="34" spans="2:12" s="2" customFormat="1" ht="25.35" customHeight="1">
      <c r="B34" s="39"/>
      <c r="D34" s="100" t="s">
        <v>33</v>
      </c>
      <c r="J34" s="200">
        <f>ROUND(J32 + J33, 2)</f>
        <v>0</v>
      </c>
      <c r="L34" s="39"/>
    </row>
    <row r="35" spans="2:12" s="2" customFormat="1" ht="6.95" customHeight="1">
      <c r="B35" s="39"/>
      <c r="D35" s="53"/>
      <c r="E35" s="53"/>
      <c r="F35" s="53"/>
      <c r="G35" s="53"/>
      <c r="H35" s="53"/>
      <c r="I35" s="53"/>
      <c r="J35" s="53"/>
      <c r="K35" s="53"/>
      <c r="L35" s="39"/>
    </row>
    <row r="36" spans="2:12" s="2" customFormat="1" ht="14.45" customHeight="1">
      <c r="B36" s="39"/>
      <c r="F36" s="205" t="s">
        <v>35</v>
      </c>
      <c r="I36" s="205" t="s">
        <v>34</v>
      </c>
      <c r="J36" s="205" t="s">
        <v>36</v>
      </c>
      <c r="L36" s="39"/>
    </row>
    <row r="37" spans="2:12" s="2" customFormat="1" ht="14.45" customHeight="1">
      <c r="B37" s="39"/>
      <c r="D37" s="101" t="s">
        <v>37</v>
      </c>
      <c r="E37" s="32" t="s">
        <v>38</v>
      </c>
      <c r="F37" s="102">
        <f>ROUND((SUM(BE104:BE105) + SUM(BE127:BE201)),  2)</f>
        <v>0</v>
      </c>
      <c r="G37" s="103"/>
      <c r="H37" s="103"/>
      <c r="I37" s="104">
        <v>0.2</v>
      </c>
      <c r="J37" s="102">
        <f>ROUND(((SUM(BE104:BE105) + SUM(BE127:BE201))*I37),  2)</f>
        <v>0</v>
      </c>
      <c r="L37" s="39"/>
    </row>
    <row r="38" spans="2:12" s="2" customFormat="1" ht="14.45" customHeight="1">
      <c r="B38" s="39"/>
      <c r="E38" s="32" t="s">
        <v>39</v>
      </c>
      <c r="F38" s="105">
        <f>ROUND((SUM(BF104:BF105) + SUM(BF127:BF201)),  2)</f>
        <v>0</v>
      </c>
      <c r="I38" s="106">
        <v>0.2</v>
      </c>
      <c r="J38" s="105">
        <f>ROUND(((SUM(BF104:BF105) + SUM(BF127:BF201))*I38),  2)</f>
        <v>0</v>
      </c>
      <c r="L38" s="39"/>
    </row>
    <row r="39" spans="2:12" s="2" customFormat="1" ht="14.45" hidden="1" customHeight="1">
      <c r="B39" s="39"/>
      <c r="E39" s="207" t="s">
        <v>40</v>
      </c>
      <c r="F39" s="105">
        <f>ROUND((SUM(BG104:BG105) + SUM(BG127:BG201)),  2)</f>
        <v>0</v>
      </c>
      <c r="I39" s="106">
        <v>0.2</v>
      </c>
      <c r="J39" s="105">
        <f>0</f>
        <v>0</v>
      </c>
      <c r="L39" s="39"/>
    </row>
    <row r="40" spans="2:12" s="2" customFormat="1" ht="14.45" hidden="1" customHeight="1">
      <c r="B40" s="39"/>
      <c r="E40" s="207" t="s">
        <v>41</v>
      </c>
      <c r="F40" s="105">
        <f>ROUND((SUM(BH104:BH105) + SUM(BH127:BH201)),  2)</f>
        <v>0</v>
      </c>
      <c r="I40" s="106">
        <v>0.2</v>
      </c>
      <c r="J40" s="105">
        <f>0</f>
        <v>0</v>
      </c>
      <c r="L40" s="39"/>
    </row>
    <row r="41" spans="2:12" s="2" customFormat="1" ht="14.45" hidden="1" customHeight="1">
      <c r="B41" s="39"/>
      <c r="E41" s="32" t="s">
        <v>42</v>
      </c>
      <c r="F41" s="102">
        <f>ROUND((SUM(BI104:BI105) + SUM(BI127:BI201)),  2)</f>
        <v>0</v>
      </c>
      <c r="G41" s="103"/>
      <c r="H41" s="103"/>
      <c r="I41" s="104">
        <v>0</v>
      </c>
      <c r="J41" s="102">
        <f>0</f>
        <v>0</v>
      </c>
      <c r="L41" s="39"/>
    </row>
    <row r="42" spans="2:12" s="2" customFormat="1" ht="6.95" customHeight="1">
      <c r="B42" s="39"/>
      <c r="L42" s="39"/>
    </row>
    <row r="43" spans="2:12" s="2" customFormat="1" ht="25.35" customHeight="1">
      <c r="B43" s="39"/>
      <c r="C43" s="230"/>
      <c r="D43" s="108" t="s">
        <v>43</v>
      </c>
      <c r="E43" s="221"/>
      <c r="F43" s="221"/>
      <c r="G43" s="109" t="s">
        <v>44</v>
      </c>
      <c r="H43" s="110" t="s">
        <v>45</v>
      </c>
      <c r="I43" s="221"/>
      <c r="J43" s="111">
        <f>SUM(J34:J41)</f>
        <v>0</v>
      </c>
      <c r="K43" s="232"/>
      <c r="L43" s="39"/>
    </row>
    <row r="44" spans="2:12" s="2" customFormat="1" ht="14.45" customHeight="1">
      <c r="B44" s="39"/>
      <c r="L44" s="39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2" customFormat="1" ht="12.75">
      <c r="B61" s="39"/>
      <c r="D61" s="42" t="s">
        <v>48</v>
      </c>
      <c r="E61" s="213"/>
      <c r="F61" s="113" t="s">
        <v>49</v>
      </c>
      <c r="G61" s="42" t="s">
        <v>48</v>
      </c>
      <c r="H61" s="213"/>
      <c r="I61" s="213"/>
      <c r="J61" s="114" t="s">
        <v>49</v>
      </c>
      <c r="K61" s="213"/>
      <c r="L61" s="3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2" customFormat="1" ht="12.75">
      <c r="B65" s="39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2" customFormat="1" ht="12.75">
      <c r="B76" s="39"/>
      <c r="D76" s="42" t="s">
        <v>48</v>
      </c>
      <c r="E76" s="213"/>
      <c r="F76" s="113" t="s">
        <v>49</v>
      </c>
      <c r="G76" s="42" t="s">
        <v>48</v>
      </c>
      <c r="H76" s="213"/>
      <c r="I76" s="213"/>
      <c r="J76" s="114" t="s">
        <v>49</v>
      </c>
      <c r="K76" s="213"/>
      <c r="L76" s="39"/>
    </row>
    <row r="77" spans="2:12" s="2" customFormat="1" ht="14.45" customHeight="1"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39"/>
    </row>
    <row r="81" spans="2:12" s="2" customFormat="1" ht="6.95" customHeight="1"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39"/>
    </row>
    <row r="82" spans="2:12" s="2" customFormat="1" ht="24.95" customHeight="1">
      <c r="B82" s="39"/>
      <c r="C82" s="18" t="s">
        <v>99</v>
      </c>
      <c r="L82" s="39"/>
    </row>
    <row r="83" spans="2:12" s="2" customFormat="1" ht="6.95" customHeight="1">
      <c r="B83" s="39"/>
      <c r="L83" s="39"/>
    </row>
    <row r="84" spans="2:12" s="2" customFormat="1" ht="12" customHeight="1">
      <c r="B84" s="39"/>
      <c r="C84" s="207" t="s">
        <v>13</v>
      </c>
      <c r="L84" s="39"/>
    </row>
    <row r="85" spans="2:12" s="2" customFormat="1" ht="16.5" customHeight="1">
      <c r="B85" s="39"/>
      <c r="E85" s="314" t="str">
        <f>E7</f>
        <v>Dom Hudby - Obnova objektu NKP aktualizácia+etapizácia</v>
      </c>
      <c r="F85" s="315"/>
      <c r="G85" s="315"/>
      <c r="H85" s="315"/>
      <c r="L85" s="39"/>
    </row>
    <row r="86" spans="2:12" ht="12" customHeight="1">
      <c r="B86" s="17"/>
      <c r="C86" s="207" t="s">
        <v>95</v>
      </c>
      <c r="L86" s="17"/>
    </row>
    <row r="87" spans="2:12" s="2" customFormat="1" ht="16.5" customHeight="1">
      <c r="B87" s="39"/>
      <c r="E87" s="314" t="s">
        <v>2903</v>
      </c>
      <c r="F87" s="322"/>
      <c r="G87" s="322"/>
      <c r="H87" s="322"/>
      <c r="L87" s="39"/>
    </row>
    <row r="88" spans="2:12" s="2" customFormat="1" ht="12" customHeight="1">
      <c r="B88" s="39"/>
      <c r="C88" s="207" t="s">
        <v>97</v>
      </c>
      <c r="L88" s="39"/>
    </row>
    <row r="89" spans="2:12" s="2" customFormat="1" ht="16.5" customHeight="1">
      <c r="B89" s="39"/>
      <c r="E89" s="272" t="str">
        <f>E11</f>
        <v>03.5 - D1.6 EPS</v>
      </c>
      <c r="F89" s="322"/>
      <c r="G89" s="322"/>
      <c r="H89" s="322"/>
      <c r="L89" s="39"/>
    </row>
    <row r="90" spans="2:12" s="2" customFormat="1" ht="6.95" customHeight="1">
      <c r="B90" s="39"/>
      <c r="L90" s="39"/>
    </row>
    <row r="91" spans="2:12" s="2" customFormat="1" ht="12" customHeight="1">
      <c r="B91" s="39"/>
      <c r="C91" s="207" t="s">
        <v>17</v>
      </c>
      <c r="F91" s="202" t="str">
        <f>F14</f>
        <v>Bratislava, Panenská 11</v>
      </c>
      <c r="I91" s="207" t="s">
        <v>19</v>
      </c>
      <c r="J91" s="196" t="str">
        <f>IF(J14="","",J14)</f>
        <v>30. 7. 2021</v>
      </c>
      <c r="L91" s="39"/>
    </row>
    <row r="92" spans="2:12" s="2" customFormat="1" ht="6.95" customHeight="1">
      <c r="B92" s="39"/>
      <c r="L92" s="39"/>
    </row>
    <row r="93" spans="2:12" s="2" customFormat="1" ht="25.7" customHeight="1">
      <c r="B93" s="39"/>
      <c r="C93" s="207" t="s">
        <v>21</v>
      </c>
      <c r="F93" s="202" t="str">
        <f>E17</f>
        <v xml:space="preserve">GIB Hlavné mesto SR Bratislava </v>
      </c>
      <c r="I93" s="207" t="s">
        <v>27</v>
      </c>
      <c r="J93" s="204" t="str">
        <f>E23</f>
        <v xml:space="preserve">Ing. arch. Matúš Ivanič </v>
      </c>
      <c r="L93" s="39"/>
    </row>
    <row r="94" spans="2:12" s="2" customFormat="1" ht="15.2" customHeight="1">
      <c r="B94" s="39"/>
      <c r="C94" s="207" t="s">
        <v>25</v>
      </c>
      <c r="F94" s="202" t="str">
        <f>IF(E20="","",E20)</f>
        <v xml:space="preserve"> </v>
      </c>
      <c r="I94" s="207" t="s">
        <v>30</v>
      </c>
      <c r="J94" s="204" t="str">
        <f>E26</f>
        <v>Rosoft, s.r.o.</v>
      </c>
      <c r="L94" s="39"/>
    </row>
    <row r="95" spans="2:12" s="2" customFormat="1" ht="10.35" customHeight="1">
      <c r="B95" s="39"/>
      <c r="L95" s="39"/>
    </row>
    <row r="96" spans="2:12" s="2" customFormat="1" ht="29.25" customHeight="1">
      <c r="B96" s="39"/>
      <c r="C96" s="115" t="s">
        <v>100</v>
      </c>
      <c r="D96" s="230"/>
      <c r="E96" s="230"/>
      <c r="F96" s="230"/>
      <c r="G96" s="230"/>
      <c r="H96" s="230"/>
      <c r="I96" s="230"/>
      <c r="J96" s="116" t="s">
        <v>101</v>
      </c>
      <c r="K96" s="230"/>
      <c r="L96" s="39"/>
    </row>
    <row r="97" spans="2:47" s="2" customFormat="1" ht="10.35" customHeight="1">
      <c r="B97" s="39"/>
      <c r="L97" s="39"/>
    </row>
    <row r="98" spans="2:47" s="2" customFormat="1" ht="22.9" customHeight="1">
      <c r="B98" s="39"/>
      <c r="C98" s="117" t="s">
        <v>2016</v>
      </c>
      <c r="J98" s="200">
        <f>J127</f>
        <v>0</v>
      </c>
      <c r="L98" s="39"/>
      <c r="AU98" s="211" t="s">
        <v>103</v>
      </c>
    </row>
    <row r="99" spans="2:47" s="9" customFormat="1" ht="24.95" customHeight="1">
      <c r="B99" s="118"/>
      <c r="D99" s="119" t="s">
        <v>4145</v>
      </c>
      <c r="E99" s="120"/>
      <c r="F99" s="120"/>
      <c r="G99" s="120"/>
      <c r="H99" s="120"/>
      <c r="I99" s="120"/>
      <c r="J99" s="121">
        <f>J128</f>
        <v>0</v>
      </c>
      <c r="L99" s="118"/>
    </row>
    <row r="100" spans="2:47" s="9" customFormat="1" ht="24.95" customHeight="1">
      <c r="B100" s="118"/>
      <c r="D100" s="119" t="s">
        <v>4146</v>
      </c>
      <c r="E100" s="120"/>
      <c r="F100" s="120"/>
      <c r="G100" s="120"/>
      <c r="H100" s="120"/>
      <c r="I100" s="120"/>
      <c r="J100" s="121">
        <f>J143</f>
        <v>0</v>
      </c>
      <c r="L100" s="118"/>
    </row>
    <row r="101" spans="2:47" s="9" customFormat="1" ht="24.95" customHeight="1">
      <c r="B101" s="118"/>
      <c r="D101" s="119" t="s">
        <v>4147</v>
      </c>
      <c r="E101" s="120"/>
      <c r="F101" s="120"/>
      <c r="G101" s="120"/>
      <c r="H101" s="120"/>
      <c r="I101" s="120"/>
      <c r="J101" s="121">
        <f>J183</f>
        <v>0</v>
      </c>
      <c r="L101" s="118"/>
    </row>
    <row r="102" spans="2:47" s="2" customFormat="1" ht="21.75" customHeight="1">
      <c r="B102" s="39"/>
      <c r="L102" s="39"/>
    </row>
    <row r="103" spans="2:47" s="2" customFormat="1" ht="6.95" customHeight="1">
      <c r="B103" s="39"/>
      <c r="L103" s="39"/>
    </row>
    <row r="104" spans="2:47" s="2" customFormat="1" ht="29.25" customHeight="1">
      <c r="B104" s="39"/>
      <c r="C104" s="117" t="s">
        <v>2019</v>
      </c>
      <c r="J104" s="233">
        <v>0</v>
      </c>
      <c r="L104" s="39"/>
      <c r="N104" s="234" t="s">
        <v>37</v>
      </c>
    </row>
    <row r="105" spans="2:47" s="2" customFormat="1" ht="18" customHeight="1">
      <c r="B105" s="39"/>
      <c r="L105" s="39"/>
    </row>
    <row r="106" spans="2:47" s="2" customFormat="1" ht="29.25" customHeight="1">
      <c r="B106" s="39"/>
      <c r="C106" s="229" t="s">
        <v>2012</v>
      </c>
      <c r="D106" s="230"/>
      <c r="E106" s="230"/>
      <c r="F106" s="230"/>
      <c r="G106" s="230"/>
      <c r="H106" s="230"/>
      <c r="I106" s="230"/>
      <c r="J106" s="235">
        <f>ROUND(J98+J104,2)</f>
        <v>0</v>
      </c>
      <c r="K106" s="230"/>
      <c r="L106" s="39"/>
    </row>
    <row r="107" spans="2:47" s="2" customFormat="1" ht="6.95" customHeight="1">
      <c r="B107" s="216"/>
      <c r="C107" s="217"/>
      <c r="D107" s="217"/>
      <c r="E107" s="217"/>
      <c r="F107" s="217"/>
      <c r="G107" s="217"/>
      <c r="H107" s="217"/>
      <c r="I107" s="217"/>
      <c r="J107" s="217"/>
      <c r="K107" s="217"/>
      <c r="L107" s="39"/>
    </row>
    <row r="111" spans="2:47" s="2" customFormat="1" ht="6.95" customHeight="1">
      <c r="B111" s="218"/>
      <c r="C111" s="219"/>
      <c r="D111" s="219"/>
      <c r="E111" s="219"/>
      <c r="F111" s="219"/>
      <c r="G111" s="219"/>
      <c r="H111" s="219"/>
      <c r="I111" s="219"/>
      <c r="J111" s="219"/>
      <c r="K111" s="219"/>
      <c r="L111" s="39"/>
    </row>
    <row r="112" spans="2:47" s="2" customFormat="1" ht="24.95" customHeight="1">
      <c r="B112" s="39"/>
      <c r="C112" s="18" t="s">
        <v>124</v>
      </c>
      <c r="L112" s="39"/>
    </row>
    <row r="113" spans="2:63" s="2" customFormat="1" ht="6.95" customHeight="1">
      <c r="B113" s="39"/>
      <c r="L113" s="39"/>
    </row>
    <row r="114" spans="2:63" s="2" customFormat="1" ht="12" customHeight="1">
      <c r="B114" s="39"/>
      <c r="C114" s="207" t="s">
        <v>13</v>
      </c>
      <c r="L114" s="39"/>
    </row>
    <row r="115" spans="2:63" s="2" customFormat="1" ht="16.5" customHeight="1">
      <c r="B115" s="39"/>
      <c r="E115" s="314" t="str">
        <f>E7</f>
        <v>Dom Hudby - Obnova objektu NKP aktualizácia+etapizácia</v>
      </c>
      <c r="F115" s="315"/>
      <c r="G115" s="315"/>
      <c r="H115" s="315"/>
      <c r="L115" s="39"/>
    </row>
    <row r="116" spans="2:63" ht="12" customHeight="1">
      <c r="B116" s="17"/>
      <c r="C116" s="207" t="s">
        <v>95</v>
      </c>
      <c r="L116" s="17"/>
    </row>
    <row r="117" spans="2:63" s="2" customFormat="1" ht="16.5" customHeight="1">
      <c r="B117" s="39"/>
      <c r="E117" s="314" t="s">
        <v>2903</v>
      </c>
      <c r="F117" s="322"/>
      <c r="G117" s="322"/>
      <c r="H117" s="322"/>
      <c r="L117" s="39"/>
    </row>
    <row r="118" spans="2:63" s="2" customFormat="1" ht="12" customHeight="1">
      <c r="B118" s="39"/>
      <c r="C118" s="207" t="s">
        <v>97</v>
      </c>
      <c r="L118" s="39"/>
    </row>
    <row r="119" spans="2:63" s="2" customFormat="1" ht="16.5" customHeight="1">
      <c r="B119" s="39"/>
      <c r="E119" s="272" t="str">
        <f>E11</f>
        <v>03.5 - D1.6 EPS</v>
      </c>
      <c r="F119" s="322"/>
      <c r="G119" s="322"/>
      <c r="H119" s="322"/>
      <c r="L119" s="39"/>
    </row>
    <row r="120" spans="2:63" s="2" customFormat="1" ht="6.95" customHeight="1">
      <c r="B120" s="39"/>
      <c r="L120" s="39"/>
    </row>
    <row r="121" spans="2:63" s="2" customFormat="1" ht="12" customHeight="1">
      <c r="B121" s="39"/>
      <c r="C121" s="207" t="s">
        <v>17</v>
      </c>
      <c r="F121" s="202" t="str">
        <f>F14</f>
        <v>Bratislava, Panenská 11</v>
      </c>
      <c r="I121" s="207" t="s">
        <v>19</v>
      </c>
      <c r="J121" s="196" t="str">
        <f>IF(J14="","",J14)</f>
        <v>30. 7. 2021</v>
      </c>
      <c r="L121" s="39"/>
    </row>
    <row r="122" spans="2:63" s="2" customFormat="1" ht="6.95" customHeight="1">
      <c r="B122" s="39"/>
      <c r="L122" s="39"/>
    </row>
    <row r="123" spans="2:63" s="2" customFormat="1" ht="25.7" customHeight="1">
      <c r="B123" s="39"/>
      <c r="C123" s="207" t="s">
        <v>21</v>
      </c>
      <c r="F123" s="202" t="str">
        <f>E17</f>
        <v xml:space="preserve">GIB Hlavné mesto SR Bratislava </v>
      </c>
      <c r="I123" s="207" t="s">
        <v>27</v>
      </c>
      <c r="J123" s="204" t="str">
        <f>E23</f>
        <v xml:space="preserve">Ing. arch. Matúš Ivanič </v>
      </c>
      <c r="L123" s="39"/>
    </row>
    <row r="124" spans="2:63" s="2" customFormat="1" ht="15.2" customHeight="1">
      <c r="B124" s="39"/>
      <c r="C124" s="207" t="s">
        <v>25</v>
      </c>
      <c r="F124" s="202" t="str">
        <f>IF(E20="","",E20)</f>
        <v xml:space="preserve"> </v>
      </c>
      <c r="I124" s="207" t="s">
        <v>30</v>
      </c>
      <c r="J124" s="204" t="str">
        <f>E26</f>
        <v>Rosoft, s.r.o.</v>
      </c>
      <c r="L124" s="39"/>
    </row>
    <row r="125" spans="2:63" s="2" customFormat="1" ht="10.35" customHeight="1">
      <c r="B125" s="39"/>
      <c r="L125" s="39"/>
    </row>
    <row r="126" spans="2:63" s="11" customFormat="1" ht="29.25" customHeight="1">
      <c r="B126" s="132"/>
      <c r="C126" s="128" t="s">
        <v>125</v>
      </c>
      <c r="D126" s="129" t="s">
        <v>58</v>
      </c>
      <c r="E126" s="129" t="s">
        <v>54</v>
      </c>
      <c r="F126" s="129" t="s">
        <v>55</v>
      </c>
      <c r="G126" s="129" t="s">
        <v>126</v>
      </c>
      <c r="H126" s="129" t="s">
        <v>127</v>
      </c>
      <c r="I126" s="129" t="s">
        <v>128</v>
      </c>
      <c r="J126" s="130" t="s">
        <v>101</v>
      </c>
      <c r="K126" s="131" t="s">
        <v>129</v>
      </c>
      <c r="L126" s="132"/>
      <c r="M126" s="59" t="s">
        <v>1</v>
      </c>
      <c r="N126" s="60" t="s">
        <v>37</v>
      </c>
      <c r="O126" s="60" t="s">
        <v>130</v>
      </c>
      <c r="P126" s="60" t="s">
        <v>131</v>
      </c>
      <c r="Q126" s="60" t="s">
        <v>132</v>
      </c>
      <c r="R126" s="60" t="s">
        <v>133</v>
      </c>
      <c r="S126" s="60" t="s">
        <v>134</v>
      </c>
      <c r="T126" s="61" t="s">
        <v>135</v>
      </c>
    </row>
    <row r="127" spans="2:63" s="2" customFormat="1" ht="22.9" customHeight="1">
      <c r="B127" s="39"/>
      <c r="C127" s="66" t="s">
        <v>102</v>
      </c>
      <c r="J127" s="236">
        <f>BK127</f>
        <v>0</v>
      </c>
      <c r="L127" s="39"/>
      <c r="M127" s="222"/>
      <c r="N127" s="53"/>
      <c r="O127" s="53"/>
      <c r="P127" s="237">
        <f>P128+P143+P183</f>
        <v>0</v>
      </c>
      <c r="Q127" s="53"/>
      <c r="R127" s="237">
        <f>R128+R143+R183</f>
        <v>0</v>
      </c>
      <c r="S127" s="53"/>
      <c r="T127" s="238">
        <f>T128+T143+T183</f>
        <v>0</v>
      </c>
      <c r="AT127" s="211" t="s">
        <v>72</v>
      </c>
      <c r="AU127" s="211" t="s">
        <v>103</v>
      </c>
      <c r="BK127" s="136">
        <f>BK128+BK143+BK183</f>
        <v>0</v>
      </c>
    </row>
    <row r="128" spans="2:63" s="239" customFormat="1" ht="25.9" customHeight="1">
      <c r="B128" s="240"/>
      <c r="D128" s="138" t="s">
        <v>72</v>
      </c>
      <c r="E128" s="139" t="s">
        <v>3537</v>
      </c>
      <c r="F128" s="139" t="s">
        <v>4148</v>
      </c>
      <c r="J128" s="241">
        <f>BK128</f>
        <v>0</v>
      </c>
      <c r="L128" s="240"/>
      <c r="M128" s="242"/>
      <c r="P128" s="243">
        <f>SUM(P129:P142)</f>
        <v>0</v>
      </c>
      <c r="R128" s="243">
        <f>SUM(R129:R142)</f>
        <v>0</v>
      </c>
      <c r="T128" s="244">
        <f>SUM(T129:T142)</f>
        <v>0</v>
      </c>
      <c r="AR128" s="138" t="s">
        <v>80</v>
      </c>
      <c r="AT128" s="145" t="s">
        <v>72</v>
      </c>
      <c r="AU128" s="145" t="s">
        <v>73</v>
      </c>
      <c r="AY128" s="138" t="s">
        <v>138</v>
      </c>
      <c r="BK128" s="146">
        <f>SUM(BK129:BK142)</f>
        <v>0</v>
      </c>
    </row>
    <row r="129" spans="2:65" s="2" customFormat="1" ht="24.2" customHeight="1">
      <c r="B129" s="246"/>
      <c r="C129" s="150" t="s">
        <v>80</v>
      </c>
      <c r="D129" s="150" t="s">
        <v>140</v>
      </c>
      <c r="E129" s="151" t="s">
        <v>4149</v>
      </c>
      <c r="F129" s="152" t="s">
        <v>4150</v>
      </c>
      <c r="G129" s="153" t="s">
        <v>143</v>
      </c>
      <c r="H129" s="154">
        <v>250</v>
      </c>
      <c r="I129" s="178"/>
      <c r="J129" s="155">
        <f t="shared" ref="J129:J142" si="0">ROUND(I129*H129,2)</f>
        <v>0</v>
      </c>
      <c r="K129" s="247"/>
      <c r="L129" s="39"/>
      <c r="M129" s="157" t="s">
        <v>1</v>
      </c>
      <c r="N129" s="234" t="s">
        <v>39</v>
      </c>
      <c r="O129" s="248">
        <v>0</v>
      </c>
      <c r="P129" s="248">
        <f t="shared" ref="P129:P142" si="1">O129*H129</f>
        <v>0</v>
      </c>
      <c r="Q129" s="248">
        <v>0</v>
      </c>
      <c r="R129" s="248">
        <f t="shared" ref="R129:R142" si="2">Q129*H129</f>
        <v>0</v>
      </c>
      <c r="S129" s="248">
        <v>0</v>
      </c>
      <c r="T129" s="160">
        <f t="shared" ref="T129:T142" si="3">S129*H129</f>
        <v>0</v>
      </c>
      <c r="AR129" s="161" t="s">
        <v>144</v>
      </c>
      <c r="AT129" s="161" t="s">
        <v>140</v>
      </c>
      <c r="AU129" s="161" t="s">
        <v>80</v>
      </c>
      <c r="AY129" s="211" t="s">
        <v>138</v>
      </c>
      <c r="BE129" s="249">
        <f t="shared" ref="BE129:BE142" si="4">IF(N129="základná",J129,0)</f>
        <v>0</v>
      </c>
      <c r="BF129" s="249">
        <f t="shared" ref="BF129:BF142" si="5">IF(N129="znížená",J129,0)</f>
        <v>0</v>
      </c>
      <c r="BG129" s="249">
        <f t="shared" ref="BG129:BG142" si="6">IF(N129="zákl. prenesená",J129,0)</f>
        <v>0</v>
      </c>
      <c r="BH129" s="249">
        <f t="shared" ref="BH129:BH142" si="7">IF(N129="zníž. prenesená",J129,0)</f>
        <v>0</v>
      </c>
      <c r="BI129" s="249">
        <f t="shared" ref="BI129:BI142" si="8">IF(N129="nulová",J129,0)</f>
        <v>0</v>
      </c>
      <c r="BJ129" s="211" t="s">
        <v>86</v>
      </c>
      <c r="BK129" s="249">
        <f t="shared" ref="BK129:BK142" si="9">ROUND(I129*H129,2)</f>
        <v>0</v>
      </c>
      <c r="BL129" s="211" t="s">
        <v>144</v>
      </c>
      <c r="BM129" s="161" t="s">
        <v>86</v>
      </c>
    </row>
    <row r="130" spans="2:65" s="2" customFormat="1" ht="24.2" customHeight="1">
      <c r="B130" s="246"/>
      <c r="C130" s="163" t="s">
        <v>86</v>
      </c>
      <c r="D130" s="163" t="s">
        <v>322</v>
      </c>
      <c r="E130" s="164" t="s">
        <v>4151</v>
      </c>
      <c r="F130" s="165" t="s">
        <v>4150</v>
      </c>
      <c r="G130" s="166" t="s">
        <v>143</v>
      </c>
      <c r="H130" s="167">
        <v>250</v>
      </c>
      <c r="I130" s="180"/>
      <c r="J130" s="168">
        <f t="shared" si="0"/>
        <v>0</v>
      </c>
      <c r="K130" s="169"/>
      <c r="L130" s="170"/>
      <c r="M130" s="171" t="s">
        <v>1</v>
      </c>
      <c r="N130" s="251" t="s">
        <v>39</v>
      </c>
      <c r="O130" s="248">
        <v>0</v>
      </c>
      <c r="P130" s="248">
        <f t="shared" si="1"/>
        <v>0</v>
      </c>
      <c r="Q130" s="248">
        <v>0</v>
      </c>
      <c r="R130" s="248">
        <f t="shared" si="2"/>
        <v>0</v>
      </c>
      <c r="S130" s="248">
        <v>0</v>
      </c>
      <c r="T130" s="160">
        <f t="shared" si="3"/>
        <v>0</v>
      </c>
      <c r="AR130" s="161" t="s">
        <v>170</v>
      </c>
      <c r="AT130" s="161" t="s">
        <v>322</v>
      </c>
      <c r="AU130" s="161" t="s">
        <v>80</v>
      </c>
      <c r="AY130" s="211" t="s">
        <v>138</v>
      </c>
      <c r="BE130" s="249">
        <f t="shared" si="4"/>
        <v>0</v>
      </c>
      <c r="BF130" s="249">
        <f t="shared" si="5"/>
        <v>0</v>
      </c>
      <c r="BG130" s="249">
        <f t="shared" si="6"/>
        <v>0</v>
      </c>
      <c r="BH130" s="249">
        <f t="shared" si="7"/>
        <v>0</v>
      </c>
      <c r="BI130" s="249">
        <f t="shared" si="8"/>
        <v>0</v>
      </c>
      <c r="BJ130" s="211" t="s">
        <v>86</v>
      </c>
      <c r="BK130" s="249">
        <f t="shared" si="9"/>
        <v>0</v>
      </c>
      <c r="BL130" s="211" t="s">
        <v>144</v>
      </c>
      <c r="BM130" s="161" t="s">
        <v>144</v>
      </c>
    </row>
    <row r="131" spans="2:65" s="2" customFormat="1" ht="24.2" customHeight="1">
      <c r="B131" s="246"/>
      <c r="C131" s="150" t="s">
        <v>150</v>
      </c>
      <c r="D131" s="150" t="s">
        <v>140</v>
      </c>
      <c r="E131" s="151" t="s">
        <v>4152</v>
      </c>
      <c r="F131" s="152" t="s">
        <v>4153</v>
      </c>
      <c r="G131" s="153" t="s">
        <v>143</v>
      </c>
      <c r="H131" s="154">
        <v>2350</v>
      </c>
      <c r="I131" s="178"/>
      <c r="J131" s="155">
        <f t="shared" si="0"/>
        <v>0</v>
      </c>
      <c r="K131" s="247"/>
      <c r="L131" s="39"/>
      <c r="M131" s="157" t="s">
        <v>1</v>
      </c>
      <c r="N131" s="234" t="s">
        <v>39</v>
      </c>
      <c r="O131" s="248">
        <v>0</v>
      </c>
      <c r="P131" s="248">
        <f t="shared" si="1"/>
        <v>0</v>
      </c>
      <c r="Q131" s="248">
        <v>0</v>
      </c>
      <c r="R131" s="248">
        <f t="shared" si="2"/>
        <v>0</v>
      </c>
      <c r="S131" s="248">
        <v>0</v>
      </c>
      <c r="T131" s="160">
        <f t="shared" si="3"/>
        <v>0</v>
      </c>
      <c r="AR131" s="161" t="s">
        <v>144</v>
      </c>
      <c r="AT131" s="161" t="s">
        <v>140</v>
      </c>
      <c r="AU131" s="161" t="s">
        <v>80</v>
      </c>
      <c r="AY131" s="211" t="s">
        <v>138</v>
      </c>
      <c r="BE131" s="249">
        <f t="shared" si="4"/>
        <v>0</v>
      </c>
      <c r="BF131" s="249">
        <f t="shared" si="5"/>
        <v>0</v>
      </c>
      <c r="BG131" s="249">
        <f t="shared" si="6"/>
        <v>0</v>
      </c>
      <c r="BH131" s="249">
        <f t="shared" si="7"/>
        <v>0</v>
      </c>
      <c r="BI131" s="249">
        <f t="shared" si="8"/>
        <v>0</v>
      </c>
      <c r="BJ131" s="211" t="s">
        <v>86</v>
      </c>
      <c r="BK131" s="249">
        <f t="shared" si="9"/>
        <v>0</v>
      </c>
      <c r="BL131" s="211" t="s">
        <v>144</v>
      </c>
      <c r="BM131" s="161" t="s">
        <v>162</v>
      </c>
    </row>
    <row r="132" spans="2:65" s="2" customFormat="1" ht="24.2" customHeight="1">
      <c r="B132" s="246"/>
      <c r="C132" s="163" t="s">
        <v>144</v>
      </c>
      <c r="D132" s="163" t="s">
        <v>322</v>
      </c>
      <c r="E132" s="164" t="s">
        <v>4154</v>
      </c>
      <c r="F132" s="165" t="s">
        <v>4153</v>
      </c>
      <c r="G132" s="166" t="s">
        <v>143</v>
      </c>
      <c r="H132" s="167">
        <v>2350</v>
      </c>
      <c r="I132" s="180"/>
      <c r="J132" s="168">
        <f t="shared" si="0"/>
        <v>0</v>
      </c>
      <c r="K132" s="169"/>
      <c r="L132" s="170"/>
      <c r="M132" s="171" t="s">
        <v>1</v>
      </c>
      <c r="N132" s="251" t="s">
        <v>39</v>
      </c>
      <c r="O132" s="248">
        <v>0</v>
      </c>
      <c r="P132" s="248">
        <f t="shared" si="1"/>
        <v>0</v>
      </c>
      <c r="Q132" s="248">
        <v>0</v>
      </c>
      <c r="R132" s="248">
        <f t="shared" si="2"/>
        <v>0</v>
      </c>
      <c r="S132" s="248">
        <v>0</v>
      </c>
      <c r="T132" s="160">
        <f t="shared" si="3"/>
        <v>0</v>
      </c>
      <c r="AR132" s="161" t="s">
        <v>170</v>
      </c>
      <c r="AT132" s="161" t="s">
        <v>322</v>
      </c>
      <c r="AU132" s="161" t="s">
        <v>80</v>
      </c>
      <c r="AY132" s="211" t="s">
        <v>138</v>
      </c>
      <c r="BE132" s="249">
        <f t="shared" si="4"/>
        <v>0</v>
      </c>
      <c r="BF132" s="249">
        <f t="shared" si="5"/>
        <v>0</v>
      </c>
      <c r="BG132" s="249">
        <f t="shared" si="6"/>
        <v>0</v>
      </c>
      <c r="BH132" s="249">
        <f t="shared" si="7"/>
        <v>0</v>
      </c>
      <c r="BI132" s="249">
        <f t="shared" si="8"/>
        <v>0</v>
      </c>
      <c r="BJ132" s="211" t="s">
        <v>86</v>
      </c>
      <c r="BK132" s="249">
        <f t="shared" si="9"/>
        <v>0</v>
      </c>
      <c r="BL132" s="211" t="s">
        <v>144</v>
      </c>
      <c r="BM132" s="161" t="s">
        <v>170</v>
      </c>
    </row>
    <row r="133" spans="2:65" s="2" customFormat="1" ht="24.2" customHeight="1">
      <c r="B133" s="246"/>
      <c r="C133" s="150" t="s">
        <v>158</v>
      </c>
      <c r="D133" s="150" t="s">
        <v>140</v>
      </c>
      <c r="E133" s="151" t="s">
        <v>4155</v>
      </c>
      <c r="F133" s="152" t="s">
        <v>4156</v>
      </c>
      <c r="G133" s="153" t="s">
        <v>143</v>
      </c>
      <c r="H133" s="154">
        <v>500</v>
      </c>
      <c r="I133" s="178"/>
      <c r="J133" s="155">
        <f t="shared" si="0"/>
        <v>0</v>
      </c>
      <c r="K133" s="247"/>
      <c r="L133" s="39"/>
      <c r="M133" s="157" t="s">
        <v>1</v>
      </c>
      <c r="N133" s="234" t="s">
        <v>39</v>
      </c>
      <c r="O133" s="248">
        <v>0</v>
      </c>
      <c r="P133" s="248">
        <f t="shared" si="1"/>
        <v>0</v>
      </c>
      <c r="Q133" s="248">
        <v>0</v>
      </c>
      <c r="R133" s="248">
        <f t="shared" si="2"/>
        <v>0</v>
      </c>
      <c r="S133" s="248">
        <v>0</v>
      </c>
      <c r="T133" s="160">
        <f t="shared" si="3"/>
        <v>0</v>
      </c>
      <c r="AR133" s="161" t="s">
        <v>144</v>
      </c>
      <c r="AT133" s="161" t="s">
        <v>140</v>
      </c>
      <c r="AU133" s="161" t="s">
        <v>80</v>
      </c>
      <c r="AY133" s="211" t="s">
        <v>138</v>
      </c>
      <c r="BE133" s="249">
        <f t="shared" si="4"/>
        <v>0</v>
      </c>
      <c r="BF133" s="249">
        <f t="shared" si="5"/>
        <v>0</v>
      </c>
      <c r="BG133" s="249">
        <f t="shared" si="6"/>
        <v>0</v>
      </c>
      <c r="BH133" s="249">
        <f t="shared" si="7"/>
        <v>0</v>
      </c>
      <c r="BI133" s="249">
        <f t="shared" si="8"/>
        <v>0</v>
      </c>
      <c r="BJ133" s="211" t="s">
        <v>86</v>
      </c>
      <c r="BK133" s="249">
        <f t="shared" si="9"/>
        <v>0</v>
      </c>
      <c r="BL133" s="211" t="s">
        <v>144</v>
      </c>
      <c r="BM133" s="161" t="s">
        <v>178</v>
      </c>
    </row>
    <row r="134" spans="2:65" s="2" customFormat="1" ht="24.2" customHeight="1">
      <c r="B134" s="246"/>
      <c r="C134" s="163" t="s">
        <v>162</v>
      </c>
      <c r="D134" s="163" t="s">
        <v>322</v>
      </c>
      <c r="E134" s="164" t="s">
        <v>4157</v>
      </c>
      <c r="F134" s="165" t="s">
        <v>4156</v>
      </c>
      <c r="G134" s="166" t="s">
        <v>143</v>
      </c>
      <c r="H134" s="167">
        <v>500</v>
      </c>
      <c r="I134" s="180"/>
      <c r="J134" s="168">
        <f t="shared" si="0"/>
        <v>0</v>
      </c>
      <c r="K134" s="169"/>
      <c r="L134" s="170"/>
      <c r="M134" s="171" t="s">
        <v>1</v>
      </c>
      <c r="N134" s="251" t="s">
        <v>39</v>
      </c>
      <c r="O134" s="248">
        <v>0</v>
      </c>
      <c r="P134" s="248">
        <f t="shared" si="1"/>
        <v>0</v>
      </c>
      <c r="Q134" s="248">
        <v>0</v>
      </c>
      <c r="R134" s="248">
        <f t="shared" si="2"/>
        <v>0</v>
      </c>
      <c r="S134" s="248">
        <v>0</v>
      </c>
      <c r="T134" s="160">
        <f t="shared" si="3"/>
        <v>0</v>
      </c>
      <c r="AR134" s="161" t="s">
        <v>170</v>
      </c>
      <c r="AT134" s="161" t="s">
        <v>322</v>
      </c>
      <c r="AU134" s="161" t="s">
        <v>80</v>
      </c>
      <c r="AY134" s="211" t="s">
        <v>138</v>
      </c>
      <c r="BE134" s="249">
        <f t="shared" si="4"/>
        <v>0</v>
      </c>
      <c r="BF134" s="249">
        <f t="shared" si="5"/>
        <v>0</v>
      </c>
      <c r="BG134" s="249">
        <f t="shared" si="6"/>
        <v>0</v>
      </c>
      <c r="BH134" s="249">
        <f t="shared" si="7"/>
        <v>0</v>
      </c>
      <c r="BI134" s="249">
        <f t="shared" si="8"/>
        <v>0</v>
      </c>
      <c r="BJ134" s="211" t="s">
        <v>86</v>
      </c>
      <c r="BK134" s="249">
        <f t="shared" si="9"/>
        <v>0</v>
      </c>
      <c r="BL134" s="211" t="s">
        <v>144</v>
      </c>
      <c r="BM134" s="161" t="s">
        <v>186</v>
      </c>
    </row>
    <row r="135" spans="2:65" s="2" customFormat="1" ht="37.9" customHeight="1">
      <c r="B135" s="246"/>
      <c r="C135" s="150" t="s">
        <v>166</v>
      </c>
      <c r="D135" s="150" t="s">
        <v>140</v>
      </c>
      <c r="E135" s="151" t="s">
        <v>4158</v>
      </c>
      <c r="F135" s="152" t="s">
        <v>4159</v>
      </c>
      <c r="G135" s="153" t="s">
        <v>299</v>
      </c>
      <c r="H135" s="154">
        <v>750</v>
      </c>
      <c r="I135" s="178"/>
      <c r="J135" s="155">
        <f t="shared" si="0"/>
        <v>0</v>
      </c>
      <c r="K135" s="247"/>
      <c r="L135" s="39"/>
      <c r="M135" s="157" t="s">
        <v>1</v>
      </c>
      <c r="N135" s="234" t="s">
        <v>39</v>
      </c>
      <c r="O135" s="248">
        <v>0</v>
      </c>
      <c r="P135" s="248">
        <f t="shared" si="1"/>
        <v>0</v>
      </c>
      <c r="Q135" s="248">
        <v>0</v>
      </c>
      <c r="R135" s="248">
        <f t="shared" si="2"/>
        <v>0</v>
      </c>
      <c r="S135" s="248">
        <v>0</v>
      </c>
      <c r="T135" s="160">
        <f t="shared" si="3"/>
        <v>0</v>
      </c>
      <c r="AR135" s="161" t="s">
        <v>144</v>
      </c>
      <c r="AT135" s="161" t="s">
        <v>140</v>
      </c>
      <c r="AU135" s="161" t="s">
        <v>80</v>
      </c>
      <c r="AY135" s="211" t="s">
        <v>138</v>
      </c>
      <c r="BE135" s="249">
        <f t="shared" si="4"/>
        <v>0</v>
      </c>
      <c r="BF135" s="249">
        <f t="shared" si="5"/>
        <v>0</v>
      </c>
      <c r="BG135" s="249">
        <f t="shared" si="6"/>
        <v>0</v>
      </c>
      <c r="BH135" s="249">
        <f t="shared" si="7"/>
        <v>0</v>
      </c>
      <c r="BI135" s="249">
        <f t="shared" si="8"/>
        <v>0</v>
      </c>
      <c r="BJ135" s="211" t="s">
        <v>86</v>
      </c>
      <c r="BK135" s="249">
        <f t="shared" si="9"/>
        <v>0</v>
      </c>
      <c r="BL135" s="211" t="s">
        <v>144</v>
      </c>
      <c r="BM135" s="161" t="s">
        <v>194</v>
      </c>
    </row>
    <row r="136" spans="2:65" s="2" customFormat="1" ht="24.2" customHeight="1">
      <c r="B136" s="246"/>
      <c r="C136" s="163" t="s">
        <v>170</v>
      </c>
      <c r="D136" s="163" t="s">
        <v>322</v>
      </c>
      <c r="E136" s="164" t="s">
        <v>4160</v>
      </c>
      <c r="F136" s="165" t="s">
        <v>4161</v>
      </c>
      <c r="G136" s="166" t="s">
        <v>299</v>
      </c>
      <c r="H136" s="167">
        <v>1000</v>
      </c>
      <c r="I136" s="180"/>
      <c r="J136" s="168">
        <f t="shared" si="0"/>
        <v>0</v>
      </c>
      <c r="K136" s="169"/>
      <c r="L136" s="170"/>
      <c r="M136" s="171" t="s">
        <v>1</v>
      </c>
      <c r="N136" s="251" t="s">
        <v>39</v>
      </c>
      <c r="O136" s="248">
        <v>0</v>
      </c>
      <c r="P136" s="248">
        <f t="shared" si="1"/>
        <v>0</v>
      </c>
      <c r="Q136" s="248">
        <v>0</v>
      </c>
      <c r="R136" s="248">
        <f t="shared" si="2"/>
        <v>0</v>
      </c>
      <c r="S136" s="248">
        <v>0</v>
      </c>
      <c r="T136" s="160">
        <f t="shared" si="3"/>
        <v>0</v>
      </c>
      <c r="AR136" s="161" t="s">
        <v>170</v>
      </c>
      <c r="AT136" s="161" t="s">
        <v>322</v>
      </c>
      <c r="AU136" s="161" t="s">
        <v>80</v>
      </c>
      <c r="AY136" s="211" t="s">
        <v>138</v>
      </c>
      <c r="BE136" s="249">
        <f t="shared" si="4"/>
        <v>0</v>
      </c>
      <c r="BF136" s="249">
        <f t="shared" si="5"/>
        <v>0</v>
      </c>
      <c r="BG136" s="249">
        <f t="shared" si="6"/>
        <v>0</v>
      </c>
      <c r="BH136" s="249">
        <f t="shared" si="7"/>
        <v>0</v>
      </c>
      <c r="BI136" s="249">
        <f t="shared" si="8"/>
        <v>0</v>
      </c>
      <c r="BJ136" s="211" t="s">
        <v>86</v>
      </c>
      <c r="BK136" s="249">
        <f t="shared" si="9"/>
        <v>0</v>
      </c>
      <c r="BL136" s="211" t="s">
        <v>144</v>
      </c>
      <c r="BM136" s="161" t="s">
        <v>202</v>
      </c>
    </row>
    <row r="137" spans="2:65" s="2" customFormat="1" ht="44.25" customHeight="1">
      <c r="B137" s="246"/>
      <c r="C137" s="150" t="s">
        <v>174</v>
      </c>
      <c r="D137" s="150" t="s">
        <v>140</v>
      </c>
      <c r="E137" s="151" t="s">
        <v>4162</v>
      </c>
      <c r="F137" s="152" t="s">
        <v>4163</v>
      </c>
      <c r="G137" s="153" t="s">
        <v>299</v>
      </c>
      <c r="H137" s="154">
        <v>6000</v>
      </c>
      <c r="I137" s="178"/>
      <c r="J137" s="155">
        <f t="shared" si="0"/>
        <v>0</v>
      </c>
      <c r="K137" s="247"/>
      <c r="L137" s="39"/>
      <c r="M137" s="157" t="s">
        <v>1</v>
      </c>
      <c r="N137" s="234" t="s">
        <v>39</v>
      </c>
      <c r="O137" s="248">
        <v>0</v>
      </c>
      <c r="P137" s="248">
        <f t="shared" si="1"/>
        <v>0</v>
      </c>
      <c r="Q137" s="248">
        <v>0</v>
      </c>
      <c r="R137" s="248">
        <f t="shared" si="2"/>
        <v>0</v>
      </c>
      <c r="S137" s="248">
        <v>0</v>
      </c>
      <c r="T137" s="160">
        <f t="shared" si="3"/>
        <v>0</v>
      </c>
      <c r="AR137" s="161" t="s">
        <v>144</v>
      </c>
      <c r="AT137" s="161" t="s">
        <v>140</v>
      </c>
      <c r="AU137" s="161" t="s">
        <v>80</v>
      </c>
      <c r="AY137" s="211" t="s">
        <v>138</v>
      </c>
      <c r="BE137" s="249">
        <f t="shared" si="4"/>
        <v>0</v>
      </c>
      <c r="BF137" s="249">
        <f t="shared" si="5"/>
        <v>0</v>
      </c>
      <c r="BG137" s="249">
        <f t="shared" si="6"/>
        <v>0</v>
      </c>
      <c r="BH137" s="249">
        <f t="shared" si="7"/>
        <v>0</v>
      </c>
      <c r="BI137" s="249">
        <f t="shared" si="8"/>
        <v>0</v>
      </c>
      <c r="BJ137" s="211" t="s">
        <v>86</v>
      </c>
      <c r="BK137" s="249">
        <f t="shared" si="9"/>
        <v>0</v>
      </c>
      <c r="BL137" s="211" t="s">
        <v>144</v>
      </c>
      <c r="BM137" s="161" t="s">
        <v>211</v>
      </c>
    </row>
    <row r="138" spans="2:65" s="2" customFormat="1" ht="44.25" customHeight="1">
      <c r="B138" s="246"/>
      <c r="C138" s="163" t="s">
        <v>178</v>
      </c>
      <c r="D138" s="163" t="s">
        <v>322</v>
      </c>
      <c r="E138" s="164" t="s">
        <v>4164</v>
      </c>
      <c r="F138" s="165" t="s">
        <v>4163</v>
      </c>
      <c r="G138" s="166" t="s">
        <v>299</v>
      </c>
      <c r="H138" s="167">
        <v>6000</v>
      </c>
      <c r="I138" s="180"/>
      <c r="J138" s="168">
        <f t="shared" si="0"/>
        <v>0</v>
      </c>
      <c r="K138" s="169"/>
      <c r="L138" s="170"/>
      <c r="M138" s="171" t="s">
        <v>1</v>
      </c>
      <c r="N138" s="251" t="s">
        <v>39</v>
      </c>
      <c r="O138" s="248">
        <v>0</v>
      </c>
      <c r="P138" s="248">
        <f t="shared" si="1"/>
        <v>0</v>
      </c>
      <c r="Q138" s="248">
        <v>0</v>
      </c>
      <c r="R138" s="248">
        <f t="shared" si="2"/>
        <v>0</v>
      </c>
      <c r="S138" s="248">
        <v>0</v>
      </c>
      <c r="T138" s="160">
        <f t="shared" si="3"/>
        <v>0</v>
      </c>
      <c r="AR138" s="161" t="s">
        <v>170</v>
      </c>
      <c r="AT138" s="161" t="s">
        <v>322</v>
      </c>
      <c r="AU138" s="161" t="s">
        <v>80</v>
      </c>
      <c r="AY138" s="211" t="s">
        <v>138</v>
      </c>
      <c r="BE138" s="249">
        <f t="shared" si="4"/>
        <v>0</v>
      </c>
      <c r="BF138" s="249">
        <f t="shared" si="5"/>
        <v>0</v>
      </c>
      <c r="BG138" s="249">
        <f t="shared" si="6"/>
        <v>0</v>
      </c>
      <c r="BH138" s="249">
        <f t="shared" si="7"/>
        <v>0</v>
      </c>
      <c r="BI138" s="249">
        <f t="shared" si="8"/>
        <v>0</v>
      </c>
      <c r="BJ138" s="211" t="s">
        <v>86</v>
      </c>
      <c r="BK138" s="249">
        <f t="shared" si="9"/>
        <v>0</v>
      </c>
      <c r="BL138" s="211" t="s">
        <v>144</v>
      </c>
      <c r="BM138" s="161" t="s">
        <v>7</v>
      </c>
    </row>
    <row r="139" spans="2:65" s="2" customFormat="1" ht="24.2" customHeight="1">
      <c r="B139" s="246"/>
      <c r="C139" s="150" t="s">
        <v>182</v>
      </c>
      <c r="D139" s="150" t="s">
        <v>140</v>
      </c>
      <c r="E139" s="151" t="s">
        <v>4165</v>
      </c>
      <c r="F139" s="152" t="s">
        <v>4161</v>
      </c>
      <c r="G139" s="153" t="s">
        <v>299</v>
      </c>
      <c r="H139" s="154">
        <v>1000</v>
      </c>
      <c r="I139" s="178"/>
      <c r="J139" s="155">
        <f t="shared" si="0"/>
        <v>0</v>
      </c>
      <c r="K139" s="247"/>
      <c r="L139" s="39"/>
      <c r="M139" s="157" t="s">
        <v>1</v>
      </c>
      <c r="N139" s="234" t="s">
        <v>39</v>
      </c>
      <c r="O139" s="248">
        <v>0</v>
      </c>
      <c r="P139" s="248">
        <f t="shared" si="1"/>
        <v>0</v>
      </c>
      <c r="Q139" s="248">
        <v>0</v>
      </c>
      <c r="R139" s="248">
        <f t="shared" si="2"/>
        <v>0</v>
      </c>
      <c r="S139" s="248">
        <v>0</v>
      </c>
      <c r="T139" s="160">
        <f t="shared" si="3"/>
        <v>0</v>
      </c>
      <c r="AR139" s="161" t="s">
        <v>144</v>
      </c>
      <c r="AT139" s="161" t="s">
        <v>140</v>
      </c>
      <c r="AU139" s="161" t="s">
        <v>80</v>
      </c>
      <c r="AY139" s="211" t="s">
        <v>138</v>
      </c>
      <c r="BE139" s="249">
        <f t="shared" si="4"/>
        <v>0</v>
      </c>
      <c r="BF139" s="249">
        <f t="shared" si="5"/>
        <v>0</v>
      </c>
      <c r="BG139" s="249">
        <f t="shared" si="6"/>
        <v>0</v>
      </c>
      <c r="BH139" s="249">
        <f t="shared" si="7"/>
        <v>0</v>
      </c>
      <c r="BI139" s="249">
        <f t="shared" si="8"/>
        <v>0</v>
      </c>
      <c r="BJ139" s="211" t="s">
        <v>86</v>
      </c>
      <c r="BK139" s="249">
        <f t="shared" si="9"/>
        <v>0</v>
      </c>
      <c r="BL139" s="211" t="s">
        <v>144</v>
      </c>
      <c r="BM139" s="161" t="s">
        <v>227</v>
      </c>
    </row>
    <row r="140" spans="2:65" s="2" customFormat="1" ht="16.5" customHeight="1">
      <c r="B140" s="246"/>
      <c r="C140" s="163" t="s">
        <v>186</v>
      </c>
      <c r="D140" s="163" t="s">
        <v>322</v>
      </c>
      <c r="E140" s="164" t="s">
        <v>4166</v>
      </c>
      <c r="F140" s="165" t="s">
        <v>4167</v>
      </c>
      <c r="G140" s="166" t="s">
        <v>299</v>
      </c>
      <c r="H140" s="167">
        <v>1000</v>
      </c>
      <c r="I140" s="180"/>
      <c r="J140" s="168">
        <f t="shared" si="0"/>
        <v>0</v>
      </c>
      <c r="K140" s="169"/>
      <c r="L140" s="170"/>
      <c r="M140" s="171" t="s">
        <v>1</v>
      </c>
      <c r="N140" s="251" t="s">
        <v>39</v>
      </c>
      <c r="O140" s="248">
        <v>0</v>
      </c>
      <c r="P140" s="248">
        <f t="shared" si="1"/>
        <v>0</v>
      </c>
      <c r="Q140" s="248">
        <v>0</v>
      </c>
      <c r="R140" s="248">
        <f t="shared" si="2"/>
        <v>0</v>
      </c>
      <c r="S140" s="248">
        <v>0</v>
      </c>
      <c r="T140" s="160">
        <f t="shared" si="3"/>
        <v>0</v>
      </c>
      <c r="AR140" s="161" t="s">
        <v>170</v>
      </c>
      <c r="AT140" s="161" t="s">
        <v>322</v>
      </c>
      <c r="AU140" s="161" t="s">
        <v>80</v>
      </c>
      <c r="AY140" s="211" t="s">
        <v>138</v>
      </c>
      <c r="BE140" s="249">
        <f t="shared" si="4"/>
        <v>0</v>
      </c>
      <c r="BF140" s="249">
        <f t="shared" si="5"/>
        <v>0</v>
      </c>
      <c r="BG140" s="249">
        <f t="shared" si="6"/>
        <v>0</v>
      </c>
      <c r="BH140" s="249">
        <f t="shared" si="7"/>
        <v>0</v>
      </c>
      <c r="BI140" s="249">
        <f t="shared" si="8"/>
        <v>0</v>
      </c>
      <c r="BJ140" s="211" t="s">
        <v>86</v>
      </c>
      <c r="BK140" s="249">
        <f t="shared" si="9"/>
        <v>0</v>
      </c>
      <c r="BL140" s="211" t="s">
        <v>144</v>
      </c>
      <c r="BM140" s="161" t="s">
        <v>235</v>
      </c>
    </row>
    <row r="141" spans="2:65" s="2" customFormat="1" ht="24.2" customHeight="1">
      <c r="B141" s="246"/>
      <c r="C141" s="150" t="s">
        <v>190</v>
      </c>
      <c r="D141" s="150" t="s">
        <v>140</v>
      </c>
      <c r="E141" s="151" t="s">
        <v>4168</v>
      </c>
      <c r="F141" s="152" t="s">
        <v>4169</v>
      </c>
      <c r="G141" s="153" t="s">
        <v>1865</v>
      </c>
      <c r="H141" s="154">
        <v>1</v>
      </c>
      <c r="I141" s="178"/>
      <c r="J141" s="155">
        <f t="shared" si="0"/>
        <v>0</v>
      </c>
      <c r="K141" s="247"/>
      <c r="L141" s="39"/>
      <c r="M141" s="157" t="s">
        <v>1</v>
      </c>
      <c r="N141" s="234" t="s">
        <v>39</v>
      </c>
      <c r="O141" s="248">
        <v>0</v>
      </c>
      <c r="P141" s="248">
        <f t="shared" si="1"/>
        <v>0</v>
      </c>
      <c r="Q141" s="248">
        <v>0</v>
      </c>
      <c r="R141" s="248">
        <f t="shared" si="2"/>
        <v>0</v>
      </c>
      <c r="S141" s="248">
        <v>0</v>
      </c>
      <c r="T141" s="160">
        <f t="shared" si="3"/>
        <v>0</v>
      </c>
      <c r="AR141" s="161" t="s">
        <v>144</v>
      </c>
      <c r="AT141" s="161" t="s">
        <v>140</v>
      </c>
      <c r="AU141" s="161" t="s">
        <v>80</v>
      </c>
      <c r="AY141" s="211" t="s">
        <v>138</v>
      </c>
      <c r="BE141" s="249">
        <f t="shared" si="4"/>
        <v>0</v>
      </c>
      <c r="BF141" s="249">
        <f t="shared" si="5"/>
        <v>0</v>
      </c>
      <c r="BG141" s="249">
        <f t="shared" si="6"/>
        <v>0</v>
      </c>
      <c r="BH141" s="249">
        <f t="shared" si="7"/>
        <v>0</v>
      </c>
      <c r="BI141" s="249">
        <f t="shared" si="8"/>
        <v>0</v>
      </c>
      <c r="BJ141" s="211" t="s">
        <v>86</v>
      </c>
      <c r="BK141" s="249">
        <f t="shared" si="9"/>
        <v>0</v>
      </c>
      <c r="BL141" s="211" t="s">
        <v>144</v>
      </c>
      <c r="BM141" s="161" t="s">
        <v>243</v>
      </c>
    </row>
    <row r="142" spans="2:65" s="2" customFormat="1" ht="24.2" customHeight="1">
      <c r="B142" s="246"/>
      <c r="C142" s="163" t="s">
        <v>194</v>
      </c>
      <c r="D142" s="163" t="s">
        <v>322</v>
      </c>
      <c r="E142" s="164" t="s">
        <v>4170</v>
      </c>
      <c r="F142" s="165" t="s">
        <v>4169</v>
      </c>
      <c r="G142" s="166" t="s">
        <v>1865</v>
      </c>
      <c r="H142" s="167">
        <v>1</v>
      </c>
      <c r="I142" s="180"/>
      <c r="J142" s="168">
        <f t="shared" si="0"/>
        <v>0</v>
      </c>
      <c r="K142" s="169"/>
      <c r="L142" s="170"/>
      <c r="M142" s="171" t="s">
        <v>1</v>
      </c>
      <c r="N142" s="251" t="s">
        <v>39</v>
      </c>
      <c r="O142" s="248">
        <v>0</v>
      </c>
      <c r="P142" s="248">
        <f t="shared" si="1"/>
        <v>0</v>
      </c>
      <c r="Q142" s="248">
        <v>0</v>
      </c>
      <c r="R142" s="248">
        <f t="shared" si="2"/>
        <v>0</v>
      </c>
      <c r="S142" s="248">
        <v>0</v>
      </c>
      <c r="T142" s="160">
        <f t="shared" si="3"/>
        <v>0</v>
      </c>
      <c r="AR142" s="161" t="s">
        <v>170</v>
      </c>
      <c r="AT142" s="161" t="s">
        <v>322</v>
      </c>
      <c r="AU142" s="161" t="s">
        <v>80</v>
      </c>
      <c r="AY142" s="211" t="s">
        <v>138</v>
      </c>
      <c r="BE142" s="249">
        <f t="shared" si="4"/>
        <v>0</v>
      </c>
      <c r="BF142" s="249">
        <f t="shared" si="5"/>
        <v>0</v>
      </c>
      <c r="BG142" s="249">
        <f t="shared" si="6"/>
        <v>0</v>
      </c>
      <c r="BH142" s="249">
        <f t="shared" si="7"/>
        <v>0</v>
      </c>
      <c r="BI142" s="249">
        <f t="shared" si="8"/>
        <v>0</v>
      </c>
      <c r="BJ142" s="211" t="s">
        <v>86</v>
      </c>
      <c r="BK142" s="249">
        <f t="shared" si="9"/>
        <v>0</v>
      </c>
      <c r="BL142" s="211" t="s">
        <v>144</v>
      </c>
      <c r="BM142" s="161" t="s">
        <v>251</v>
      </c>
    </row>
    <row r="143" spans="2:65" s="239" customFormat="1" ht="25.9" customHeight="1">
      <c r="B143" s="240"/>
      <c r="D143" s="138" t="s">
        <v>72</v>
      </c>
      <c r="E143" s="139" t="s">
        <v>3840</v>
      </c>
      <c r="F143" s="139" t="s">
        <v>4171</v>
      </c>
      <c r="J143" s="241">
        <f>BK143</f>
        <v>0</v>
      </c>
      <c r="L143" s="240"/>
      <c r="M143" s="242"/>
      <c r="P143" s="243">
        <f>SUM(P144:P182)</f>
        <v>0</v>
      </c>
      <c r="R143" s="243">
        <f>SUM(R144:R182)</f>
        <v>0</v>
      </c>
      <c r="T143" s="244">
        <f>SUM(T144:T182)</f>
        <v>0</v>
      </c>
      <c r="AR143" s="138" t="s">
        <v>80</v>
      </c>
      <c r="AT143" s="145" t="s">
        <v>72</v>
      </c>
      <c r="AU143" s="145" t="s">
        <v>73</v>
      </c>
      <c r="AY143" s="138" t="s">
        <v>138</v>
      </c>
      <c r="BK143" s="146">
        <f>SUM(BK144:BK182)</f>
        <v>0</v>
      </c>
    </row>
    <row r="144" spans="2:65" s="2" customFormat="1" ht="24.2" customHeight="1">
      <c r="B144" s="246"/>
      <c r="C144" s="150" t="s">
        <v>198</v>
      </c>
      <c r="D144" s="150" t="s">
        <v>140</v>
      </c>
      <c r="E144" s="151" t="s">
        <v>4172</v>
      </c>
      <c r="F144" s="152" t="s">
        <v>4173</v>
      </c>
      <c r="G144" s="153" t="s">
        <v>299</v>
      </c>
      <c r="H144" s="154">
        <v>1</v>
      </c>
      <c r="I144" s="178"/>
      <c r="J144" s="155">
        <f t="shared" ref="J144:J182" si="10">ROUND(I144*H144,2)</f>
        <v>0</v>
      </c>
      <c r="K144" s="247"/>
      <c r="L144" s="39"/>
      <c r="M144" s="157" t="s">
        <v>1</v>
      </c>
      <c r="N144" s="234" t="s">
        <v>39</v>
      </c>
      <c r="O144" s="248">
        <v>0</v>
      </c>
      <c r="P144" s="248">
        <f t="shared" ref="P144:P182" si="11">O144*H144</f>
        <v>0</v>
      </c>
      <c r="Q144" s="248">
        <v>0</v>
      </c>
      <c r="R144" s="248">
        <f t="shared" ref="R144:R182" si="12">Q144*H144</f>
        <v>0</v>
      </c>
      <c r="S144" s="248">
        <v>0</v>
      </c>
      <c r="T144" s="160">
        <f t="shared" ref="T144:T182" si="13">S144*H144</f>
        <v>0</v>
      </c>
      <c r="AR144" s="161" t="s">
        <v>144</v>
      </c>
      <c r="AT144" s="161" t="s">
        <v>140</v>
      </c>
      <c r="AU144" s="161" t="s">
        <v>80</v>
      </c>
      <c r="AY144" s="211" t="s">
        <v>138</v>
      </c>
      <c r="BE144" s="249">
        <f t="shared" ref="BE144:BE182" si="14">IF(N144="základná",J144,0)</f>
        <v>0</v>
      </c>
      <c r="BF144" s="249">
        <f t="shared" ref="BF144:BF182" si="15">IF(N144="znížená",J144,0)</f>
        <v>0</v>
      </c>
      <c r="BG144" s="249">
        <f t="shared" ref="BG144:BG182" si="16">IF(N144="zákl. prenesená",J144,0)</f>
        <v>0</v>
      </c>
      <c r="BH144" s="249">
        <f t="shared" ref="BH144:BH182" si="17">IF(N144="zníž. prenesená",J144,0)</f>
        <v>0</v>
      </c>
      <c r="BI144" s="249">
        <f t="shared" ref="BI144:BI182" si="18">IF(N144="nulová",J144,0)</f>
        <v>0</v>
      </c>
      <c r="BJ144" s="211" t="s">
        <v>86</v>
      </c>
      <c r="BK144" s="249">
        <f t="shared" ref="BK144:BK182" si="19">ROUND(I144*H144,2)</f>
        <v>0</v>
      </c>
      <c r="BL144" s="211" t="s">
        <v>144</v>
      </c>
      <c r="BM144" s="161" t="s">
        <v>259</v>
      </c>
    </row>
    <row r="145" spans="2:65" s="2" customFormat="1" ht="21.75" customHeight="1">
      <c r="B145" s="246"/>
      <c r="C145" s="163" t="s">
        <v>202</v>
      </c>
      <c r="D145" s="163" t="s">
        <v>322</v>
      </c>
      <c r="E145" s="164" t="s">
        <v>4174</v>
      </c>
      <c r="F145" s="165" t="s">
        <v>4175</v>
      </c>
      <c r="G145" s="166" t="s">
        <v>299</v>
      </c>
      <c r="H145" s="167">
        <v>1</v>
      </c>
      <c r="I145" s="180"/>
      <c r="J145" s="168">
        <f t="shared" si="10"/>
        <v>0</v>
      </c>
      <c r="K145" s="169"/>
      <c r="L145" s="170"/>
      <c r="M145" s="171" t="s">
        <v>1</v>
      </c>
      <c r="N145" s="251" t="s">
        <v>39</v>
      </c>
      <c r="O145" s="248">
        <v>0</v>
      </c>
      <c r="P145" s="248">
        <f t="shared" si="11"/>
        <v>0</v>
      </c>
      <c r="Q145" s="248">
        <v>0</v>
      </c>
      <c r="R145" s="248">
        <f t="shared" si="12"/>
        <v>0</v>
      </c>
      <c r="S145" s="248">
        <v>0</v>
      </c>
      <c r="T145" s="160">
        <f t="shared" si="13"/>
        <v>0</v>
      </c>
      <c r="AR145" s="161" t="s">
        <v>170</v>
      </c>
      <c r="AT145" s="161" t="s">
        <v>322</v>
      </c>
      <c r="AU145" s="161" t="s">
        <v>80</v>
      </c>
      <c r="AY145" s="211" t="s">
        <v>138</v>
      </c>
      <c r="BE145" s="249">
        <f t="shared" si="14"/>
        <v>0</v>
      </c>
      <c r="BF145" s="249">
        <f t="shared" si="15"/>
        <v>0</v>
      </c>
      <c r="BG145" s="249">
        <f t="shared" si="16"/>
        <v>0</v>
      </c>
      <c r="BH145" s="249">
        <f t="shared" si="17"/>
        <v>0</v>
      </c>
      <c r="BI145" s="249">
        <f t="shared" si="18"/>
        <v>0</v>
      </c>
      <c r="BJ145" s="211" t="s">
        <v>86</v>
      </c>
      <c r="BK145" s="249">
        <f t="shared" si="19"/>
        <v>0</v>
      </c>
      <c r="BL145" s="211" t="s">
        <v>144</v>
      </c>
      <c r="BM145" s="161" t="s">
        <v>267</v>
      </c>
    </row>
    <row r="146" spans="2:65" s="2" customFormat="1" ht="24.2" customHeight="1">
      <c r="B146" s="246"/>
      <c r="C146" s="150" t="s">
        <v>206</v>
      </c>
      <c r="D146" s="150" t="s">
        <v>140</v>
      </c>
      <c r="E146" s="151" t="s">
        <v>4176</v>
      </c>
      <c r="F146" s="152" t="s">
        <v>4177</v>
      </c>
      <c r="G146" s="153" t="s">
        <v>299</v>
      </c>
      <c r="H146" s="154">
        <v>1</v>
      </c>
      <c r="I146" s="178"/>
      <c r="J146" s="155">
        <f t="shared" si="10"/>
        <v>0</v>
      </c>
      <c r="K146" s="247"/>
      <c r="L146" s="39"/>
      <c r="M146" s="157" t="s">
        <v>1</v>
      </c>
      <c r="N146" s="234" t="s">
        <v>39</v>
      </c>
      <c r="O146" s="248">
        <v>0</v>
      </c>
      <c r="P146" s="248">
        <f t="shared" si="11"/>
        <v>0</v>
      </c>
      <c r="Q146" s="248">
        <v>0</v>
      </c>
      <c r="R146" s="248">
        <f t="shared" si="12"/>
        <v>0</v>
      </c>
      <c r="S146" s="248">
        <v>0</v>
      </c>
      <c r="T146" s="160">
        <f t="shared" si="13"/>
        <v>0</v>
      </c>
      <c r="AR146" s="161" t="s">
        <v>144</v>
      </c>
      <c r="AT146" s="161" t="s">
        <v>140</v>
      </c>
      <c r="AU146" s="161" t="s">
        <v>80</v>
      </c>
      <c r="AY146" s="211" t="s">
        <v>138</v>
      </c>
      <c r="BE146" s="249">
        <f t="shared" si="14"/>
        <v>0</v>
      </c>
      <c r="BF146" s="249">
        <f t="shared" si="15"/>
        <v>0</v>
      </c>
      <c r="BG146" s="249">
        <f t="shared" si="16"/>
        <v>0</v>
      </c>
      <c r="BH146" s="249">
        <f t="shared" si="17"/>
        <v>0</v>
      </c>
      <c r="BI146" s="249">
        <f t="shared" si="18"/>
        <v>0</v>
      </c>
      <c r="BJ146" s="211" t="s">
        <v>86</v>
      </c>
      <c r="BK146" s="249">
        <f t="shared" si="19"/>
        <v>0</v>
      </c>
      <c r="BL146" s="211" t="s">
        <v>144</v>
      </c>
      <c r="BM146" s="161" t="s">
        <v>275</v>
      </c>
    </row>
    <row r="147" spans="2:65" s="2" customFormat="1" ht="24.2" customHeight="1">
      <c r="B147" s="246"/>
      <c r="C147" s="163" t="s">
        <v>211</v>
      </c>
      <c r="D147" s="163" t="s">
        <v>322</v>
      </c>
      <c r="E147" s="164" t="s">
        <v>4178</v>
      </c>
      <c r="F147" s="165" t="s">
        <v>4179</v>
      </c>
      <c r="G147" s="166" t="s">
        <v>299</v>
      </c>
      <c r="H147" s="167">
        <v>1</v>
      </c>
      <c r="I147" s="180"/>
      <c r="J147" s="168">
        <f t="shared" si="10"/>
        <v>0</v>
      </c>
      <c r="K147" s="169"/>
      <c r="L147" s="170"/>
      <c r="M147" s="171" t="s">
        <v>1</v>
      </c>
      <c r="N147" s="251" t="s">
        <v>39</v>
      </c>
      <c r="O147" s="248">
        <v>0</v>
      </c>
      <c r="P147" s="248">
        <f t="shared" si="11"/>
        <v>0</v>
      </c>
      <c r="Q147" s="248">
        <v>0</v>
      </c>
      <c r="R147" s="248">
        <f t="shared" si="12"/>
        <v>0</v>
      </c>
      <c r="S147" s="248">
        <v>0</v>
      </c>
      <c r="T147" s="160">
        <f t="shared" si="13"/>
        <v>0</v>
      </c>
      <c r="AR147" s="161" t="s">
        <v>170</v>
      </c>
      <c r="AT147" s="161" t="s">
        <v>322</v>
      </c>
      <c r="AU147" s="161" t="s">
        <v>80</v>
      </c>
      <c r="AY147" s="211" t="s">
        <v>138</v>
      </c>
      <c r="BE147" s="249">
        <f t="shared" si="14"/>
        <v>0</v>
      </c>
      <c r="BF147" s="249">
        <f t="shared" si="15"/>
        <v>0</v>
      </c>
      <c r="BG147" s="249">
        <f t="shared" si="16"/>
        <v>0</v>
      </c>
      <c r="BH147" s="249">
        <f t="shared" si="17"/>
        <v>0</v>
      </c>
      <c r="BI147" s="249">
        <f t="shared" si="18"/>
        <v>0</v>
      </c>
      <c r="BJ147" s="211" t="s">
        <v>86</v>
      </c>
      <c r="BK147" s="249">
        <f t="shared" si="19"/>
        <v>0</v>
      </c>
      <c r="BL147" s="211" t="s">
        <v>144</v>
      </c>
      <c r="BM147" s="161" t="s">
        <v>283</v>
      </c>
    </row>
    <row r="148" spans="2:65" s="2" customFormat="1" ht="16.5" customHeight="1">
      <c r="B148" s="246"/>
      <c r="C148" s="150" t="s">
        <v>216</v>
      </c>
      <c r="D148" s="150" t="s">
        <v>140</v>
      </c>
      <c r="E148" s="151" t="s">
        <v>4180</v>
      </c>
      <c r="F148" s="152" t="s">
        <v>4181</v>
      </c>
      <c r="G148" s="153" t="s">
        <v>299</v>
      </c>
      <c r="H148" s="154">
        <v>2</v>
      </c>
      <c r="I148" s="178"/>
      <c r="J148" s="155">
        <f t="shared" si="10"/>
        <v>0</v>
      </c>
      <c r="K148" s="247"/>
      <c r="L148" s="39"/>
      <c r="M148" s="157" t="s">
        <v>1</v>
      </c>
      <c r="N148" s="234" t="s">
        <v>39</v>
      </c>
      <c r="O148" s="248">
        <v>0</v>
      </c>
      <c r="P148" s="248">
        <f t="shared" si="11"/>
        <v>0</v>
      </c>
      <c r="Q148" s="248">
        <v>0</v>
      </c>
      <c r="R148" s="248">
        <f t="shared" si="12"/>
        <v>0</v>
      </c>
      <c r="S148" s="248">
        <v>0</v>
      </c>
      <c r="T148" s="160">
        <f t="shared" si="13"/>
        <v>0</v>
      </c>
      <c r="AR148" s="161" t="s">
        <v>144</v>
      </c>
      <c r="AT148" s="161" t="s">
        <v>140</v>
      </c>
      <c r="AU148" s="161" t="s">
        <v>80</v>
      </c>
      <c r="AY148" s="211" t="s">
        <v>138</v>
      </c>
      <c r="BE148" s="249">
        <f t="shared" si="14"/>
        <v>0</v>
      </c>
      <c r="BF148" s="249">
        <f t="shared" si="15"/>
        <v>0</v>
      </c>
      <c r="BG148" s="249">
        <f t="shared" si="16"/>
        <v>0</v>
      </c>
      <c r="BH148" s="249">
        <f t="shared" si="17"/>
        <v>0</v>
      </c>
      <c r="BI148" s="249">
        <f t="shared" si="18"/>
        <v>0</v>
      </c>
      <c r="BJ148" s="211" t="s">
        <v>86</v>
      </c>
      <c r="BK148" s="249">
        <f t="shared" si="19"/>
        <v>0</v>
      </c>
      <c r="BL148" s="211" t="s">
        <v>144</v>
      </c>
      <c r="BM148" s="161" t="s">
        <v>292</v>
      </c>
    </row>
    <row r="149" spans="2:65" s="2" customFormat="1" ht="16.5" customHeight="1">
      <c r="B149" s="246"/>
      <c r="C149" s="163" t="s">
        <v>7</v>
      </c>
      <c r="D149" s="163" t="s">
        <v>322</v>
      </c>
      <c r="E149" s="164" t="s">
        <v>4182</v>
      </c>
      <c r="F149" s="165" t="s">
        <v>4181</v>
      </c>
      <c r="G149" s="166" t="s">
        <v>299</v>
      </c>
      <c r="H149" s="167">
        <v>2</v>
      </c>
      <c r="I149" s="180"/>
      <c r="J149" s="168">
        <f t="shared" si="10"/>
        <v>0</v>
      </c>
      <c r="K149" s="169"/>
      <c r="L149" s="170"/>
      <c r="M149" s="171" t="s">
        <v>1</v>
      </c>
      <c r="N149" s="251" t="s">
        <v>39</v>
      </c>
      <c r="O149" s="248">
        <v>0</v>
      </c>
      <c r="P149" s="248">
        <f t="shared" si="11"/>
        <v>0</v>
      </c>
      <c r="Q149" s="248">
        <v>0</v>
      </c>
      <c r="R149" s="248">
        <f t="shared" si="12"/>
        <v>0</v>
      </c>
      <c r="S149" s="248">
        <v>0</v>
      </c>
      <c r="T149" s="160">
        <f t="shared" si="13"/>
        <v>0</v>
      </c>
      <c r="AR149" s="161" t="s">
        <v>170</v>
      </c>
      <c r="AT149" s="161" t="s">
        <v>322</v>
      </c>
      <c r="AU149" s="161" t="s">
        <v>80</v>
      </c>
      <c r="AY149" s="211" t="s">
        <v>138</v>
      </c>
      <c r="BE149" s="249">
        <f t="shared" si="14"/>
        <v>0</v>
      </c>
      <c r="BF149" s="249">
        <f t="shared" si="15"/>
        <v>0</v>
      </c>
      <c r="BG149" s="249">
        <f t="shared" si="16"/>
        <v>0</v>
      </c>
      <c r="BH149" s="249">
        <f t="shared" si="17"/>
        <v>0</v>
      </c>
      <c r="BI149" s="249">
        <f t="shared" si="18"/>
        <v>0</v>
      </c>
      <c r="BJ149" s="211" t="s">
        <v>86</v>
      </c>
      <c r="BK149" s="249">
        <f t="shared" si="19"/>
        <v>0</v>
      </c>
      <c r="BL149" s="211" t="s">
        <v>144</v>
      </c>
      <c r="BM149" s="161" t="s">
        <v>301</v>
      </c>
    </row>
    <row r="150" spans="2:65" s="2" customFormat="1" ht="21.75" customHeight="1">
      <c r="B150" s="246"/>
      <c r="C150" s="150" t="s">
        <v>223</v>
      </c>
      <c r="D150" s="150" t="s">
        <v>140</v>
      </c>
      <c r="E150" s="151" t="s">
        <v>4183</v>
      </c>
      <c r="F150" s="152" t="s">
        <v>4184</v>
      </c>
      <c r="G150" s="153" t="s">
        <v>299</v>
      </c>
      <c r="H150" s="154">
        <v>1</v>
      </c>
      <c r="I150" s="178"/>
      <c r="J150" s="155">
        <f t="shared" si="10"/>
        <v>0</v>
      </c>
      <c r="K150" s="247"/>
      <c r="L150" s="39"/>
      <c r="M150" s="157" t="s">
        <v>1</v>
      </c>
      <c r="N150" s="234" t="s">
        <v>39</v>
      </c>
      <c r="O150" s="248">
        <v>0</v>
      </c>
      <c r="P150" s="248">
        <f t="shared" si="11"/>
        <v>0</v>
      </c>
      <c r="Q150" s="248">
        <v>0</v>
      </c>
      <c r="R150" s="248">
        <f t="shared" si="12"/>
        <v>0</v>
      </c>
      <c r="S150" s="248">
        <v>0</v>
      </c>
      <c r="T150" s="160">
        <f t="shared" si="13"/>
        <v>0</v>
      </c>
      <c r="AR150" s="161" t="s">
        <v>144</v>
      </c>
      <c r="AT150" s="161" t="s">
        <v>140</v>
      </c>
      <c r="AU150" s="161" t="s">
        <v>80</v>
      </c>
      <c r="AY150" s="211" t="s">
        <v>138</v>
      </c>
      <c r="BE150" s="249">
        <f t="shared" si="14"/>
        <v>0</v>
      </c>
      <c r="BF150" s="249">
        <f t="shared" si="15"/>
        <v>0</v>
      </c>
      <c r="BG150" s="249">
        <f t="shared" si="16"/>
        <v>0</v>
      </c>
      <c r="BH150" s="249">
        <f t="shared" si="17"/>
        <v>0</v>
      </c>
      <c r="BI150" s="249">
        <f t="shared" si="18"/>
        <v>0</v>
      </c>
      <c r="BJ150" s="211" t="s">
        <v>86</v>
      </c>
      <c r="BK150" s="249">
        <f t="shared" si="19"/>
        <v>0</v>
      </c>
      <c r="BL150" s="211" t="s">
        <v>144</v>
      </c>
      <c r="BM150" s="161" t="s">
        <v>309</v>
      </c>
    </row>
    <row r="151" spans="2:65" s="2" customFormat="1" ht="21.75" customHeight="1">
      <c r="B151" s="246"/>
      <c r="C151" s="163" t="s">
        <v>227</v>
      </c>
      <c r="D151" s="163" t="s">
        <v>322</v>
      </c>
      <c r="E151" s="164" t="s">
        <v>4185</v>
      </c>
      <c r="F151" s="165" t="s">
        <v>4184</v>
      </c>
      <c r="G151" s="166" t="s">
        <v>299</v>
      </c>
      <c r="H151" s="167">
        <v>1</v>
      </c>
      <c r="I151" s="180"/>
      <c r="J151" s="168">
        <f t="shared" si="10"/>
        <v>0</v>
      </c>
      <c r="K151" s="169"/>
      <c r="L151" s="170"/>
      <c r="M151" s="171" t="s">
        <v>1</v>
      </c>
      <c r="N151" s="251" t="s">
        <v>39</v>
      </c>
      <c r="O151" s="248">
        <v>0</v>
      </c>
      <c r="P151" s="248">
        <f t="shared" si="11"/>
        <v>0</v>
      </c>
      <c r="Q151" s="248">
        <v>0</v>
      </c>
      <c r="R151" s="248">
        <f t="shared" si="12"/>
        <v>0</v>
      </c>
      <c r="S151" s="248">
        <v>0</v>
      </c>
      <c r="T151" s="160">
        <f t="shared" si="13"/>
        <v>0</v>
      </c>
      <c r="AR151" s="161" t="s">
        <v>170</v>
      </c>
      <c r="AT151" s="161" t="s">
        <v>322</v>
      </c>
      <c r="AU151" s="161" t="s">
        <v>80</v>
      </c>
      <c r="AY151" s="211" t="s">
        <v>138</v>
      </c>
      <c r="BE151" s="249">
        <f t="shared" si="14"/>
        <v>0</v>
      </c>
      <c r="BF151" s="249">
        <f t="shared" si="15"/>
        <v>0</v>
      </c>
      <c r="BG151" s="249">
        <f t="shared" si="16"/>
        <v>0</v>
      </c>
      <c r="BH151" s="249">
        <f t="shared" si="17"/>
        <v>0</v>
      </c>
      <c r="BI151" s="249">
        <f t="shared" si="18"/>
        <v>0</v>
      </c>
      <c r="BJ151" s="211" t="s">
        <v>86</v>
      </c>
      <c r="BK151" s="249">
        <f t="shared" si="19"/>
        <v>0</v>
      </c>
      <c r="BL151" s="211" t="s">
        <v>144</v>
      </c>
      <c r="BM151" s="161" t="s">
        <v>317</v>
      </c>
    </row>
    <row r="152" spans="2:65" s="2" customFormat="1" ht="16.5" customHeight="1">
      <c r="B152" s="246"/>
      <c r="C152" s="150" t="s">
        <v>231</v>
      </c>
      <c r="D152" s="150" t="s">
        <v>140</v>
      </c>
      <c r="E152" s="151" t="s">
        <v>4186</v>
      </c>
      <c r="F152" s="152" t="s">
        <v>4187</v>
      </c>
      <c r="G152" s="153" t="s">
        <v>299</v>
      </c>
      <c r="H152" s="154">
        <v>163</v>
      </c>
      <c r="I152" s="178"/>
      <c r="J152" s="155">
        <f t="shared" si="10"/>
        <v>0</v>
      </c>
      <c r="K152" s="247"/>
      <c r="L152" s="39"/>
      <c r="M152" s="157" t="s">
        <v>1</v>
      </c>
      <c r="N152" s="234" t="s">
        <v>39</v>
      </c>
      <c r="O152" s="248">
        <v>0</v>
      </c>
      <c r="P152" s="248">
        <f t="shared" si="11"/>
        <v>0</v>
      </c>
      <c r="Q152" s="248">
        <v>0</v>
      </c>
      <c r="R152" s="248">
        <f t="shared" si="12"/>
        <v>0</v>
      </c>
      <c r="S152" s="248">
        <v>0</v>
      </c>
      <c r="T152" s="160">
        <f t="shared" si="13"/>
        <v>0</v>
      </c>
      <c r="AR152" s="161" t="s">
        <v>144</v>
      </c>
      <c r="AT152" s="161" t="s">
        <v>140</v>
      </c>
      <c r="AU152" s="161" t="s">
        <v>80</v>
      </c>
      <c r="AY152" s="211" t="s">
        <v>138</v>
      </c>
      <c r="BE152" s="249">
        <f t="shared" si="14"/>
        <v>0</v>
      </c>
      <c r="BF152" s="249">
        <f t="shared" si="15"/>
        <v>0</v>
      </c>
      <c r="BG152" s="249">
        <f t="shared" si="16"/>
        <v>0</v>
      </c>
      <c r="BH152" s="249">
        <f t="shared" si="17"/>
        <v>0</v>
      </c>
      <c r="BI152" s="249">
        <f t="shared" si="18"/>
        <v>0</v>
      </c>
      <c r="BJ152" s="211" t="s">
        <v>86</v>
      </c>
      <c r="BK152" s="249">
        <f t="shared" si="19"/>
        <v>0</v>
      </c>
      <c r="BL152" s="211" t="s">
        <v>144</v>
      </c>
      <c r="BM152" s="161" t="s">
        <v>326</v>
      </c>
    </row>
    <row r="153" spans="2:65" s="2" customFormat="1" ht="16.5" customHeight="1">
      <c r="B153" s="246"/>
      <c r="C153" s="163" t="s">
        <v>235</v>
      </c>
      <c r="D153" s="163" t="s">
        <v>322</v>
      </c>
      <c r="E153" s="164" t="s">
        <v>4188</v>
      </c>
      <c r="F153" s="165" t="s">
        <v>4189</v>
      </c>
      <c r="G153" s="166" t="s">
        <v>299</v>
      </c>
      <c r="H153" s="167">
        <v>163</v>
      </c>
      <c r="I153" s="180"/>
      <c r="J153" s="168">
        <f t="shared" si="10"/>
        <v>0</v>
      </c>
      <c r="K153" s="169"/>
      <c r="L153" s="170"/>
      <c r="M153" s="171" t="s">
        <v>1</v>
      </c>
      <c r="N153" s="251" t="s">
        <v>39</v>
      </c>
      <c r="O153" s="248">
        <v>0</v>
      </c>
      <c r="P153" s="248">
        <f t="shared" si="11"/>
        <v>0</v>
      </c>
      <c r="Q153" s="248">
        <v>0</v>
      </c>
      <c r="R153" s="248">
        <f t="shared" si="12"/>
        <v>0</v>
      </c>
      <c r="S153" s="248">
        <v>0</v>
      </c>
      <c r="T153" s="160">
        <f t="shared" si="13"/>
        <v>0</v>
      </c>
      <c r="AR153" s="161" t="s">
        <v>170</v>
      </c>
      <c r="AT153" s="161" t="s">
        <v>322</v>
      </c>
      <c r="AU153" s="161" t="s">
        <v>80</v>
      </c>
      <c r="AY153" s="211" t="s">
        <v>138</v>
      </c>
      <c r="BE153" s="249">
        <f t="shared" si="14"/>
        <v>0</v>
      </c>
      <c r="BF153" s="249">
        <f t="shared" si="15"/>
        <v>0</v>
      </c>
      <c r="BG153" s="249">
        <f t="shared" si="16"/>
        <v>0</v>
      </c>
      <c r="BH153" s="249">
        <f t="shared" si="17"/>
        <v>0</v>
      </c>
      <c r="BI153" s="249">
        <f t="shared" si="18"/>
        <v>0</v>
      </c>
      <c r="BJ153" s="211" t="s">
        <v>86</v>
      </c>
      <c r="BK153" s="249">
        <f t="shared" si="19"/>
        <v>0</v>
      </c>
      <c r="BL153" s="211" t="s">
        <v>144</v>
      </c>
      <c r="BM153" s="161" t="s">
        <v>334</v>
      </c>
    </row>
    <row r="154" spans="2:65" s="2" customFormat="1" ht="16.5" customHeight="1">
      <c r="B154" s="246"/>
      <c r="C154" s="150" t="s">
        <v>239</v>
      </c>
      <c r="D154" s="150" t="s">
        <v>140</v>
      </c>
      <c r="E154" s="151" t="s">
        <v>4190</v>
      </c>
      <c r="F154" s="152" t="s">
        <v>4191</v>
      </c>
      <c r="G154" s="153" t="s">
        <v>299</v>
      </c>
      <c r="H154" s="154">
        <v>163</v>
      </c>
      <c r="I154" s="178"/>
      <c r="J154" s="155">
        <f t="shared" si="10"/>
        <v>0</v>
      </c>
      <c r="K154" s="247"/>
      <c r="L154" s="39"/>
      <c r="M154" s="157" t="s">
        <v>1</v>
      </c>
      <c r="N154" s="234" t="s">
        <v>39</v>
      </c>
      <c r="O154" s="248">
        <v>0</v>
      </c>
      <c r="P154" s="248">
        <f t="shared" si="11"/>
        <v>0</v>
      </c>
      <c r="Q154" s="248">
        <v>0</v>
      </c>
      <c r="R154" s="248">
        <f t="shared" si="12"/>
        <v>0</v>
      </c>
      <c r="S154" s="248">
        <v>0</v>
      </c>
      <c r="T154" s="160">
        <f t="shared" si="13"/>
        <v>0</v>
      </c>
      <c r="AR154" s="161" t="s">
        <v>144</v>
      </c>
      <c r="AT154" s="161" t="s">
        <v>140</v>
      </c>
      <c r="AU154" s="161" t="s">
        <v>80</v>
      </c>
      <c r="AY154" s="211" t="s">
        <v>138</v>
      </c>
      <c r="BE154" s="249">
        <f t="shared" si="14"/>
        <v>0</v>
      </c>
      <c r="BF154" s="249">
        <f t="shared" si="15"/>
        <v>0</v>
      </c>
      <c r="BG154" s="249">
        <f t="shared" si="16"/>
        <v>0</v>
      </c>
      <c r="BH154" s="249">
        <f t="shared" si="17"/>
        <v>0</v>
      </c>
      <c r="BI154" s="249">
        <f t="shared" si="18"/>
        <v>0</v>
      </c>
      <c r="BJ154" s="211" t="s">
        <v>86</v>
      </c>
      <c r="BK154" s="249">
        <f t="shared" si="19"/>
        <v>0</v>
      </c>
      <c r="BL154" s="211" t="s">
        <v>144</v>
      </c>
      <c r="BM154" s="161" t="s">
        <v>342</v>
      </c>
    </row>
    <row r="155" spans="2:65" s="2" customFormat="1" ht="16.5" customHeight="1">
      <c r="B155" s="246"/>
      <c r="C155" s="163" t="s">
        <v>243</v>
      </c>
      <c r="D155" s="163" t="s">
        <v>322</v>
      </c>
      <c r="E155" s="164" t="s">
        <v>4192</v>
      </c>
      <c r="F155" s="165" t="s">
        <v>4191</v>
      </c>
      <c r="G155" s="166" t="s">
        <v>299</v>
      </c>
      <c r="H155" s="167">
        <v>163</v>
      </c>
      <c r="I155" s="180"/>
      <c r="J155" s="168">
        <f t="shared" si="10"/>
        <v>0</v>
      </c>
      <c r="K155" s="169"/>
      <c r="L155" s="170"/>
      <c r="M155" s="171" t="s">
        <v>1</v>
      </c>
      <c r="N155" s="251" t="s">
        <v>39</v>
      </c>
      <c r="O155" s="248">
        <v>0</v>
      </c>
      <c r="P155" s="248">
        <f t="shared" si="11"/>
        <v>0</v>
      </c>
      <c r="Q155" s="248">
        <v>0</v>
      </c>
      <c r="R155" s="248">
        <f t="shared" si="12"/>
        <v>0</v>
      </c>
      <c r="S155" s="248">
        <v>0</v>
      </c>
      <c r="T155" s="160">
        <f t="shared" si="13"/>
        <v>0</v>
      </c>
      <c r="AR155" s="161" t="s">
        <v>170</v>
      </c>
      <c r="AT155" s="161" t="s">
        <v>322</v>
      </c>
      <c r="AU155" s="161" t="s">
        <v>80</v>
      </c>
      <c r="AY155" s="211" t="s">
        <v>138</v>
      </c>
      <c r="BE155" s="249">
        <f t="shared" si="14"/>
        <v>0</v>
      </c>
      <c r="BF155" s="249">
        <f t="shared" si="15"/>
        <v>0</v>
      </c>
      <c r="BG155" s="249">
        <f t="shared" si="16"/>
        <v>0</v>
      </c>
      <c r="BH155" s="249">
        <f t="shared" si="17"/>
        <v>0</v>
      </c>
      <c r="BI155" s="249">
        <f t="shared" si="18"/>
        <v>0</v>
      </c>
      <c r="BJ155" s="211" t="s">
        <v>86</v>
      </c>
      <c r="BK155" s="249">
        <f t="shared" si="19"/>
        <v>0</v>
      </c>
      <c r="BL155" s="211" t="s">
        <v>144</v>
      </c>
      <c r="BM155" s="161" t="s">
        <v>350</v>
      </c>
    </row>
    <row r="156" spans="2:65" s="2" customFormat="1" ht="24.2" customHeight="1">
      <c r="B156" s="246"/>
      <c r="C156" s="150" t="s">
        <v>247</v>
      </c>
      <c r="D156" s="150" t="s">
        <v>140</v>
      </c>
      <c r="E156" s="151" t="s">
        <v>4193</v>
      </c>
      <c r="F156" s="152" t="s">
        <v>4194</v>
      </c>
      <c r="G156" s="153" t="s">
        <v>299</v>
      </c>
      <c r="H156" s="154">
        <v>6</v>
      </c>
      <c r="I156" s="178"/>
      <c r="J156" s="155">
        <f t="shared" si="10"/>
        <v>0</v>
      </c>
      <c r="K156" s="247"/>
      <c r="L156" s="39"/>
      <c r="M156" s="157" t="s">
        <v>1</v>
      </c>
      <c r="N156" s="234" t="s">
        <v>39</v>
      </c>
      <c r="O156" s="248">
        <v>0</v>
      </c>
      <c r="P156" s="248">
        <f t="shared" si="11"/>
        <v>0</v>
      </c>
      <c r="Q156" s="248">
        <v>0</v>
      </c>
      <c r="R156" s="248">
        <f t="shared" si="12"/>
        <v>0</v>
      </c>
      <c r="S156" s="248">
        <v>0</v>
      </c>
      <c r="T156" s="160">
        <f t="shared" si="13"/>
        <v>0</v>
      </c>
      <c r="AR156" s="161" t="s">
        <v>144</v>
      </c>
      <c r="AT156" s="161" t="s">
        <v>140</v>
      </c>
      <c r="AU156" s="161" t="s">
        <v>80</v>
      </c>
      <c r="AY156" s="211" t="s">
        <v>138</v>
      </c>
      <c r="BE156" s="249">
        <f t="shared" si="14"/>
        <v>0</v>
      </c>
      <c r="BF156" s="249">
        <f t="shared" si="15"/>
        <v>0</v>
      </c>
      <c r="BG156" s="249">
        <f t="shared" si="16"/>
        <v>0</v>
      </c>
      <c r="BH156" s="249">
        <f t="shared" si="17"/>
        <v>0</v>
      </c>
      <c r="BI156" s="249">
        <f t="shared" si="18"/>
        <v>0</v>
      </c>
      <c r="BJ156" s="211" t="s">
        <v>86</v>
      </c>
      <c r="BK156" s="249">
        <f t="shared" si="19"/>
        <v>0</v>
      </c>
      <c r="BL156" s="211" t="s">
        <v>144</v>
      </c>
      <c r="BM156" s="161" t="s">
        <v>358</v>
      </c>
    </row>
    <row r="157" spans="2:65" s="2" customFormat="1" ht="24.2" customHeight="1">
      <c r="B157" s="246"/>
      <c r="C157" s="163" t="s">
        <v>251</v>
      </c>
      <c r="D157" s="163" t="s">
        <v>322</v>
      </c>
      <c r="E157" s="164" t="s">
        <v>4195</v>
      </c>
      <c r="F157" s="165" t="s">
        <v>4194</v>
      </c>
      <c r="G157" s="166" t="s">
        <v>299</v>
      </c>
      <c r="H157" s="167">
        <v>6</v>
      </c>
      <c r="I157" s="180"/>
      <c r="J157" s="168">
        <f t="shared" si="10"/>
        <v>0</v>
      </c>
      <c r="K157" s="169"/>
      <c r="L157" s="170"/>
      <c r="M157" s="171" t="s">
        <v>1</v>
      </c>
      <c r="N157" s="251" t="s">
        <v>39</v>
      </c>
      <c r="O157" s="248">
        <v>0</v>
      </c>
      <c r="P157" s="248">
        <f t="shared" si="11"/>
        <v>0</v>
      </c>
      <c r="Q157" s="248">
        <v>0</v>
      </c>
      <c r="R157" s="248">
        <f t="shared" si="12"/>
        <v>0</v>
      </c>
      <c r="S157" s="248">
        <v>0</v>
      </c>
      <c r="T157" s="160">
        <f t="shared" si="13"/>
        <v>0</v>
      </c>
      <c r="AR157" s="161" t="s">
        <v>170</v>
      </c>
      <c r="AT157" s="161" t="s">
        <v>322</v>
      </c>
      <c r="AU157" s="161" t="s">
        <v>80</v>
      </c>
      <c r="AY157" s="211" t="s">
        <v>138</v>
      </c>
      <c r="BE157" s="249">
        <f t="shared" si="14"/>
        <v>0</v>
      </c>
      <c r="BF157" s="249">
        <f t="shared" si="15"/>
        <v>0</v>
      </c>
      <c r="BG157" s="249">
        <f t="shared" si="16"/>
        <v>0</v>
      </c>
      <c r="BH157" s="249">
        <f t="shared" si="17"/>
        <v>0</v>
      </c>
      <c r="BI157" s="249">
        <f t="shared" si="18"/>
        <v>0</v>
      </c>
      <c r="BJ157" s="211" t="s">
        <v>86</v>
      </c>
      <c r="BK157" s="249">
        <f t="shared" si="19"/>
        <v>0</v>
      </c>
      <c r="BL157" s="211" t="s">
        <v>144</v>
      </c>
      <c r="BM157" s="161" t="s">
        <v>366</v>
      </c>
    </row>
    <row r="158" spans="2:65" s="2" customFormat="1" ht="16.5" customHeight="1">
      <c r="B158" s="246"/>
      <c r="C158" s="150" t="s">
        <v>255</v>
      </c>
      <c r="D158" s="150" t="s">
        <v>140</v>
      </c>
      <c r="E158" s="151" t="s">
        <v>4196</v>
      </c>
      <c r="F158" s="152" t="s">
        <v>4197</v>
      </c>
      <c r="G158" s="153" t="s">
        <v>299</v>
      </c>
      <c r="H158" s="154">
        <v>3</v>
      </c>
      <c r="I158" s="178"/>
      <c r="J158" s="155">
        <f t="shared" si="10"/>
        <v>0</v>
      </c>
      <c r="K158" s="247"/>
      <c r="L158" s="39"/>
      <c r="M158" s="157" t="s">
        <v>1</v>
      </c>
      <c r="N158" s="234" t="s">
        <v>39</v>
      </c>
      <c r="O158" s="248">
        <v>0</v>
      </c>
      <c r="P158" s="248">
        <f t="shared" si="11"/>
        <v>0</v>
      </c>
      <c r="Q158" s="248">
        <v>0</v>
      </c>
      <c r="R158" s="248">
        <f t="shared" si="12"/>
        <v>0</v>
      </c>
      <c r="S158" s="248">
        <v>0</v>
      </c>
      <c r="T158" s="160">
        <f t="shared" si="13"/>
        <v>0</v>
      </c>
      <c r="AR158" s="161" t="s">
        <v>144</v>
      </c>
      <c r="AT158" s="161" t="s">
        <v>140</v>
      </c>
      <c r="AU158" s="161" t="s">
        <v>80</v>
      </c>
      <c r="AY158" s="211" t="s">
        <v>138</v>
      </c>
      <c r="BE158" s="249">
        <f t="shared" si="14"/>
        <v>0</v>
      </c>
      <c r="BF158" s="249">
        <f t="shared" si="15"/>
        <v>0</v>
      </c>
      <c r="BG158" s="249">
        <f t="shared" si="16"/>
        <v>0</v>
      </c>
      <c r="BH158" s="249">
        <f t="shared" si="17"/>
        <v>0</v>
      </c>
      <c r="BI158" s="249">
        <f t="shared" si="18"/>
        <v>0</v>
      </c>
      <c r="BJ158" s="211" t="s">
        <v>86</v>
      </c>
      <c r="BK158" s="249">
        <f t="shared" si="19"/>
        <v>0</v>
      </c>
      <c r="BL158" s="211" t="s">
        <v>144</v>
      </c>
      <c r="BM158" s="161" t="s">
        <v>374</v>
      </c>
    </row>
    <row r="159" spans="2:65" s="2" customFormat="1" ht="16.5" customHeight="1">
      <c r="B159" s="246"/>
      <c r="C159" s="163" t="s">
        <v>259</v>
      </c>
      <c r="D159" s="163" t="s">
        <v>322</v>
      </c>
      <c r="E159" s="164" t="s">
        <v>4198</v>
      </c>
      <c r="F159" s="165" t="s">
        <v>4197</v>
      </c>
      <c r="G159" s="166" t="s">
        <v>299</v>
      </c>
      <c r="H159" s="167">
        <v>3</v>
      </c>
      <c r="I159" s="180"/>
      <c r="J159" s="168">
        <f t="shared" si="10"/>
        <v>0</v>
      </c>
      <c r="K159" s="169"/>
      <c r="L159" s="170"/>
      <c r="M159" s="171" t="s">
        <v>1</v>
      </c>
      <c r="N159" s="251" t="s">
        <v>39</v>
      </c>
      <c r="O159" s="248">
        <v>0</v>
      </c>
      <c r="P159" s="248">
        <f t="shared" si="11"/>
        <v>0</v>
      </c>
      <c r="Q159" s="248">
        <v>0</v>
      </c>
      <c r="R159" s="248">
        <f t="shared" si="12"/>
        <v>0</v>
      </c>
      <c r="S159" s="248">
        <v>0</v>
      </c>
      <c r="T159" s="160">
        <f t="shared" si="13"/>
        <v>0</v>
      </c>
      <c r="AR159" s="161" t="s">
        <v>170</v>
      </c>
      <c r="AT159" s="161" t="s">
        <v>322</v>
      </c>
      <c r="AU159" s="161" t="s">
        <v>80</v>
      </c>
      <c r="AY159" s="211" t="s">
        <v>138</v>
      </c>
      <c r="BE159" s="249">
        <f t="shared" si="14"/>
        <v>0</v>
      </c>
      <c r="BF159" s="249">
        <f t="shared" si="15"/>
        <v>0</v>
      </c>
      <c r="BG159" s="249">
        <f t="shared" si="16"/>
        <v>0</v>
      </c>
      <c r="BH159" s="249">
        <f t="shared" si="17"/>
        <v>0</v>
      </c>
      <c r="BI159" s="249">
        <f t="shared" si="18"/>
        <v>0</v>
      </c>
      <c r="BJ159" s="211" t="s">
        <v>86</v>
      </c>
      <c r="BK159" s="249">
        <f t="shared" si="19"/>
        <v>0</v>
      </c>
      <c r="BL159" s="211" t="s">
        <v>144</v>
      </c>
      <c r="BM159" s="161" t="s">
        <v>382</v>
      </c>
    </row>
    <row r="160" spans="2:65" s="2" customFormat="1" ht="16.5" customHeight="1">
      <c r="B160" s="246"/>
      <c r="C160" s="150" t="s">
        <v>263</v>
      </c>
      <c r="D160" s="150" t="s">
        <v>140</v>
      </c>
      <c r="E160" s="151" t="s">
        <v>4199</v>
      </c>
      <c r="F160" s="152" t="s">
        <v>4200</v>
      </c>
      <c r="G160" s="153" t="s">
        <v>299</v>
      </c>
      <c r="H160" s="154">
        <v>5</v>
      </c>
      <c r="I160" s="178"/>
      <c r="J160" s="155">
        <f t="shared" si="10"/>
        <v>0</v>
      </c>
      <c r="K160" s="247"/>
      <c r="L160" s="39"/>
      <c r="M160" s="157" t="s">
        <v>1</v>
      </c>
      <c r="N160" s="234" t="s">
        <v>39</v>
      </c>
      <c r="O160" s="248">
        <v>0</v>
      </c>
      <c r="P160" s="248">
        <f t="shared" si="11"/>
        <v>0</v>
      </c>
      <c r="Q160" s="248">
        <v>0</v>
      </c>
      <c r="R160" s="248">
        <f t="shared" si="12"/>
        <v>0</v>
      </c>
      <c r="S160" s="248">
        <v>0</v>
      </c>
      <c r="T160" s="160">
        <f t="shared" si="13"/>
        <v>0</v>
      </c>
      <c r="AR160" s="161" t="s">
        <v>144</v>
      </c>
      <c r="AT160" s="161" t="s">
        <v>140</v>
      </c>
      <c r="AU160" s="161" t="s">
        <v>80</v>
      </c>
      <c r="AY160" s="211" t="s">
        <v>138</v>
      </c>
      <c r="BE160" s="249">
        <f t="shared" si="14"/>
        <v>0</v>
      </c>
      <c r="BF160" s="249">
        <f t="shared" si="15"/>
        <v>0</v>
      </c>
      <c r="BG160" s="249">
        <f t="shared" si="16"/>
        <v>0</v>
      </c>
      <c r="BH160" s="249">
        <f t="shared" si="17"/>
        <v>0</v>
      </c>
      <c r="BI160" s="249">
        <f t="shared" si="18"/>
        <v>0</v>
      </c>
      <c r="BJ160" s="211" t="s">
        <v>86</v>
      </c>
      <c r="BK160" s="249">
        <f t="shared" si="19"/>
        <v>0</v>
      </c>
      <c r="BL160" s="211" t="s">
        <v>144</v>
      </c>
      <c r="BM160" s="161" t="s">
        <v>390</v>
      </c>
    </row>
    <row r="161" spans="2:65" s="2" customFormat="1" ht="16.5" customHeight="1">
      <c r="B161" s="246"/>
      <c r="C161" s="163" t="s">
        <v>267</v>
      </c>
      <c r="D161" s="163" t="s">
        <v>322</v>
      </c>
      <c r="E161" s="164" t="s">
        <v>4201</v>
      </c>
      <c r="F161" s="165" t="s">
        <v>4200</v>
      </c>
      <c r="G161" s="166" t="s">
        <v>299</v>
      </c>
      <c r="H161" s="167">
        <v>5</v>
      </c>
      <c r="I161" s="180"/>
      <c r="J161" s="168">
        <f t="shared" si="10"/>
        <v>0</v>
      </c>
      <c r="K161" s="169"/>
      <c r="L161" s="170"/>
      <c r="M161" s="171" t="s">
        <v>1</v>
      </c>
      <c r="N161" s="251" t="s">
        <v>39</v>
      </c>
      <c r="O161" s="248">
        <v>0</v>
      </c>
      <c r="P161" s="248">
        <f t="shared" si="11"/>
        <v>0</v>
      </c>
      <c r="Q161" s="248">
        <v>0</v>
      </c>
      <c r="R161" s="248">
        <f t="shared" si="12"/>
        <v>0</v>
      </c>
      <c r="S161" s="248">
        <v>0</v>
      </c>
      <c r="T161" s="160">
        <f t="shared" si="13"/>
        <v>0</v>
      </c>
      <c r="AR161" s="161" t="s">
        <v>170</v>
      </c>
      <c r="AT161" s="161" t="s">
        <v>322</v>
      </c>
      <c r="AU161" s="161" t="s">
        <v>80</v>
      </c>
      <c r="AY161" s="211" t="s">
        <v>138</v>
      </c>
      <c r="BE161" s="249">
        <f t="shared" si="14"/>
        <v>0</v>
      </c>
      <c r="BF161" s="249">
        <f t="shared" si="15"/>
        <v>0</v>
      </c>
      <c r="BG161" s="249">
        <f t="shared" si="16"/>
        <v>0</v>
      </c>
      <c r="BH161" s="249">
        <f t="shared" si="17"/>
        <v>0</v>
      </c>
      <c r="BI161" s="249">
        <f t="shared" si="18"/>
        <v>0</v>
      </c>
      <c r="BJ161" s="211" t="s">
        <v>86</v>
      </c>
      <c r="BK161" s="249">
        <f t="shared" si="19"/>
        <v>0</v>
      </c>
      <c r="BL161" s="211" t="s">
        <v>144</v>
      </c>
      <c r="BM161" s="161" t="s">
        <v>399</v>
      </c>
    </row>
    <row r="162" spans="2:65" s="2" customFormat="1" ht="16.5" customHeight="1">
      <c r="B162" s="246"/>
      <c r="C162" s="150" t="s">
        <v>271</v>
      </c>
      <c r="D162" s="150" t="s">
        <v>140</v>
      </c>
      <c r="E162" s="151" t="s">
        <v>4202</v>
      </c>
      <c r="F162" s="152" t="s">
        <v>4203</v>
      </c>
      <c r="G162" s="153" t="s">
        <v>299</v>
      </c>
      <c r="H162" s="154">
        <v>1</v>
      </c>
      <c r="I162" s="178"/>
      <c r="J162" s="155">
        <f t="shared" si="10"/>
        <v>0</v>
      </c>
      <c r="K162" s="247"/>
      <c r="L162" s="39"/>
      <c r="M162" s="157" t="s">
        <v>1</v>
      </c>
      <c r="N162" s="234" t="s">
        <v>39</v>
      </c>
      <c r="O162" s="248">
        <v>0</v>
      </c>
      <c r="P162" s="248">
        <f t="shared" si="11"/>
        <v>0</v>
      </c>
      <c r="Q162" s="248">
        <v>0</v>
      </c>
      <c r="R162" s="248">
        <f t="shared" si="12"/>
        <v>0</v>
      </c>
      <c r="S162" s="248">
        <v>0</v>
      </c>
      <c r="T162" s="160">
        <f t="shared" si="13"/>
        <v>0</v>
      </c>
      <c r="AR162" s="161" t="s">
        <v>144</v>
      </c>
      <c r="AT162" s="161" t="s">
        <v>140</v>
      </c>
      <c r="AU162" s="161" t="s">
        <v>80</v>
      </c>
      <c r="AY162" s="211" t="s">
        <v>138</v>
      </c>
      <c r="BE162" s="249">
        <f t="shared" si="14"/>
        <v>0</v>
      </c>
      <c r="BF162" s="249">
        <f t="shared" si="15"/>
        <v>0</v>
      </c>
      <c r="BG162" s="249">
        <f t="shared" si="16"/>
        <v>0</v>
      </c>
      <c r="BH162" s="249">
        <f t="shared" si="17"/>
        <v>0</v>
      </c>
      <c r="BI162" s="249">
        <f t="shared" si="18"/>
        <v>0</v>
      </c>
      <c r="BJ162" s="211" t="s">
        <v>86</v>
      </c>
      <c r="BK162" s="249">
        <f t="shared" si="19"/>
        <v>0</v>
      </c>
      <c r="BL162" s="211" t="s">
        <v>144</v>
      </c>
      <c r="BM162" s="161" t="s">
        <v>407</v>
      </c>
    </row>
    <row r="163" spans="2:65" s="2" customFormat="1" ht="16.5" customHeight="1">
      <c r="B163" s="246"/>
      <c r="C163" s="163" t="s">
        <v>275</v>
      </c>
      <c r="D163" s="163" t="s">
        <v>322</v>
      </c>
      <c r="E163" s="164" t="s">
        <v>4204</v>
      </c>
      <c r="F163" s="165" t="s">
        <v>4203</v>
      </c>
      <c r="G163" s="166" t="s">
        <v>299</v>
      </c>
      <c r="H163" s="167">
        <v>1</v>
      </c>
      <c r="I163" s="180"/>
      <c r="J163" s="168">
        <f t="shared" si="10"/>
        <v>0</v>
      </c>
      <c r="K163" s="169"/>
      <c r="L163" s="170"/>
      <c r="M163" s="171" t="s">
        <v>1</v>
      </c>
      <c r="N163" s="251" t="s">
        <v>39</v>
      </c>
      <c r="O163" s="248">
        <v>0</v>
      </c>
      <c r="P163" s="248">
        <f t="shared" si="11"/>
        <v>0</v>
      </c>
      <c r="Q163" s="248">
        <v>0</v>
      </c>
      <c r="R163" s="248">
        <f t="shared" si="12"/>
        <v>0</v>
      </c>
      <c r="S163" s="248">
        <v>0</v>
      </c>
      <c r="T163" s="160">
        <f t="shared" si="13"/>
        <v>0</v>
      </c>
      <c r="AR163" s="161" t="s">
        <v>170</v>
      </c>
      <c r="AT163" s="161" t="s">
        <v>322</v>
      </c>
      <c r="AU163" s="161" t="s">
        <v>80</v>
      </c>
      <c r="AY163" s="211" t="s">
        <v>138</v>
      </c>
      <c r="BE163" s="249">
        <f t="shared" si="14"/>
        <v>0</v>
      </c>
      <c r="BF163" s="249">
        <f t="shared" si="15"/>
        <v>0</v>
      </c>
      <c r="BG163" s="249">
        <f t="shared" si="16"/>
        <v>0</v>
      </c>
      <c r="BH163" s="249">
        <f t="shared" si="17"/>
        <v>0</v>
      </c>
      <c r="BI163" s="249">
        <f t="shared" si="18"/>
        <v>0</v>
      </c>
      <c r="BJ163" s="211" t="s">
        <v>86</v>
      </c>
      <c r="BK163" s="249">
        <f t="shared" si="19"/>
        <v>0</v>
      </c>
      <c r="BL163" s="211" t="s">
        <v>144</v>
      </c>
      <c r="BM163" s="161" t="s">
        <v>415</v>
      </c>
    </row>
    <row r="164" spans="2:65" s="2" customFormat="1" ht="16.5" customHeight="1">
      <c r="B164" s="246"/>
      <c r="C164" s="150" t="s">
        <v>279</v>
      </c>
      <c r="D164" s="150" t="s">
        <v>140</v>
      </c>
      <c r="E164" s="151" t="s">
        <v>4205</v>
      </c>
      <c r="F164" s="152" t="s">
        <v>4206</v>
      </c>
      <c r="G164" s="153" t="s">
        <v>299</v>
      </c>
      <c r="H164" s="154">
        <v>1</v>
      </c>
      <c r="I164" s="178"/>
      <c r="J164" s="155">
        <f t="shared" si="10"/>
        <v>0</v>
      </c>
      <c r="K164" s="247"/>
      <c r="L164" s="39"/>
      <c r="M164" s="157" t="s">
        <v>1</v>
      </c>
      <c r="N164" s="234" t="s">
        <v>39</v>
      </c>
      <c r="O164" s="248">
        <v>0</v>
      </c>
      <c r="P164" s="248">
        <f t="shared" si="11"/>
        <v>0</v>
      </c>
      <c r="Q164" s="248">
        <v>0</v>
      </c>
      <c r="R164" s="248">
        <f t="shared" si="12"/>
        <v>0</v>
      </c>
      <c r="S164" s="248">
        <v>0</v>
      </c>
      <c r="T164" s="160">
        <f t="shared" si="13"/>
        <v>0</v>
      </c>
      <c r="AR164" s="161" t="s">
        <v>144</v>
      </c>
      <c r="AT164" s="161" t="s">
        <v>140</v>
      </c>
      <c r="AU164" s="161" t="s">
        <v>80</v>
      </c>
      <c r="AY164" s="211" t="s">
        <v>138</v>
      </c>
      <c r="BE164" s="249">
        <f t="shared" si="14"/>
        <v>0</v>
      </c>
      <c r="BF164" s="249">
        <f t="shared" si="15"/>
        <v>0</v>
      </c>
      <c r="BG164" s="249">
        <f t="shared" si="16"/>
        <v>0</v>
      </c>
      <c r="BH164" s="249">
        <f t="shared" si="17"/>
        <v>0</v>
      </c>
      <c r="BI164" s="249">
        <f t="shared" si="18"/>
        <v>0</v>
      </c>
      <c r="BJ164" s="211" t="s">
        <v>86</v>
      </c>
      <c r="BK164" s="249">
        <f t="shared" si="19"/>
        <v>0</v>
      </c>
      <c r="BL164" s="211" t="s">
        <v>144</v>
      </c>
      <c r="BM164" s="161" t="s">
        <v>423</v>
      </c>
    </row>
    <row r="165" spans="2:65" s="2" customFormat="1" ht="16.5" customHeight="1">
      <c r="B165" s="246"/>
      <c r="C165" s="163" t="s">
        <v>283</v>
      </c>
      <c r="D165" s="163" t="s">
        <v>322</v>
      </c>
      <c r="E165" s="164" t="s">
        <v>4207</v>
      </c>
      <c r="F165" s="165" t="s">
        <v>4206</v>
      </c>
      <c r="G165" s="166" t="s">
        <v>299</v>
      </c>
      <c r="H165" s="167">
        <v>1</v>
      </c>
      <c r="I165" s="180"/>
      <c r="J165" s="168">
        <f t="shared" si="10"/>
        <v>0</v>
      </c>
      <c r="K165" s="169"/>
      <c r="L165" s="170"/>
      <c r="M165" s="171" t="s">
        <v>1</v>
      </c>
      <c r="N165" s="251" t="s">
        <v>39</v>
      </c>
      <c r="O165" s="248">
        <v>0</v>
      </c>
      <c r="P165" s="248">
        <f t="shared" si="11"/>
        <v>0</v>
      </c>
      <c r="Q165" s="248">
        <v>0</v>
      </c>
      <c r="R165" s="248">
        <f t="shared" si="12"/>
        <v>0</v>
      </c>
      <c r="S165" s="248">
        <v>0</v>
      </c>
      <c r="T165" s="160">
        <f t="shared" si="13"/>
        <v>0</v>
      </c>
      <c r="AR165" s="161" t="s">
        <v>170</v>
      </c>
      <c r="AT165" s="161" t="s">
        <v>322</v>
      </c>
      <c r="AU165" s="161" t="s">
        <v>80</v>
      </c>
      <c r="AY165" s="211" t="s">
        <v>138</v>
      </c>
      <c r="BE165" s="249">
        <f t="shared" si="14"/>
        <v>0</v>
      </c>
      <c r="BF165" s="249">
        <f t="shared" si="15"/>
        <v>0</v>
      </c>
      <c r="BG165" s="249">
        <f t="shared" si="16"/>
        <v>0</v>
      </c>
      <c r="BH165" s="249">
        <f t="shared" si="17"/>
        <v>0</v>
      </c>
      <c r="BI165" s="249">
        <f t="shared" si="18"/>
        <v>0</v>
      </c>
      <c r="BJ165" s="211" t="s">
        <v>86</v>
      </c>
      <c r="BK165" s="249">
        <f t="shared" si="19"/>
        <v>0</v>
      </c>
      <c r="BL165" s="211" t="s">
        <v>144</v>
      </c>
      <c r="BM165" s="161" t="s">
        <v>431</v>
      </c>
    </row>
    <row r="166" spans="2:65" s="2" customFormat="1" ht="16.5" customHeight="1">
      <c r="B166" s="246"/>
      <c r="C166" s="150" t="s">
        <v>288</v>
      </c>
      <c r="D166" s="150" t="s">
        <v>140</v>
      </c>
      <c r="E166" s="151" t="s">
        <v>4208</v>
      </c>
      <c r="F166" s="152" t="s">
        <v>4209</v>
      </c>
      <c r="G166" s="153" t="s">
        <v>299</v>
      </c>
      <c r="H166" s="154">
        <v>10</v>
      </c>
      <c r="I166" s="178"/>
      <c r="J166" s="155">
        <f t="shared" si="10"/>
        <v>0</v>
      </c>
      <c r="K166" s="247"/>
      <c r="L166" s="39"/>
      <c r="M166" s="157" t="s">
        <v>1</v>
      </c>
      <c r="N166" s="234" t="s">
        <v>39</v>
      </c>
      <c r="O166" s="248">
        <v>0</v>
      </c>
      <c r="P166" s="248">
        <f t="shared" si="11"/>
        <v>0</v>
      </c>
      <c r="Q166" s="248">
        <v>0</v>
      </c>
      <c r="R166" s="248">
        <f t="shared" si="12"/>
        <v>0</v>
      </c>
      <c r="S166" s="248">
        <v>0</v>
      </c>
      <c r="T166" s="160">
        <f t="shared" si="13"/>
        <v>0</v>
      </c>
      <c r="AR166" s="161" t="s">
        <v>144</v>
      </c>
      <c r="AT166" s="161" t="s">
        <v>140</v>
      </c>
      <c r="AU166" s="161" t="s">
        <v>80</v>
      </c>
      <c r="AY166" s="211" t="s">
        <v>138</v>
      </c>
      <c r="BE166" s="249">
        <f t="shared" si="14"/>
        <v>0</v>
      </c>
      <c r="BF166" s="249">
        <f t="shared" si="15"/>
        <v>0</v>
      </c>
      <c r="BG166" s="249">
        <f t="shared" si="16"/>
        <v>0</v>
      </c>
      <c r="BH166" s="249">
        <f t="shared" si="17"/>
        <v>0</v>
      </c>
      <c r="BI166" s="249">
        <f t="shared" si="18"/>
        <v>0</v>
      </c>
      <c r="BJ166" s="211" t="s">
        <v>86</v>
      </c>
      <c r="BK166" s="249">
        <f t="shared" si="19"/>
        <v>0</v>
      </c>
      <c r="BL166" s="211" t="s">
        <v>144</v>
      </c>
      <c r="BM166" s="161" t="s">
        <v>439</v>
      </c>
    </row>
    <row r="167" spans="2:65" s="2" customFormat="1" ht="16.5" customHeight="1">
      <c r="B167" s="246"/>
      <c r="C167" s="163" t="s">
        <v>292</v>
      </c>
      <c r="D167" s="163" t="s">
        <v>322</v>
      </c>
      <c r="E167" s="164" t="s">
        <v>4210</v>
      </c>
      <c r="F167" s="165" t="s">
        <v>4209</v>
      </c>
      <c r="G167" s="166" t="s">
        <v>299</v>
      </c>
      <c r="H167" s="167">
        <v>10</v>
      </c>
      <c r="I167" s="180"/>
      <c r="J167" s="168">
        <f t="shared" si="10"/>
        <v>0</v>
      </c>
      <c r="K167" s="169"/>
      <c r="L167" s="170"/>
      <c r="M167" s="171" t="s">
        <v>1</v>
      </c>
      <c r="N167" s="251" t="s">
        <v>39</v>
      </c>
      <c r="O167" s="248">
        <v>0</v>
      </c>
      <c r="P167" s="248">
        <f t="shared" si="11"/>
        <v>0</v>
      </c>
      <c r="Q167" s="248">
        <v>0</v>
      </c>
      <c r="R167" s="248">
        <f t="shared" si="12"/>
        <v>0</v>
      </c>
      <c r="S167" s="248">
        <v>0</v>
      </c>
      <c r="T167" s="160">
        <f t="shared" si="13"/>
        <v>0</v>
      </c>
      <c r="AR167" s="161" t="s">
        <v>170</v>
      </c>
      <c r="AT167" s="161" t="s">
        <v>322</v>
      </c>
      <c r="AU167" s="161" t="s">
        <v>80</v>
      </c>
      <c r="AY167" s="211" t="s">
        <v>138</v>
      </c>
      <c r="BE167" s="249">
        <f t="shared" si="14"/>
        <v>0</v>
      </c>
      <c r="BF167" s="249">
        <f t="shared" si="15"/>
        <v>0</v>
      </c>
      <c r="BG167" s="249">
        <f t="shared" si="16"/>
        <v>0</v>
      </c>
      <c r="BH167" s="249">
        <f t="shared" si="17"/>
        <v>0</v>
      </c>
      <c r="BI167" s="249">
        <f t="shared" si="18"/>
        <v>0</v>
      </c>
      <c r="BJ167" s="211" t="s">
        <v>86</v>
      </c>
      <c r="BK167" s="249">
        <f t="shared" si="19"/>
        <v>0</v>
      </c>
      <c r="BL167" s="211" t="s">
        <v>144</v>
      </c>
      <c r="BM167" s="161" t="s">
        <v>447</v>
      </c>
    </row>
    <row r="168" spans="2:65" s="2" customFormat="1" ht="16.5" customHeight="1">
      <c r="B168" s="246"/>
      <c r="C168" s="150" t="s">
        <v>296</v>
      </c>
      <c r="D168" s="150" t="s">
        <v>140</v>
      </c>
      <c r="E168" s="151" t="s">
        <v>4211</v>
      </c>
      <c r="F168" s="152" t="s">
        <v>4212</v>
      </c>
      <c r="G168" s="153" t="s">
        <v>299</v>
      </c>
      <c r="H168" s="154">
        <v>1</v>
      </c>
      <c r="I168" s="178"/>
      <c r="J168" s="155">
        <f t="shared" si="10"/>
        <v>0</v>
      </c>
      <c r="K168" s="247"/>
      <c r="L168" s="39"/>
      <c r="M168" s="157" t="s">
        <v>1</v>
      </c>
      <c r="N168" s="234" t="s">
        <v>39</v>
      </c>
      <c r="O168" s="248">
        <v>0</v>
      </c>
      <c r="P168" s="248">
        <f t="shared" si="11"/>
        <v>0</v>
      </c>
      <c r="Q168" s="248">
        <v>0</v>
      </c>
      <c r="R168" s="248">
        <f t="shared" si="12"/>
        <v>0</v>
      </c>
      <c r="S168" s="248">
        <v>0</v>
      </c>
      <c r="T168" s="160">
        <f t="shared" si="13"/>
        <v>0</v>
      </c>
      <c r="AR168" s="161" t="s">
        <v>144</v>
      </c>
      <c r="AT168" s="161" t="s">
        <v>140</v>
      </c>
      <c r="AU168" s="161" t="s">
        <v>80</v>
      </c>
      <c r="AY168" s="211" t="s">
        <v>138</v>
      </c>
      <c r="BE168" s="249">
        <f t="shared" si="14"/>
        <v>0</v>
      </c>
      <c r="BF168" s="249">
        <f t="shared" si="15"/>
        <v>0</v>
      </c>
      <c r="BG168" s="249">
        <f t="shared" si="16"/>
        <v>0</v>
      </c>
      <c r="BH168" s="249">
        <f t="shared" si="17"/>
        <v>0</v>
      </c>
      <c r="BI168" s="249">
        <f t="shared" si="18"/>
        <v>0</v>
      </c>
      <c r="BJ168" s="211" t="s">
        <v>86</v>
      </c>
      <c r="BK168" s="249">
        <f t="shared" si="19"/>
        <v>0</v>
      </c>
      <c r="BL168" s="211" t="s">
        <v>144</v>
      </c>
      <c r="BM168" s="161" t="s">
        <v>455</v>
      </c>
    </row>
    <row r="169" spans="2:65" s="2" customFormat="1" ht="16.5" customHeight="1">
      <c r="B169" s="246"/>
      <c r="C169" s="163" t="s">
        <v>301</v>
      </c>
      <c r="D169" s="163" t="s">
        <v>322</v>
      </c>
      <c r="E169" s="164" t="s">
        <v>4213</v>
      </c>
      <c r="F169" s="165" t="s">
        <v>4212</v>
      </c>
      <c r="G169" s="166" t="s">
        <v>299</v>
      </c>
      <c r="H169" s="167">
        <v>1</v>
      </c>
      <c r="I169" s="180"/>
      <c r="J169" s="168">
        <f t="shared" si="10"/>
        <v>0</v>
      </c>
      <c r="K169" s="169"/>
      <c r="L169" s="170"/>
      <c r="M169" s="171" t="s">
        <v>1</v>
      </c>
      <c r="N169" s="251" t="s">
        <v>39</v>
      </c>
      <c r="O169" s="248">
        <v>0</v>
      </c>
      <c r="P169" s="248">
        <f t="shared" si="11"/>
        <v>0</v>
      </c>
      <c r="Q169" s="248">
        <v>0</v>
      </c>
      <c r="R169" s="248">
        <f t="shared" si="12"/>
        <v>0</v>
      </c>
      <c r="S169" s="248">
        <v>0</v>
      </c>
      <c r="T169" s="160">
        <f t="shared" si="13"/>
        <v>0</v>
      </c>
      <c r="AR169" s="161" t="s">
        <v>170</v>
      </c>
      <c r="AT169" s="161" t="s">
        <v>322</v>
      </c>
      <c r="AU169" s="161" t="s">
        <v>80</v>
      </c>
      <c r="AY169" s="211" t="s">
        <v>138</v>
      </c>
      <c r="BE169" s="249">
        <f t="shared" si="14"/>
        <v>0</v>
      </c>
      <c r="BF169" s="249">
        <f t="shared" si="15"/>
        <v>0</v>
      </c>
      <c r="BG169" s="249">
        <f t="shared" si="16"/>
        <v>0</v>
      </c>
      <c r="BH169" s="249">
        <f t="shared" si="17"/>
        <v>0</v>
      </c>
      <c r="BI169" s="249">
        <f t="shared" si="18"/>
        <v>0</v>
      </c>
      <c r="BJ169" s="211" t="s">
        <v>86</v>
      </c>
      <c r="BK169" s="249">
        <f t="shared" si="19"/>
        <v>0</v>
      </c>
      <c r="BL169" s="211" t="s">
        <v>144</v>
      </c>
      <c r="BM169" s="161" t="s">
        <v>463</v>
      </c>
    </row>
    <row r="170" spans="2:65" s="2" customFormat="1" ht="21.75" customHeight="1">
      <c r="B170" s="246"/>
      <c r="C170" s="150" t="s">
        <v>305</v>
      </c>
      <c r="D170" s="150" t="s">
        <v>140</v>
      </c>
      <c r="E170" s="151" t="s">
        <v>4214</v>
      </c>
      <c r="F170" s="152" t="s">
        <v>4215</v>
      </c>
      <c r="G170" s="153" t="s">
        <v>299</v>
      </c>
      <c r="H170" s="154">
        <v>29</v>
      </c>
      <c r="I170" s="178"/>
      <c r="J170" s="155">
        <f t="shared" si="10"/>
        <v>0</v>
      </c>
      <c r="K170" s="247"/>
      <c r="L170" s="39"/>
      <c r="M170" s="157" t="s">
        <v>1</v>
      </c>
      <c r="N170" s="234" t="s">
        <v>39</v>
      </c>
      <c r="O170" s="248">
        <v>0</v>
      </c>
      <c r="P170" s="248">
        <f t="shared" si="11"/>
        <v>0</v>
      </c>
      <c r="Q170" s="248">
        <v>0</v>
      </c>
      <c r="R170" s="248">
        <f t="shared" si="12"/>
        <v>0</v>
      </c>
      <c r="S170" s="248">
        <v>0</v>
      </c>
      <c r="T170" s="160">
        <f t="shared" si="13"/>
        <v>0</v>
      </c>
      <c r="AR170" s="161" t="s">
        <v>144</v>
      </c>
      <c r="AT170" s="161" t="s">
        <v>140</v>
      </c>
      <c r="AU170" s="161" t="s">
        <v>80</v>
      </c>
      <c r="AY170" s="211" t="s">
        <v>138</v>
      </c>
      <c r="BE170" s="249">
        <f t="shared" si="14"/>
        <v>0</v>
      </c>
      <c r="BF170" s="249">
        <f t="shared" si="15"/>
        <v>0</v>
      </c>
      <c r="BG170" s="249">
        <f t="shared" si="16"/>
        <v>0</v>
      </c>
      <c r="BH170" s="249">
        <f t="shared" si="17"/>
        <v>0</v>
      </c>
      <c r="BI170" s="249">
        <f t="shared" si="18"/>
        <v>0</v>
      </c>
      <c r="BJ170" s="211" t="s">
        <v>86</v>
      </c>
      <c r="BK170" s="249">
        <f t="shared" si="19"/>
        <v>0</v>
      </c>
      <c r="BL170" s="211" t="s">
        <v>144</v>
      </c>
      <c r="BM170" s="161" t="s">
        <v>471</v>
      </c>
    </row>
    <row r="171" spans="2:65" s="2" customFormat="1" ht="21.75" customHeight="1">
      <c r="B171" s="246"/>
      <c r="C171" s="163" t="s">
        <v>309</v>
      </c>
      <c r="D171" s="163" t="s">
        <v>322</v>
      </c>
      <c r="E171" s="164" t="s">
        <v>4216</v>
      </c>
      <c r="F171" s="165" t="s">
        <v>4215</v>
      </c>
      <c r="G171" s="166" t="s">
        <v>299</v>
      </c>
      <c r="H171" s="167">
        <v>29</v>
      </c>
      <c r="I171" s="180"/>
      <c r="J171" s="168">
        <f t="shared" si="10"/>
        <v>0</v>
      </c>
      <c r="K171" s="169"/>
      <c r="L171" s="170"/>
      <c r="M171" s="171" t="s">
        <v>1</v>
      </c>
      <c r="N171" s="251" t="s">
        <v>39</v>
      </c>
      <c r="O171" s="248">
        <v>0</v>
      </c>
      <c r="P171" s="248">
        <f t="shared" si="11"/>
        <v>0</v>
      </c>
      <c r="Q171" s="248">
        <v>0</v>
      </c>
      <c r="R171" s="248">
        <f t="shared" si="12"/>
        <v>0</v>
      </c>
      <c r="S171" s="248">
        <v>0</v>
      </c>
      <c r="T171" s="160">
        <f t="shared" si="13"/>
        <v>0</v>
      </c>
      <c r="AR171" s="161" t="s">
        <v>170</v>
      </c>
      <c r="AT171" s="161" t="s">
        <v>322</v>
      </c>
      <c r="AU171" s="161" t="s">
        <v>80</v>
      </c>
      <c r="AY171" s="211" t="s">
        <v>138</v>
      </c>
      <c r="BE171" s="249">
        <f t="shared" si="14"/>
        <v>0</v>
      </c>
      <c r="BF171" s="249">
        <f t="shared" si="15"/>
        <v>0</v>
      </c>
      <c r="BG171" s="249">
        <f t="shared" si="16"/>
        <v>0</v>
      </c>
      <c r="BH171" s="249">
        <f t="shared" si="17"/>
        <v>0</v>
      </c>
      <c r="BI171" s="249">
        <f t="shared" si="18"/>
        <v>0</v>
      </c>
      <c r="BJ171" s="211" t="s">
        <v>86</v>
      </c>
      <c r="BK171" s="249">
        <f t="shared" si="19"/>
        <v>0</v>
      </c>
      <c r="BL171" s="211" t="s">
        <v>144</v>
      </c>
      <c r="BM171" s="161" t="s">
        <v>479</v>
      </c>
    </row>
    <row r="172" spans="2:65" s="2" customFormat="1" ht="24.2" customHeight="1">
      <c r="B172" s="246"/>
      <c r="C172" s="150" t="s">
        <v>313</v>
      </c>
      <c r="D172" s="150" t="s">
        <v>140</v>
      </c>
      <c r="E172" s="151" t="s">
        <v>4217</v>
      </c>
      <c r="F172" s="152" t="s">
        <v>4218</v>
      </c>
      <c r="G172" s="153" t="s">
        <v>299</v>
      </c>
      <c r="H172" s="154">
        <v>29</v>
      </c>
      <c r="I172" s="178"/>
      <c r="J172" s="155">
        <f t="shared" si="10"/>
        <v>0</v>
      </c>
      <c r="K172" s="247"/>
      <c r="L172" s="39"/>
      <c r="M172" s="157" t="s">
        <v>1</v>
      </c>
      <c r="N172" s="234" t="s">
        <v>39</v>
      </c>
      <c r="O172" s="248">
        <v>0</v>
      </c>
      <c r="P172" s="248">
        <f t="shared" si="11"/>
        <v>0</v>
      </c>
      <c r="Q172" s="248">
        <v>0</v>
      </c>
      <c r="R172" s="248">
        <f t="shared" si="12"/>
        <v>0</v>
      </c>
      <c r="S172" s="248">
        <v>0</v>
      </c>
      <c r="T172" s="160">
        <f t="shared" si="13"/>
        <v>0</v>
      </c>
      <c r="AR172" s="161" t="s">
        <v>144</v>
      </c>
      <c r="AT172" s="161" t="s">
        <v>140</v>
      </c>
      <c r="AU172" s="161" t="s">
        <v>80</v>
      </c>
      <c r="AY172" s="211" t="s">
        <v>138</v>
      </c>
      <c r="BE172" s="249">
        <f t="shared" si="14"/>
        <v>0</v>
      </c>
      <c r="BF172" s="249">
        <f t="shared" si="15"/>
        <v>0</v>
      </c>
      <c r="BG172" s="249">
        <f t="shared" si="16"/>
        <v>0</v>
      </c>
      <c r="BH172" s="249">
        <f t="shared" si="17"/>
        <v>0</v>
      </c>
      <c r="BI172" s="249">
        <f t="shared" si="18"/>
        <v>0</v>
      </c>
      <c r="BJ172" s="211" t="s">
        <v>86</v>
      </c>
      <c r="BK172" s="249">
        <f t="shared" si="19"/>
        <v>0</v>
      </c>
      <c r="BL172" s="211" t="s">
        <v>144</v>
      </c>
      <c r="BM172" s="161" t="s">
        <v>487</v>
      </c>
    </row>
    <row r="173" spans="2:65" s="2" customFormat="1" ht="24.2" customHeight="1">
      <c r="B173" s="246"/>
      <c r="C173" s="163" t="s">
        <v>317</v>
      </c>
      <c r="D173" s="163" t="s">
        <v>322</v>
      </c>
      <c r="E173" s="164" t="s">
        <v>4219</v>
      </c>
      <c r="F173" s="165" t="s">
        <v>4218</v>
      </c>
      <c r="G173" s="166" t="s">
        <v>299</v>
      </c>
      <c r="H173" s="167">
        <v>29</v>
      </c>
      <c r="I173" s="180"/>
      <c r="J173" s="168">
        <f t="shared" si="10"/>
        <v>0</v>
      </c>
      <c r="K173" s="169"/>
      <c r="L173" s="170"/>
      <c r="M173" s="171" t="s">
        <v>1</v>
      </c>
      <c r="N173" s="251" t="s">
        <v>39</v>
      </c>
      <c r="O173" s="248">
        <v>0</v>
      </c>
      <c r="P173" s="248">
        <f t="shared" si="11"/>
        <v>0</v>
      </c>
      <c r="Q173" s="248">
        <v>0</v>
      </c>
      <c r="R173" s="248">
        <f t="shared" si="12"/>
        <v>0</v>
      </c>
      <c r="S173" s="248">
        <v>0</v>
      </c>
      <c r="T173" s="160">
        <f t="shared" si="13"/>
        <v>0</v>
      </c>
      <c r="AR173" s="161" t="s">
        <v>170</v>
      </c>
      <c r="AT173" s="161" t="s">
        <v>322</v>
      </c>
      <c r="AU173" s="161" t="s">
        <v>80</v>
      </c>
      <c r="AY173" s="211" t="s">
        <v>138</v>
      </c>
      <c r="BE173" s="249">
        <f t="shared" si="14"/>
        <v>0</v>
      </c>
      <c r="BF173" s="249">
        <f t="shared" si="15"/>
        <v>0</v>
      </c>
      <c r="BG173" s="249">
        <f t="shared" si="16"/>
        <v>0</v>
      </c>
      <c r="BH173" s="249">
        <f t="shared" si="17"/>
        <v>0</v>
      </c>
      <c r="BI173" s="249">
        <f t="shared" si="18"/>
        <v>0</v>
      </c>
      <c r="BJ173" s="211" t="s">
        <v>86</v>
      </c>
      <c r="BK173" s="249">
        <f t="shared" si="19"/>
        <v>0</v>
      </c>
      <c r="BL173" s="211" t="s">
        <v>144</v>
      </c>
      <c r="BM173" s="161" t="s">
        <v>496</v>
      </c>
    </row>
    <row r="174" spans="2:65" s="2" customFormat="1" ht="16.5" customHeight="1">
      <c r="B174" s="246"/>
      <c r="C174" s="150" t="s">
        <v>321</v>
      </c>
      <c r="D174" s="150" t="s">
        <v>140</v>
      </c>
      <c r="E174" s="151" t="s">
        <v>4220</v>
      </c>
      <c r="F174" s="152" t="s">
        <v>4221</v>
      </c>
      <c r="G174" s="153" t="s">
        <v>299</v>
      </c>
      <c r="H174" s="154">
        <v>41</v>
      </c>
      <c r="I174" s="178"/>
      <c r="J174" s="155">
        <f t="shared" si="10"/>
        <v>0</v>
      </c>
      <c r="K174" s="247"/>
      <c r="L174" s="39"/>
      <c r="M174" s="157" t="s">
        <v>1</v>
      </c>
      <c r="N174" s="234" t="s">
        <v>39</v>
      </c>
      <c r="O174" s="248">
        <v>0</v>
      </c>
      <c r="P174" s="248">
        <f t="shared" si="11"/>
        <v>0</v>
      </c>
      <c r="Q174" s="248">
        <v>0</v>
      </c>
      <c r="R174" s="248">
        <f t="shared" si="12"/>
        <v>0</v>
      </c>
      <c r="S174" s="248">
        <v>0</v>
      </c>
      <c r="T174" s="160">
        <f t="shared" si="13"/>
        <v>0</v>
      </c>
      <c r="AR174" s="161" t="s">
        <v>144</v>
      </c>
      <c r="AT174" s="161" t="s">
        <v>140</v>
      </c>
      <c r="AU174" s="161" t="s">
        <v>80</v>
      </c>
      <c r="AY174" s="211" t="s">
        <v>138</v>
      </c>
      <c r="BE174" s="249">
        <f t="shared" si="14"/>
        <v>0</v>
      </c>
      <c r="BF174" s="249">
        <f t="shared" si="15"/>
        <v>0</v>
      </c>
      <c r="BG174" s="249">
        <f t="shared" si="16"/>
        <v>0</v>
      </c>
      <c r="BH174" s="249">
        <f t="shared" si="17"/>
        <v>0</v>
      </c>
      <c r="BI174" s="249">
        <f t="shared" si="18"/>
        <v>0</v>
      </c>
      <c r="BJ174" s="211" t="s">
        <v>86</v>
      </c>
      <c r="BK174" s="249">
        <f t="shared" si="19"/>
        <v>0</v>
      </c>
      <c r="BL174" s="211" t="s">
        <v>144</v>
      </c>
      <c r="BM174" s="161" t="s">
        <v>504</v>
      </c>
    </row>
    <row r="175" spans="2:65" s="2" customFormat="1" ht="16.5" customHeight="1">
      <c r="B175" s="246"/>
      <c r="C175" s="163" t="s">
        <v>326</v>
      </c>
      <c r="D175" s="163" t="s">
        <v>322</v>
      </c>
      <c r="E175" s="164" t="s">
        <v>4222</v>
      </c>
      <c r="F175" s="165" t="s">
        <v>4223</v>
      </c>
      <c r="G175" s="166" t="s">
        <v>299</v>
      </c>
      <c r="H175" s="167">
        <v>41</v>
      </c>
      <c r="I175" s="180"/>
      <c r="J175" s="168">
        <f t="shared" si="10"/>
        <v>0</v>
      </c>
      <c r="K175" s="169"/>
      <c r="L175" s="170"/>
      <c r="M175" s="171" t="s">
        <v>1</v>
      </c>
      <c r="N175" s="251" t="s">
        <v>39</v>
      </c>
      <c r="O175" s="248">
        <v>0</v>
      </c>
      <c r="P175" s="248">
        <f t="shared" si="11"/>
        <v>0</v>
      </c>
      <c r="Q175" s="248">
        <v>0</v>
      </c>
      <c r="R175" s="248">
        <f t="shared" si="12"/>
        <v>0</v>
      </c>
      <c r="S175" s="248">
        <v>0</v>
      </c>
      <c r="T175" s="160">
        <f t="shared" si="13"/>
        <v>0</v>
      </c>
      <c r="AR175" s="161" t="s">
        <v>170</v>
      </c>
      <c r="AT175" s="161" t="s">
        <v>322</v>
      </c>
      <c r="AU175" s="161" t="s">
        <v>80</v>
      </c>
      <c r="AY175" s="211" t="s">
        <v>138</v>
      </c>
      <c r="BE175" s="249">
        <f t="shared" si="14"/>
        <v>0</v>
      </c>
      <c r="BF175" s="249">
        <f t="shared" si="15"/>
        <v>0</v>
      </c>
      <c r="BG175" s="249">
        <f t="shared" si="16"/>
        <v>0</v>
      </c>
      <c r="BH175" s="249">
        <f t="shared" si="17"/>
        <v>0</v>
      </c>
      <c r="BI175" s="249">
        <f t="shared" si="18"/>
        <v>0</v>
      </c>
      <c r="BJ175" s="211" t="s">
        <v>86</v>
      </c>
      <c r="BK175" s="249">
        <f t="shared" si="19"/>
        <v>0</v>
      </c>
      <c r="BL175" s="211" t="s">
        <v>144</v>
      </c>
      <c r="BM175" s="161" t="s">
        <v>512</v>
      </c>
    </row>
    <row r="176" spans="2:65" s="2" customFormat="1" ht="24.2" customHeight="1">
      <c r="B176" s="246"/>
      <c r="C176" s="163" t="s">
        <v>330</v>
      </c>
      <c r="D176" s="163" t="s">
        <v>322</v>
      </c>
      <c r="E176" s="164" t="s">
        <v>4224</v>
      </c>
      <c r="F176" s="165" t="s">
        <v>4225</v>
      </c>
      <c r="G176" s="166" t="s">
        <v>299</v>
      </c>
      <c r="H176" s="167">
        <v>1</v>
      </c>
      <c r="I176" s="180"/>
      <c r="J176" s="168">
        <f t="shared" si="10"/>
        <v>0</v>
      </c>
      <c r="K176" s="169"/>
      <c r="L176" s="170"/>
      <c r="M176" s="171" t="s">
        <v>1</v>
      </c>
      <c r="N176" s="251" t="s">
        <v>39</v>
      </c>
      <c r="O176" s="248">
        <v>0</v>
      </c>
      <c r="P176" s="248">
        <f t="shared" si="11"/>
        <v>0</v>
      </c>
      <c r="Q176" s="248">
        <v>0</v>
      </c>
      <c r="R176" s="248">
        <f t="shared" si="12"/>
        <v>0</v>
      </c>
      <c r="S176" s="248">
        <v>0</v>
      </c>
      <c r="T176" s="160">
        <f t="shared" si="13"/>
        <v>0</v>
      </c>
      <c r="AR176" s="161" t="s">
        <v>170</v>
      </c>
      <c r="AT176" s="161" t="s">
        <v>322</v>
      </c>
      <c r="AU176" s="161" t="s">
        <v>80</v>
      </c>
      <c r="AY176" s="211" t="s">
        <v>138</v>
      </c>
      <c r="BE176" s="249">
        <f t="shared" si="14"/>
        <v>0</v>
      </c>
      <c r="BF176" s="249">
        <f t="shared" si="15"/>
        <v>0</v>
      </c>
      <c r="BG176" s="249">
        <f t="shared" si="16"/>
        <v>0</v>
      </c>
      <c r="BH176" s="249">
        <f t="shared" si="17"/>
        <v>0</v>
      </c>
      <c r="BI176" s="249">
        <f t="shared" si="18"/>
        <v>0</v>
      </c>
      <c r="BJ176" s="211" t="s">
        <v>86</v>
      </c>
      <c r="BK176" s="249">
        <f t="shared" si="19"/>
        <v>0</v>
      </c>
      <c r="BL176" s="211" t="s">
        <v>144</v>
      </c>
      <c r="BM176" s="161" t="s">
        <v>521</v>
      </c>
    </row>
    <row r="177" spans="2:65" s="2" customFormat="1" ht="16.5" customHeight="1">
      <c r="B177" s="246"/>
      <c r="C177" s="150" t="s">
        <v>334</v>
      </c>
      <c r="D177" s="150" t="s">
        <v>140</v>
      </c>
      <c r="E177" s="151" t="s">
        <v>4226</v>
      </c>
      <c r="F177" s="152" t="s">
        <v>4227</v>
      </c>
      <c r="G177" s="153" t="s">
        <v>299</v>
      </c>
      <c r="H177" s="154">
        <v>1</v>
      </c>
      <c r="I177" s="178"/>
      <c r="J177" s="155">
        <f t="shared" si="10"/>
        <v>0</v>
      </c>
      <c r="K177" s="247"/>
      <c r="L177" s="39"/>
      <c r="M177" s="157" t="s">
        <v>1</v>
      </c>
      <c r="N177" s="234" t="s">
        <v>39</v>
      </c>
      <c r="O177" s="248">
        <v>0</v>
      </c>
      <c r="P177" s="248">
        <f t="shared" si="11"/>
        <v>0</v>
      </c>
      <c r="Q177" s="248">
        <v>0</v>
      </c>
      <c r="R177" s="248">
        <f t="shared" si="12"/>
        <v>0</v>
      </c>
      <c r="S177" s="248">
        <v>0</v>
      </c>
      <c r="T177" s="160">
        <f t="shared" si="13"/>
        <v>0</v>
      </c>
      <c r="AR177" s="161" t="s">
        <v>144</v>
      </c>
      <c r="AT177" s="161" t="s">
        <v>140</v>
      </c>
      <c r="AU177" s="161" t="s">
        <v>80</v>
      </c>
      <c r="AY177" s="211" t="s">
        <v>138</v>
      </c>
      <c r="BE177" s="249">
        <f t="shared" si="14"/>
        <v>0</v>
      </c>
      <c r="BF177" s="249">
        <f t="shared" si="15"/>
        <v>0</v>
      </c>
      <c r="BG177" s="249">
        <f t="shared" si="16"/>
        <v>0</v>
      </c>
      <c r="BH177" s="249">
        <f t="shared" si="17"/>
        <v>0</v>
      </c>
      <c r="BI177" s="249">
        <f t="shared" si="18"/>
        <v>0</v>
      </c>
      <c r="BJ177" s="211" t="s">
        <v>86</v>
      </c>
      <c r="BK177" s="249">
        <f t="shared" si="19"/>
        <v>0</v>
      </c>
      <c r="BL177" s="211" t="s">
        <v>144</v>
      </c>
      <c r="BM177" s="161" t="s">
        <v>529</v>
      </c>
    </row>
    <row r="178" spans="2:65" s="2" customFormat="1" ht="16.5" customHeight="1">
      <c r="B178" s="246"/>
      <c r="C178" s="163" t="s">
        <v>338</v>
      </c>
      <c r="D178" s="163" t="s">
        <v>322</v>
      </c>
      <c r="E178" s="164" t="s">
        <v>4228</v>
      </c>
      <c r="F178" s="165" t="s">
        <v>4227</v>
      </c>
      <c r="G178" s="166" t="s">
        <v>299</v>
      </c>
      <c r="H178" s="167">
        <v>1</v>
      </c>
      <c r="I178" s="180"/>
      <c r="J178" s="168">
        <f t="shared" si="10"/>
        <v>0</v>
      </c>
      <c r="K178" s="169"/>
      <c r="L178" s="170"/>
      <c r="M178" s="171" t="s">
        <v>1</v>
      </c>
      <c r="N178" s="251" t="s">
        <v>39</v>
      </c>
      <c r="O178" s="248">
        <v>0</v>
      </c>
      <c r="P178" s="248">
        <f t="shared" si="11"/>
        <v>0</v>
      </c>
      <c r="Q178" s="248">
        <v>0</v>
      </c>
      <c r="R178" s="248">
        <f t="shared" si="12"/>
        <v>0</v>
      </c>
      <c r="S178" s="248">
        <v>0</v>
      </c>
      <c r="T178" s="160">
        <f t="shared" si="13"/>
        <v>0</v>
      </c>
      <c r="AR178" s="161" t="s">
        <v>170</v>
      </c>
      <c r="AT178" s="161" t="s">
        <v>322</v>
      </c>
      <c r="AU178" s="161" t="s">
        <v>80</v>
      </c>
      <c r="AY178" s="211" t="s">
        <v>138</v>
      </c>
      <c r="BE178" s="249">
        <f t="shared" si="14"/>
        <v>0</v>
      </c>
      <c r="BF178" s="249">
        <f t="shared" si="15"/>
        <v>0</v>
      </c>
      <c r="BG178" s="249">
        <f t="shared" si="16"/>
        <v>0</v>
      </c>
      <c r="BH178" s="249">
        <f t="shared" si="17"/>
        <v>0</v>
      </c>
      <c r="BI178" s="249">
        <f t="shared" si="18"/>
        <v>0</v>
      </c>
      <c r="BJ178" s="211" t="s">
        <v>86</v>
      </c>
      <c r="BK178" s="249">
        <f t="shared" si="19"/>
        <v>0</v>
      </c>
      <c r="BL178" s="211" t="s">
        <v>144</v>
      </c>
      <c r="BM178" s="161" t="s">
        <v>537</v>
      </c>
    </row>
    <row r="179" spans="2:65" s="2" customFormat="1" ht="24.2" customHeight="1">
      <c r="B179" s="246"/>
      <c r="C179" s="150" t="s">
        <v>342</v>
      </c>
      <c r="D179" s="150" t="s">
        <v>140</v>
      </c>
      <c r="E179" s="151" t="s">
        <v>4229</v>
      </c>
      <c r="F179" s="152" t="s">
        <v>4230</v>
      </c>
      <c r="G179" s="153" t="s">
        <v>299</v>
      </c>
      <c r="H179" s="154">
        <v>1</v>
      </c>
      <c r="I179" s="178"/>
      <c r="J179" s="155">
        <f t="shared" si="10"/>
        <v>0</v>
      </c>
      <c r="K179" s="247"/>
      <c r="L179" s="39"/>
      <c r="M179" s="157" t="s">
        <v>1</v>
      </c>
      <c r="N179" s="234" t="s">
        <v>39</v>
      </c>
      <c r="O179" s="248">
        <v>0</v>
      </c>
      <c r="P179" s="248">
        <f t="shared" si="11"/>
        <v>0</v>
      </c>
      <c r="Q179" s="248">
        <v>0</v>
      </c>
      <c r="R179" s="248">
        <f t="shared" si="12"/>
        <v>0</v>
      </c>
      <c r="S179" s="248">
        <v>0</v>
      </c>
      <c r="T179" s="160">
        <f t="shared" si="13"/>
        <v>0</v>
      </c>
      <c r="AR179" s="161" t="s">
        <v>144</v>
      </c>
      <c r="AT179" s="161" t="s">
        <v>140</v>
      </c>
      <c r="AU179" s="161" t="s">
        <v>80</v>
      </c>
      <c r="AY179" s="211" t="s">
        <v>138</v>
      </c>
      <c r="BE179" s="249">
        <f t="shared" si="14"/>
        <v>0</v>
      </c>
      <c r="BF179" s="249">
        <f t="shared" si="15"/>
        <v>0</v>
      </c>
      <c r="BG179" s="249">
        <f t="shared" si="16"/>
        <v>0</v>
      </c>
      <c r="BH179" s="249">
        <f t="shared" si="17"/>
        <v>0</v>
      </c>
      <c r="BI179" s="249">
        <f t="shared" si="18"/>
        <v>0</v>
      </c>
      <c r="BJ179" s="211" t="s">
        <v>86</v>
      </c>
      <c r="BK179" s="249">
        <f t="shared" si="19"/>
        <v>0</v>
      </c>
      <c r="BL179" s="211" t="s">
        <v>144</v>
      </c>
      <c r="BM179" s="161" t="s">
        <v>543</v>
      </c>
    </row>
    <row r="180" spans="2:65" s="2" customFormat="1" ht="24.2" customHeight="1">
      <c r="B180" s="246"/>
      <c r="C180" s="163" t="s">
        <v>346</v>
      </c>
      <c r="D180" s="163" t="s">
        <v>322</v>
      </c>
      <c r="E180" s="164" t="s">
        <v>4231</v>
      </c>
      <c r="F180" s="165" t="s">
        <v>4230</v>
      </c>
      <c r="G180" s="166" t="s">
        <v>299</v>
      </c>
      <c r="H180" s="167">
        <v>1</v>
      </c>
      <c r="I180" s="180"/>
      <c r="J180" s="168">
        <f t="shared" si="10"/>
        <v>0</v>
      </c>
      <c r="K180" s="169"/>
      <c r="L180" s="170"/>
      <c r="M180" s="171" t="s">
        <v>1</v>
      </c>
      <c r="N180" s="251" t="s">
        <v>39</v>
      </c>
      <c r="O180" s="248">
        <v>0</v>
      </c>
      <c r="P180" s="248">
        <f t="shared" si="11"/>
        <v>0</v>
      </c>
      <c r="Q180" s="248">
        <v>0</v>
      </c>
      <c r="R180" s="248">
        <f t="shared" si="12"/>
        <v>0</v>
      </c>
      <c r="S180" s="248">
        <v>0</v>
      </c>
      <c r="T180" s="160">
        <f t="shared" si="13"/>
        <v>0</v>
      </c>
      <c r="AR180" s="161" t="s">
        <v>170</v>
      </c>
      <c r="AT180" s="161" t="s">
        <v>322</v>
      </c>
      <c r="AU180" s="161" t="s">
        <v>80</v>
      </c>
      <c r="AY180" s="211" t="s">
        <v>138</v>
      </c>
      <c r="BE180" s="249">
        <f t="shared" si="14"/>
        <v>0</v>
      </c>
      <c r="BF180" s="249">
        <f t="shared" si="15"/>
        <v>0</v>
      </c>
      <c r="BG180" s="249">
        <f t="shared" si="16"/>
        <v>0</v>
      </c>
      <c r="BH180" s="249">
        <f t="shared" si="17"/>
        <v>0</v>
      </c>
      <c r="BI180" s="249">
        <f t="shared" si="18"/>
        <v>0</v>
      </c>
      <c r="BJ180" s="211" t="s">
        <v>86</v>
      </c>
      <c r="BK180" s="249">
        <f t="shared" si="19"/>
        <v>0</v>
      </c>
      <c r="BL180" s="211" t="s">
        <v>144</v>
      </c>
      <c r="BM180" s="161" t="s">
        <v>551</v>
      </c>
    </row>
    <row r="181" spans="2:65" s="2" customFormat="1" ht="16.5" customHeight="1">
      <c r="B181" s="246"/>
      <c r="C181" s="150" t="s">
        <v>350</v>
      </c>
      <c r="D181" s="150" t="s">
        <v>140</v>
      </c>
      <c r="E181" s="151" t="s">
        <v>4232</v>
      </c>
      <c r="F181" s="152" t="s">
        <v>4233</v>
      </c>
      <c r="G181" s="153" t="s">
        <v>299</v>
      </c>
      <c r="H181" s="154">
        <v>1</v>
      </c>
      <c r="I181" s="178"/>
      <c r="J181" s="155">
        <f t="shared" si="10"/>
        <v>0</v>
      </c>
      <c r="K181" s="247"/>
      <c r="L181" s="39"/>
      <c r="M181" s="157" t="s">
        <v>1</v>
      </c>
      <c r="N181" s="234" t="s">
        <v>39</v>
      </c>
      <c r="O181" s="248">
        <v>0</v>
      </c>
      <c r="P181" s="248">
        <f t="shared" si="11"/>
        <v>0</v>
      </c>
      <c r="Q181" s="248">
        <v>0</v>
      </c>
      <c r="R181" s="248">
        <f t="shared" si="12"/>
        <v>0</v>
      </c>
      <c r="S181" s="248">
        <v>0</v>
      </c>
      <c r="T181" s="160">
        <f t="shared" si="13"/>
        <v>0</v>
      </c>
      <c r="AR181" s="161" t="s">
        <v>144</v>
      </c>
      <c r="AT181" s="161" t="s">
        <v>140</v>
      </c>
      <c r="AU181" s="161" t="s">
        <v>80</v>
      </c>
      <c r="AY181" s="211" t="s">
        <v>138</v>
      </c>
      <c r="BE181" s="249">
        <f t="shared" si="14"/>
        <v>0</v>
      </c>
      <c r="BF181" s="249">
        <f t="shared" si="15"/>
        <v>0</v>
      </c>
      <c r="BG181" s="249">
        <f t="shared" si="16"/>
        <v>0</v>
      </c>
      <c r="BH181" s="249">
        <f t="shared" si="17"/>
        <v>0</v>
      </c>
      <c r="BI181" s="249">
        <f t="shared" si="18"/>
        <v>0</v>
      </c>
      <c r="BJ181" s="211" t="s">
        <v>86</v>
      </c>
      <c r="BK181" s="249">
        <f t="shared" si="19"/>
        <v>0</v>
      </c>
      <c r="BL181" s="211" t="s">
        <v>144</v>
      </c>
      <c r="BM181" s="161" t="s">
        <v>559</v>
      </c>
    </row>
    <row r="182" spans="2:65" s="2" customFormat="1" ht="16.5" customHeight="1">
      <c r="B182" s="246"/>
      <c r="C182" s="163" t="s">
        <v>354</v>
      </c>
      <c r="D182" s="163" t="s">
        <v>322</v>
      </c>
      <c r="E182" s="164" t="s">
        <v>4234</v>
      </c>
      <c r="F182" s="165" t="s">
        <v>4233</v>
      </c>
      <c r="G182" s="166" t="s">
        <v>299</v>
      </c>
      <c r="H182" s="167">
        <v>1</v>
      </c>
      <c r="I182" s="180"/>
      <c r="J182" s="168">
        <f t="shared" si="10"/>
        <v>0</v>
      </c>
      <c r="K182" s="169"/>
      <c r="L182" s="170"/>
      <c r="M182" s="171" t="s">
        <v>1</v>
      </c>
      <c r="N182" s="251" t="s">
        <v>39</v>
      </c>
      <c r="O182" s="248">
        <v>0</v>
      </c>
      <c r="P182" s="248">
        <f t="shared" si="11"/>
        <v>0</v>
      </c>
      <c r="Q182" s="248">
        <v>0</v>
      </c>
      <c r="R182" s="248">
        <f t="shared" si="12"/>
        <v>0</v>
      </c>
      <c r="S182" s="248">
        <v>0</v>
      </c>
      <c r="T182" s="160">
        <f t="shared" si="13"/>
        <v>0</v>
      </c>
      <c r="AR182" s="161" t="s">
        <v>170</v>
      </c>
      <c r="AT182" s="161" t="s">
        <v>322</v>
      </c>
      <c r="AU182" s="161" t="s">
        <v>80</v>
      </c>
      <c r="AY182" s="211" t="s">
        <v>138</v>
      </c>
      <c r="BE182" s="249">
        <f t="shared" si="14"/>
        <v>0</v>
      </c>
      <c r="BF182" s="249">
        <f t="shared" si="15"/>
        <v>0</v>
      </c>
      <c r="BG182" s="249">
        <f t="shared" si="16"/>
        <v>0</v>
      </c>
      <c r="BH182" s="249">
        <f t="shared" si="17"/>
        <v>0</v>
      </c>
      <c r="BI182" s="249">
        <f t="shared" si="18"/>
        <v>0</v>
      </c>
      <c r="BJ182" s="211" t="s">
        <v>86</v>
      </c>
      <c r="BK182" s="249">
        <f t="shared" si="19"/>
        <v>0</v>
      </c>
      <c r="BL182" s="211" t="s">
        <v>144</v>
      </c>
      <c r="BM182" s="161" t="s">
        <v>567</v>
      </c>
    </row>
    <row r="183" spans="2:65" s="239" customFormat="1" ht="25.9" customHeight="1">
      <c r="B183" s="240"/>
      <c r="D183" s="138" t="s">
        <v>72</v>
      </c>
      <c r="E183" s="139" t="s">
        <v>3977</v>
      </c>
      <c r="F183" s="139" t="s">
        <v>4235</v>
      </c>
      <c r="J183" s="241">
        <f>BK183</f>
        <v>0</v>
      </c>
      <c r="L183" s="240"/>
      <c r="M183" s="242"/>
      <c r="P183" s="243">
        <f>SUM(P184:P201)</f>
        <v>0</v>
      </c>
      <c r="R183" s="243">
        <f>SUM(R184:R201)</f>
        <v>0</v>
      </c>
      <c r="T183" s="244">
        <f>SUM(T184:T201)</f>
        <v>0</v>
      </c>
      <c r="AR183" s="138" t="s">
        <v>80</v>
      </c>
      <c r="AT183" s="145" t="s">
        <v>72</v>
      </c>
      <c r="AU183" s="145" t="s">
        <v>73</v>
      </c>
      <c r="AY183" s="138" t="s">
        <v>138</v>
      </c>
      <c r="BK183" s="146">
        <f>SUM(BK184:BK201)</f>
        <v>0</v>
      </c>
    </row>
    <row r="184" spans="2:65" s="2" customFormat="1" ht="16.5" customHeight="1">
      <c r="B184" s="246"/>
      <c r="C184" s="150" t="s">
        <v>358</v>
      </c>
      <c r="D184" s="150" t="s">
        <v>140</v>
      </c>
      <c r="E184" s="151" t="s">
        <v>4236</v>
      </c>
      <c r="F184" s="152" t="s">
        <v>4237</v>
      </c>
      <c r="G184" s="153" t="s">
        <v>519</v>
      </c>
      <c r="H184" s="154">
        <v>10</v>
      </c>
      <c r="I184" s="178"/>
      <c r="J184" s="155">
        <f t="shared" ref="J184:J201" si="20">ROUND(I184*H184,2)</f>
        <v>0</v>
      </c>
      <c r="K184" s="247"/>
      <c r="L184" s="39"/>
      <c r="M184" s="157" t="s">
        <v>1</v>
      </c>
      <c r="N184" s="234" t="s">
        <v>39</v>
      </c>
      <c r="O184" s="248">
        <v>0</v>
      </c>
      <c r="P184" s="248">
        <f t="shared" ref="P184:P201" si="21">O184*H184</f>
        <v>0</v>
      </c>
      <c r="Q184" s="248">
        <v>0</v>
      </c>
      <c r="R184" s="248">
        <f t="shared" ref="R184:R201" si="22">Q184*H184</f>
        <v>0</v>
      </c>
      <c r="S184" s="248">
        <v>0</v>
      </c>
      <c r="T184" s="160">
        <f t="shared" ref="T184:T201" si="23">S184*H184</f>
        <v>0</v>
      </c>
      <c r="AR184" s="161" t="s">
        <v>144</v>
      </c>
      <c r="AT184" s="161" t="s">
        <v>140</v>
      </c>
      <c r="AU184" s="161" t="s">
        <v>80</v>
      </c>
      <c r="AY184" s="211" t="s">
        <v>138</v>
      </c>
      <c r="BE184" s="249">
        <f t="shared" ref="BE184:BE201" si="24">IF(N184="základná",J184,0)</f>
        <v>0</v>
      </c>
      <c r="BF184" s="249">
        <f t="shared" ref="BF184:BF201" si="25">IF(N184="znížená",J184,0)</f>
        <v>0</v>
      </c>
      <c r="BG184" s="249">
        <f t="shared" ref="BG184:BG201" si="26">IF(N184="zákl. prenesená",J184,0)</f>
        <v>0</v>
      </c>
      <c r="BH184" s="249">
        <f t="shared" ref="BH184:BH201" si="27">IF(N184="zníž. prenesená",J184,0)</f>
        <v>0</v>
      </c>
      <c r="BI184" s="249">
        <f t="shared" ref="BI184:BI201" si="28">IF(N184="nulová",J184,0)</f>
        <v>0</v>
      </c>
      <c r="BJ184" s="211" t="s">
        <v>86</v>
      </c>
      <c r="BK184" s="249">
        <f t="shared" ref="BK184:BK201" si="29">ROUND(I184*H184,2)</f>
        <v>0</v>
      </c>
      <c r="BL184" s="211" t="s">
        <v>144</v>
      </c>
      <c r="BM184" s="161" t="s">
        <v>575</v>
      </c>
    </row>
    <row r="185" spans="2:65" s="2" customFormat="1" ht="24.2" customHeight="1">
      <c r="B185" s="246"/>
      <c r="C185" s="150" t="s">
        <v>362</v>
      </c>
      <c r="D185" s="150" t="s">
        <v>140</v>
      </c>
      <c r="E185" s="151" t="s">
        <v>4238</v>
      </c>
      <c r="F185" s="152" t="s">
        <v>4239</v>
      </c>
      <c r="G185" s="153" t="s">
        <v>143</v>
      </c>
      <c r="H185" s="154">
        <v>750</v>
      </c>
      <c r="I185" s="178"/>
      <c r="J185" s="155">
        <f t="shared" si="20"/>
        <v>0</v>
      </c>
      <c r="K185" s="247"/>
      <c r="L185" s="39"/>
      <c r="M185" s="157" t="s">
        <v>1</v>
      </c>
      <c r="N185" s="234" t="s">
        <v>39</v>
      </c>
      <c r="O185" s="248">
        <v>0</v>
      </c>
      <c r="P185" s="248">
        <f t="shared" si="21"/>
        <v>0</v>
      </c>
      <c r="Q185" s="248">
        <v>0</v>
      </c>
      <c r="R185" s="248">
        <f t="shared" si="22"/>
        <v>0</v>
      </c>
      <c r="S185" s="248">
        <v>0</v>
      </c>
      <c r="T185" s="160">
        <f t="shared" si="23"/>
        <v>0</v>
      </c>
      <c r="AR185" s="161" t="s">
        <v>144</v>
      </c>
      <c r="AT185" s="161" t="s">
        <v>140</v>
      </c>
      <c r="AU185" s="161" t="s">
        <v>80</v>
      </c>
      <c r="AY185" s="211" t="s">
        <v>138</v>
      </c>
      <c r="BE185" s="249">
        <f t="shared" si="24"/>
        <v>0</v>
      </c>
      <c r="BF185" s="249">
        <f t="shared" si="25"/>
        <v>0</v>
      </c>
      <c r="BG185" s="249">
        <f t="shared" si="26"/>
        <v>0</v>
      </c>
      <c r="BH185" s="249">
        <f t="shared" si="27"/>
        <v>0</v>
      </c>
      <c r="BI185" s="249">
        <f t="shared" si="28"/>
        <v>0</v>
      </c>
      <c r="BJ185" s="211" t="s">
        <v>86</v>
      </c>
      <c r="BK185" s="249">
        <f t="shared" si="29"/>
        <v>0</v>
      </c>
      <c r="BL185" s="211" t="s">
        <v>144</v>
      </c>
      <c r="BM185" s="161" t="s">
        <v>583</v>
      </c>
    </row>
    <row r="186" spans="2:65" s="2" customFormat="1" ht="33" customHeight="1">
      <c r="B186" s="246"/>
      <c r="C186" s="150" t="s">
        <v>366</v>
      </c>
      <c r="D186" s="150" t="s">
        <v>140</v>
      </c>
      <c r="E186" s="151" t="s">
        <v>4240</v>
      </c>
      <c r="F186" s="152" t="s">
        <v>4241</v>
      </c>
      <c r="G186" s="153" t="s">
        <v>299</v>
      </c>
      <c r="H186" s="154">
        <v>200</v>
      </c>
      <c r="I186" s="178"/>
      <c r="J186" s="155">
        <f t="shared" si="20"/>
        <v>0</v>
      </c>
      <c r="K186" s="247"/>
      <c r="L186" s="39"/>
      <c r="M186" s="157" t="s">
        <v>1</v>
      </c>
      <c r="N186" s="234" t="s">
        <v>39</v>
      </c>
      <c r="O186" s="248">
        <v>0</v>
      </c>
      <c r="P186" s="248">
        <f t="shared" si="21"/>
        <v>0</v>
      </c>
      <c r="Q186" s="248">
        <v>0</v>
      </c>
      <c r="R186" s="248">
        <f t="shared" si="22"/>
        <v>0</v>
      </c>
      <c r="S186" s="248">
        <v>0</v>
      </c>
      <c r="T186" s="160">
        <f t="shared" si="23"/>
        <v>0</v>
      </c>
      <c r="AR186" s="161" t="s">
        <v>144</v>
      </c>
      <c r="AT186" s="161" t="s">
        <v>140</v>
      </c>
      <c r="AU186" s="161" t="s">
        <v>80</v>
      </c>
      <c r="AY186" s="211" t="s">
        <v>138</v>
      </c>
      <c r="BE186" s="249">
        <f t="shared" si="24"/>
        <v>0</v>
      </c>
      <c r="BF186" s="249">
        <f t="shared" si="25"/>
        <v>0</v>
      </c>
      <c r="BG186" s="249">
        <f t="shared" si="26"/>
        <v>0</v>
      </c>
      <c r="BH186" s="249">
        <f t="shared" si="27"/>
        <v>0</v>
      </c>
      <c r="BI186" s="249">
        <f t="shared" si="28"/>
        <v>0</v>
      </c>
      <c r="BJ186" s="211" t="s">
        <v>86</v>
      </c>
      <c r="BK186" s="249">
        <f t="shared" si="29"/>
        <v>0</v>
      </c>
      <c r="BL186" s="211" t="s">
        <v>144</v>
      </c>
      <c r="BM186" s="161" t="s">
        <v>591</v>
      </c>
    </row>
    <row r="187" spans="2:65" s="2" customFormat="1" ht="16.5" customHeight="1">
      <c r="B187" s="246"/>
      <c r="C187" s="150" t="s">
        <v>370</v>
      </c>
      <c r="D187" s="150" t="s">
        <v>140</v>
      </c>
      <c r="E187" s="151" t="s">
        <v>4242</v>
      </c>
      <c r="F187" s="152" t="s">
        <v>4243</v>
      </c>
      <c r="G187" s="153" t="s">
        <v>299</v>
      </c>
      <c r="H187" s="154">
        <v>125</v>
      </c>
      <c r="I187" s="178"/>
      <c r="J187" s="155">
        <f t="shared" si="20"/>
        <v>0</v>
      </c>
      <c r="K187" s="247"/>
      <c r="L187" s="39"/>
      <c r="M187" s="157" t="s">
        <v>1</v>
      </c>
      <c r="N187" s="234" t="s">
        <v>39</v>
      </c>
      <c r="O187" s="248">
        <v>0</v>
      </c>
      <c r="P187" s="248">
        <f t="shared" si="21"/>
        <v>0</v>
      </c>
      <c r="Q187" s="248">
        <v>0</v>
      </c>
      <c r="R187" s="248">
        <f t="shared" si="22"/>
        <v>0</v>
      </c>
      <c r="S187" s="248">
        <v>0</v>
      </c>
      <c r="T187" s="160">
        <f t="shared" si="23"/>
        <v>0</v>
      </c>
      <c r="AR187" s="161" t="s">
        <v>144</v>
      </c>
      <c r="AT187" s="161" t="s">
        <v>140</v>
      </c>
      <c r="AU187" s="161" t="s">
        <v>80</v>
      </c>
      <c r="AY187" s="211" t="s">
        <v>138</v>
      </c>
      <c r="BE187" s="249">
        <f t="shared" si="24"/>
        <v>0</v>
      </c>
      <c r="BF187" s="249">
        <f t="shared" si="25"/>
        <v>0</v>
      </c>
      <c r="BG187" s="249">
        <f t="shared" si="26"/>
        <v>0</v>
      </c>
      <c r="BH187" s="249">
        <f t="shared" si="27"/>
        <v>0</v>
      </c>
      <c r="BI187" s="249">
        <f t="shared" si="28"/>
        <v>0</v>
      </c>
      <c r="BJ187" s="211" t="s">
        <v>86</v>
      </c>
      <c r="BK187" s="249">
        <f t="shared" si="29"/>
        <v>0</v>
      </c>
      <c r="BL187" s="211" t="s">
        <v>144</v>
      </c>
      <c r="BM187" s="161" t="s">
        <v>599</v>
      </c>
    </row>
    <row r="188" spans="2:65" s="2" customFormat="1" ht="21.75" customHeight="1">
      <c r="B188" s="246"/>
      <c r="C188" s="150" t="s">
        <v>374</v>
      </c>
      <c r="D188" s="150" t="s">
        <v>140</v>
      </c>
      <c r="E188" s="151" t="s">
        <v>4244</v>
      </c>
      <c r="F188" s="152" t="s">
        <v>4245</v>
      </c>
      <c r="G188" s="153" t="s">
        <v>299</v>
      </c>
      <c r="H188" s="154">
        <v>65</v>
      </c>
      <c r="I188" s="178"/>
      <c r="J188" s="155">
        <f t="shared" si="20"/>
        <v>0</v>
      </c>
      <c r="K188" s="247"/>
      <c r="L188" s="39"/>
      <c r="M188" s="157" t="s">
        <v>1</v>
      </c>
      <c r="N188" s="234" t="s">
        <v>39</v>
      </c>
      <c r="O188" s="248">
        <v>0</v>
      </c>
      <c r="P188" s="248">
        <f t="shared" si="21"/>
        <v>0</v>
      </c>
      <c r="Q188" s="248">
        <v>0</v>
      </c>
      <c r="R188" s="248">
        <f t="shared" si="22"/>
        <v>0</v>
      </c>
      <c r="S188" s="248">
        <v>0</v>
      </c>
      <c r="T188" s="160">
        <f t="shared" si="23"/>
        <v>0</v>
      </c>
      <c r="AR188" s="161" t="s">
        <v>144</v>
      </c>
      <c r="AT188" s="161" t="s">
        <v>140</v>
      </c>
      <c r="AU188" s="161" t="s">
        <v>80</v>
      </c>
      <c r="AY188" s="211" t="s">
        <v>138</v>
      </c>
      <c r="BE188" s="249">
        <f t="shared" si="24"/>
        <v>0</v>
      </c>
      <c r="BF188" s="249">
        <f t="shared" si="25"/>
        <v>0</v>
      </c>
      <c r="BG188" s="249">
        <f t="shared" si="26"/>
        <v>0</v>
      </c>
      <c r="BH188" s="249">
        <f t="shared" si="27"/>
        <v>0</v>
      </c>
      <c r="BI188" s="249">
        <f t="shared" si="28"/>
        <v>0</v>
      </c>
      <c r="BJ188" s="211" t="s">
        <v>86</v>
      </c>
      <c r="BK188" s="249">
        <f t="shared" si="29"/>
        <v>0</v>
      </c>
      <c r="BL188" s="211" t="s">
        <v>144</v>
      </c>
      <c r="BM188" s="161" t="s">
        <v>607</v>
      </c>
    </row>
    <row r="189" spans="2:65" s="2" customFormat="1" ht="24.2" customHeight="1">
      <c r="B189" s="246"/>
      <c r="C189" s="150" t="s">
        <v>378</v>
      </c>
      <c r="D189" s="150" t="s">
        <v>140</v>
      </c>
      <c r="E189" s="151" t="s">
        <v>4246</v>
      </c>
      <c r="F189" s="152" t="s">
        <v>4247</v>
      </c>
      <c r="G189" s="153" t="s">
        <v>299</v>
      </c>
      <c r="H189" s="154">
        <v>20</v>
      </c>
      <c r="I189" s="178"/>
      <c r="J189" s="155">
        <f t="shared" si="20"/>
        <v>0</v>
      </c>
      <c r="K189" s="247"/>
      <c r="L189" s="39"/>
      <c r="M189" s="157" t="s">
        <v>1</v>
      </c>
      <c r="N189" s="234" t="s">
        <v>39</v>
      </c>
      <c r="O189" s="248">
        <v>0</v>
      </c>
      <c r="P189" s="248">
        <f t="shared" si="21"/>
        <v>0</v>
      </c>
      <c r="Q189" s="248">
        <v>0</v>
      </c>
      <c r="R189" s="248">
        <f t="shared" si="22"/>
        <v>0</v>
      </c>
      <c r="S189" s="248">
        <v>0</v>
      </c>
      <c r="T189" s="160">
        <f t="shared" si="23"/>
        <v>0</v>
      </c>
      <c r="AR189" s="161" t="s">
        <v>144</v>
      </c>
      <c r="AT189" s="161" t="s">
        <v>140</v>
      </c>
      <c r="AU189" s="161" t="s">
        <v>80</v>
      </c>
      <c r="AY189" s="211" t="s">
        <v>138</v>
      </c>
      <c r="BE189" s="249">
        <f t="shared" si="24"/>
        <v>0</v>
      </c>
      <c r="BF189" s="249">
        <f t="shared" si="25"/>
        <v>0</v>
      </c>
      <c r="BG189" s="249">
        <f t="shared" si="26"/>
        <v>0</v>
      </c>
      <c r="BH189" s="249">
        <f t="shared" si="27"/>
        <v>0</v>
      </c>
      <c r="BI189" s="249">
        <f t="shared" si="28"/>
        <v>0</v>
      </c>
      <c r="BJ189" s="211" t="s">
        <v>86</v>
      </c>
      <c r="BK189" s="249">
        <f t="shared" si="29"/>
        <v>0</v>
      </c>
      <c r="BL189" s="211" t="s">
        <v>144</v>
      </c>
      <c r="BM189" s="161" t="s">
        <v>615</v>
      </c>
    </row>
    <row r="190" spans="2:65" s="2" customFormat="1" ht="16.5" customHeight="1">
      <c r="B190" s="246"/>
      <c r="C190" s="150" t="s">
        <v>382</v>
      </c>
      <c r="D190" s="150" t="s">
        <v>140</v>
      </c>
      <c r="E190" s="151" t="s">
        <v>4248</v>
      </c>
      <c r="F190" s="152" t="s">
        <v>4249</v>
      </c>
      <c r="G190" s="153" t="s">
        <v>143</v>
      </c>
      <c r="H190" s="154">
        <v>800</v>
      </c>
      <c r="I190" s="178"/>
      <c r="J190" s="155">
        <f t="shared" si="20"/>
        <v>0</v>
      </c>
      <c r="K190" s="247"/>
      <c r="L190" s="39"/>
      <c r="M190" s="157" t="s">
        <v>1</v>
      </c>
      <c r="N190" s="234" t="s">
        <v>39</v>
      </c>
      <c r="O190" s="248">
        <v>0</v>
      </c>
      <c r="P190" s="248">
        <f t="shared" si="21"/>
        <v>0</v>
      </c>
      <c r="Q190" s="248">
        <v>0</v>
      </c>
      <c r="R190" s="248">
        <f t="shared" si="22"/>
        <v>0</v>
      </c>
      <c r="S190" s="248">
        <v>0</v>
      </c>
      <c r="T190" s="160">
        <f t="shared" si="23"/>
        <v>0</v>
      </c>
      <c r="AR190" s="161" t="s">
        <v>144</v>
      </c>
      <c r="AT190" s="161" t="s">
        <v>140</v>
      </c>
      <c r="AU190" s="161" t="s">
        <v>80</v>
      </c>
      <c r="AY190" s="211" t="s">
        <v>138</v>
      </c>
      <c r="BE190" s="249">
        <f t="shared" si="24"/>
        <v>0</v>
      </c>
      <c r="BF190" s="249">
        <f t="shared" si="25"/>
        <v>0</v>
      </c>
      <c r="BG190" s="249">
        <f t="shared" si="26"/>
        <v>0</v>
      </c>
      <c r="BH190" s="249">
        <f t="shared" si="27"/>
        <v>0</v>
      </c>
      <c r="BI190" s="249">
        <f t="shared" si="28"/>
        <v>0</v>
      </c>
      <c r="BJ190" s="211" t="s">
        <v>86</v>
      </c>
      <c r="BK190" s="249">
        <f t="shared" si="29"/>
        <v>0</v>
      </c>
      <c r="BL190" s="211" t="s">
        <v>144</v>
      </c>
      <c r="BM190" s="161" t="s">
        <v>623</v>
      </c>
    </row>
    <row r="191" spans="2:65" s="2" customFormat="1" ht="24.2" customHeight="1">
      <c r="B191" s="246"/>
      <c r="C191" s="150" t="s">
        <v>386</v>
      </c>
      <c r="D191" s="150" t="s">
        <v>140</v>
      </c>
      <c r="E191" s="151" t="s">
        <v>4250</v>
      </c>
      <c r="F191" s="152" t="s">
        <v>4251</v>
      </c>
      <c r="G191" s="153" t="s">
        <v>299</v>
      </c>
      <c r="H191" s="154">
        <v>192</v>
      </c>
      <c r="I191" s="178"/>
      <c r="J191" s="155">
        <f t="shared" si="20"/>
        <v>0</v>
      </c>
      <c r="K191" s="247"/>
      <c r="L191" s="39"/>
      <c r="M191" s="157" t="s">
        <v>1</v>
      </c>
      <c r="N191" s="234" t="s">
        <v>39</v>
      </c>
      <c r="O191" s="248">
        <v>0</v>
      </c>
      <c r="P191" s="248">
        <f t="shared" si="21"/>
        <v>0</v>
      </c>
      <c r="Q191" s="248">
        <v>0</v>
      </c>
      <c r="R191" s="248">
        <f t="shared" si="22"/>
        <v>0</v>
      </c>
      <c r="S191" s="248">
        <v>0</v>
      </c>
      <c r="T191" s="160">
        <f t="shared" si="23"/>
        <v>0</v>
      </c>
      <c r="AR191" s="161" t="s">
        <v>144</v>
      </c>
      <c r="AT191" s="161" t="s">
        <v>140</v>
      </c>
      <c r="AU191" s="161" t="s">
        <v>80</v>
      </c>
      <c r="AY191" s="211" t="s">
        <v>138</v>
      </c>
      <c r="BE191" s="249">
        <f t="shared" si="24"/>
        <v>0</v>
      </c>
      <c r="BF191" s="249">
        <f t="shared" si="25"/>
        <v>0</v>
      </c>
      <c r="BG191" s="249">
        <f t="shared" si="26"/>
        <v>0</v>
      </c>
      <c r="BH191" s="249">
        <f t="shared" si="27"/>
        <v>0</v>
      </c>
      <c r="BI191" s="249">
        <f t="shared" si="28"/>
        <v>0</v>
      </c>
      <c r="BJ191" s="211" t="s">
        <v>86</v>
      </c>
      <c r="BK191" s="249">
        <f t="shared" si="29"/>
        <v>0</v>
      </c>
      <c r="BL191" s="211" t="s">
        <v>144</v>
      </c>
      <c r="BM191" s="161" t="s">
        <v>631</v>
      </c>
    </row>
    <row r="192" spans="2:65" s="2" customFormat="1" ht="21.75" customHeight="1">
      <c r="B192" s="246"/>
      <c r="C192" s="150" t="s">
        <v>390</v>
      </c>
      <c r="D192" s="150" t="s">
        <v>140</v>
      </c>
      <c r="E192" s="151" t="s">
        <v>4252</v>
      </c>
      <c r="F192" s="152" t="s">
        <v>4253</v>
      </c>
      <c r="G192" s="153" t="s">
        <v>299</v>
      </c>
      <c r="H192" s="154">
        <v>1</v>
      </c>
      <c r="I192" s="178"/>
      <c r="J192" s="155">
        <f t="shared" si="20"/>
        <v>0</v>
      </c>
      <c r="K192" s="247"/>
      <c r="L192" s="39"/>
      <c r="M192" s="157" t="s">
        <v>1</v>
      </c>
      <c r="N192" s="234" t="s">
        <v>39</v>
      </c>
      <c r="O192" s="248">
        <v>0</v>
      </c>
      <c r="P192" s="248">
        <f t="shared" si="21"/>
        <v>0</v>
      </c>
      <c r="Q192" s="248">
        <v>0</v>
      </c>
      <c r="R192" s="248">
        <f t="shared" si="22"/>
        <v>0</v>
      </c>
      <c r="S192" s="248">
        <v>0</v>
      </c>
      <c r="T192" s="160">
        <f t="shared" si="23"/>
        <v>0</v>
      </c>
      <c r="AR192" s="161" t="s">
        <v>144</v>
      </c>
      <c r="AT192" s="161" t="s">
        <v>140</v>
      </c>
      <c r="AU192" s="161" t="s">
        <v>80</v>
      </c>
      <c r="AY192" s="211" t="s">
        <v>138</v>
      </c>
      <c r="BE192" s="249">
        <f t="shared" si="24"/>
        <v>0</v>
      </c>
      <c r="BF192" s="249">
        <f t="shared" si="25"/>
        <v>0</v>
      </c>
      <c r="BG192" s="249">
        <f t="shared" si="26"/>
        <v>0</v>
      </c>
      <c r="BH192" s="249">
        <f t="shared" si="27"/>
        <v>0</v>
      </c>
      <c r="BI192" s="249">
        <f t="shared" si="28"/>
        <v>0</v>
      </c>
      <c r="BJ192" s="211" t="s">
        <v>86</v>
      </c>
      <c r="BK192" s="249">
        <f t="shared" si="29"/>
        <v>0</v>
      </c>
      <c r="BL192" s="211" t="s">
        <v>144</v>
      </c>
      <c r="BM192" s="161" t="s">
        <v>639</v>
      </c>
    </row>
    <row r="193" spans="2:65" s="2" customFormat="1" ht="16.5" customHeight="1">
      <c r="B193" s="246"/>
      <c r="C193" s="150" t="s">
        <v>394</v>
      </c>
      <c r="D193" s="150" t="s">
        <v>140</v>
      </c>
      <c r="E193" s="151" t="s">
        <v>4254</v>
      </c>
      <c r="F193" s="152" t="s">
        <v>4255</v>
      </c>
      <c r="G193" s="153" t="s">
        <v>299</v>
      </c>
      <c r="H193" s="154">
        <v>1</v>
      </c>
      <c r="I193" s="178"/>
      <c r="J193" s="155">
        <f t="shared" si="20"/>
        <v>0</v>
      </c>
      <c r="K193" s="247"/>
      <c r="L193" s="39"/>
      <c r="M193" s="157" t="s">
        <v>1</v>
      </c>
      <c r="N193" s="234" t="s">
        <v>39</v>
      </c>
      <c r="O193" s="248">
        <v>0</v>
      </c>
      <c r="P193" s="248">
        <f t="shared" si="21"/>
        <v>0</v>
      </c>
      <c r="Q193" s="248">
        <v>0</v>
      </c>
      <c r="R193" s="248">
        <f t="shared" si="22"/>
        <v>0</v>
      </c>
      <c r="S193" s="248">
        <v>0</v>
      </c>
      <c r="T193" s="160">
        <f t="shared" si="23"/>
        <v>0</v>
      </c>
      <c r="AR193" s="161" t="s">
        <v>144</v>
      </c>
      <c r="AT193" s="161" t="s">
        <v>140</v>
      </c>
      <c r="AU193" s="161" t="s">
        <v>80</v>
      </c>
      <c r="AY193" s="211" t="s">
        <v>138</v>
      </c>
      <c r="BE193" s="249">
        <f t="shared" si="24"/>
        <v>0</v>
      </c>
      <c r="BF193" s="249">
        <f t="shared" si="25"/>
        <v>0</v>
      </c>
      <c r="BG193" s="249">
        <f t="shared" si="26"/>
        <v>0</v>
      </c>
      <c r="BH193" s="249">
        <f t="shared" si="27"/>
        <v>0</v>
      </c>
      <c r="BI193" s="249">
        <f t="shared" si="28"/>
        <v>0</v>
      </c>
      <c r="BJ193" s="211" t="s">
        <v>86</v>
      </c>
      <c r="BK193" s="249">
        <f t="shared" si="29"/>
        <v>0</v>
      </c>
      <c r="BL193" s="211" t="s">
        <v>144</v>
      </c>
      <c r="BM193" s="161" t="s">
        <v>647</v>
      </c>
    </row>
    <row r="194" spans="2:65" s="2" customFormat="1" ht="16.5" customHeight="1">
      <c r="B194" s="246"/>
      <c r="C194" s="150" t="s">
        <v>399</v>
      </c>
      <c r="D194" s="150" t="s">
        <v>140</v>
      </c>
      <c r="E194" s="151" t="s">
        <v>4256</v>
      </c>
      <c r="F194" s="152" t="s">
        <v>4257</v>
      </c>
      <c r="G194" s="153" t="s">
        <v>299</v>
      </c>
      <c r="H194" s="154">
        <v>1</v>
      </c>
      <c r="I194" s="178"/>
      <c r="J194" s="155">
        <f t="shared" si="20"/>
        <v>0</v>
      </c>
      <c r="K194" s="247"/>
      <c r="L194" s="39"/>
      <c r="M194" s="157" t="s">
        <v>1</v>
      </c>
      <c r="N194" s="234" t="s">
        <v>39</v>
      </c>
      <c r="O194" s="248">
        <v>0</v>
      </c>
      <c r="P194" s="248">
        <f t="shared" si="21"/>
        <v>0</v>
      </c>
      <c r="Q194" s="248">
        <v>0</v>
      </c>
      <c r="R194" s="248">
        <f t="shared" si="22"/>
        <v>0</v>
      </c>
      <c r="S194" s="248">
        <v>0</v>
      </c>
      <c r="T194" s="160">
        <f t="shared" si="23"/>
        <v>0</v>
      </c>
      <c r="AR194" s="161" t="s">
        <v>144</v>
      </c>
      <c r="AT194" s="161" t="s">
        <v>140</v>
      </c>
      <c r="AU194" s="161" t="s">
        <v>80</v>
      </c>
      <c r="AY194" s="211" t="s">
        <v>138</v>
      </c>
      <c r="BE194" s="249">
        <f t="shared" si="24"/>
        <v>0</v>
      </c>
      <c r="BF194" s="249">
        <f t="shared" si="25"/>
        <v>0</v>
      </c>
      <c r="BG194" s="249">
        <f t="shared" si="26"/>
        <v>0</v>
      </c>
      <c r="BH194" s="249">
        <f t="shared" si="27"/>
        <v>0</v>
      </c>
      <c r="BI194" s="249">
        <f t="shared" si="28"/>
        <v>0</v>
      </c>
      <c r="BJ194" s="211" t="s">
        <v>86</v>
      </c>
      <c r="BK194" s="249">
        <f t="shared" si="29"/>
        <v>0</v>
      </c>
      <c r="BL194" s="211" t="s">
        <v>144</v>
      </c>
      <c r="BM194" s="161" t="s">
        <v>655</v>
      </c>
    </row>
    <row r="195" spans="2:65" s="2" customFormat="1" ht="16.5" customHeight="1">
      <c r="B195" s="246"/>
      <c r="C195" s="150" t="s">
        <v>403</v>
      </c>
      <c r="D195" s="150" t="s">
        <v>140</v>
      </c>
      <c r="E195" s="151" t="s">
        <v>4258</v>
      </c>
      <c r="F195" s="152" t="s">
        <v>4259</v>
      </c>
      <c r="G195" s="153" t="s">
        <v>299</v>
      </c>
      <c r="H195" s="154">
        <v>1</v>
      </c>
      <c r="I195" s="178"/>
      <c r="J195" s="155">
        <f t="shared" si="20"/>
        <v>0</v>
      </c>
      <c r="K195" s="247"/>
      <c r="L195" s="39"/>
      <c r="M195" s="157" t="s">
        <v>1</v>
      </c>
      <c r="N195" s="234" t="s">
        <v>39</v>
      </c>
      <c r="O195" s="248">
        <v>0</v>
      </c>
      <c r="P195" s="248">
        <f t="shared" si="21"/>
        <v>0</v>
      </c>
      <c r="Q195" s="248">
        <v>0</v>
      </c>
      <c r="R195" s="248">
        <f t="shared" si="22"/>
        <v>0</v>
      </c>
      <c r="S195" s="248">
        <v>0</v>
      </c>
      <c r="T195" s="160">
        <f t="shared" si="23"/>
        <v>0</v>
      </c>
      <c r="AR195" s="161" t="s">
        <v>144</v>
      </c>
      <c r="AT195" s="161" t="s">
        <v>140</v>
      </c>
      <c r="AU195" s="161" t="s">
        <v>80</v>
      </c>
      <c r="AY195" s="211" t="s">
        <v>138</v>
      </c>
      <c r="BE195" s="249">
        <f t="shared" si="24"/>
        <v>0</v>
      </c>
      <c r="BF195" s="249">
        <f t="shared" si="25"/>
        <v>0</v>
      </c>
      <c r="BG195" s="249">
        <f t="shared" si="26"/>
        <v>0</v>
      </c>
      <c r="BH195" s="249">
        <f t="shared" si="27"/>
        <v>0</v>
      </c>
      <c r="BI195" s="249">
        <f t="shared" si="28"/>
        <v>0</v>
      </c>
      <c r="BJ195" s="211" t="s">
        <v>86</v>
      </c>
      <c r="BK195" s="249">
        <f t="shared" si="29"/>
        <v>0</v>
      </c>
      <c r="BL195" s="211" t="s">
        <v>144</v>
      </c>
      <c r="BM195" s="161" t="s">
        <v>663</v>
      </c>
    </row>
    <row r="196" spans="2:65" s="2" customFormat="1" ht="24.2" customHeight="1">
      <c r="B196" s="246"/>
      <c r="C196" s="150" t="s">
        <v>407</v>
      </c>
      <c r="D196" s="150" t="s">
        <v>140</v>
      </c>
      <c r="E196" s="151" t="s">
        <v>4260</v>
      </c>
      <c r="F196" s="152" t="s">
        <v>4261</v>
      </c>
      <c r="G196" s="153" t="s">
        <v>299</v>
      </c>
      <c r="H196" s="154">
        <v>1</v>
      </c>
      <c r="I196" s="178"/>
      <c r="J196" s="155">
        <f t="shared" si="20"/>
        <v>0</v>
      </c>
      <c r="K196" s="247"/>
      <c r="L196" s="39"/>
      <c r="M196" s="157" t="s">
        <v>1</v>
      </c>
      <c r="N196" s="234" t="s">
        <v>39</v>
      </c>
      <c r="O196" s="248">
        <v>0</v>
      </c>
      <c r="P196" s="248">
        <f t="shared" si="21"/>
        <v>0</v>
      </c>
      <c r="Q196" s="248">
        <v>0</v>
      </c>
      <c r="R196" s="248">
        <f t="shared" si="22"/>
        <v>0</v>
      </c>
      <c r="S196" s="248">
        <v>0</v>
      </c>
      <c r="T196" s="160">
        <f t="shared" si="23"/>
        <v>0</v>
      </c>
      <c r="AR196" s="161" t="s">
        <v>144</v>
      </c>
      <c r="AT196" s="161" t="s">
        <v>140</v>
      </c>
      <c r="AU196" s="161" t="s">
        <v>80</v>
      </c>
      <c r="AY196" s="211" t="s">
        <v>138</v>
      </c>
      <c r="BE196" s="249">
        <f t="shared" si="24"/>
        <v>0</v>
      </c>
      <c r="BF196" s="249">
        <f t="shared" si="25"/>
        <v>0</v>
      </c>
      <c r="BG196" s="249">
        <f t="shared" si="26"/>
        <v>0</v>
      </c>
      <c r="BH196" s="249">
        <f t="shared" si="27"/>
        <v>0</v>
      </c>
      <c r="BI196" s="249">
        <f t="shared" si="28"/>
        <v>0</v>
      </c>
      <c r="BJ196" s="211" t="s">
        <v>86</v>
      </c>
      <c r="BK196" s="249">
        <f t="shared" si="29"/>
        <v>0</v>
      </c>
      <c r="BL196" s="211" t="s">
        <v>144</v>
      </c>
      <c r="BM196" s="161" t="s">
        <v>671</v>
      </c>
    </row>
    <row r="197" spans="2:65" s="2" customFormat="1" ht="21.75" customHeight="1">
      <c r="B197" s="246"/>
      <c r="C197" s="150" t="s">
        <v>411</v>
      </c>
      <c r="D197" s="150" t="s">
        <v>140</v>
      </c>
      <c r="E197" s="151" t="s">
        <v>4262</v>
      </c>
      <c r="F197" s="152" t="s">
        <v>4263</v>
      </c>
      <c r="G197" s="153" t="s">
        <v>299</v>
      </c>
      <c r="H197" s="154">
        <v>1</v>
      </c>
      <c r="I197" s="178"/>
      <c r="J197" s="155">
        <f t="shared" si="20"/>
        <v>0</v>
      </c>
      <c r="K197" s="247"/>
      <c r="L197" s="39"/>
      <c r="M197" s="157" t="s">
        <v>1</v>
      </c>
      <c r="N197" s="234" t="s">
        <v>39</v>
      </c>
      <c r="O197" s="248">
        <v>0</v>
      </c>
      <c r="P197" s="248">
        <f t="shared" si="21"/>
        <v>0</v>
      </c>
      <c r="Q197" s="248">
        <v>0</v>
      </c>
      <c r="R197" s="248">
        <f t="shared" si="22"/>
        <v>0</v>
      </c>
      <c r="S197" s="248">
        <v>0</v>
      </c>
      <c r="T197" s="160">
        <f t="shared" si="23"/>
        <v>0</v>
      </c>
      <c r="AR197" s="161" t="s">
        <v>144</v>
      </c>
      <c r="AT197" s="161" t="s">
        <v>140</v>
      </c>
      <c r="AU197" s="161" t="s">
        <v>80</v>
      </c>
      <c r="AY197" s="211" t="s">
        <v>138</v>
      </c>
      <c r="BE197" s="249">
        <f t="shared" si="24"/>
        <v>0</v>
      </c>
      <c r="BF197" s="249">
        <f t="shared" si="25"/>
        <v>0</v>
      </c>
      <c r="BG197" s="249">
        <f t="shared" si="26"/>
        <v>0</v>
      </c>
      <c r="BH197" s="249">
        <f t="shared" si="27"/>
        <v>0</v>
      </c>
      <c r="BI197" s="249">
        <f t="shared" si="28"/>
        <v>0</v>
      </c>
      <c r="BJ197" s="211" t="s">
        <v>86</v>
      </c>
      <c r="BK197" s="249">
        <f t="shared" si="29"/>
        <v>0</v>
      </c>
      <c r="BL197" s="211" t="s">
        <v>144</v>
      </c>
      <c r="BM197" s="161" t="s">
        <v>679</v>
      </c>
    </row>
    <row r="198" spans="2:65" s="2" customFormat="1" ht="24.2" customHeight="1">
      <c r="B198" s="246"/>
      <c r="C198" s="150" t="s">
        <v>415</v>
      </c>
      <c r="D198" s="150" t="s">
        <v>140</v>
      </c>
      <c r="E198" s="151" t="s">
        <v>4264</v>
      </c>
      <c r="F198" s="152" t="s">
        <v>4265</v>
      </c>
      <c r="G198" s="153" t="s">
        <v>299</v>
      </c>
      <c r="H198" s="154">
        <v>1</v>
      </c>
      <c r="I198" s="178"/>
      <c r="J198" s="155">
        <f t="shared" si="20"/>
        <v>0</v>
      </c>
      <c r="K198" s="247"/>
      <c r="L198" s="39"/>
      <c r="M198" s="157" t="s">
        <v>1</v>
      </c>
      <c r="N198" s="234" t="s">
        <v>39</v>
      </c>
      <c r="O198" s="248">
        <v>0</v>
      </c>
      <c r="P198" s="248">
        <f t="shared" si="21"/>
        <v>0</v>
      </c>
      <c r="Q198" s="248">
        <v>0</v>
      </c>
      <c r="R198" s="248">
        <f t="shared" si="22"/>
        <v>0</v>
      </c>
      <c r="S198" s="248">
        <v>0</v>
      </c>
      <c r="T198" s="160">
        <f t="shared" si="23"/>
        <v>0</v>
      </c>
      <c r="AR198" s="161" t="s">
        <v>144</v>
      </c>
      <c r="AT198" s="161" t="s">
        <v>140</v>
      </c>
      <c r="AU198" s="161" t="s">
        <v>80</v>
      </c>
      <c r="AY198" s="211" t="s">
        <v>138</v>
      </c>
      <c r="BE198" s="249">
        <f t="shared" si="24"/>
        <v>0</v>
      </c>
      <c r="BF198" s="249">
        <f t="shared" si="25"/>
        <v>0</v>
      </c>
      <c r="BG198" s="249">
        <f t="shared" si="26"/>
        <v>0</v>
      </c>
      <c r="BH198" s="249">
        <f t="shared" si="27"/>
        <v>0</v>
      </c>
      <c r="BI198" s="249">
        <f t="shared" si="28"/>
        <v>0</v>
      </c>
      <c r="BJ198" s="211" t="s">
        <v>86</v>
      </c>
      <c r="BK198" s="249">
        <f t="shared" si="29"/>
        <v>0</v>
      </c>
      <c r="BL198" s="211" t="s">
        <v>144</v>
      </c>
      <c r="BM198" s="161" t="s">
        <v>687</v>
      </c>
    </row>
    <row r="199" spans="2:65" s="2" customFormat="1" ht="24.2" customHeight="1">
      <c r="B199" s="246"/>
      <c r="C199" s="150" t="s">
        <v>419</v>
      </c>
      <c r="D199" s="150" t="s">
        <v>140</v>
      </c>
      <c r="E199" s="151" t="s">
        <v>4266</v>
      </c>
      <c r="F199" s="152" t="s">
        <v>4267</v>
      </c>
      <c r="G199" s="153" t="s">
        <v>299</v>
      </c>
      <c r="H199" s="154">
        <v>1</v>
      </c>
      <c r="I199" s="178"/>
      <c r="J199" s="155">
        <f t="shared" si="20"/>
        <v>0</v>
      </c>
      <c r="K199" s="247"/>
      <c r="L199" s="39"/>
      <c r="M199" s="157" t="s">
        <v>1</v>
      </c>
      <c r="N199" s="234" t="s">
        <v>39</v>
      </c>
      <c r="O199" s="248">
        <v>0</v>
      </c>
      <c r="P199" s="248">
        <f t="shared" si="21"/>
        <v>0</v>
      </c>
      <c r="Q199" s="248">
        <v>0</v>
      </c>
      <c r="R199" s="248">
        <f t="shared" si="22"/>
        <v>0</v>
      </c>
      <c r="S199" s="248">
        <v>0</v>
      </c>
      <c r="T199" s="160">
        <f t="shared" si="23"/>
        <v>0</v>
      </c>
      <c r="AR199" s="161" t="s">
        <v>144</v>
      </c>
      <c r="AT199" s="161" t="s">
        <v>140</v>
      </c>
      <c r="AU199" s="161" t="s">
        <v>80</v>
      </c>
      <c r="AY199" s="211" t="s">
        <v>138</v>
      </c>
      <c r="BE199" s="249">
        <f t="shared" si="24"/>
        <v>0</v>
      </c>
      <c r="BF199" s="249">
        <f t="shared" si="25"/>
        <v>0</v>
      </c>
      <c r="BG199" s="249">
        <f t="shared" si="26"/>
        <v>0</v>
      </c>
      <c r="BH199" s="249">
        <f t="shared" si="27"/>
        <v>0</v>
      </c>
      <c r="BI199" s="249">
        <f t="shared" si="28"/>
        <v>0</v>
      </c>
      <c r="BJ199" s="211" t="s">
        <v>86</v>
      </c>
      <c r="BK199" s="249">
        <f t="shared" si="29"/>
        <v>0</v>
      </c>
      <c r="BL199" s="211" t="s">
        <v>144</v>
      </c>
      <c r="BM199" s="161" t="s">
        <v>695</v>
      </c>
    </row>
    <row r="200" spans="2:65" s="2" customFormat="1" ht="16.5" customHeight="1">
      <c r="B200" s="246"/>
      <c r="C200" s="150" t="s">
        <v>423</v>
      </c>
      <c r="D200" s="150" t="s">
        <v>140</v>
      </c>
      <c r="E200" s="151" t="s">
        <v>4268</v>
      </c>
      <c r="F200" s="152" t="s">
        <v>4269</v>
      </c>
      <c r="G200" s="153" t="s">
        <v>299</v>
      </c>
      <c r="H200" s="154">
        <v>1</v>
      </c>
      <c r="I200" s="178"/>
      <c r="J200" s="155">
        <f t="shared" si="20"/>
        <v>0</v>
      </c>
      <c r="K200" s="247"/>
      <c r="L200" s="39"/>
      <c r="M200" s="157" t="s">
        <v>1</v>
      </c>
      <c r="N200" s="234" t="s">
        <v>39</v>
      </c>
      <c r="O200" s="248">
        <v>0</v>
      </c>
      <c r="P200" s="248">
        <f t="shared" si="21"/>
        <v>0</v>
      </c>
      <c r="Q200" s="248">
        <v>0</v>
      </c>
      <c r="R200" s="248">
        <f t="shared" si="22"/>
        <v>0</v>
      </c>
      <c r="S200" s="248">
        <v>0</v>
      </c>
      <c r="T200" s="160">
        <f t="shared" si="23"/>
        <v>0</v>
      </c>
      <c r="AR200" s="161" t="s">
        <v>144</v>
      </c>
      <c r="AT200" s="161" t="s">
        <v>140</v>
      </c>
      <c r="AU200" s="161" t="s">
        <v>80</v>
      </c>
      <c r="AY200" s="211" t="s">
        <v>138</v>
      </c>
      <c r="BE200" s="249">
        <f t="shared" si="24"/>
        <v>0</v>
      </c>
      <c r="BF200" s="249">
        <f t="shared" si="25"/>
        <v>0</v>
      </c>
      <c r="BG200" s="249">
        <f t="shared" si="26"/>
        <v>0</v>
      </c>
      <c r="BH200" s="249">
        <f t="shared" si="27"/>
        <v>0</v>
      </c>
      <c r="BI200" s="249">
        <f t="shared" si="28"/>
        <v>0</v>
      </c>
      <c r="BJ200" s="211" t="s">
        <v>86</v>
      </c>
      <c r="BK200" s="249">
        <f t="shared" si="29"/>
        <v>0</v>
      </c>
      <c r="BL200" s="211" t="s">
        <v>144</v>
      </c>
      <c r="BM200" s="161" t="s">
        <v>703</v>
      </c>
    </row>
    <row r="201" spans="2:65" s="2" customFormat="1" ht="16.5" customHeight="1">
      <c r="B201" s="246"/>
      <c r="C201" s="150" t="s">
        <v>427</v>
      </c>
      <c r="D201" s="150" t="s">
        <v>140</v>
      </c>
      <c r="E201" s="151" t="s">
        <v>4270</v>
      </c>
      <c r="F201" s="152" t="s">
        <v>4271</v>
      </c>
      <c r="G201" s="153" t="s">
        <v>299</v>
      </c>
      <c r="H201" s="154">
        <v>1</v>
      </c>
      <c r="I201" s="178"/>
      <c r="J201" s="155">
        <f t="shared" si="20"/>
        <v>0</v>
      </c>
      <c r="K201" s="247"/>
      <c r="L201" s="39"/>
      <c r="M201" s="173" t="s">
        <v>1</v>
      </c>
      <c r="N201" s="174" t="s">
        <v>39</v>
      </c>
      <c r="O201" s="175">
        <v>0</v>
      </c>
      <c r="P201" s="175">
        <f t="shared" si="21"/>
        <v>0</v>
      </c>
      <c r="Q201" s="175">
        <v>0</v>
      </c>
      <c r="R201" s="175">
        <f t="shared" si="22"/>
        <v>0</v>
      </c>
      <c r="S201" s="175">
        <v>0</v>
      </c>
      <c r="T201" s="176">
        <f t="shared" si="23"/>
        <v>0</v>
      </c>
      <c r="AR201" s="161" t="s">
        <v>144</v>
      </c>
      <c r="AT201" s="161" t="s">
        <v>140</v>
      </c>
      <c r="AU201" s="161" t="s">
        <v>80</v>
      </c>
      <c r="AY201" s="211" t="s">
        <v>138</v>
      </c>
      <c r="BE201" s="249">
        <f t="shared" si="24"/>
        <v>0</v>
      </c>
      <c r="BF201" s="249">
        <f t="shared" si="25"/>
        <v>0</v>
      </c>
      <c r="BG201" s="249">
        <f t="shared" si="26"/>
        <v>0</v>
      </c>
      <c r="BH201" s="249">
        <f t="shared" si="27"/>
        <v>0</v>
      </c>
      <c r="BI201" s="249">
        <f t="shared" si="28"/>
        <v>0</v>
      </c>
      <c r="BJ201" s="211" t="s">
        <v>86</v>
      </c>
      <c r="BK201" s="249">
        <f t="shared" si="29"/>
        <v>0</v>
      </c>
      <c r="BL201" s="211" t="s">
        <v>144</v>
      </c>
      <c r="BM201" s="161" t="s">
        <v>711</v>
      </c>
    </row>
    <row r="202" spans="2:65" s="2" customFormat="1" ht="6.95" customHeight="1">
      <c r="B202" s="216"/>
      <c r="C202" s="217"/>
      <c r="D202" s="217"/>
      <c r="E202" s="217"/>
      <c r="F202" s="217"/>
      <c r="G202" s="217"/>
      <c r="H202" s="217"/>
      <c r="I202" s="217"/>
      <c r="J202" s="217"/>
      <c r="K202" s="217"/>
      <c r="L202" s="39"/>
    </row>
  </sheetData>
  <autoFilter ref="C126:K201" xr:uid="{00000000-0009-0000-0000-000005000000}"/>
  <mergeCells count="12">
    <mergeCell ref="E119:H119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EF81-EF44-4C5A-9491-FF131F9F454B}">
  <sheetPr>
    <tabColor theme="8" tint="0.59999389629810485"/>
    <pageSetUpPr fitToPage="1"/>
  </sheetPr>
  <dimension ref="B2:BM221"/>
  <sheetViews>
    <sheetView showGridLines="0" workbookViewId="0">
      <selection activeCell="W25" sqref="W25"/>
    </sheetView>
  </sheetViews>
  <sheetFormatPr defaultRowHeight="11.25"/>
  <cols>
    <col min="1" max="1" width="8.33203125" style="203" customWidth="1"/>
    <col min="2" max="2" width="1.1640625" style="203" customWidth="1"/>
    <col min="3" max="3" width="4.1640625" style="203" customWidth="1"/>
    <col min="4" max="4" width="4.33203125" style="203" customWidth="1"/>
    <col min="5" max="5" width="17.1640625" style="203" customWidth="1"/>
    <col min="6" max="6" width="50.83203125" style="203" customWidth="1"/>
    <col min="7" max="7" width="7.5" style="203" customWidth="1"/>
    <col min="8" max="8" width="14" style="203" customWidth="1"/>
    <col min="9" max="9" width="15.83203125" style="203" customWidth="1"/>
    <col min="10" max="10" width="22.33203125" style="203" customWidth="1"/>
    <col min="11" max="11" width="22.33203125" style="203" hidden="1" customWidth="1"/>
    <col min="12" max="12" width="9.33203125" style="203" customWidth="1"/>
    <col min="13" max="13" width="10.83203125" style="203" hidden="1" customWidth="1"/>
    <col min="14" max="14" width="9.33203125" style="203"/>
    <col min="15" max="20" width="14.1640625" style="203" hidden="1" customWidth="1"/>
    <col min="21" max="21" width="16.33203125" style="203" hidden="1" customWidth="1"/>
    <col min="22" max="22" width="12.33203125" style="203" customWidth="1"/>
    <col min="23" max="23" width="16.33203125" style="203" customWidth="1"/>
    <col min="24" max="24" width="12.33203125" style="203" customWidth="1"/>
    <col min="25" max="25" width="15" style="203" customWidth="1"/>
    <col min="26" max="26" width="11" style="203" customWidth="1"/>
    <col min="27" max="27" width="15" style="203" customWidth="1"/>
    <col min="28" max="28" width="16.33203125" style="203" customWidth="1"/>
    <col min="29" max="29" width="11" style="203" customWidth="1"/>
    <col min="30" max="30" width="15" style="203" customWidth="1"/>
    <col min="31" max="31" width="16.33203125" style="203" customWidth="1"/>
    <col min="32" max="16384" width="9.33203125" style="203"/>
  </cols>
  <sheetData>
    <row r="2" spans="2:46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211" t="s">
        <v>2902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211" t="s">
        <v>73</v>
      </c>
    </row>
    <row r="4" spans="2:46" ht="24.95" customHeight="1">
      <c r="B4" s="17"/>
      <c r="D4" s="18" t="s">
        <v>94</v>
      </c>
      <c r="L4" s="17"/>
      <c r="M4" s="96" t="s">
        <v>9</v>
      </c>
      <c r="AT4" s="211" t="s">
        <v>3</v>
      </c>
    </row>
    <row r="5" spans="2:46" ht="6.95" customHeight="1">
      <c r="B5" s="17"/>
      <c r="L5" s="17"/>
    </row>
    <row r="6" spans="2:46" ht="12" customHeight="1">
      <c r="B6" s="17"/>
      <c r="D6" s="207" t="s">
        <v>13</v>
      </c>
      <c r="L6" s="17"/>
    </row>
    <row r="7" spans="2:46" ht="16.5" customHeight="1">
      <c r="B7" s="17"/>
      <c r="E7" s="314" t="str">
        <f>'Rekap. stavby - III.etapa'!K6</f>
        <v>Dom Hudby - Obnova objektu NKP aktualizácia+etapizácia</v>
      </c>
      <c r="F7" s="315"/>
      <c r="G7" s="315"/>
      <c r="H7" s="315"/>
      <c r="L7" s="17"/>
    </row>
    <row r="8" spans="2:46" ht="12" customHeight="1">
      <c r="B8" s="17"/>
      <c r="D8" s="207" t="s">
        <v>95</v>
      </c>
      <c r="L8" s="17"/>
    </row>
    <row r="9" spans="2:46" s="2" customFormat="1" ht="16.5" customHeight="1">
      <c r="B9" s="39"/>
      <c r="E9" s="314" t="s">
        <v>2903</v>
      </c>
      <c r="F9" s="322"/>
      <c r="G9" s="322"/>
      <c r="H9" s="322"/>
      <c r="L9" s="39"/>
    </row>
    <row r="10" spans="2:46" s="2" customFormat="1" ht="12" customHeight="1">
      <c r="B10" s="39"/>
      <c r="D10" s="207" t="s">
        <v>97</v>
      </c>
      <c r="L10" s="39"/>
    </row>
    <row r="11" spans="2:46" s="2" customFormat="1" ht="16.5" customHeight="1">
      <c r="B11" s="39"/>
      <c r="E11" s="272" t="s">
        <v>4272</v>
      </c>
      <c r="F11" s="322"/>
      <c r="G11" s="322"/>
      <c r="H11" s="322"/>
      <c r="L11" s="39"/>
    </row>
    <row r="12" spans="2:46" s="2" customFormat="1">
      <c r="B12" s="39"/>
      <c r="L12" s="39"/>
    </row>
    <row r="13" spans="2:46" s="2" customFormat="1" ht="12" customHeight="1">
      <c r="B13" s="39"/>
      <c r="D13" s="207" t="s">
        <v>15</v>
      </c>
      <c r="F13" s="202" t="s">
        <v>1</v>
      </c>
      <c r="I13" s="207" t="s">
        <v>16</v>
      </c>
      <c r="J13" s="202" t="s">
        <v>1</v>
      </c>
      <c r="L13" s="39"/>
    </row>
    <row r="14" spans="2:46" s="2" customFormat="1" ht="12" customHeight="1">
      <c r="B14" s="39"/>
      <c r="D14" s="207" t="s">
        <v>17</v>
      </c>
      <c r="F14" s="202" t="s">
        <v>18</v>
      </c>
      <c r="I14" s="207" t="s">
        <v>19</v>
      </c>
      <c r="J14" s="196" t="str">
        <f>'Rekap. stavby - III.etapa'!AN8</f>
        <v>30. 7. 2021</v>
      </c>
      <c r="L14" s="39"/>
    </row>
    <row r="15" spans="2:46" s="2" customFormat="1" ht="10.9" customHeight="1">
      <c r="B15" s="39"/>
      <c r="L15" s="39"/>
    </row>
    <row r="16" spans="2:46" s="2" customFormat="1" ht="12" customHeight="1">
      <c r="B16" s="39"/>
      <c r="D16" s="207" t="s">
        <v>21</v>
      </c>
      <c r="I16" s="207" t="s">
        <v>22</v>
      </c>
      <c r="J16" s="202" t="s">
        <v>1</v>
      </c>
      <c r="L16" s="39"/>
    </row>
    <row r="17" spans="2:12" s="2" customFormat="1" ht="18" customHeight="1">
      <c r="B17" s="39"/>
      <c r="E17" s="202" t="s">
        <v>2905</v>
      </c>
      <c r="I17" s="207" t="s">
        <v>24</v>
      </c>
      <c r="J17" s="202" t="s">
        <v>1</v>
      </c>
      <c r="L17" s="39"/>
    </row>
    <row r="18" spans="2:12" s="2" customFormat="1" ht="6.95" customHeight="1">
      <c r="B18" s="39"/>
      <c r="L18" s="39"/>
    </row>
    <row r="19" spans="2:12" s="2" customFormat="1" ht="12" customHeight="1">
      <c r="B19" s="39"/>
      <c r="D19" s="207" t="s">
        <v>25</v>
      </c>
      <c r="I19" s="207" t="s">
        <v>22</v>
      </c>
      <c r="J19" s="202" t="str">
        <f>'Rekap. stavby - III.etapa'!AN13</f>
        <v/>
      </c>
      <c r="L19" s="39"/>
    </row>
    <row r="20" spans="2:12" s="2" customFormat="1" ht="18" customHeight="1">
      <c r="B20" s="39"/>
      <c r="E20" s="298" t="str">
        <f>'Rekap. stavby - III.etapa'!E14</f>
        <v xml:space="preserve"> </v>
      </c>
      <c r="F20" s="298"/>
      <c r="G20" s="298"/>
      <c r="H20" s="298"/>
      <c r="I20" s="207" t="s">
        <v>24</v>
      </c>
      <c r="J20" s="202" t="str">
        <f>'Rekap. stavby - III.etapa'!AN14</f>
        <v/>
      </c>
      <c r="L20" s="39"/>
    </row>
    <row r="21" spans="2:12" s="2" customFormat="1" ht="6.95" customHeight="1">
      <c r="B21" s="39"/>
      <c r="L21" s="39"/>
    </row>
    <row r="22" spans="2:12" s="2" customFormat="1" ht="12" customHeight="1">
      <c r="B22" s="39"/>
      <c r="D22" s="207" t="s">
        <v>27</v>
      </c>
      <c r="I22" s="207" t="s">
        <v>22</v>
      </c>
      <c r="J22" s="202" t="s">
        <v>1</v>
      </c>
      <c r="L22" s="39"/>
    </row>
    <row r="23" spans="2:12" s="2" customFormat="1" ht="18" customHeight="1">
      <c r="B23" s="39"/>
      <c r="E23" s="202" t="s">
        <v>2906</v>
      </c>
      <c r="I23" s="207" t="s">
        <v>24</v>
      </c>
      <c r="J23" s="202" t="s">
        <v>1</v>
      </c>
      <c r="L23" s="39"/>
    </row>
    <row r="24" spans="2:12" s="2" customFormat="1" ht="6.95" customHeight="1">
      <c r="B24" s="39"/>
      <c r="L24" s="39"/>
    </row>
    <row r="25" spans="2:12" s="2" customFormat="1" ht="12" customHeight="1">
      <c r="B25" s="39"/>
      <c r="D25" s="207" t="s">
        <v>30</v>
      </c>
      <c r="I25" s="207" t="s">
        <v>22</v>
      </c>
      <c r="J25" s="202" t="s">
        <v>1</v>
      </c>
      <c r="L25" s="39"/>
    </row>
    <row r="26" spans="2:12" s="2" customFormat="1" ht="18" customHeight="1">
      <c r="B26" s="39"/>
      <c r="E26" s="202" t="s">
        <v>31</v>
      </c>
      <c r="I26" s="207" t="s">
        <v>24</v>
      </c>
      <c r="J26" s="202" t="s">
        <v>1</v>
      </c>
      <c r="L26" s="39"/>
    </row>
    <row r="27" spans="2:12" s="2" customFormat="1" ht="6.95" customHeight="1">
      <c r="B27" s="39"/>
      <c r="L27" s="39"/>
    </row>
    <row r="28" spans="2:12" s="2" customFormat="1" ht="12" customHeight="1">
      <c r="B28" s="39"/>
      <c r="D28" s="207" t="s">
        <v>32</v>
      </c>
      <c r="L28" s="39"/>
    </row>
    <row r="29" spans="2:12" s="8" customFormat="1" ht="16.5" customHeight="1">
      <c r="B29" s="99"/>
      <c r="E29" s="301" t="s">
        <v>1</v>
      </c>
      <c r="F29" s="301"/>
      <c r="G29" s="301"/>
      <c r="H29" s="301"/>
      <c r="L29" s="99"/>
    </row>
    <row r="30" spans="2:12" s="2" customFormat="1" ht="6.95" customHeight="1">
      <c r="B30" s="39"/>
      <c r="L30" s="39"/>
    </row>
    <row r="31" spans="2:12" s="2" customFormat="1" ht="6.95" customHeight="1">
      <c r="B31" s="39"/>
      <c r="D31" s="53"/>
      <c r="E31" s="53"/>
      <c r="F31" s="53"/>
      <c r="G31" s="53"/>
      <c r="H31" s="53"/>
      <c r="I31" s="53"/>
      <c r="J31" s="53"/>
      <c r="K31" s="53"/>
      <c r="L31" s="39"/>
    </row>
    <row r="32" spans="2:12" s="2" customFormat="1" ht="14.45" customHeight="1">
      <c r="B32" s="39"/>
      <c r="D32" s="202" t="s">
        <v>102</v>
      </c>
      <c r="J32" s="231">
        <f>J98</f>
        <v>0</v>
      </c>
      <c r="L32" s="39"/>
    </row>
    <row r="33" spans="2:12" s="2" customFormat="1" ht="14.45" customHeight="1">
      <c r="B33" s="39"/>
      <c r="D33" s="212" t="s">
        <v>2015</v>
      </c>
      <c r="J33" s="231">
        <f>J108</f>
        <v>0</v>
      </c>
      <c r="L33" s="39"/>
    </row>
    <row r="34" spans="2:12" s="2" customFormat="1" ht="25.35" customHeight="1">
      <c r="B34" s="39"/>
      <c r="D34" s="100" t="s">
        <v>33</v>
      </c>
      <c r="J34" s="200">
        <f>ROUND(J32 + J33, 2)</f>
        <v>0</v>
      </c>
      <c r="L34" s="39"/>
    </row>
    <row r="35" spans="2:12" s="2" customFormat="1" ht="6.95" customHeight="1">
      <c r="B35" s="39"/>
      <c r="D35" s="53"/>
      <c r="E35" s="53"/>
      <c r="F35" s="53"/>
      <c r="G35" s="53"/>
      <c r="H35" s="53"/>
      <c r="I35" s="53"/>
      <c r="J35" s="53"/>
      <c r="K35" s="53"/>
      <c r="L35" s="39"/>
    </row>
    <row r="36" spans="2:12" s="2" customFormat="1" ht="14.45" customHeight="1">
      <c r="B36" s="39"/>
      <c r="F36" s="205" t="s">
        <v>35</v>
      </c>
      <c r="I36" s="205" t="s">
        <v>34</v>
      </c>
      <c r="J36" s="205" t="s">
        <v>36</v>
      </c>
      <c r="L36" s="39"/>
    </row>
    <row r="37" spans="2:12" s="2" customFormat="1" ht="14.45" customHeight="1">
      <c r="B37" s="39"/>
      <c r="D37" s="101" t="s">
        <v>37</v>
      </c>
      <c r="E37" s="32" t="s">
        <v>38</v>
      </c>
      <c r="F37" s="102">
        <f>ROUND((SUM(BE108:BE109) + SUM(BE131:BE220)),  2)</f>
        <v>0</v>
      </c>
      <c r="G37" s="103"/>
      <c r="H37" s="103"/>
      <c r="I37" s="104">
        <v>0.2</v>
      </c>
      <c r="J37" s="102">
        <f>ROUND(((SUM(BE108:BE109) + SUM(BE131:BE220))*I37),  2)</f>
        <v>0</v>
      </c>
      <c r="L37" s="39"/>
    </row>
    <row r="38" spans="2:12" s="2" customFormat="1" ht="14.45" customHeight="1">
      <c r="B38" s="39"/>
      <c r="E38" s="32" t="s">
        <v>39</v>
      </c>
      <c r="F38" s="105">
        <f>ROUND((SUM(BF108:BF109) + SUM(BF131:BF220)),  2)</f>
        <v>0</v>
      </c>
      <c r="I38" s="106">
        <v>0.2</v>
      </c>
      <c r="J38" s="105">
        <f>ROUND(((SUM(BF108:BF109) + SUM(BF131:BF220))*I38),  2)</f>
        <v>0</v>
      </c>
      <c r="L38" s="39"/>
    </row>
    <row r="39" spans="2:12" s="2" customFormat="1" ht="14.45" hidden="1" customHeight="1">
      <c r="B39" s="39"/>
      <c r="E39" s="207" t="s">
        <v>40</v>
      </c>
      <c r="F39" s="105">
        <f>ROUND((SUM(BG108:BG109) + SUM(BG131:BG220)),  2)</f>
        <v>0</v>
      </c>
      <c r="I39" s="106">
        <v>0.2</v>
      </c>
      <c r="J39" s="105">
        <f>0</f>
        <v>0</v>
      </c>
      <c r="L39" s="39"/>
    </row>
    <row r="40" spans="2:12" s="2" customFormat="1" ht="14.45" hidden="1" customHeight="1">
      <c r="B40" s="39"/>
      <c r="E40" s="207" t="s">
        <v>41</v>
      </c>
      <c r="F40" s="105">
        <f>ROUND((SUM(BH108:BH109) + SUM(BH131:BH220)),  2)</f>
        <v>0</v>
      </c>
      <c r="I40" s="106">
        <v>0.2</v>
      </c>
      <c r="J40" s="105">
        <f>0</f>
        <v>0</v>
      </c>
      <c r="L40" s="39"/>
    </row>
    <row r="41" spans="2:12" s="2" customFormat="1" ht="14.45" hidden="1" customHeight="1">
      <c r="B41" s="39"/>
      <c r="E41" s="32" t="s">
        <v>42</v>
      </c>
      <c r="F41" s="102">
        <f>ROUND((SUM(BI108:BI109) + SUM(BI131:BI220)),  2)</f>
        <v>0</v>
      </c>
      <c r="G41" s="103"/>
      <c r="H41" s="103"/>
      <c r="I41" s="104">
        <v>0</v>
      </c>
      <c r="J41" s="102">
        <f>0</f>
        <v>0</v>
      </c>
      <c r="L41" s="39"/>
    </row>
    <row r="42" spans="2:12" s="2" customFormat="1" ht="6.95" customHeight="1">
      <c r="B42" s="39"/>
      <c r="L42" s="39"/>
    </row>
    <row r="43" spans="2:12" s="2" customFormat="1" ht="25.35" customHeight="1">
      <c r="B43" s="39"/>
      <c r="C43" s="230"/>
      <c r="D43" s="108" t="s">
        <v>43</v>
      </c>
      <c r="E43" s="221"/>
      <c r="F43" s="221"/>
      <c r="G43" s="109" t="s">
        <v>44</v>
      </c>
      <c r="H43" s="110" t="s">
        <v>45</v>
      </c>
      <c r="I43" s="221"/>
      <c r="J43" s="111">
        <f>SUM(J34:J41)</f>
        <v>0</v>
      </c>
      <c r="K43" s="232"/>
      <c r="L43" s="39"/>
    </row>
    <row r="44" spans="2:12" s="2" customFormat="1" ht="14.45" customHeight="1">
      <c r="B44" s="39"/>
      <c r="L44" s="39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2" customFormat="1" ht="12.75">
      <c r="B61" s="39"/>
      <c r="D61" s="42" t="s">
        <v>48</v>
      </c>
      <c r="E61" s="213"/>
      <c r="F61" s="113" t="s">
        <v>49</v>
      </c>
      <c r="G61" s="42" t="s">
        <v>48</v>
      </c>
      <c r="H61" s="213"/>
      <c r="I61" s="213"/>
      <c r="J61" s="114" t="s">
        <v>49</v>
      </c>
      <c r="K61" s="213"/>
      <c r="L61" s="3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2" customFormat="1" ht="12.75">
      <c r="B65" s="39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2" customFormat="1" ht="12.75">
      <c r="B76" s="39"/>
      <c r="D76" s="42" t="s">
        <v>48</v>
      </c>
      <c r="E76" s="213"/>
      <c r="F76" s="113" t="s">
        <v>49</v>
      </c>
      <c r="G76" s="42" t="s">
        <v>48</v>
      </c>
      <c r="H76" s="213"/>
      <c r="I76" s="213"/>
      <c r="J76" s="114" t="s">
        <v>49</v>
      </c>
      <c r="K76" s="213"/>
      <c r="L76" s="39"/>
    </row>
    <row r="77" spans="2:12" s="2" customFormat="1" ht="14.45" customHeight="1"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39"/>
    </row>
    <row r="81" spans="2:12" s="2" customFormat="1" ht="6.95" customHeight="1"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39"/>
    </row>
    <row r="82" spans="2:12" s="2" customFormat="1" ht="24.95" customHeight="1">
      <c r="B82" s="39"/>
      <c r="C82" s="18" t="s">
        <v>99</v>
      </c>
      <c r="L82" s="39"/>
    </row>
    <row r="83" spans="2:12" s="2" customFormat="1" ht="6.95" customHeight="1">
      <c r="B83" s="39"/>
      <c r="L83" s="39"/>
    </row>
    <row r="84" spans="2:12" s="2" customFormat="1" ht="12" customHeight="1">
      <c r="B84" s="39"/>
      <c r="C84" s="207" t="s">
        <v>13</v>
      </c>
      <c r="L84" s="39"/>
    </row>
    <row r="85" spans="2:12" s="2" customFormat="1" ht="16.5" customHeight="1">
      <c r="B85" s="39"/>
      <c r="E85" s="314" t="str">
        <f>E7</f>
        <v>Dom Hudby - Obnova objektu NKP aktualizácia+etapizácia</v>
      </c>
      <c r="F85" s="315"/>
      <c r="G85" s="315"/>
      <c r="H85" s="315"/>
      <c r="L85" s="39"/>
    </row>
    <row r="86" spans="2:12" ht="12" customHeight="1">
      <c r="B86" s="17"/>
      <c r="C86" s="207" t="s">
        <v>95</v>
      </c>
      <c r="L86" s="17"/>
    </row>
    <row r="87" spans="2:12" s="2" customFormat="1" ht="16.5" customHeight="1">
      <c r="B87" s="39"/>
      <c r="E87" s="314" t="s">
        <v>2903</v>
      </c>
      <c r="F87" s="322"/>
      <c r="G87" s="322"/>
      <c r="H87" s="322"/>
      <c r="L87" s="39"/>
    </row>
    <row r="88" spans="2:12" s="2" customFormat="1" ht="12" customHeight="1">
      <c r="B88" s="39"/>
      <c r="C88" s="207" t="s">
        <v>97</v>
      </c>
      <c r="L88" s="39"/>
    </row>
    <row r="89" spans="2:12" s="2" customFormat="1" ht="16.5" customHeight="1">
      <c r="B89" s="39"/>
      <c r="E89" s="272" t="str">
        <f>E11</f>
        <v>03.6 - D1.7 Vzduchotechnika</v>
      </c>
      <c r="F89" s="322"/>
      <c r="G89" s="322"/>
      <c r="H89" s="322"/>
      <c r="L89" s="39"/>
    </row>
    <row r="90" spans="2:12" s="2" customFormat="1" ht="6.95" customHeight="1">
      <c r="B90" s="39"/>
      <c r="L90" s="39"/>
    </row>
    <row r="91" spans="2:12" s="2" customFormat="1" ht="12" customHeight="1">
      <c r="B91" s="39"/>
      <c r="C91" s="207" t="s">
        <v>17</v>
      </c>
      <c r="F91" s="202" t="str">
        <f>F14</f>
        <v>Bratislava, Panenská 11</v>
      </c>
      <c r="I91" s="207" t="s">
        <v>19</v>
      </c>
      <c r="J91" s="196" t="str">
        <f>IF(J14="","",J14)</f>
        <v>30. 7. 2021</v>
      </c>
      <c r="L91" s="39"/>
    </row>
    <row r="92" spans="2:12" s="2" customFormat="1" ht="6.95" customHeight="1">
      <c r="B92" s="39"/>
      <c r="L92" s="39"/>
    </row>
    <row r="93" spans="2:12" s="2" customFormat="1" ht="25.7" customHeight="1">
      <c r="B93" s="39"/>
      <c r="C93" s="207" t="s">
        <v>21</v>
      </c>
      <c r="F93" s="202" t="str">
        <f>E17</f>
        <v xml:space="preserve">GIB Hlavné mesto SR Bratislava </v>
      </c>
      <c r="I93" s="207" t="s">
        <v>27</v>
      </c>
      <c r="J93" s="204" t="str">
        <f>E23</f>
        <v xml:space="preserve">Ing. arch. Matúš Ivanič </v>
      </c>
      <c r="L93" s="39"/>
    </row>
    <row r="94" spans="2:12" s="2" customFormat="1" ht="15.2" customHeight="1">
      <c r="B94" s="39"/>
      <c r="C94" s="207" t="s">
        <v>25</v>
      </c>
      <c r="F94" s="202" t="str">
        <f>IF(E20="","",E20)</f>
        <v xml:space="preserve"> </v>
      </c>
      <c r="I94" s="207" t="s">
        <v>30</v>
      </c>
      <c r="J94" s="204" t="str">
        <f>E26</f>
        <v>Rosoft, s.r.o.</v>
      </c>
      <c r="L94" s="39"/>
    </row>
    <row r="95" spans="2:12" s="2" customFormat="1" ht="10.35" customHeight="1">
      <c r="B95" s="39"/>
      <c r="L95" s="39"/>
    </row>
    <row r="96" spans="2:12" s="2" customFormat="1" ht="29.25" customHeight="1">
      <c r="B96" s="39"/>
      <c r="C96" s="115" t="s">
        <v>100</v>
      </c>
      <c r="D96" s="230"/>
      <c r="E96" s="230"/>
      <c r="F96" s="230"/>
      <c r="G96" s="230"/>
      <c r="H96" s="230"/>
      <c r="I96" s="230"/>
      <c r="J96" s="116" t="s">
        <v>101</v>
      </c>
      <c r="K96" s="230"/>
      <c r="L96" s="39"/>
    </row>
    <row r="97" spans="2:47" s="2" customFormat="1" ht="10.35" customHeight="1">
      <c r="B97" s="39"/>
      <c r="L97" s="39"/>
    </row>
    <row r="98" spans="2:47" s="2" customFormat="1" ht="22.9" customHeight="1">
      <c r="B98" s="39"/>
      <c r="C98" s="117" t="s">
        <v>2016</v>
      </c>
      <c r="J98" s="200">
        <f>J131</f>
        <v>0</v>
      </c>
      <c r="L98" s="39"/>
      <c r="AU98" s="211" t="s">
        <v>103</v>
      </c>
    </row>
    <row r="99" spans="2:47" s="9" customFormat="1" ht="24.95" customHeight="1">
      <c r="B99" s="118"/>
      <c r="D99" s="119" t="s">
        <v>4273</v>
      </c>
      <c r="E99" s="120"/>
      <c r="F99" s="120"/>
      <c r="G99" s="120"/>
      <c r="H99" s="120"/>
      <c r="I99" s="120"/>
      <c r="J99" s="121">
        <f>J132</f>
        <v>0</v>
      </c>
      <c r="L99" s="118"/>
    </row>
    <row r="100" spans="2:47" s="9" customFormat="1" ht="24.95" customHeight="1">
      <c r="B100" s="118"/>
      <c r="D100" s="119" t="s">
        <v>4274</v>
      </c>
      <c r="E100" s="120"/>
      <c r="F100" s="120"/>
      <c r="G100" s="120"/>
      <c r="H100" s="120"/>
      <c r="I100" s="120"/>
      <c r="J100" s="121">
        <f>J149</f>
        <v>0</v>
      </c>
      <c r="L100" s="118"/>
    </row>
    <row r="101" spans="2:47" s="9" customFormat="1" ht="24.95" customHeight="1">
      <c r="B101" s="118"/>
      <c r="D101" s="119" t="s">
        <v>4275</v>
      </c>
      <c r="E101" s="120"/>
      <c r="F101" s="120"/>
      <c r="G101" s="120"/>
      <c r="H101" s="120"/>
      <c r="I101" s="120"/>
      <c r="J101" s="121">
        <f>J164</f>
        <v>0</v>
      </c>
      <c r="L101" s="118"/>
    </row>
    <row r="102" spans="2:47" s="9" customFormat="1" ht="24.95" customHeight="1">
      <c r="B102" s="118"/>
      <c r="D102" s="119" t="s">
        <v>4276</v>
      </c>
      <c r="E102" s="120"/>
      <c r="F102" s="120"/>
      <c r="G102" s="120"/>
      <c r="H102" s="120"/>
      <c r="I102" s="120"/>
      <c r="J102" s="121">
        <f>J179</f>
        <v>0</v>
      </c>
      <c r="L102" s="118"/>
    </row>
    <row r="103" spans="2:47" s="9" customFormat="1" ht="24.95" customHeight="1">
      <c r="B103" s="118"/>
      <c r="D103" s="119" t="s">
        <v>4277</v>
      </c>
      <c r="E103" s="120"/>
      <c r="F103" s="120"/>
      <c r="G103" s="120"/>
      <c r="H103" s="120"/>
      <c r="I103" s="120"/>
      <c r="J103" s="121">
        <f>J195</f>
        <v>0</v>
      </c>
      <c r="L103" s="118"/>
    </row>
    <row r="104" spans="2:47" s="9" customFormat="1" ht="24.95" customHeight="1">
      <c r="B104" s="118"/>
      <c r="D104" s="119" t="s">
        <v>4278</v>
      </c>
      <c r="E104" s="120"/>
      <c r="F104" s="120"/>
      <c r="G104" s="120"/>
      <c r="H104" s="120"/>
      <c r="I104" s="120"/>
      <c r="J104" s="121">
        <f>J214</f>
        <v>0</v>
      </c>
      <c r="L104" s="118"/>
    </row>
    <row r="105" spans="2:47" s="9" customFormat="1" ht="24.95" customHeight="1">
      <c r="B105" s="118"/>
      <c r="D105" s="119" t="s">
        <v>4279</v>
      </c>
      <c r="E105" s="120"/>
      <c r="F105" s="120"/>
      <c r="G105" s="120"/>
      <c r="H105" s="120"/>
      <c r="I105" s="120"/>
      <c r="J105" s="121">
        <f>J218</f>
        <v>0</v>
      </c>
      <c r="L105" s="118"/>
    </row>
    <row r="106" spans="2:47" s="2" customFormat="1" ht="21.75" customHeight="1">
      <c r="B106" s="39"/>
      <c r="L106" s="39"/>
    </row>
    <row r="107" spans="2:47" s="2" customFormat="1" ht="6.95" customHeight="1">
      <c r="B107" s="39"/>
      <c r="L107" s="39"/>
    </row>
    <row r="108" spans="2:47" s="2" customFormat="1" ht="29.25" customHeight="1">
      <c r="B108" s="39"/>
      <c r="C108" s="117" t="s">
        <v>2019</v>
      </c>
      <c r="J108" s="233">
        <v>0</v>
      </c>
      <c r="L108" s="39"/>
      <c r="N108" s="234" t="s">
        <v>37</v>
      </c>
    </row>
    <row r="109" spans="2:47" s="2" customFormat="1" ht="18" customHeight="1">
      <c r="B109" s="39"/>
      <c r="L109" s="39"/>
    </row>
    <row r="110" spans="2:47" s="2" customFormat="1" ht="29.25" customHeight="1">
      <c r="B110" s="39"/>
      <c r="C110" s="229" t="s">
        <v>2012</v>
      </c>
      <c r="D110" s="230"/>
      <c r="E110" s="230"/>
      <c r="F110" s="230"/>
      <c r="G110" s="230"/>
      <c r="H110" s="230"/>
      <c r="I110" s="230"/>
      <c r="J110" s="235">
        <f>ROUND(J98+J108,2)</f>
        <v>0</v>
      </c>
      <c r="K110" s="230"/>
      <c r="L110" s="39"/>
    </row>
    <row r="111" spans="2:47" s="2" customFormat="1" ht="6.95" customHeight="1">
      <c r="B111" s="216"/>
      <c r="C111" s="217"/>
      <c r="D111" s="217"/>
      <c r="E111" s="217"/>
      <c r="F111" s="217"/>
      <c r="G111" s="217"/>
      <c r="H111" s="217"/>
      <c r="I111" s="217"/>
      <c r="J111" s="217"/>
      <c r="K111" s="217"/>
      <c r="L111" s="39"/>
    </row>
    <row r="115" spans="2:12" s="2" customFormat="1" ht="6.95" customHeight="1">
      <c r="B115" s="218"/>
      <c r="C115" s="219"/>
      <c r="D115" s="219"/>
      <c r="E115" s="219"/>
      <c r="F115" s="219"/>
      <c r="G115" s="219"/>
      <c r="H115" s="219"/>
      <c r="I115" s="219"/>
      <c r="J115" s="219"/>
      <c r="K115" s="219"/>
      <c r="L115" s="39"/>
    </row>
    <row r="116" spans="2:12" s="2" customFormat="1" ht="24.95" customHeight="1">
      <c r="B116" s="39"/>
      <c r="C116" s="18" t="s">
        <v>124</v>
      </c>
      <c r="L116" s="39"/>
    </row>
    <row r="117" spans="2:12" s="2" customFormat="1" ht="6.95" customHeight="1">
      <c r="B117" s="39"/>
      <c r="L117" s="39"/>
    </row>
    <row r="118" spans="2:12" s="2" customFormat="1" ht="12" customHeight="1">
      <c r="B118" s="39"/>
      <c r="C118" s="207" t="s">
        <v>13</v>
      </c>
      <c r="L118" s="39"/>
    </row>
    <row r="119" spans="2:12" s="2" customFormat="1" ht="16.5" customHeight="1">
      <c r="B119" s="39"/>
      <c r="E119" s="314" t="str">
        <f>E7</f>
        <v>Dom Hudby - Obnova objektu NKP aktualizácia+etapizácia</v>
      </c>
      <c r="F119" s="315"/>
      <c r="G119" s="315"/>
      <c r="H119" s="315"/>
      <c r="L119" s="39"/>
    </row>
    <row r="120" spans="2:12" ht="12" customHeight="1">
      <c r="B120" s="17"/>
      <c r="C120" s="207" t="s">
        <v>95</v>
      </c>
      <c r="L120" s="17"/>
    </row>
    <row r="121" spans="2:12" s="2" customFormat="1" ht="16.5" customHeight="1">
      <c r="B121" s="39"/>
      <c r="E121" s="314" t="s">
        <v>2903</v>
      </c>
      <c r="F121" s="322"/>
      <c r="G121" s="322"/>
      <c r="H121" s="322"/>
      <c r="L121" s="39"/>
    </row>
    <row r="122" spans="2:12" s="2" customFormat="1" ht="12" customHeight="1">
      <c r="B122" s="39"/>
      <c r="C122" s="207" t="s">
        <v>97</v>
      </c>
      <c r="L122" s="39"/>
    </row>
    <row r="123" spans="2:12" s="2" customFormat="1" ht="16.5" customHeight="1">
      <c r="B123" s="39"/>
      <c r="E123" s="272" t="str">
        <f>E11</f>
        <v>03.6 - D1.7 Vzduchotechnika</v>
      </c>
      <c r="F123" s="322"/>
      <c r="G123" s="322"/>
      <c r="H123" s="322"/>
      <c r="L123" s="39"/>
    </row>
    <row r="124" spans="2:12" s="2" customFormat="1" ht="6.95" customHeight="1">
      <c r="B124" s="39"/>
      <c r="L124" s="39"/>
    </row>
    <row r="125" spans="2:12" s="2" customFormat="1" ht="12" customHeight="1">
      <c r="B125" s="39"/>
      <c r="C125" s="207" t="s">
        <v>17</v>
      </c>
      <c r="F125" s="202" t="str">
        <f>F14</f>
        <v>Bratislava, Panenská 11</v>
      </c>
      <c r="I125" s="207" t="s">
        <v>19</v>
      </c>
      <c r="J125" s="196" t="str">
        <f>IF(J14="","",J14)</f>
        <v>30. 7. 2021</v>
      </c>
      <c r="L125" s="39"/>
    </row>
    <row r="126" spans="2:12" s="2" customFormat="1" ht="6.95" customHeight="1">
      <c r="B126" s="39"/>
      <c r="L126" s="39"/>
    </row>
    <row r="127" spans="2:12" s="2" customFormat="1" ht="25.7" customHeight="1">
      <c r="B127" s="39"/>
      <c r="C127" s="207" t="s">
        <v>21</v>
      </c>
      <c r="F127" s="202" t="str">
        <f>E17</f>
        <v xml:space="preserve">GIB Hlavné mesto SR Bratislava </v>
      </c>
      <c r="I127" s="207" t="s">
        <v>27</v>
      </c>
      <c r="J127" s="204" t="str">
        <f>E23</f>
        <v xml:space="preserve">Ing. arch. Matúš Ivanič </v>
      </c>
      <c r="L127" s="39"/>
    </row>
    <row r="128" spans="2:12" s="2" customFormat="1" ht="15.2" customHeight="1">
      <c r="B128" s="39"/>
      <c r="C128" s="207" t="s">
        <v>25</v>
      </c>
      <c r="F128" s="202" t="str">
        <f>IF(E20="","",E20)</f>
        <v xml:space="preserve"> </v>
      </c>
      <c r="I128" s="207" t="s">
        <v>30</v>
      </c>
      <c r="J128" s="204" t="str">
        <f>E26</f>
        <v>Rosoft, s.r.o.</v>
      </c>
      <c r="L128" s="39"/>
    </row>
    <row r="129" spans="2:65" s="2" customFormat="1" ht="10.35" customHeight="1">
      <c r="B129" s="39"/>
      <c r="L129" s="39"/>
    </row>
    <row r="130" spans="2:65" s="11" customFormat="1" ht="29.25" customHeight="1">
      <c r="B130" s="132"/>
      <c r="C130" s="128" t="s">
        <v>125</v>
      </c>
      <c r="D130" s="129" t="s">
        <v>58</v>
      </c>
      <c r="E130" s="129" t="s">
        <v>54</v>
      </c>
      <c r="F130" s="129" t="s">
        <v>55</v>
      </c>
      <c r="G130" s="129" t="s">
        <v>126</v>
      </c>
      <c r="H130" s="129" t="s">
        <v>127</v>
      </c>
      <c r="I130" s="129" t="s">
        <v>128</v>
      </c>
      <c r="J130" s="130" t="s">
        <v>101</v>
      </c>
      <c r="K130" s="131" t="s">
        <v>129</v>
      </c>
      <c r="L130" s="132"/>
      <c r="M130" s="59" t="s">
        <v>1</v>
      </c>
      <c r="N130" s="60" t="s">
        <v>37</v>
      </c>
      <c r="O130" s="60" t="s">
        <v>130</v>
      </c>
      <c r="P130" s="60" t="s">
        <v>131</v>
      </c>
      <c r="Q130" s="60" t="s">
        <v>132</v>
      </c>
      <c r="R130" s="60" t="s">
        <v>133</v>
      </c>
      <c r="S130" s="60" t="s">
        <v>134</v>
      </c>
      <c r="T130" s="61" t="s">
        <v>135</v>
      </c>
    </row>
    <row r="131" spans="2:65" s="2" customFormat="1" ht="22.9" customHeight="1">
      <c r="B131" s="39"/>
      <c r="C131" s="66" t="s">
        <v>102</v>
      </c>
      <c r="J131" s="236">
        <f>BK131</f>
        <v>0</v>
      </c>
      <c r="L131" s="39"/>
      <c r="M131" s="222"/>
      <c r="N131" s="53"/>
      <c r="O131" s="53"/>
      <c r="P131" s="237">
        <f>P132+P149+P164+P179+P195+P214+P218</f>
        <v>0</v>
      </c>
      <c r="Q131" s="53"/>
      <c r="R131" s="237">
        <f>R132+R149+R164+R179+R195+R214+R218</f>
        <v>0</v>
      </c>
      <c r="S131" s="53"/>
      <c r="T131" s="238">
        <f>T132+T149+T164+T179+T195+T214+T218</f>
        <v>0</v>
      </c>
      <c r="AT131" s="211" t="s">
        <v>72</v>
      </c>
      <c r="AU131" s="211" t="s">
        <v>103</v>
      </c>
      <c r="BK131" s="136">
        <f>BK132+BK149+BK164+BK179+BK195+BK214+BK218</f>
        <v>0</v>
      </c>
    </row>
    <row r="132" spans="2:65" s="239" customFormat="1" ht="25.9" customHeight="1">
      <c r="B132" s="240"/>
      <c r="D132" s="138" t="s">
        <v>72</v>
      </c>
      <c r="E132" s="139" t="s">
        <v>3462</v>
      </c>
      <c r="F132" s="139" t="s">
        <v>4280</v>
      </c>
      <c r="J132" s="241">
        <f>BK132</f>
        <v>0</v>
      </c>
      <c r="L132" s="240"/>
      <c r="M132" s="242"/>
      <c r="P132" s="243">
        <f>SUM(P133:P148)</f>
        <v>0</v>
      </c>
      <c r="R132" s="243">
        <f>SUM(R133:R148)</f>
        <v>0</v>
      </c>
      <c r="T132" s="244">
        <f>SUM(T133:T148)</f>
        <v>0</v>
      </c>
      <c r="AR132" s="138" t="s">
        <v>80</v>
      </c>
      <c r="AT132" s="145" t="s">
        <v>72</v>
      </c>
      <c r="AU132" s="145" t="s">
        <v>73</v>
      </c>
      <c r="AY132" s="138" t="s">
        <v>138</v>
      </c>
      <c r="BK132" s="146">
        <f>SUM(BK133:BK148)</f>
        <v>0</v>
      </c>
    </row>
    <row r="133" spans="2:65" s="2" customFormat="1" ht="37.9" customHeight="1">
      <c r="B133" s="246"/>
      <c r="C133" s="163" t="s">
        <v>80</v>
      </c>
      <c r="D133" s="163" t="s">
        <v>322</v>
      </c>
      <c r="E133" s="164" t="s">
        <v>4281</v>
      </c>
      <c r="F133" s="165" t="s">
        <v>4282</v>
      </c>
      <c r="G133" s="166" t="s">
        <v>299</v>
      </c>
      <c r="H133" s="167">
        <v>1</v>
      </c>
      <c r="I133" s="180"/>
      <c r="J133" s="168">
        <f t="shared" ref="J133:J148" si="0">ROUND(I133*H133,2)</f>
        <v>0</v>
      </c>
      <c r="K133" s="169"/>
      <c r="L133" s="170"/>
      <c r="M133" s="171" t="s">
        <v>1</v>
      </c>
      <c r="N133" s="251" t="s">
        <v>39</v>
      </c>
      <c r="O133" s="248">
        <v>0</v>
      </c>
      <c r="P133" s="248">
        <f t="shared" ref="P133:P148" si="1">O133*H133</f>
        <v>0</v>
      </c>
      <c r="Q133" s="248">
        <v>0</v>
      </c>
      <c r="R133" s="248">
        <f t="shared" ref="R133:R148" si="2">Q133*H133</f>
        <v>0</v>
      </c>
      <c r="S133" s="248">
        <v>0</v>
      </c>
      <c r="T133" s="160">
        <f t="shared" ref="T133:T148" si="3">S133*H133</f>
        <v>0</v>
      </c>
      <c r="AR133" s="161" t="s">
        <v>170</v>
      </c>
      <c r="AT133" s="161" t="s">
        <v>322</v>
      </c>
      <c r="AU133" s="161" t="s">
        <v>80</v>
      </c>
      <c r="AY133" s="211" t="s">
        <v>138</v>
      </c>
      <c r="BE133" s="249">
        <f t="shared" ref="BE133:BE148" si="4">IF(N133="základná",J133,0)</f>
        <v>0</v>
      </c>
      <c r="BF133" s="249">
        <f t="shared" ref="BF133:BF148" si="5">IF(N133="znížená",J133,0)</f>
        <v>0</v>
      </c>
      <c r="BG133" s="249">
        <f t="shared" ref="BG133:BG148" si="6">IF(N133="zákl. prenesená",J133,0)</f>
        <v>0</v>
      </c>
      <c r="BH133" s="249">
        <f t="shared" ref="BH133:BH148" si="7">IF(N133="zníž. prenesená",J133,0)</f>
        <v>0</v>
      </c>
      <c r="BI133" s="249">
        <f t="shared" ref="BI133:BI148" si="8">IF(N133="nulová",J133,0)</f>
        <v>0</v>
      </c>
      <c r="BJ133" s="211" t="s">
        <v>86</v>
      </c>
      <c r="BK133" s="249">
        <f t="shared" ref="BK133:BK148" si="9">ROUND(I133*H133,2)</f>
        <v>0</v>
      </c>
      <c r="BL133" s="211" t="s">
        <v>144</v>
      </c>
      <c r="BM133" s="161" t="s">
        <v>86</v>
      </c>
    </row>
    <row r="134" spans="2:65" s="2" customFormat="1" ht="37.9" customHeight="1">
      <c r="B134" s="246"/>
      <c r="C134" s="163" t="s">
        <v>86</v>
      </c>
      <c r="D134" s="163" t="s">
        <v>322</v>
      </c>
      <c r="E134" s="164" t="s">
        <v>4283</v>
      </c>
      <c r="F134" s="165" t="s">
        <v>4284</v>
      </c>
      <c r="G134" s="166" t="s">
        <v>299</v>
      </c>
      <c r="H134" s="167">
        <v>1</v>
      </c>
      <c r="I134" s="180"/>
      <c r="J134" s="168">
        <f t="shared" si="0"/>
        <v>0</v>
      </c>
      <c r="K134" s="169"/>
      <c r="L134" s="170"/>
      <c r="M134" s="171" t="s">
        <v>1</v>
      </c>
      <c r="N134" s="251" t="s">
        <v>39</v>
      </c>
      <c r="O134" s="248">
        <v>0</v>
      </c>
      <c r="P134" s="248">
        <f t="shared" si="1"/>
        <v>0</v>
      </c>
      <c r="Q134" s="248">
        <v>0</v>
      </c>
      <c r="R134" s="248">
        <f t="shared" si="2"/>
        <v>0</v>
      </c>
      <c r="S134" s="248">
        <v>0</v>
      </c>
      <c r="T134" s="160">
        <f t="shared" si="3"/>
        <v>0</v>
      </c>
      <c r="AR134" s="161" t="s">
        <v>170</v>
      </c>
      <c r="AT134" s="161" t="s">
        <v>322</v>
      </c>
      <c r="AU134" s="161" t="s">
        <v>80</v>
      </c>
      <c r="AY134" s="211" t="s">
        <v>138</v>
      </c>
      <c r="BE134" s="249">
        <f t="shared" si="4"/>
        <v>0</v>
      </c>
      <c r="BF134" s="249">
        <f t="shared" si="5"/>
        <v>0</v>
      </c>
      <c r="BG134" s="249">
        <f t="shared" si="6"/>
        <v>0</v>
      </c>
      <c r="BH134" s="249">
        <f t="shared" si="7"/>
        <v>0</v>
      </c>
      <c r="BI134" s="249">
        <f t="shared" si="8"/>
        <v>0</v>
      </c>
      <c r="BJ134" s="211" t="s">
        <v>86</v>
      </c>
      <c r="BK134" s="249">
        <f t="shared" si="9"/>
        <v>0</v>
      </c>
      <c r="BL134" s="211" t="s">
        <v>144</v>
      </c>
      <c r="BM134" s="161" t="s">
        <v>144</v>
      </c>
    </row>
    <row r="135" spans="2:65" s="2" customFormat="1" ht="16.5" customHeight="1">
      <c r="B135" s="246"/>
      <c r="C135" s="163" t="s">
        <v>150</v>
      </c>
      <c r="D135" s="163" t="s">
        <v>322</v>
      </c>
      <c r="E135" s="164" t="s">
        <v>4285</v>
      </c>
      <c r="F135" s="165" t="s">
        <v>4286</v>
      </c>
      <c r="G135" s="166" t="s">
        <v>912</v>
      </c>
      <c r="H135" s="167">
        <v>6</v>
      </c>
      <c r="I135" s="180"/>
      <c r="J135" s="168">
        <f t="shared" si="0"/>
        <v>0</v>
      </c>
      <c r="K135" s="169"/>
      <c r="L135" s="170"/>
      <c r="M135" s="171" t="s">
        <v>1</v>
      </c>
      <c r="N135" s="251" t="s">
        <v>39</v>
      </c>
      <c r="O135" s="248">
        <v>0</v>
      </c>
      <c r="P135" s="248">
        <f t="shared" si="1"/>
        <v>0</v>
      </c>
      <c r="Q135" s="248">
        <v>0</v>
      </c>
      <c r="R135" s="248">
        <f t="shared" si="2"/>
        <v>0</v>
      </c>
      <c r="S135" s="248">
        <v>0</v>
      </c>
      <c r="T135" s="160">
        <f t="shared" si="3"/>
        <v>0</v>
      </c>
      <c r="AR135" s="161" t="s">
        <v>170</v>
      </c>
      <c r="AT135" s="161" t="s">
        <v>322</v>
      </c>
      <c r="AU135" s="161" t="s">
        <v>80</v>
      </c>
      <c r="AY135" s="211" t="s">
        <v>138</v>
      </c>
      <c r="BE135" s="249">
        <f t="shared" si="4"/>
        <v>0</v>
      </c>
      <c r="BF135" s="249">
        <f t="shared" si="5"/>
        <v>0</v>
      </c>
      <c r="BG135" s="249">
        <f t="shared" si="6"/>
        <v>0</v>
      </c>
      <c r="BH135" s="249">
        <f t="shared" si="7"/>
        <v>0</v>
      </c>
      <c r="BI135" s="249">
        <f t="shared" si="8"/>
        <v>0</v>
      </c>
      <c r="BJ135" s="211" t="s">
        <v>86</v>
      </c>
      <c r="BK135" s="249">
        <f t="shared" si="9"/>
        <v>0</v>
      </c>
      <c r="BL135" s="211" t="s">
        <v>144</v>
      </c>
      <c r="BM135" s="161" t="s">
        <v>162</v>
      </c>
    </row>
    <row r="136" spans="2:65" s="2" customFormat="1" ht="16.5" customHeight="1">
      <c r="B136" s="246"/>
      <c r="C136" s="163" t="s">
        <v>144</v>
      </c>
      <c r="D136" s="163" t="s">
        <v>322</v>
      </c>
      <c r="E136" s="164" t="s">
        <v>4287</v>
      </c>
      <c r="F136" s="165" t="s">
        <v>4288</v>
      </c>
      <c r="G136" s="166" t="s">
        <v>299</v>
      </c>
      <c r="H136" s="167">
        <v>6</v>
      </c>
      <c r="I136" s="180"/>
      <c r="J136" s="168">
        <f t="shared" si="0"/>
        <v>0</v>
      </c>
      <c r="K136" s="169"/>
      <c r="L136" s="170"/>
      <c r="M136" s="171" t="s">
        <v>1</v>
      </c>
      <c r="N136" s="251" t="s">
        <v>39</v>
      </c>
      <c r="O136" s="248">
        <v>0</v>
      </c>
      <c r="P136" s="248">
        <f t="shared" si="1"/>
        <v>0</v>
      </c>
      <c r="Q136" s="248">
        <v>0</v>
      </c>
      <c r="R136" s="248">
        <f t="shared" si="2"/>
        <v>0</v>
      </c>
      <c r="S136" s="248">
        <v>0</v>
      </c>
      <c r="T136" s="160">
        <f t="shared" si="3"/>
        <v>0</v>
      </c>
      <c r="AR136" s="161" t="s">
        <v>170</v>
      </c>
      <c r="AT136" s="161" t="s">
        <v>322</v>
      </c>
      <c r="AU136" s="161" t="s">
        <v>80</v>
      </c>
      <c r="AY136" s="211" t="s">
        <v>138</v>
      </c>
      <c r="BE136" s="249">
        <f t="shared" si="4"/>
        <v>0</v>
      </c>
      <c r="BF136" s="249">
        <f t="shared" si="5"/>
        <v>0</v>
      </c>
      <c r="BG136" s="249">
        <f t="shared" si="6"/>
        <v>0</v>
      </c>
      <c r="BH136" s="249">
        <f t="shared" si="7"/>
        <v>0</v>
      </c>
      <c r="BI136" s="249">
        <f t="shared" si="8"/>
        <v>0</v>
      </c>
      <c r="BJ136" s="211" t="s">
        <v>86</v>
      </c>
      <c r="BK136" s="249">
        <f t="shared" si="9"/>
        <v>0</v>
      </c>
      <c r="BL136" s="211" t="s">
        <v>144</v>
      </c>
      <c r="BM136" s="161" t="s">
        <v>170</v>
      </c>
    </row>
    <row r="137" spans="2:65" s="2" customFormat="1" ht="24.2" customHeight="1">
      <c r="B137" s="246"/>
      <c r="C137" s="163" t="s">
        <v>158</v>
      </c>
      <c r="D137" s="163" t="s">
        <v>322</v>
      </c>
      <c r="E137" s="164" t="s">
        <v>4289</v>
      </c>
      <c r="F137" s="165" t="s">
        <v>4290</v>
      </c>
      <c r="G137" s="166" t="s">
        <v>912</v>
      </c>
      <c r="H137" s="167">
        <v>17</v>
      </c>
      <c r="I137" s="180"/>
      <c r="J137" s="168">
        <f t="shared" si="0"/>
        <v>0</v>
      </c>
      <c r="K137" s="169"/>
      <c r="L137" s="170"/>
      <c r="M137" s="171" t="s">
        <v>1</v>
      </c>
      <c r="N137" s="251" t="s">
        <v>39</v>
      </c>
      <c r="O137" s="248">
        <v>0</v>
      </c>
      <c r="P137" s="248">
        <f t="shared" si="1"/>
        <v>0</v>
      </c>
      <c r="Q137" s="248">
        <v>0</v>
      </c>
      <c r="R137" s="248">
        <f t="shared" si="2"/>
        <v>0</v>
      </c>
      <c r="S137" s="248">
        <v>0</v>
      </c>
      <c r="T137" s="160">
        <f t="shared" si="3"/>
        <v>0</v>
      </c>
      <c r="AR137" s="161" t="s">
        <v>170</v>
      </c>
      <c r="AT137" s="161" t="s">
        <v>322</v>
      </c>
      <c r="AU137" s="161" t="s">
        <v>80</v>
      </c>
      <c r="AY137" s="211" t="s">
        <v>138</v>
      </c>
      <c r="BE137" s="249">
        <f t="shared" si="4"/>
        <v>0</v>
      </c>
      <c r="BF137" s="249">
        <f t="shared" si="5"/>
        <v>0</v>
      </c>
      <c r="BG137" s="249">
        <f t="shared" si="6"/>
        <v>0</v>
      </c>
      <c r="BH137" s="249">
        <f t="shared" si="7"/>
        <v>0</v>
      </c>
      <c r="BI137" s="249">
        <f t="shared" si="8"/>
        <v>0</v>
      </c>
      <c r="BJ137" s="211" t="s">
        <v>86</v>
      </c>
      <c r="BK137" s="249">
        <f t="shared" si="9"/>
        <v>0</v>
      </c>
      <c r="BL137" s="211" t="s">
        <v>144</v>
      </c>
      <c r="BM137" s="161" t="s">
        <v>178</v>
      </c>
    </row>
    <row r="138" spans="2:65" s="2" customFormat="1" ht="33" customHeight="1">
      <c r="B138" s="246"/>
      <c r="C138" s="163" t="s">
        <v>162</v>
      </c>
      <c r="D138" s="163" t="s">
        <v>322</v>
      </c>
      <c r="E138" s="164" t="s">
        <v>4291</v>
      </c>
      <c r="F138" s="165" t="s">
        <v>4292</v>
      </c>
      <c r="G138" s="166" t="s">
        <v>299</v>
      </c>
      <c r="H138" s="167">
        <v>2</v>
      </c>
      <c r="I138" s="180"/>
      <c r="J138" s="168">
        <f t="shared" si="0"/>
        <v>0</v>
      </c>
      <c r="K138" s="169"/>
      <c r="L138" s="170"/>
      <c r="M138" s="171" t="s">
        <v>1</v>
      </c>
      <c r="N138" s="251" t="s">
        <v>39</v>
      </c>
      <c r="O138" s="248">
        <v>0</v>
      </c>
      <c r="P138" s="248">
        <f t="shared" si="1"/>
        <v>0</v>
      </c>
      <c r="Q138" s="248">
        <v>0</v>
      </c>
      <c r="R138" s="248">
        <f t="shared" si="2"/>
        <v>0</v>
      </c>
      <c r="S138" s="248">
        <v>0</v>
      </c>
      <c r="T138" s="160">
        <f t="shared" si="3"/>
        <v>0</v>
      </c>
      <c r="AR138" s="161" t="s">
        <v>170</v>
      </c>
      <c r="AT138" s="161" t="s">
        <v>322</v>
      </c>
      <c r="AU138" s="161" t="s">
        <v>80</v>
      </c>
      <c r="AY138" s="211" t="s">
        <v>138</v>
      </c>
      <c r="BE138" s="249">
        <f t="shared" si="4"/>
        <v>0</v>
      </c>
      <c r="BF138" s="249">
        <f t="shared" si="5"/>
        <v>0</v>
      </c>
      <c r="BG138" s="249">
        <f t="shared" si="6"/>
        <v>0</v>
      </c>
      <c r="BH138" s="249">
        <f t="shared" si="7"/>
        <v>0</v>
      </c>
      <c r="BI138" s="249">
        <f t="shared" si="8"/>
        <v>0</v>
      </c>
      <c r="BJ138" s="211" t="s">
        <v>86</v>
      </c>
      <c r="BK138" s="249">
        <f t="shared" si="9"/>
        <v>0</v>
      </c>
      <c r="BL138" s="211" t="s">
        <v>144</v>
      </c>
      <c r="BM138" s="161" t="s">
        <v>186</v>
      </c>
    </row>
    <row r="139" spans="2:65" s="2" customFormat="1" ht="24.2" customHeight="1">
      <c r="B139" s="246"/>
      <c r="C139" s="163" t="s">
        <v>166</v>
      </c>
      <c r="D139" s="163" t="s">
        <v>322</v>
      </c>
      <c r="E139" s="164" t="s">
        <v>4293</v>
      </c>
      <c r="F139" s="165" t="s">
        <v>4294</v>
      </c>
      <c r="G139" s="166" t="s">
        <v>912</v>
      </c>
      <c r="H139" s="167">
        <v>5</v>
      </c>
      <c r="I139" s="180"/>
      <c r="J139" s="168">
        <f t="shared" si="0"/>
        <v>0</v>
      </c>
      <c r="K139" s="169"/>
      <c r="L139" s="170"/>
      <c r="M139" s="171" t="s">
        <v>1</v>
      </c>
      <c r="N139" s="251" t="s">
        <v>39</v>
      </c>
      <c r="O139" s="248">
        <v>0</v>
      </c>
      <c r="P139" s="248">
        <f t="shared" si="1"/>
        <v>0</v>
      </c>
      <c r="Q139" s="248">
        <v>0</v>
      </c>
      <c r="R139" s="248">
        <f t="shared" si="2"/>
        <v>0</v>
      </c>
      <c r="S139" s="248">
        <v>0</v>
      </c>
      <c r="T139" s="160">
        <f t="shared" si="3"/>
        <v>0</v>
      </c>
      <c r="AR139" s="161" t="s">
        <v>170</v>
      </c>
      <c r="AT139" s="161" t="s">
        <v>322</v>
      </c>
      <c r="AU139" s="161" t="s">
        <v>80</v>
      </c>
      <c r="AY139" s="211" t="s">
        <v>138</v>
      </c>
      <c r="BE139" s="249">
        <f t="shared" si="4"/>
        <v>0</v>
      </c>
      <c r="BF139" s="249">
        <f t="shared" si="5"/>
        <v>0</v>
      </c>
      <c r="BG139" s="249">
        <f t="shared" si="6"/>
        <v>0</v>
      </c>
      <c r="BH139" s="249">
        <f t="shared" si="7"/>
        <v>0</v>
      </c>
      <c r="BI139" s="249">
        <f t="shared" si="8"/>
        <v>0</v>
      </c>
      <c r="BJ139" s="211" t="s">
        <v>86</v>
      </c>
      <c r="BK139" s="249">
        <f t="shared" si="9"/>
        <v>0</v>
      </c>
      <c r="BL139" s="211" t="s">
        <v>144</v>
      </c>
      <c r="BM139" s="161" t="s">
        <v>194</v>
      </c>
    </row>
    <row r="140" spans="2:65" s="2" customFormat="1" ht="37.9" customHeight="1">
      <c r="B140" s="246"/>
      <c r="C140" s="163" t="s">
        <v>170</v>
      </c>
      <c r="D140" s="163" t="s">
        <v>322</v>
      </c>
      <c r="E140" s="164" t="s">
        <v>4295</v>
      </c>
      <c r="F140" s="165" t="s">
        <v>4282</v>
      </c>
      <c r="G140" s="166" t="s">
        <v>299</v>
      </c>
      <c r="H140" s="167">
        <v>2</v>
      </c>
      <c r="I140" s="180"/>
      <c r="J140" s="168">
        <f t="shared" si="0"/>
        <v>0</v>
      </c>
      <c r="K140" s="169"/>
      <c r="L140" s="170"/>
      <c r="M140" s="171" t="s">
        <v>1</v>
      </c>
      <c r="N140" s="251" t="s">
        <v>39</v>
      </c>
      <c r="O140" s="248">
        <v>0</v>
      </c>
      <c r="P140" s="248">
        <f t="shared" si="1"/>
        <v>0</v>
      </c>
      <c r="Q140" s="248">
        <v>0</v>
      </c>
      <c r="R140" s="248">
        <f t="shared" si="2"/>
        <v>0</v>
      </c>
      <c r="S140" s="248">
        <v>0</v>
      </c>
      <c r="T140" s="160">
        <f t="shared" si="3"/>
        <v>0</v>
      </c>
      <c r="AR140" s="161" t="s">
        <v>170</v>
      </c>
      <c r="AT140" s="161" t="s">
        <v>322</v>
      </c>
      <c r="AU140" s="161" t="s">
        <v>80</v>
      </c>
      <c r="AY140" s="211" t="s">
        <v>138</v>
      </c>
      <c r="BE140" s="249">
        <f t="shared" si="4"/>
        <v>0</v>
      </c>
      <c r="BF140" s="249">
        <f t="shared" si="5"/>
        <v>0</v>
      </c>
      <c r="BG140" s="249">
        <f t="shared" si="6"/>
        <v>0</v>
      </c>
      <c r="BH140" s="249">
        <f t="shared" si="7"/>
        <v>0</v>
      </c>
      <c r="BI140" s="249">
        <f t="shared" si="8"/>
        <v>0</v>
      </c>
      <c r="BJ140" s="211" t="s">
        <v>86</v>
      </c>
      <c r="BK140" s="249">
        <f t="shared" si="9"/>
        <v>0</v>
      </c>
      <c r="BL140" s="211" t="s">
        <v>144</v>
      </c>
      <c r="BM140" s="161" t="s">
        <v>202</v>
      </c>
    </row>
    <row r="141" spans="2:65" s="2" customFormat="1" ht="16.5" customHeight="1">
      <c r="B141" s="246"/>
      <c r="C141" s="163" t="s">
        <v>174</v>
      </c>
      <c r="D141" s="163" t="s">
        <v>322</v>
      </c>
      <c r="E141" s="164" t="s">
        <v>4296</v>
      </c>
      <c r="F141" s="165" t="s">
        <v>4286</v>
      </c>
      <c r="G141" s="166" t="s">
        <v>912</v>
      </c>
      <c r="H141" s="167">
        <v>4</v>
      </c>
      <c r="I141" s="180"/>
      <c r="J141" s="168">
        <f t="shared" si="0"/>
        <v>0</v>
      </c>
      <c r="K141" s="169"/>
      <c r="L141" s="170"/>
      <c r="M141" s="171" t="s">
        <v>1</v>
      </c>
      <c r="N141" s="251" t="s">
        <v>39</v>
      </c>
      <c r="O141" s="248">
        <v>0</v>
      </c>
      <c r="P141" s="248">
        <f t="shared" si="1"/>
        <v>0</v>
      </c>
      <c r="Q141" s="248">
        <v>0</v>
      </c>
      <c r="R141" s="248">
        <f t="shared" si="2"/>
        <v>0</v>
      </c>
      <c r="S141" s="248">
        <v>0</v>
      </c>
      <c r="T141" s="160">
        <f t="shared" si="3"/>
        <v>0</v>
      </c>
      <c r="AR141" s="161" t="s">
        <v>170</v>
      </c>
      <c r="AT141" s="161" t="s">
        <v>322</v>
      </c>
      <c r="AU141" s="161" t="s">
        <v>80</v>
      </c>
      <c r="AY141" s="211" t="s">
        <v>138</v>
      </c>
      <c r="BE141" s="249">
        <f t="shared" si="4"/>
        <v>0</v>
      </c>
      <c r="BF141" s="249">
        <f t="shared" si="5"/>
        <v>0</v>
      </c>
      <c r="BG141" s="249">
        <f t="shared" si="6"/>
        <v>0</v>
      </c>
      <c r="BH141" s="249">
        <f t="shared" si="7"/>
        <v>0</v>
      </c>
      <c r="BI141" s="249">
        <f t="shared" si="8"/>
        <v>0</v>
      </c>
      <c r="BJ141" s="211" t="s">
        <v>86</v>
      </c>
      <c r="BK141" s="249">
        <f t="shared" si="9"/>
        <v>0</v>
      </c>
      <c r="BL141" s="211" t="s">
        <v>144</v>
      </c>
      <c r="BM141" s="161" t="s">
        <v>211</v>
      </c>
    </row>
    <row r="142" spans="2:65" s="2" customFormat="1" ht="16.5" customHeight="1">
      <c r="B142" s="246"/>
      <c r="C142" s="163" t="s">
        <v>178</v>
      </c>
      <c r="D142" s="163" t="s">
        <v>322</v>
      </c>
      <c r="E142" s="164" t="s">
        <v>4297</v>
      </c>
      <c r="F142" s="165" t="s">
        <v>4288</v>
      </c>
      <c r="G142" s="166" t="s">
        <v>299</v>
      </c>
      <c r="H142" s="167">
        <v>4</v>
      </c>
      <c r="I142" s="180"/>
      <c r="J142" s="168">
        <f t="shared" si="0"/>
        <v>0</v>
      </c>
      <c r="K142" s="169"/>
      <c r="L142" s="170"/>
      <c r="M142" s="171" t="s">
        <v>1</v>
      </c>
      <c r="N142" s="251" t="s">
        <v>39</v>
      </c>
      <c r="O142" s="248">
        <v>0</v>
      </c>
      <c r="P142" s="248">
        <f t="shared" si="1"/>
        <v>0</v>
      </c>
      <c r="Q142" s="248">
        <v>0</v>
      </c>
      <c r="R142" s="248">
        <f t="shared" si="2"/>
        <v>0</v>
      </c>
      <c r="S142" s="248">
        <v>0</v>
      </c>
      <c r="T142" s="160">
        <f t="shared" si="3"/>
        <v>0</v>
      </c>
      <c r="AR142" s="161" t="s">
        <v>170</v>
      </c>
      <c r="AT142" s="161" t="s">
        <v>322</v>
      </c>
      <c r="AU142" s="161" t="s">
        <v>80</v>
      </c>
      <c r="AY142" s="211" t="s">
        <v>138</v>
      </c>
      <c r="BE142" s="249">
        <f t="shared" si="4"/>
        <v>0</v>
      </c>
      <c r="BF142" s="249">
        <f t="shared" si="5"/>
        <v>0</v>
      </c>
      <c r="BG142" s="249">
        <f t="shared" si="6"/>
        <v>0</v>
      </c>
      <c r="BH142" s="249">
        <f t="shared" si="7"/>
        <v>0</v>
      </c>
      <c r="BI142" s="249">
        <f t="shared" si="8"/>
        <v>0</v>
      </c>
      <c r="BJ142" s="211" t="s">
        <v>86</v>
      </c>
      <c r="BK142" s="249">
        <f t="shared" si="9"/>
        <v>0</v>
      </c>
      <c r="BL142" s="211" t="s">
        <v>144</v>
      </c>
      <c r="BM142" s="161" t="s">
        <v>7</v>
      </c>
    </row>
    <row r="143" spans="2:65" s="2" customFormat="1" ht="16.5" customHeight="1">
      <c r="B143" s="246"/>
      <c r="C143" s="163" t="s">
        <v>182</v>
      </c>
      <c r="D143" s="163" t="s">
        <v>322</v>
      </c>
      <c r="E143" s="164" t="s">
        <v>4298</v>
      </c>
      <c r="F143" s="165" t="s">
        <v>4299</v>
      </c>
      <c r="G143" s="166" t="s">
        <v>299</v>
      </c>
      <c r="H143" s="167">
        <v>2</v>
      </c>
      <c r="I143" s="180"/>
      <c r="J143" s="168">
        <f t="shared" si="0"/>
        <v>0</v>
      </c>
      <c r="K143" s="169"/>
      <c r="L143" s="170"/>
      <c r="M143" s="171" t="s">
        <v>1</v>
      </c>
      <c r="N143" s="251" t="s">
        <v>39</v>
      </c>
      <c r="O143" s="248">
        <v>0</v>
      </c>
      <c r="P143" s="248">
        <f t="shared" si="1"/>
        <v>0</v>
      </c>
      <c r="Q143" s="248">
        <v>0</v>
      </c>
      <c r="R143" s="248">
        <f t="shared" si="2"/>
        <v>0</v>
      </c>
      <c r="S143" s="248">
        <v>0</v>
      </c>
      <c r="T143" s="160">
        <f t="shared" si="3"/>
        <v>0</v>
      </c>
      <c r="AR143" s="161" t="s">
        <v>170</v>
      </c>
      <c r="AT143" s="161" t="s">
        <v>322</v>
      </c>
      <c r="AU143" s="161" t="s">
        <v>80</v>
      </c>
      <c r="AY143" s="211" t="s">
        <v>138</v>
      </c>
      <c r="BE143" s="249">
        <f t="shared" si="4"/>
        <v>0</v>
      </c>
      <c r="BF143" s="249">
        <f t="shared" si="5"/>
        <v>0</v>
      </c>
      <c r="BG143" s="249">
        <f t="shared" si="6"/>
        <v>0</v>
      </c>
      <c r="BH143" s="249">
        <f t="shared" si="7"/>
        <v>0</v>
      </c>
      <c r="BI143" s="249">
        <f t="shared" si="8"/>
        <v>0</v>
      </c>
      <c r="BJ143" s="211" t="s">
        <v>86</v>
      </c>
      <c r="BK143" s="249">
        <f t="shared" si="9"/>
        <v>0</v>
      </c>
      <c r="BL143" s="211" t="s">
        <v>144</v>
      </c>
      <c r="BM143" s="161" t="s">
        <v>227</v>
      </c>
    </row>
    <row r="144" spans="2:65" s="2" customFormat="1" ht="24.2" customHeight="1">
      <c r="B144" s="246"/>
      <c r="C144" s="163" t="s">
        <v>186</v>
      </c>
      <c r="D144" s="163" t="s">
        <v>322</v>
      </c>
      <c r="E144" s="164" t="s">
        <v>4300</v>
      </c>
      <c r="F144" s="165" t="s">
        <v>4301</v>
      </c>
      <c r="G144" s="166" t="s">
        <v>912</v>
      </c>
      <c r="H144" s="167">
        <v>14</v>
      </c>
      <c r="I144" s="180"/>
      <c r="J144" s="168">
        <f t="shared" si="0"/>
        <v>0</v>
      </c>
      <c r="K144" s="169"/>
      <c r="L144" s="170"/>
      <c r="M144" s="171" t="s">
        <v>1</v>
      </c>
      <c r="N144" s="251" t="s">
        <v>39</v>
      </c>
      <c r="O144" s="248">
        <v>0</v>
      </c>
      <c r="P144" s="248">
        <f t="shared" si="1"/>
        <v>0</v>
      </c>
      <c r="Q144" s="248">
        <v>0</v>
      </c>
      <c r="R144" s="248">
        <f t="shared" si="2"/>
        <v>0</v>
      </c>
      <c r="S144" s="248">
        <v>0</v>
      </c>
      <c r="T144" s="160">
        <f t="shared" si="3"/>
        <v>0</v>
      </c>
      <c r="AR144" s="161" t="s">
        <v>170</v>
      </c>
      <c r="AT144" s="161" t="s">
        <v>322</v>
      </c>
      <c r="AU144" s="161" t="s">
        <v>80</v>
      </c>
      <c r="AY144" s="211" t="s">
        <v>138</v>
      </c>
      <c r="BE144" s="249">
        <f t="shared" si="4"/>
        <v>0</v>
      </c>
      <c r="BF144" s="249">
        <f t="shared" si="5"/>
        <v>0</v>
      </c>
      <c r="BG144" s="249">
        <f t="shared" si="6"/>
        <v>0</v>
      </c>
      <c r="BH144" s="249">
        <f t="shared" si="7"/>
        <v>0</v>
      </c>
      <c r="BI144" s="249">
        <f t="shared" si="8"/>
        <v>0</v>
      </c>
      <c r="BJ144" s="211" t="s">
        <v>86</v>
      </c>
      <c r="BK144" s="249">
        <f t="shared" si="9"/>
        <v>0</v>
      </c>
      <c r="BL144" s="211" t="s">
        <v>144</v>
      </c>
      <c r="BM144" s="161" t="s">
        <v>235</v>
      </c>
    </row>
    <row r="145" spans="2:65" s="2" customFormat="1" ht="24.2" customHeight="1">
      <c r="B145" s="246"/>
      <c r="C145" s="163" t="s">
        <v>190</v>
      </c>
      <c r="D145" s="163" t="s">
        <v>322</v>
      </c>
      <c r="E145" s="164" t="s">
        <v>4302</v>
      </c>
      <c r="F145" s="165" t="s">
        <v>4303</v>
      </c>
      <c r="G145" s="166" t="s">
        <v>912</v>
      </c>
      <c r="H145" s="167">
        <v>2</v>
      </c>
      <c r="I145" s="180"/>
      <c r="J145" s="168">
        <f t="shared" si="0"/>
        <v>0</v>
      </c>
      <c r="K145" s="169"/>
      <c r="L145" s="170"/>
      <c r="M145" s="171" t="s">
        <v>1</v>
      </c>
      <c r="N145" s="251" t="s">
        <v>39</v>
      </c>
      <c r="O145" s="248">
        <v>0</v>
      </c>
      <c r="P145" s="248">
        <f t="shared" si="1"/>
        <v>0</v>
      </c>
      <c r="Q145" s="248">
        <v>0</v>
      </c>
      <c r="R145" s="248">
        <f t="shared" si="2"/>
        <v>0</v>
      </c>
      <c r="S145" s="248">
        <v>0</v>
      </c>
      <c r="T145" s="160">
        <f t="shared" si="3"/>
        <v>0</v>
      </c>
      <c r="AR145" s="161" t="s">
        <v>170</v>
      </c>
      <c r="AT145" s="161" t="s">
        <v>322</v>
      </c>
      <c r="AU145" s="161" t="s">
        <v>80</v>
      </c>
      <c r="AY145" s="211" t="s">
        <v>138</v>
      </c>
      <c r="BE145" s="249">
        <f t="shared" si="4"/>
        <v>0</v>
      </c>
      <c r="BF145" s="249">
        <f t="shared" si="5"/>
        <v>0</v>
      </c>
      <c r="BG145" s="249">
        <f t="shared" si="6"/>
        <v>0</v>
      </c>
      <c r="BH145" s="249">
        <f t="shared" si="7"/>
        <v>0</v>
      </c>
      <c r="BI145" s="249">
        <f t="shared" si="8"/>
        <v>0</v>
      </c>
      <c r="BJ145" s="211" t="s">
        <v>86</v>
      </c>
      <c r="BK145" s="249">
        <f t="shared" si="9"/>
        <v>0</v>
      </c>
      <c r="BL145" s="211" t="s">
        <v>144</v>
      </c>
      <c r="BM145" s="161" t="s">
        <v>243</v>
      </c>
    </row>
    <row r="146" spans="2:65" s="2" customFormat="1" ht="24.2" customHeight="1">
      <c r="B146" s="246"/>
      <c r="C146" s="163" t="s">
        <v>194</v>
      </c>
      <c r="D146" s="163" t="s">
        <v>322</v>
      </c>
      <c r="E146" s="164" t="s">
        <v>4304</v>
      </c>
      <c r="F146" s="165" t="s">
        <v>4305</v>
      </c>
      <c r="G146" s="166" t="s">
        <v>912</v>
      </c>
      <c r="H146" s="167">
        <v>18</v>
      </c>
      <c r="I146" s="180"/>
      <c r="J146" s="168">
        <f t="shared" si="0"/>
        <v>0</v>
      </c>
      <c r="K146" s="169"/>
      <c r="L146" s="170"/>
      <c r="M146" s="171" t="s">
        <v>1</v>
      </c>
      <c r="N146" s="251" t="s">
        <v>39</v>
      </c>
      <c r="O146" s="248">
        <v>0</v>
      </c>
      <c r="P146" s="248">
        <f t="shared" si="1"/>
        <v>0</v>
      </c>
      <c r="Q146" s="248">
        <v>0</v>
      </c>
      <c r="R146" s="248">
        <f t="shared" si="2"/>
        <v>0</v>
      </c>
      <c r="S146" s="248">
        <v>0</v>
      </c>
      <c r="T146" s="160">
        <f t="shared" si="3"/>
        <v>0</v>
      </c>
      <c r="AR146" s="161" t="s">
        <v>170</v>
      </c>
      <c r="AT146" s="161" t="s">
        <v>322</v>
      </c>
      <c r="AU146" s="161" t="s">
        <v>80</v>
      </c>
      <c r="AY146" s="211" t="s">
        <v>138</v>
      </c>
      <c r="BE146" s="249">
        <f t="shared" si="4"/>
        <v>0</v>
      </c>
      <c r="BF146" s="249">
        <f t="shared" si="5"/>
        <v>0</v>
      </c>
      <c r="BG146" s="249">
        <f t="shared" si="6"/>
        <v>0</v>
      </c>
      <c r="BH146" s="249">
        <f t="shared" si="7"/>
        <v>0</v>
      </c>
      <c r="BI146" s="249">
        <f t="shared" si="8"/>
        <v>0</v>
      </c>
      <c r="BJ146" s="211" t="s">
        <v>86</v>
      </c>
      <c r="BK146" s="249">
        <f t="shared" si="9"/>
        <v>0</v>
      </c>
      <c r="BL146" s="211" t="s">
        <v>144</v>
      </c>
      <c r="BM146" s="161" t="s">
        <v>251</v>
      </c>
    </row>
    <row r="147" spans="2:65" s="2" customFormat="1" ht="24.2" customHeight="1">
      <c r="B147" s="246"/>
      <c r="C147" s="163" t="s">
        <v>198</v>
      </c>
      <c r="D147" s="163" t="s">
        <v>322</v>
      </c>
      <c r="E147" s="164" t="s">
        <v>4306</v>
      </c>
      <c r="F147" s="165" t="s">
        <v>4307</v>
      </c>
      <c r="G147" s="166" t="s">
        <v>912</v>
      </c>
      <c r="H147" s="167">
        <v>2</v>
      </c>
      <c r="I147" s="180"/>
      <c r="J147" s="168">
        <f t="shared" si="0"/>
        <v>0</v>
      </c>
      <c r="K147" s="169"/>
      <c r="L147" s="170"/>
      <c r="M147" s="171" t="s">
        <v>1</v>
      </c>
      <c r="N147" s="251" t="s">
        <v>39</v>
      </c>
      <c r="O147" s="248">
        <v>0</v>
      </c>
      <c r="P147" s="248">
        <f t="shared" si="1"/>
        <v>0</v>
      </c>
      <c r="Q147" s="248">
        <v>0</v>
      </c>
      <c r="R147" s="248">
        <f t="shared" si="2"/>
        <v>0</v>
      </c>
      <c r="S147" s="248">
        <v>0</v>
      </c>
      <c r="T147" s="160">
        <f t="shared" si="3"/>
        <v>0</v>
      </c>
      <c r="AR147" s="161" t="s">
        <v>170</v>
      </c>
      <c r="AT147" s="161" t="s">
        <v>322</v>
      </c>
      <c r="AU147" s="161" t="s">
        <v>80</v>
      </c>
      <c r="AY147" s="211" t="s">
        <v>138</v>
      </c>
      <c r="BE147" s="249">
        <f t="shared" si="4"/>
        <v>0</v>
      </c>
      <c r="BF147" s="249">
        <f t="shared" si="5"/>
        <v>0</v>
      </c>
      <c r="BG147" s="249">
        <f t="shared" si="6"/>
        <v>0</v>
      </c>
      <c r="BH147" s="249">
        <f t="shared" si="7"/>
        <v>0</v>
      </c>
      <c r="BI147" s="249">
        <f t="shared" si="8"/>
        <v>0</v>
      </c>
      <c r="BJ147" s="211" t="s">
        <v>86</v>
      </c>
      <c r="BK147" s="249">
        <f t="shared" si="9"/>
        <v>0</v>
      </c>
      <c r="BL147" s="211" t="s">
        <v>144</v>
      </c>
      <c r="BM147" s="161" t="s">
        <v>259</v>
      </c>
    </row>
    <row r="148" spans="2:65" s="2" customFormat="1" ht="16.5" customHeight="1">
      <c r="B148" s="246"/>
      <c r="C148" s="163" t="s">
        <v>202</v>
      </c>
      <c r="D148" s="163" t="s">
        <v>322</v>
      </c>
      <c r="E148" s="164" t="s">
        <v>4308</v>
      </c>
      <c r="F148" s="165" t="s">
        <v>4309</v>
      </c>
      <c r="G148" s="166" t="s">
        <v>299</v>
      </c>
      <c r="H148" s="167">
        <v>1</v>
      </c>
      <c r="I148" s="180"/>
      <c r="J148" s="168">
        <f t="shared" si="0"/>
        <v>0</v>
      </c>
      <c r="K148" s="169"/>
      <c r="L148" s="170"/>
      <c r="M148" s="171" t="s">
        <v>1</v>
      </c>
      <c r="N148" s="251" t="s">
        <v>39</v>
      </c>
      <c r="O148" s="248">
        <v>0</v>
      </c>
      <c r="P148" s="248">
        <f t="shared" si="1"/>
        <v>0</v>
      </c>
      <c r="Q148" s="248">
        <v>0</v>
      </c>
      <c r="R148" s="248">
        <f t="shared" si="2"/>
        <v>0</v>
      </c>
      <c r="S148" s="248">
        <v>0</v>
      </c>
      <c r="T148" s="160">
        <f t="shared" si="3"/>
        <v>0</v>
      </c>
      <c r="AR148" s="161" t="s">
        <v>170</v>
      </c>
      <c r="AT148" s="161" t="s">
        <v>322</v>
      </c>
      <c r="AU148" s="161" t="s">
        <v>80</v>
      </c>
      <c r="AY148" s="211" t="s">
        <v>138</v>
      </c>
      <c r="BE148" s="249">
        <f t="shared" si="4"/>
        <v>0</v>
      </c>
      <c r="BF148" s="249">
        <f t="shared" si="5"/>
        <v>0</v>
      </c>
      <c r="BG148" s="249">
        <f t="shared" si="6"/>
        <v>0</v>
      </c>
      <c r="BH148" s="249">
        <f t="shared" si="7"/>
        <v>0</v>
      </c>
      <c r="BI148" s="249">
        <f t="shared" si="8"/>
        <v>0</v>
      </c>
      <c r="BJ148" s="211" t="s">
        <v>86</v>
      </c>
      <c r="BK148" s="249">
        <f t="shared" si="9"/>
        <v>0</v>
      </c>
      <c r="BL148" s="211" t="s">
        <v>144</v>
      </c>
      <c r="BM148" s="161" t="s">
        <v>267</v>
      </c>
    </row>
    <row r="149" spans="2:65" s="239" customFormat="1" ht="25.9" customHeight="1">
      <c r="B149" s="240"/>
      <c r="D149" s="138" t="s">
        <v>72</v>
      </c>
      <c r="E149" s="139" t="s">
        <v>3511</v>
      </c>
      <c r="F149" s="139" t="s">
        <v>4310</v>
      </c>
      <c r="J149" s="241">
        <f>BK149</f>
        <v>0</v>
      </c>
      <c r="L149" s="240"/>
      <c r="M149" s="242"/>
      <c r="P149" s="243">
        <f>SUM(P150:P163)</f>
        <v>0</v>
      </c>
      <c r="R149" s="243">
        <f>SUM(R150:R163)</f>
        <v>0</v>
      </c>
      <c r="T149" s="244">
        <f>SUM(T150:T163)</f>
        <v>0</v>
      </c>
      <c r="AR149" s="138" t="s">
        <v>80</v>
      </c>
      <c r="AT149" s="145" t="s">
        <v>72</v>
      </c>
      <c r="AU149" s="145" t="s">
        <v>73</v>
      </c>
      <c r="AY149" s="138" t="s">
        <v>138</v>
      </c>
      <c r="BK149" s="146">
        <f>SUM(BK150:BK163)</f>
        <v>0</v>
      </c>
    </row>
    <row r="150" spans="2:65" s="2" customFormat="1" ht="37.9" customHeight="1">
      <c r="B150" s="246"/>
      <c r="C150" s="163" t="s">
        <v>206</v>
      </c>
      <c r="D150" s="163" t="s">
        <v>322</v>
      </c>
      <c r="E150" s="164" t="s">
        <v>4311</v>
      </c>
      <c r="F150" s="165" t="s">
        <v>4312</v>
      </c>
      <c r="G150" s="166" t="s">
        <v>299</v>
      </c>
      <c r="H150" s="167">
        <v>1</v>
      </c>
      <c r="I150" s="180"/>
      <c r="J150" s="168">
        <f t="shared" ref="J150:J163" si="10">ROUND(I150*H150,2)</f>
        <v>0</v>
      </c>
      <c r="K150" s="169"/>
      <c r="L150" s="170"/>
      <c r="M150" s="171" t="s">
        <v>1</v>
      </c>
      <c r="N150" s="251" t="s">
        <v>39</v>
      </c>
      <c r="O150" s="248">
        <v>0</v>
      </c>
      <c r="P150" s="248">
        <f t="shared" ref="P150:P163" si="11">O150*H150</f>
        <v>0</v>
      </c>
      <c r="Q150" s="248">
        <v>0</v>
      </c>
      <c r="R150" s="248">
        <f t="shared" ref="R150:R163" si="12">Q150*H150</f>
        <v>0</v>
      </c>
      <c r="S150" s="248">
        <v>0</v>
      </c>
      <c r="T150" s="160">
        <f t="shared" ref="T150:T163" si="13">S150*H150</f>
        <v>0</v>
      </c>
      <c r="AR150" s="161" t="s">
        <v>170</v>
      </c>
      <c r="AT150" s="161" t="s">
        <v>322</v>
      </c>
      <c r="AU150" s="161" t="s">
        <v>80</v>
      </c>
      <c r="AY150" s="211" t="s">
        <v>138</v>
      </c>
      <c r="BE150" s="249">
        <f t="shared" ref="BE150:BE163" si="14">IF(N150="základná",J150,0)</f>
        <v>0</v>
      </c>
      <c r="BF150" s="249">
        <f t="shared" ref="BF150:BF163" si="15">IF(N150="znížená",J150,0)</f>
        <v>0</v>
      </c>
      <c r="BG150" s="249">
        <f t="shared" ref="BG150:BG163" si="16">IF(N150="zákl. prenesená",J150,0)</f>
        <v>0</v>
      </c>
      <c r="BH150" s="249">
        <f t="shared" ref="BH150:BH163" si="17">IF(N150="zníž. prenesená",J150,0)</f>
        <v>0</v>
      </c>
      <c r="BI150" s="249">
        <f t="shared" ref="BI150:BI163" si="18">IF(N150="nulová",J150,0)</f>
        <v>0</v>
      </c>
      <c r="BJ150" s="211" t="s">
        <v>86</v>
      </c>
      <c r="BK150" s="249">
        <f t="shared" ref="BK150:BK163" si="19">ROUND(I150*H150,2)</f>
        <v>0</v>
      </c>
      <c r="BL150" s="211" t="s">
        <v>144</v>
      </c>
      <c r="BM150" s="161" t="s">
        <v>275</v>
      </c>
    </row>
    <row r="151" spans="2:65" s="2" customFormat="1" ht="16.5" customHeight="1">
      <c r="B151" s="246"/>
      <c r="C151" s="163" t="s">
        <v>211</v>
      </c>
      <c r="D151" s="163" t="s">
        <v>322</v>
      </c>
      <c r="E151" s="164" t="s">
        <v>4313</v>
      </c>
      <c r="F151" s="165" t="s">
        <v>4286</v>
      </c>
      <c r="G151" s="166" t="s">
        <v>912</v>
      </c>
      <c r="H151" s="167">
        <v>7</v>
      </c>
      <c r="I151" s="180"/>
      <c r="J151" s="168">
        <f t="shared" si="10"/>
        <v>0</v>
      </c>
      <c r="K151" s="169"/>
      <c r="L151" s="170"/>
      <c r="M151" s="171" t="s">
        <v>1</v>
      </c>
      <c r="N151" s="251" t="s">
        <v>39</v>
      </c>
      <c r="O151" s="248">
        <v>0</v>
      </c>
      <c r="P151" s="248">
        <f t="shared" si="11"/>
        <v>0</v>
      </c>
      <c r="Q151" s="248">
        <v>0</v>
      </c>
      <c r="R151" s="248">
        <f t="shared" si="12"/>
        <v>0</v>
      </c>
      <c r="S151" s="248">
        <v>0</v>
      </c>
      <c r="T151" s="160">
        <f t="shared" si="13"/>
        <v>0</v>
      </c>
      <c r="AR151" s="161" t="s">
        <v>170</v>
      </c>
      <c r="AT151" s="161" t="s">
        <v>322</v>
      </c>
      <c r="AU151" s="161" t="s">
        <v>80</v>
      </c>
      <c r="AY151" s="211" t="s">
        <v>138</v>
      </c>
      <c r="BE151" s="249">
        <f t="shared" si="14"/>
        <v>0</v>
      </c>
      <c r="BF151" s="249">
        <f t="shared" si="15"/>
        <v>0</v>
      </c>
      <c r="BG151" s="249">
        <f t="shared" si="16"/>
        <v>0</v>
      </c>
      <c r="BH151" s="249">
        <f t="shared" si="17"/>
        <v>0</v>
      </c>
      <c r="BI151" s="249">
        <f t="shared" si="18"/>
        <v>0</v>
      </c>
      <c r="BJ151" s="211" t="s">
        <v>86</v>
      </c>
      <c r="BK151" s="249">
        <f t="shared" si="19"/>
        <v>0</v>
      </c>
      <c r="BL151" s="211" t="s">
        <v>144</v>
      </c>
      <c r="BM151" s="161" t="s">
        <v>283</v>
      </c>
    </row>
    <row r="152" spans="2:65" s="2" customFormat="1" ht="37.9" customHeight="1">
      <c r="B152" s="246"/>
      <c r="C152" s="163" t="s">
        <v>216</v>
      </c>
      <c r="D152" s="163" t="s">
        <v>322</v>
      </c>
      <c r="E152" s="164" t="s">
        <v>4314</v>
      </c>
      <c r="F152" s="165" t="s">
        <v>4315</v>
      </c>
      <c r="G152" s="166" t="s">
        <v>299</v>
      </c>
      <c r="H152" s="167">
        <v>1</v>
      </c>
      <c r="I152" s="180"/>
      <c r="J152" s="168">
        <f t="shared" si="10"/>
        <v>0</v>
      </c>
      <c r="K152" s="169"/>
      <c r="L152" s="170"/>
      <c r="M152" s="171" t="s">
        <v>1</v>
      </c>
      <c r="N152" s="251" t="s">
        <v>39</v>
      </c>
      <c r="O152" s="248">
        <v>0</v>
      </c>
      <c r="P152" s="248">
        <f t="shared" si="11"/>
        <v>0</v>
      </c>
      <c r="Q152" s="248">
        <v>0</v>
      </c>
      <c r="R152" s="248">
        <f t="shared" si="12"/>
        <v>0</v>
      </c>
      <c r="S152" s="248">
        <v>0</v>
      </c>
      <c r="T152" s="160">
        <f t="shared" si="13"/>
        <v>0</v>
      </c>
      <c r="AR152" s="161" t="s">
        <v>170</v>
      </c>
      <c r="AT152" s="161" t="s">
        <v>322</v>
      </c>
      <c r="AU152" s="161" t="s">
        <v>80</v>
      </c>
      <c r="AY152" s="211" t="s">
        <v>138</v>
      </c>
      <c r="BE152" s="249">
        <f t="shared" si="14"/>
        <v>0</v>
      </c>
      <c r="BF152" s="249">
        <f t="shared" si="15"/>
        <v>0</v>
      </c>
      <c r="BG152" s="249">
        <f t="shared" si="16"/>
        <v>0</v>
      </c>
      <c r="BH152" s="249">
        <f t="shared" si="17"/>
        <v>0</v>
      </c>
      <c r="BI152" s="249">
        <f t="shared" si="18"/>
        <v>0</v>
      </c>
      <c r="BJ152" s="211" t="s">
        <v>86</v>
      </c>
      <c r="BK152" s="249">
        <f t="shared" si="19"/>
        <v>0</v>
      </c>
      <c r="BL152" s="211" t="s">
        <v>144</v>
      </c>
      <c r="BM152" s="161" t="s">
        <v>292</v>
      </c>
    </row>
    <row r="153" spans="2:65" s="2" customFormat="1" ht="16.5" customHeight="1">
      <c r="B153" s="246"/>
      <c r="C153" s="163" t="s">
        <v>7</v>
      </c>
      <c r="D153" s="163" t="s">
        <v>322</v>
      </c>
      <c r="E153" s="164" t="s">
        <v>4316</v>
      </c>
      <c r="F153" s="165" t="s">
        <v>4288</v>
      </c>
      <c r="G153" s="166" t="s">
        <v>299</v>
      </c>
      <c r="H153" s="167">
        <v>7</v>
      </c>
      <c r="I153" s="180"/>
      <c r="J153" s="168">
        <f t="shared" si="10"/>
        <v>0</v>
      </c>
      <c r="K153" s="169"/>
      <c r="L153" s="170"/>
      <c r="M153" s="171" t="s">
        <v>1</v>
      </c>
      <c r="N153" s="251" t="s">
        <v>39</v>
      </c>
      <c r="O153" s="248">
        <v>0</v>
      </c>
      <c r="P153" s="248">
        <f t="shared" si="11"/>
        <v>0</v>
      </c>
      <c r="Q153" s="248">
        <v>0</v>
      </c>
      <c r="R153" s="248">
        <f t="shared" si="12"/>
        <v>0</v>
      </c>
      <c r="S153" s="248">
        <v>0</v>
      </c>
      <c r="T153" s="160">
        <f t="shared" si="13"/>
        <v>0</v>
      </c>
      <c r="AR153" s="161" t="s">
        <v>170</v>
      </c>
      <c r="AT153" s="161" t="s">
        <v>322</v>
      </c>
      <c r="AU153" s="161" t="s">
        <v>80</v>
      </c>
      <c r="AY153" s="211" t="s">
        <v>138</v>
      </c>
      <c r="BE153" s="249">
        <f t="shared" si="14"/>
        <v>0</v>
      </c>
      <c r="BF153" s="249">
        <f t="shared" si="15"/>
        <v>0</v>
      </c>
      <c r="BG153" s="249">
        <f t="shared" si="16"/>
        <v>0</v>
      </c>
      <c r="BH153" s="249">
        <f t="shared" si="17"/>
        <v>0</v>
      </c>
      <c r="BI153" s="249">
        <f t="shared" si="18"/>
        <v>0</v>
      </c>
      <c r="BJ153" s="211" t="s">
        <v>86</v>
      </c>
      <c r="BK153" s="249">
        <f t="shared" si="19"/>
        <v>0</v>
      </c>
      <c r="BL153" s="211" t="s">
        <v>144</v>
      </c>
      <c r="BM153" s="161" t="s">
        <v>301</v>
      </c>
    </row>
    <row r="154" spans="2:65" s="2" customFormat="1" ht="24.2" customHeight="1">
      <c r="B154" s="246"/>
      <c r="C154" s="163" t="s">
        <v>223</v>
      </c>
      <c r="D154" s="163" t="s">
        <v>322</v>
      </c>
      <c r="E154" s="164" t="s">
        <v>4317</v>
      </c>
      <c r="F154" s="165" t="s">
        <v>4290</v>
      </c>
      <c r="G154" s="166" t="s">
        <v>912</v>
      </c>
      <c r="H154" s="167">
        <v>18</v>
      </c>
      <c r="I154" s="180"/>
      <c r="J154" s="168">
        <f t="shared" si="10"/>
        <v>0</v>
      </c>
      <c r="K154" s="169"/>
      <c r="L154" s="170"/>
      <c r="M154" s="171" t="s">
        <v>1</v>
      </c>
      <c r="N154" s="251" t="s">
        <v>39</v>
      </c>
      <c r="O154" s="248">
        <v>0</v>
      </c>
      <c r="P154" s="248">
        <f t="shared" si="11"/>
        <v>0</v>
      </c>
      <c r="Q154" s="248">
        <v>0</v>
      </c>
      <c r="R154" s="248">
        <f t="shared" si="12"/>
        <v>0</v>
      </c>
      <c r="S154" s="248">
        <v>0</v>
      </c>
      <c r="T154" s="160">
        <f t="shared" si="13"/>
        <v>0</v>
      </c>
      <c r="AR154" s="161" t="s">
        <v>170</v>
      </c>
      <c r="AT154" s="161" t="s">
        <v>322</v>
      </c>
      <c r="AU154" s="161" t="s">
        <v>80</v>
      </c>
      <c r="AY154" s="211" t="s">
        <v>138</v>
      </c>
      <c r="BE154" s="249">
        <f t="shared" si="14"/>
        <v>0</v>
      </c>
      <c r="BF154" s="249">
        <f t="shared" si="15"/>
        <v>0</v>
      </c>
      <c r="BG154" s="249">
        <f t="shared" si="16"/>
        <v>0</v>
      </c>
      <c r="BH154" s="249">
        <f t="shared" si="17"/>
        <v>0</v>
      </c>
      <c r="BI154" s="249">
        <f t="shared" si="18"/>
        <v>0</v>
      </c>
      <c r="BJ154" s="211" t="s">
        <v>86</v>
      </c>
      <c r="BK154" s="249">
        <f t="shared" si="19"/>
        <v>0</v>
      </c>
      <c r="BL154" s="211" t="s">
        <v>144</v>
      </c>
      <c r="BM154" s="161" t="s">
        <v>309</v>
      </c>
    </row>
    <row r="155" spans="2:65" s="2" customFormat="1" ht="24.2" customHeight="1">
      <c r="B155" s="246"/>
      <c r="C155" s="163" t="s">
        <v>227</v>
      </c>
      <c r="D155" s="163" t="s">
        <v>322</v>
      </c>
      <c r="E155" s="164" t="s">
        <v>4318</v>
      </c>
      <c r="F155" s="165" t="s">
        <v>4319</v>
      </c>
      <c r="G155" s="166" t="s">
        <v>912</v>
      </c>
      <c r="H155" s="167">
        <v>2</v>
      </c>
      <c r="I155" s="180"/>
      <c r="J155" s="168">
        <f t="shared" si="10"/>
        <v>0</v>
      </c>
      <c r="K155" s="169"/>
      <c r="L155" s="170"/>
      <c r="M155" s="171" t="s">
        <v>1</v>
      </c>
      <c r="N155" s="251" t="s">
        <v>39</v>
      </c>
      <c r="O155" s="248">
        <v>0</v>
      </c>
      <c r="P155" s="248">
        <f t="shared" si="11"/>
        <v>0</v>
      </c>
      <c r="Q155" s="248">
        <v>0</v>
      </c>
      <c r="R155" s="248">
        <f t="shared" si="12"/>
        <v>0</v>
      </c>
      <c r="S155" s="248">
        <v>0</v>
      </c>
      <c r="T155" s="160">
        <f t="shared" si="13"/>
        <v>0</v>
      </c>
      <c r="AR155" s="161" t="s">
        <v>170</v>
      </c>
      <c r="AT155" s="161" t="s">
        <v>322</v>
      </c>
      <c r="AU155" s="161" t="s">
        <v>80</v>
      </c>
      <c r="AY155" s="211" t="s">
        <v>138</v>
      </c>
      <c r="BE155" s="249">
        <f t="shared" si="14"/>
        <v>0</v>
      </c>
      <c r="BF155" s="249">
        <f t="shared" si="15"/>
        <v>0</v>
      </c>
      <c r="BG155" s="249">
        <f t="shared" si="16"/>
        <v>0</v>
      </c>
      <c r="BH155" s="249">
        <f t="shared" si="17"/>
        <v>0</v>
      </c>
      <c r="BI155" s="249">
        <f t="shared" si="18"/>
        <v>0</v>
      </c>
      <c r="BJ155" s="211" t="s">
        <v>86</v>
      </c>
      <c r="BK155" s="249">
        <f t="shared" si="19"/>
        <v>0</v>
      </c>
      <c r="BL155" s="211" t="s">
        <v>144</v>
      </c>
      <c r="BM155" s="161" t="s">
        <v>317</v>
      </c>
    </row>
    <row r="156" spans="2:65" s="2" customFormat="1" ht="24.2" customHeight="1">
      <c r="B156" s="246"/>
      <c r="C156" s="163" t="s">
        <v>231</v>
      </c>
      <c r="D156" s="163" t="s">
        <v>322</v>
      </c>
      <c r="E156" s="164" t="s">
        <v>4320</v>
      </c>
      <c r="F156" s="165" t="s">
        <v>4307</v>
      </c>
      <c r="G156" s="166" t="s">
        <v>912</v>
      </c>
      <c r="H156" s="167">
        <v>4</v>
      </c>
      <c r="I156" s="180"/>
      <c r="J156" s="168">
        <f t="shared" si="10"/>
        <v>0</v>
      </c>
      <c r="K156" s="169"/>
      <c r="L156" s="170"/>
      <c r="M156" s="171" t="s">
        <v>1</v>
      </c>
      <c r="N156" s="251" t="s">
        <v>39</v>
      </c>
      <c r="O156" s="248">
        <v>0</v>
      </c>
      <c r="P156" s="248">
        <f t="shared" si="11"/>
        <v>0</v>
      </c>
      <c r="Q156" s="248">
        <v>0</v>
      </c>
      <c r="R156" s="248">
        <f t="shared" si="12"/>
        <v>0</v>
      </c>
      <c r="S156" s="248">
        <v>0</v>
      </c>
      <c r="T156" s="160">
        <f t="shared" si="13"/>
        <v>0</v>
      </c>
      <c r="AR156" s="161" t="s">
        <v>170</v>
      </c>
      <c r="AT156" s="161" t="s">
        <v>322</v>
      </c>
      <c r="AU156" s="161" t="s">
        <v>80</v>
      </c>
      <c r="AY156" s="211" t="s">
        <v>138</v>
      </c>
      <c r="BE156" s="249">
        <f t="shared" si="14"/>
        <v>0</v>
      </c>
      <c r="BF156" s="249">
        <f t="shared" si="15"/>
        <v>0</v>
      </c>
      <c r="BG156" s="249">
        <f t="shared" si="16"/>
        <v>0</v>
      </c>
      <c r="BH156" s="249">
        <f t="shared" si="17"/>
        <v>0</v>
      </c>
      <c r="BI156" s="249">
        <f t="shared" si="18"/>
        <v>0</v>
      </c>
      <c r="BJ156" s="211" t="s">
        <v>86</v>
      </c>
      <c r="BK156" s="249">
        <f t="shared" si="19"/>
        <v>0</v>
      </c>
      <c r="BL156" s="211" t="s">
        <v>144</v>
      </c>
      <c r="BM156" s="161" t="s">
        <v>326</v>
      </c>
    </row>
    <row r="157" spans="2:65" s="2" customFormat="1" ht="33" customHeight="1">
      <c r="B157" s="246"/>
      <c r="C157" s="163" t="s">
        <v>235</v>
      </c>
      <c r="D157" s="163" t="s">
        <v>322</v>
      </c>
      <c r="E157" s="164" t="s">
        <v>4321</v>
      </c>
      <c r="F157" s="165" t="s">
        <v>4322</v>
      </c>
      <c r="G157" s="166" t="s">
        <v>299</v>
      </c>
      <c r="H157" s="167">
        <v>1</v>
      </c>
      <c r="I157" s="180"/>
      <c r="J157" s="168">
        <f t="shared" si="10"/>
        <v>0</v>
      </c>
      <c r="K157" s="169"/>
      <c r="L157" s="170"/>
      <c r="M157" s="171" t="s">
        <v>1</v>
      </c>
      <c r="N157" s="251" t="s">
        <v>39</v>
      </c>
      <c r="O157" s="248">
        <v>0</v>
      </c>
      <c r="P157" s="248">
        <f t="shared" si="11"/>
        <v>0</v>
      </c>
      <c r="Q157" s="248">
        <v>0</v>
      </c>
      <c r="R157" s="248">
        <f t="shared" si="12"/>
        <v>0</v>
      </c>
      <c r="S157" s="248">
        <v>0</v>
      </c>
      <c r="T157" s="160">
        <f t="shared" si="13"/>
        <v>0</v>
      </c>
      <c r="AR157" s="161" t="s">
        <v>170</v>
      </c>
      <c r="AT157" s="161" t="s">
        <v>322</v>
      </c>
      <c r="AU157" s="161" t="s">
        <v>80</v>
      </c>
      <c r="AY157" s="211" t="s">
        <v>138</v>
      </c>
      <c r="BE157" s="249">
        <f t="shared" si="14"/>
        <v>0</v>
      </c>
      <c r="BF157" s="249">
        <f t="shared" si="15"/>
        <v>0</v>
      </c>
      <c r="BG157" s="249">
        <f t="shared" si="16"/>
        <v>0</v>
      </c>
      <c r="BH157" s="249">
        <f t="shared" si="17"/>
        <v>0</v>
      </c>
      <c r="BI157" s="249">
        <f t="shared" si="18"/>
        <v>0</v>
      </c>
      <c r="BJ157" s="211" t="s">
        <v>86</v>
      </c>
      <c r="BK157" s="249">
        <f t="shared" si="19"/>
        <v>0</v>
      </c>
      <c r="BL157" s="211" t="s">
        <v>144</v>
      </c>
      <c r="BM157" s="161" t="s">
        <v>334</v>
      </c>
    </row>
    <row r="158" spans="2:65" s="2" customFormat="1" ht="16.5" customHeight="1">
      <c r="B158" s="246"/>
      <c r="C158" s="163" t="s">
        <v>239</v>
      </c>
      <c r="D158" s="163" t="s">
        <v>322</v>
      </c>
      <c r="E158" s="164" t="s">
        <v>4323</v>
      </c>
      <c r="F158" s="165" t="s">
        <v>4288</v>
      </c>
      <c r="G158" s="166" t="s">
        <v>299</v>
      </c>
      <c r="H158" s="167">
        <v>1</v>
      </c>
      <c r="I158" s="180"/>
      <c r="J158" s="168">
        <f t="shared" si="10"/>
        <v>0</v>
      </c>
      <c r="K158" s="169"/>
      <c r="L158" s="170"/>
      <c r="M158" s="171" t="s">
        <v>1</v>
      </c>
      <c r="N158" s="251" t="s">
        <v>39</v>
      </c>
      <c r="O158" s="248">
        <v>0</v>
      </c>
      <c r="P158" s="248">
        <f t="shared" si="11"/>
        <v>0</v>
      </c>
      <c r="Q158" s="248">
        <v>0</v>
      </c>
      <c r="R158" s="248">
        <f t="shared" si="12"/>
        <v>0</v>
      </c>
      <c r="S158" s="248">
        <v>0</v>
      </c>
      <c r="T158" s="160">
        <f t="shared" si="13"/>
        <v>0</v>
      </c>
      <c r="AR158" s="161" t="s">
        <v>170</v>
      </c>
      <c r="AT158" s="161" t="s">
        <v>322</v>
      </c>
      <c r="AU158" s="161" t="s">
        <v>80</v>
      </c>
      <c r="AY158" s="211" t="s">
        <v>138</v>
      </c>
      <c r="BE158" s="249">
        <f t="shared" si="14"/>
        <v>0</v>
      </c>
      <c r="BF158" s="249">
        <f t="shared" si="15"/>
        <v>0</v>
      </c>
      <c r="BG158" s="249">
        <f t="shared" si="16"/>
        <v>0</v>
      </c>
      <c r="BH158" s="249">
        <f t="shared" si="17"/>
        <v>0</v>
      </c>
      <c r="BI158" s="249">
        <f t="shared" si="18"/>
        <v>0</v>
      </c>
      <c r="BJ158" s="211" t="s">
        <v>86</v>
      </c>
      <c r="BK158" s="249">
        <f t="shared" si="19"/>
        <v>0</v>
      </c>
      <c r="BL158" s="211" t="s">
        <v>144</v>
      </c>
      <c r="BM158" s="161" t="s">
        <v>342</v>
      </c>
    </row>
    <row r="159" spans="2:65" s="2" customFormat="1" ht="16.5" customHeight="1">
      <c r="B159" s="246"/>
      <c r="C159" s="163" t="s">
        <v>243</v>
      </c>
      <c r="D159" s="163" t="s">
        <v>322</v>
      </c>
      <c r="E159" s="164" t="s">
        <v>4324</v>
      </c>
      <c r="F159" s="165" t="s">
        <v>4325</v>
      </c>
      <c r="G159" s="166" t="s">
        <v>299</v>
      </c>
      <c r="H159" s="167">
        <v>1</v>
      </c>
      <c r="I159" s="180"/>
      <c r="J159" s="168">
        <f t="shared" si="10"/>
        <v>0</v>
      </c>
      <c r="K159" s="169"/>
      <c r="L159" s="170"/>
      <c r="M159" s="171" t="s">
        <v>1</v>
      </c>
      <c r="N159" s="251" t="s">
        <v>39</v>
      </c>
      <c r="O159" s="248">
        <v>0</v>
      </c>
      <c r="P159" s="248">
        <f t="shared" si="11"/>
        <v>0</v>
      </c>
      <c r="Q159" s="248">
        <v>0</v>
      </c>
      <c r="R159" s="248">
        <f t="shared" si="12"/>
        <v>0</v>
      </c>
      <c r="S159" s="248">
        <v>0</v>
      </c>
      <c r="T159" s="160">
        <f t="shared" si="13"/>
        <v>0</v>
      </c>
      <c r="AR159" s="161" t="s">
        <v>170</v>
      </c>
      <c r="AT159" s="161" t="s">
        <v>322</v>
      </c>
      <c r="AU159" s="161" t="s">
        <v>80</v>
      </c>
      <c r="AY159" s="211" t="s">
        <v>138</v>
      </c>
      <c r="BE159" s="249">
        <f t="shared" si="14"/>
        <v>0</v>
      </c>
      <c r="BF159" s="249">
        <f t="shared" si="15"/>
        <v>0</v>
      </c>
      <c r="BG159" s="249">
        <f t="shared" si="16"/>
        <v>0</v>
      </c>
      <c r="BH159" s="249">
        <f t="shared" si="17"/>
        <v>0</v>
      </c>
      <c r="BI159" s="249">
        <f t="shared" si="18"/>
        <v>0</v>
      </c>
      <c r="BJ159" s="211" t="s">
        <v>86</v>
      </c>
      <c r="BK159" s="249">
        <f t="shared" si="19"/>
        <v>0</v>
      </c>
      <c r="BL159" s="211" t="s">
        <v>144</v>
      </c>
      <c r="BM159" s="161" t="s">
        <v>350</v>
      </c>
    </row>
    <row r="160" spans="2:65" s="2" customFormat="1" ht="24.2" customHeight="1">
      <c r="B160" s="246"/>
      <c r="C160" s="163" t="s">
        <v>247</v>
      </c>
      <c r="D160" s="163" t="s">
        <v>322</v>
      </c>
      <c r="E160" s="164" t="s">
        <v>4326</v>
      </c>
      <c r="F160" s="165" t="s">
        <v>4290</v>
      </c>
      <c r="G160" s="166" t="s">
        <v>912</v>
      </c>
      <c r="H160" s="167">
        <v>6</v>
      </c>
      <c r="I160" s="180"/>
      <c r="J160" s="168">
        <f t="shared" si="10"/>
        <v>0</v>
      </c>
      <c r="K160" s="169"/>
      <c r="L160" s="170"/>
      <c r="M160" s="171" t="s">
        <v>1</v>
      </c>
      <c r="N160" s="251" t="s">
        <v>39</v>
      </c>
      <c r="O160" s="248">
        <v>0</v>
      </c>
      <c r="P160" s="248">
        <f t="shared" si="11"/>
        <v>0</v>
      </c>
      <c r="Q160" s="248">
        <v>0</v>
      </c>
      <c r="R160" s="248">
        <f t="shared" si="12"/>
        <v>0</v>
      </c>
      <c r="S160" s="248">
        <v>0</v>
      </c>
      <c r="T160" s="160">
        <f t="shared" si="13"/>
        <v>0</v>
      </c>
      <c r="AR160" s="161" t="s">
        <v>170</v>
      </c>
      <c r="AT160" s="161" t="s">
        <v>322</v>
      </c>
      <c r="AU160" s="161" t="s">
        <v>80</v>
      </c>
      <c r="AY160" s="211" t="s">
        <v>138</v>
      </c>
      <c r="BE160" s="249">
        <f t="shared" si="14"/>
        <v>0</v>
      </c>
      <c r="BF160" s="249">
        <f t="shared" si="15"/>
        <v>0</v>
      </c>
      <c r="BG160" s="249">
        <f t="shared" si="16"/>
        <v>0</v>
      </c>
      <c r="BH160" s="249">
        <f t="shared" si="17"/>
        <v>0</v>
      </c>
      <c r="BI160" s="249">
        <f t="shared" si="18"/>
        <v>0</v>
      </c>
      <c r="BJ160" s="211" t="s">
        <v>86</v>
      </c>
      <c r="BK160" s="249">
        <f t="shared" si="19"/>
        <v>0</v>
      </c>
      <c r="BL160" s="211" t="s">
        <v>144</v>
      </c>
      <c r="BM160" s="161" t="s">
        <v>358</v>
      </c>
    </row>
    <row r="161" spans="2:65" s="2" customFormat="1" ht="37.9" customHeight="1">
      <c r="B161" s="246"/>
      <c r="C161" s="163" t="s">
        <v>251</v>
      </c>
      <c r="D161" s="163" t="s">
        <v>322</v>
      </c>
      <c r="E161" s="164" t="s">
        <v>4327</v>
      </c>
      <c r="F161" s="165" t="s">
        <v>4328</v>
      </c>
      <c r="G161" s="166" t="s">
        <v>299</v>
      </c>
      <c r="H161" s="167">
        <v>2</v>
      </c>
      <c r="I161" s="180"/>
      <c r="J161" s="168">
        <f t="shared" si="10"/>
        <v>0</v>
      </c>
      <c r="K161" s="169"/>
      <c r="L161" s="170"/>
      <c r="M161" s="171" t="s">
        <v>1</v>
      </c>
      <c r="N161" s="251" t="s">
        <v>39</v>
      </c>
      <c r="O161" s="248">
        <v>0</v>
      </c>
      <c r="P161" s="248">
        <f t="shared" si="11"/>
        <v>0</v>
      </c>
      <c r="Q161" s="248">
        <v>0</v>
      </c>
      <c r="R161" s="248">
        <f t="shared" si="12"/>
        <v>0</v>
      </c>
      <c r="S161" s="248">
        <v>0</v>
      </c>
      <c r="T161" s="160">
        <f t="shared" si="13"/>
        <v>0</v>
      </c>
      <c r="AR161" s="161" t="s">
        <v>170</v>
      </c>
      <c r="AT161" s="161" t="s">
        <v>322</v>
      </c>
      <c r="AU161" s="161" t="s">
        <v>80</v>
      </c>
      <c r="AY161" s="211" t="s">
        <v>138</v>
      </c>
      <c r="BE161" s="249">
        <f t="shared" si="14"/>
        <v>0</v>
      </c>
      <c r="BF161" s="249">
        <f t="shared" si="15"/>
        <v>0</v>
      </c>
      <c r="BG161" s="249">
        <f t="shared" si="16"/>
        <v>0</v>
      </c>
      <c r="BH161" s="249">
        <f t="shared" si="17"/>
        <v>0</v>
      </c>
      <c r="BI161" s="249">
        <f t="shared" si="18"/>
        <v>0</v>
      </c>
      <c r="BJ161" s="211" t="s">
        <v>86</v>
      </c>
      <c r="BK161" s="249">
        <f t="shared" si="19"/>
        <v>0</v>
      </c>
      <c r="BL161" s="211" t="s">
        <v>144</v>
      </c>
      <c r="BM161" s="161" t="s">
        <v>366</v>
      </c>
    </row>
    <row r="162" spans="2:65" s="2" customFormat="1" ht="24.2" customHeight="1">
      <c r="B162" s="246"/>
      <c r="C162" s="163" t="s">
        <v>255</v>
      </c>
      <c r="D162" s="163" t="s">
        <v>322</v>
      </c>
      <c r="E162" s="164" t="s">
        <v>4329</v>
      </c>
      <c r="F162" s="165" t="s">
        <v>4330</v>
      </c>
      <c r="G162" s="166" t="s">
        <v>912</v>
      </c>
      <c r="H162" s="167">
        <v>7</v>
      </c>
      <c r="I162" s="180"/>
      <c r="J162" s="168">
        <f t="shared" si="10"/>
        <v>0</v>
      </c>
      <c r="K162" s="169"/>
      <c r="L162" s="170"/>
      <c r="M162" s="171" t="s">
        <v>1</v>
      </c>
      <c r="N162" s="251" t="s">
        <v>39</v>
      </c>
      <c r="O162" s="248">
        <v>0</v>
      </c>
      <c r="P162" s="248">
        <f t="shared" si="11"/>
        <v>0</v>
      </c>
      <c r="Q162" s="248">
        <v>0</v>
      </c>
      <c r="R162" s="248">
        <f t="shared" si="12"/>
        <v>0</v>
      </c>
      <c r="S162" s="248">
        <v>0</v>
      </c>
      <c r="T162" s="160">
        <f t="shared" si="13"/>
        <v>0</v>
      </c>
      <c r="AR162" s="161" t="s">
        <v>170</v>
      </c>
      <c r="AT162" s="161" t="s">
        <v>322</v>
      </c>
      <c r="AU162" s="161" t="s">
        <v>80</v>
      </c>
      <c r="AY162" s="211" t="s">
        <v>138</v>
      </c>
      <c r="BE162" s="249">
        <f t="shared" si="14"/>
        <v>0</v>
      </c>
      <c r="BF162" s="249">
        <f t="shared" si="15"/>
        <v>0</v>
      </c>
      <c r="BG162" s="249">
        <f t="shared" si="16"/>
        <v>0</v>
      </c>
      <c r="BH162" s="249">
        <f t="shared" si="17"/>
        <v>0</v>
      </c>
      <c r="BI162" s="249">
        <f t="shared" si="18"/>
        <v>0</v>
      </c>
      <c r="BJ162" s="211" t="s">
        <v>86</v>
      </c>
      <c r="BK162" s="249">
        <f t="shared" si="19"/>
        <v>0</v>
      </c>
      <c r="BL162" s="211" t="s">
        <v>144</v>
      </c>
      <c r="BM162" s="161" t="s">
        <v>374</v>
      </c>
    </row>
    <row r="163" spans="2:65" s="2" customFormat="1" ht="16.5" customHeight="1">
      <c r="B163" s="246"/>
      <c r="C163" s="163" t="s">
        <v>259</v>
      </c>
      <c r="D163" s="163" t="s">
        <v>322</v>
      </c>
      <c r="E163" s="164" t="s">
        <v>4331</v>
      </c>
      <c r="F163" s="165" t="s">
        <v>4332</v>
      </c>
      <c r="G163" s="166" t="s">
        <v>299</v>
      </c>
      <c r="H163" s="167">
        <v>1</v>
      </c>
      <c r="I163" s="180"/>
      <c r="J163" s="168">
        <f t="shared" si="10"/>
        <v>0</v>
      </c>
      <c r="K163" s="169"/>
      <c r="L163" s="170"/>
      <c r="M163" s="171" t="s">
        <v>1</v>
      </c>
      <c r="N163" s="251" t="s">
        <v>39</v>
      </c>
      <c r="O163" s="248">
        <v>0</v>
      </c>
      <c r="P163" s="248">
        <f t="shared" si="11"/>
        <v>0</v>
      </c>
      <c r="Q163" s="248">
        <v>0</v>
      </c>
      <c r="R163" s="248">
        <f t="shared" si="12"/>
        <v>0</v>
      </c>
      <c r="S163" s="248">
        <v>0</v>
      </c>
      <c r="T163" s="160">
        <f t="shared" si="13"/>
        <v>0</v>
      </c>
      <c r="AR163" s="161" t="s">
        <v>170</v>
      </c>
      <c r="AT163" s="161" t="s">
        <v>322</v>
      </c>
      <c r="AU163" s="161" t="s">
        <v>80</v>
      </c>
      <c r="AY163" s="211" t="s">
        <v>138</v>
      </c>
      <c r="BE163" s="249">
        <f t="shared" si="14"/>
        <v>0</v>
      </c>
      <c r="BF163" s="249">
        <f t="shared" si="15"/>
        <v>0</v>
      </c>
      <c r="BG163" s="249">
        <f t="shared" si="16"/>
        <v>0</v>
      </c>
      <c r="BH163" s="249">
        <f t="shared" si="17"/>
        <v>0</v>
      </c>
      <c r="BI163" s="249">
        <f t="shared" si="18"/>
        <v>0</v>
      </c>
      <c r="BJ163" s="211" t="s">
        <v>86</v>
      </c>
      <c r="BK163" s="249">
        <f t="shared" si="19"/>
        <v>0</v>
      </c>
      <c r="BL163" s="211" t="s">
        <v>144</v>
      </c>
      <c r="BM163" s="161" t="s">
        <v>382</v>
      </c>
    </row>
    <row r="164" spans="2:65" s="239" customFormat="1" ht="25.9" customHeight="1">
      <c r="B164" s="240"/>
      <c r="D164" s="138" t="s">
        <v>72</v>
      </c>
      <c r="E164" s="139" t="s">
        <v>3537</v>
      </c>
      <c r="F164" s="139" t="s">
        <v>4333</v>
      </c>
      <c r="J164" s="241">
        <f>BK164</f>
        <v>0</v>
      </c>
      <c r="L164" s="240"/>
      <c r="M164" s="242"/>
      <c r="P164" s="243">
        <f>SUM(P165:P178)</f>
        <v>0</v>
      </c>
      <c r="R164" s="243">
        <f>SUM(R165:R178)</f>
        <v>0</v>
      </c>
      <c r="T164" s="244">
        <f>SUM(T165:T178)</f>
        <v>0</v>
      </c>
      <c r="AR164" s="138" t="s">
        <v>80</v>
      </c>
      <c r="AT164" s="145" t="s">
        <v>72</v>
      </c>
      <c r="AU164" s="145" t="s">
        <v>73</v>
      </c>
      <c r="AY164" s="138" t="s">
        <v>138</v>
      </c>
      <c r="BK164" s="146">
        <f>SUM(BK165:BK178)</f>
        <v>0</v>
      </c>
    </row>
    <row r="165" spans="2:65" s="2" customFormat="1" ht="37.9" customHeight="1">
      <c r="B165" s="246"/>
      <c r="C165" s="163" t="s">
        <v>263</v>
      </c>
      <c r="D165" s="163" t="s">
        <v>322</v>
      </c>
      <c r="E165" s="164" t="s">
        <v>4334</v>
      </c>
      <c r="F165" s="165" t="s">
        <v>4335</v>
      </c>
      <c r="G165" s="166" t="s">
        <v>299</v>
      </c>
      <c r="H165" s="167">
        <v>1</v>
      </c>
      <c r="I165" s="180"/>
      <c r="J165" s="168">
        <f t="shared" ref="J165:J178" si="20">ROUND(I165*H165,2)</f>
        <v>0</v>
      </c>
      <c r="K165" s="169"/>
      <c r="L165" s="170"/>
      <c r="M165" s="171" t="s">
        <v>1</v>
      </c>
      <c r="N165" s="251" t="s">
        <v>39</v>
      </c>
      <c r="O165" s="248">
        <v>0</v>
      </c>
      <c r="P165" s="248">
        <f t="shared" ref="P165:P178" si="21">O165*H165</f>
        <v>0</v>
      </c>
      <c r="Q165" s="248">
        <v>0</v>
      </c>
      <c r="R165" s="248">
        <f t="shared" ref="R165:R178" si="22">Q165*H165</f>
        <v>0</v>
      </c>
      <c r="S165" s="248">
        <v>0</v>
      </c>
      <c r="T165" s="160">
        <f t="shared" ref="T165:T178" si="23">S165*H165</f>
        <v>0</v>
      </c>
      <c r="AR165" s="161" t="s">
        <v>170</v>
      </c>
      <c r="AT165" s="161" t="s">
        <v>322</v>
      </c>
      <c r="AU165" s="161" t="s">
        <v>80</v>
      </c>
      <c r="AY165" s="211" t="s">
        <v>138</v>
      </c>
      <c r="BE165" s="249">
        <f t="shared" ref="BE165:BE178" si="24">IF(N165="základná",J165,0)</f>
        <v>0</v>
      </c>
      <c r="BF165" s="249">
        <f t="shared" ref="BF165:BF178" si="25">IF(N165="znížená",J165,0)</f>
        <v>0</v>
      </c>
      <c r="BG165" s="249">
        <f t="shared" ref="BG165:BG178" si="26">IF(N165="zákl. prenesená",J165,0)</f>
        <v>0</v>
      </c>
      <c r="BH165" s="249">
        <f t="shared" ref="BH165:BH178" si="27">IF(N165="zníž. prenesená",J165,0)</f>
        <v>0</v>
      </c>
      <c r="BI165" s="249">
        <f t="shared" ref="BI165:BI178" si="28">IF(N165="nulová",J165,0)</f>
        <v>0</v>
      </c>
      <c r="BJ165" s="211" t="s">
        <v>86</v>
      </c>
      <c r="BK165" s="249">
        <f t="shared" ref="BK165:BK178" si="29">ROUND(I165*H165,2)</f>
        <v>0</v>
      </c>
      <c r="BL165" s="211" t="s">
        <v>144</v>
      </c>
      <c r="BM165" s="161" t="s">
        <v>390</v>
      </c>
    </row>
    <row r="166" spans="2:65" s="2" customFormat="1" ht="16.5" customHeight="1">
      <c r="B166" s="246"/>
      <c r="C166" s="163" t="s">
        <v>267</v>
      </c>
      <c r="D166" s="163" t="s">
        <v>322</v>
      </c>
      <c r="E166" s="164" t="s">
        <v>4336</v>
      </c>
      <c r="F166" s="165" t="s">
        <v>4288</v>
      </c>
      <c r="G166" s="166" t="s">
        <v>299</v>
      </c>
      <c r="H166" s="167">
        <v>4</v>
      </c>
      <c r="I166" s="180"/>
      <c r="J166" s="168">
        <f t="shared" si="20"/>
        <v>0</v>
      </c>
      <c r="K166" s="169"/>
      <c r="L166" s="170"/>
      <c r="M166" s="171" t="s">
        <v>1</v>
      </c>
      <c r="N166" s="251" t="s">
        <v>39</v>
      </c>
      <c r="O166" s="248">
        <v>0</v>
      </c>
      <c r="P166" s="248">
        <f t="shared" si="21"/>
        <v>0</v>
      </c>
      <c r="Q166" s="248">
        <v>0</v>
      </c>
      <c r="R166" s="248">
        <f t="shared" si="22"/>
        <v>0</v>
      </c>
      <c r="S166" s="248">
        <v>0</v>
      </c>
      <c r="T166" s="160">
        <f t="shared" si="23"/>
        <v>0</v>
      </c>
      <c r="AR166" s="161" t="s">
        <v>170</v>
      </c>
      <c r="AT166" s="161" t="s">
        <v>322</v>
      </c>
      <c r="AU166" s="161" t="s">
        <v>80</v>
      </c>
      <c r="AY166" s="211" t="s">
        <v>138</v>
      </c>
      <c r="BE166" s="249">
        <f t="shared" si="24"/>
        <v>0</v>
      </c>
      <c r="BF166" s="249">
        <f t="shared" si="25"/>
        <v>0</v>
      </c>
      <c r="BG166" s="249">
        <f t="shared" si="26"/>
        <v>0</v>
      </c>
      <c r="BH166" s="249">
        <f t="shared" si="27"/>
        <v>0</v>
      </c>
      <c r="BI166" s="249">
        <f t="shared" si="28"/>
        <v>0</v>
      </c>
      <c r="BJ166" s="211" t="s">
        <v>86</v>
      </c>
      <c r="BK166" s="249">
        <f t="shared" si="29"/>
        <v>0</v>
      </c>
      <c r="BL166" s="211" t="s">
        <v>144</v>
      </c>
      <c r="BM166" s="161" t="s">
        <v>399</v>
      </c>
    </row>
    <row r="167" spans="2:65" s="2" customFormat="1" ht="16.5" customHeight="1">
      <c r="B167" s="246"/>
      <c r="C167" s="163" t="s">
        <v>271</v>
      </c>
      <c r="D167" s="163" t="s">
        <v>322</v>
      </c>
      <c r="E167" s="164" t="s">
        <v>4337</v>
      </c>
      <c r="F167" s="165" t="s">
        <v>4338</v>
      </c>
      <c r="G167" s="166" t="s">
        <v>299</v>
      </c>
      <c r="H167" s="167">
        <v>1</v>
      </c>
      <c r="I167" s="180"/>
      <c r="J167" s="168">
        <f t="shared" si="20"/>
        <v>0</v>
      </c>
      <c r="K167" s="169"/>
      <c r="L167" s="170"/>
      <c r="M167" s="171" t="s">
        <v>1</v>
      </c>
      <c r="N167" s="251" t="s">
        <v>39</v>
      </c>
      <c r="O167" s="248">
        <v>0</v>
      </c>
      <c r="P167" s="248">
        <f t="shared" si="21"/>
        <v>0</v>
      </c>
      <c r="Q167" s="248">
        <v>0</v>
      </c>
      <c r="R167" s="248">
        <f t="shared" si="22"/>
        <v>0</v>
      </c>
      <c r="S167" s="248">
        <v>0</v>
      </c>
      <c r="T167" s="160">
        <f t="shared" si="23"/>
        <v>0</v>
      </c>
      <c r="AR167" s="161" t="s">
        <v>170</v>
      </c>
      <c r="AT167" s="161" t="s">
        <v>322</v>
      </c>
      <c r="AU167" s="161" t="s">
        <v>80</v>
      </c>
      <c r="AY167" s="211" t="s">
        <v>138</v>
      </c>
      <c r="BE167" s="249">
        <f t="shared" si="24"/>
        <v>0</v>
      </c>
      <c r="BF167" s="249">
        <f t="shared" si="25"/>
        <v>0</v>
      </c>
      <c r="BG167" s="249">
        <f t="shared" si="26"/>
        <v>0</v>
      </c>
      <c r="BH167" s="249">
        <f t="shared" si="27"/>
        <v>0</v>
      </c>
      <c r="BI167" s="249">
        <f t="shared" si="28"/>
        <v>0</v>
      </c>
      <c r="BJ167" s="211" t="s">
        <v>86</v>
      </c>
      <c r="BK167" s="249">
        <f t="shared" si="29"/>
        <v>0</v>
      </c>
      <c r="BL167" s="211" t="s">
        <v>144</v>
      </c>
      <c r="BM167" s="161" t="s">
        <v>407</v>
      </c>
    </row>
    <row r="168" spans="2:65" s="2" customFormat="1" ht="24.2" customHeight="1">
      <c r="B168" s="246"/>
      <c r="C168" s="163" t="s">
        <v>275</v>
      </c>
      <c r="D168" s="163" t="s">
        <v>322</v>
      </c>
      <c r="E168" s="164" t="s">
        <v>4339</v>
      </c>
      <c r="F168" s="165" t="s">
        <v>4290</v>
      </c>
      <c r="G168" s="166" t="s">
        <v>912</v>
      </c>
      <c r="H168" s="167">
        <v>7</v>
      </c>
      <c r="I168" s="180"/>
      <c r="J168" s="168">
        <f t="shared" si="20"/>
        <v>0</v>
      </c>
      <c r="K168" s="169"/>
      <c r="L168" s="170"/>
      <c r="M168" s="171" t="s">
        <v>1</v>
      </c>
      <c r="N168" s="251" t="s">
        <v>39</v>
      </c>
      <c r="O168" s="248">
        <v>0</v>
      </c>
      <c r="P168" s="248">
        <f t="shared" si="21"/>
        <v>0</v>
      </c>
      <c r="Q168" s="248">
        <v>0</v>
      </c>
      <c r="R168" s="248">
        <f t="shared" si="22"/>
        <v>0</v>
      </c>
      <c r="S168" s="248">
        <v>0</v>
      </c>
      <c r="T168" s="160">
        <f t="shared" si="23"/>
        <v>0</v>
      </c>
      <c r="AR168" s="161" t="s">
        <v>170</v>
      </c>
      <c r="AT168" s="161" t="s">
        <v>322</v>
      </c>
      <c r="AU168" s="161" t="s">
        <v>80</v>
      </c>
      <c r="AY168" s="211" t="s">
        <v>138</v>
      </c>
      <c r="BE168" s="249">
        <f t="shared" si="24"/>
        <v>0</v>
      </c>
      <c r="BF168" s="249">
        <f t="shared" si="25"/>
        <v>0</v>
      </c>
      <c r="BG168" s="249">
        <f t="shared" si="26"/>
        <v>0</v>
      </c>
      <c r="BH168" s="249">
        <f t="shared" si="27"/>
        <v>0</v>
      </c>
      <c r="BI168" s="249">
        <f t="shared" si="28"/>
        <v>0</v>
      </c>
      <c r="BJ168" s="211" t="s">
        <v>86</v>
      </c>
      <c r="BK168" s="249">
        <f t="shared" si="29"/>
        <v>0</v>
      </c>
      <c r="BL168" s="211" t="s">
        <v>144</v>
      </c>
      <c r="BM168" s="161" t="s">
        <v>415</v>
      </c>
    </row>
    <row r="169" spans="2:65" s="2" customFormat="1" ht="24.2" customHeight="1">
      <c r="B169" s="246"/>
      <c r="C169" s="163" t="s">
        <v>279</v>
      </c>
      <c r="D169" s="163" t="s">
        <v>322</v>
      </c>
      <c r="E169" s="164" t="s">
        <v>4340</v>
      </c>
      <c r="F169" s="165" t="s">
        <v>4319</v>
      </c>
      <c r="G169" s="166" t="s">
        <v>912</v>
      </c>
      <c r="H169" s="167">
        <v>2</v>
      </c>
      <c r="I169" s="180"/>
      <c r="J169" s="168">
        <f t="shared" si="20"/>
        <v>0</v>
      </c>
      <c r="K169" s="169"/>
      <c r="L169" s="170"/>
      <c r="M169" s="171" t="s">
        <v>1</v>
      </c>
      <c r="N169" s="251" t="s">
        <v>39</v>
      </c>
      <c r="O169" s="248">
        <v>0</v>
      </c>
      <c r="P169" s="248">
        <f t="shared" si="21"/>
        <v>0</v>
      </c>
      <c r="Q169" s="248">
        <v>0</v>
      </c>
      <c r="R169" s="248">
        <f t="shared" si="22"/>
        <v>0</v>
      </c>
      <c r="S169" s="248">
        <v>0</v>
      </c>
      <c r="T169" s="160">
        <f t="shared" si="23"/>
        <v>0</v>
      </c>
      <c r="AR169" s="161" t="s">
        <v>170</v>
      </c>
      <c r="AT169" s="161" t="s">
        <v>322</v>
      </c>
      <c r="AU169" s="161" t="s">
        <v>80</v>
      </c>
      <c r="AY169" s="211" t="s">
        <v>138</v>
      </c>
      <c r="BE169" s="249">
        <f t="shared" si="24"/>
        <v>0</v>
      </c>
      <c r="BF169" s="249">
        <f t="shared" si="25"/>
        <v>0</v>
      </c>
      <c r="BG169" s="249">
        <f t="shared" si="26"/>
        <v>0</v>
      </c>
      <c r="BH169" s="249">
        <f t="shared" si="27"/>
        <v>0</v>
      </c>
      <c r="BI169" s="249">
        <f t="shared" si="28"/>
        <v>0</v>
      </c>
      <c r="BJ169" s="211" t="s">
        <v>86</v>
      </c>
      <c r="BK169" s="249">
        <f t="shared" si="29"/>
        <v>0</v>
      </c>
      <c r="BL169" s="211" t="s">
        <v>144</v>
      </c>
      <c r="BM169" s="161" t="s">
        <v>423</v>
      </c>
    </row>
    <row r="170" spans="2:65" s="2" customFormat="1" ht="37.9" customHeight="1">
      <c r="B170" s="246"/>
      <c r="C170" s="163" t="s">
        <v>283</v>
      </c>
      <c r="D170" s="163" t="s">
        <v>322</v>
      </c>
      <c r="E170" s="164" t="s">
        <v>4341</v>
      </c>
      <c r="F170" s="165" t="s">
        <v>4342</v>
      </c>
      <c r="G170" s="166" t="s">
        <v>299</v>
      </c>
      <c r="H170" s="167">
        <v>1</v>
      </c>
      <c r="I170" s="180"/>
      <c r="J170" s="168">
        <f t="shared" si="20"/>
        <v>0</v>
      </c>
      <c r="K170" s="169"/>
      <c r="L170" s="170"/>
      <c r="M170" s="171" t="s">
        <v>1</v>
      </c>
      <c r="N170" s="251" t="s">
        <v>39</v>
      </c>
      <c r="O170" s="248">
        <v>0</v>
      </c>
      <c r="P170" s="248">
        <f t="shared" si="21"/>
        <v>0</v>
      </c>
      <c r="Q170" s="248">
        <v>0</v>
      </c>
      <c r="R170" s="248">
        <f t="shared" si="22"/>
        <v>0</v>
      </c>
      <c r="S170" s="248">
        <v>0</v>
      </c>
      <c r="T170" s="160">
        <f t="shared" si="23"/>
        <v>0</v>
      </c>
      <c r="AR170" s="161" t="s">
        <v>170</v>
      </c>
      <c r="AT170" s="161" t="s">
        <v>322</v>
      </c>
      <c r="AU170" s="161" t="s">
        <v>80</v>
      </c>
      <c r="AY170" s="211" t="s">
        <v>138</v>
      </c>
      <c r="BE170" s="249">
        <f t="shared" si="24"/>
        <v>0</v>
      </c>
      <c r="BF170" s="249">
        <f t="shared" si="25"/>
        <v>0</v>
      </c>
      <c r="BG170" s="249">
        <f t="shared" si="26"/>
        <v>0</v>
      </c>
      <c r="BH170" s="249">
        <f t="shared" si="27"/>
        <v>0</v>
      </c>
      <c r="BI170" s="249">
        <f t="shared" si="28"/>
        <v>0</v>
      </c>
      <c r="BJ170" s="211" t="s">
        <v>86</v>
      </c>
      <c r="BK170" s="249">
        <f t="shared" si="29"/>
        <v>0</v>
      </c>
      <c r="BL170" s="211" t="s">
        <v>144</v>
      </c>
      <c r="BM170" s="161" t="s">
        <v>431</v>
      </c>
    </row>
    <row r="171" spans="2:65" s="2" customFormat="1" ht="16.5" customHeight="1">
      <c r="B171" s="246"/>
      <c r="C171" s="163" t="s">
        <v>288</v>
      </c>
      <c r="D171" s="163" t="s">
        <v>322</v>
      </c>
      <c r="E171" s="164" t="s">
        <v>4343</v>
      </c>
      <c r="F171" s="165" t="s">
        <v>4288</v>
      </c>
      <c r="G171" s="166" t="s">
        <v>299</v>
      </c>
      <c r="H171" s="167">
        <v>4</v>
      </c>
      <c r="I171" s="180"/>
      <c r="J171" s="168">
        <f t="shared" si="20"/>
        <v>0</v>
      </c>
      <c r="K171" s="169"/>
      <c r="L171" s="170"/>
      <c r="M171" s="171" t="s">
        <v>1</v>
      </c>
      <c r="N171" s="251" t="s">
        <v>39</v>
      </c>
      <c r="O171" s="248">
        <v>0</v>
      </c>
      <c r="P171" s="248">
        <f t="shared" si="21"/>
        <v>0</v>
      </c>
      <c r="Q171" s="248">
        <v>0</v>
      </c>
      <c r="R171" s="248">
        <f t="shared" si="22"/>
        <v>0</v>
      </c>
      <c r="S171" s="248">
        <v>0</v>
      </c>
      <c r="T171" s="160">
        <f t="shared" si="23"/>
        <v>0</v>
      </c>
      <c r="AR171" s="161" t="s">
        <v>170</v>
      </c>
      <c r="AT171" s="161" t="s">
        <v>322</v>
      </c>
      <c r="AU171" s="161" t="s">
        <v>80</v>
      </c>
      <c r="AY171" s="211" t="s">
        <v>138</v>
      </c>
      <c r="BE171" s="249">
        <f t="shared" si="24"/>
        <v>0</v>
      </c>
      <c r="BF171" s="249">
        <f t="shared" si="25"/>
        <v>0</v>
      </c>
      <c r="BG171" s="249">
        <f t="shared" si="26"/>
        <v>0</v>
      </c>
      <c r="BH171" s="249">
        <f t="shared" si="27"/>
        <v>0</v>
      </c>
      <c r="BI171" s="249">
        <f t="shared" si="28"/>
        <v>0</v>
      </c>
      <c r="BJ171" s="211" t="s">
        <v>86</v>
      </c>
      <c r="BK171" s="249">
        <f t="shared" si="29"/>
        <v>0</v>
      </c>
      <c r="BL171" s="211" t="s">
        <v>144</v>
      </c>
      <c r="BM171" s="161" t="s">
        <v>439</v>
      </c>
    </row>
    <row r="172" spans="2:65" s="2" customFormat="1" ht="16.5" customHeight="1">
      <c r="B172" s="246"/>
      <c r="C172" s="163" t="s">
        <v>292</v>
      </c>
      <c r="D172" s="163" t="s">
        <v>322</v>
      </c>
      <c r="E172" s="164" t="s">
        <v>4344</v>
      </c>
      <c r="F172" s="165" t="s">
        <v>4345</v>
      </c>
      <c r="G172" s="166" t="s">
        <v>299</v>
      </c>
      <c r="H172" s="167">
        <v>1</v>
      </c>
      <c r="I172" s="180"/>
      <c r="J172" s="168">
        <f t="shared" si="20"/>
        <v>0</v>
      </c>
      <c r="K172" s="169"/>
      <c r="L172" s="170"/>
      <c r="M172" s="171" t="s">
        <v>1</v>
      </c>
      <c r="N172" s="251" t="s">
        <v>39</v>
      </c>
      <c r="O172" s="248">
        <v>0</v>
      </c>
      <c r="P172" s="248">
        <f t="shared" si="21"/>
        <v>0</v>
      </c>
      <c r="Q172" s="248">
        <v>0</v>
      </c>
      <c r="R172" s="248">
        <f t="shared" si="22"/>
        <v>0</v>
      </c>
      <c r="S172" s="248">
        <v>0</v>
      </c>
      <c r="T172" s="160">
        <f t="shared" si="23"/>
        <v>0</v>
      </c>
      <c r="AR172" s="161" t="s">
        <v>170</v>
      </c>
      <c r="AT172" s="161" t="s">
        <v>322</v>
      </c>
      <c r="AU172" s="161" t="s">
        <v>80</v>
      </c>
      <c r="AY172" s="211" t="s">
        <v>138</v>
      </c>
      <c r="BE172" s="249">
        <f t="shared" si="24"/>
        <v>0</v>
      </c>
      <c r="BF172" s="249">
        <f t="shared" si="25"/>
        <v>0</v>
      </c>
      <c r="BG172" s="249">
        <f t="shared" si="26"/>
        <v>0</v>
      </c>
      <c r="BH172" s="249">
        <f t="shared" si="27"/>
        <v>0</v>
      </c>
      <c r="BI172" s="249">
        <f t="shared" si="28"/>
        <v>0</v>
      </c>
      <c r="BJ172" s="211" t="s">
        <v>86</v>
      </c>
      <c r="BK172" s="249">
        <f t="shared" si="29"/>
        <v>0</v>
      </c>
      <c r="BL172" s="211" t="s">
        <v>144</v>
      </c>
      <c r="BM172" s="161" t="s">
        <v>447</v>
      </c>
    </row>
    <row r="173" spans="2:65" s="2" customFormat="1" ht="24.2" customHeight="1">
      <c r="B173" s="246"/>
      <c r="C173" s="163" t="s">
        <v>296</v>
      </c>
      <c r="D173" s="163" t="s">
        <v>322</v>
      </c>
      <c r="E173" s="164" t="s">
        <v>4346</v>
      </c>
      <c r="F173" s="165" t="s">
        <v>4290</v>
      </c>
      <c r="G173" s="166" t="s">
        <v>912</v>
      </c>
      <c r="H173" s="167">
        <v>5</v>
      </c>
      <c r="I173" s="180"/>
      <c r="J173" s="168">
        <f t="shared" si="20"/>
        <v>0</v>
      </c>
      <c r="K173" s="169"/>
      <c r="L173" s="170"/>
      <c r="M173" s="171" t="s">
        <v>1</v>
      </c>
      <c r="N173" s="251" t="s">
        <v>39</v>
      </c>
      <c r="O173" s="248">
        <v>0</v>
      </c>
      <c r="P173" s="248">
        <f t="shared" si="21"/>
        <v>0</v>
      </c>
      <c r="Q173" s="248">
        <v>0</v>
      </c>
      <c r="R173" s="248">
        <f t="shared" si="22"/>
        <v>0</v>
      </c>
      <c r="S173" s="248">
        <v>0</v>
      </c>
      <c r="T173" s="160">
        <f t="shared" si="23"/>
        <v>0</v>
      </c>
      <c r="AR173" s="161" t="s">
        <v>170</v>
      </c>
      <c r="AT173" s="161" t="s">
        <v>322</v>
      </c>
      <c r="AU173" s="161" t="s">
        <v>80</v>
      </c>
      <c r="AY173" s="211" t="s">
        <v>138</v>
      </c>
      <c r="BE173" s="249">
        <f t="shared" si="24"/>
        <v>0</v>
      </c>
      <c r="BF173" s="249">
        <f t="shared" si="25"/>
        <v>0</v>
      </c>
      <c r="BG173" s="249">
        <f t="shared" si="26"/>
        <v>0</v>
      </c>
      <c r="BH173" s="249">
        <f t="shared" si="27"/>
        <v>0</v>
      </c>
      <c r="BI173" s="249">
        <f t="shared" si="28"/>
        <v>0</v>
      </c>
      <c r="BJ173" s="211" t="s">
        <v>86</v>
      </c>
      <c r="BK173" s="249">
        <f t="shared" si="29"/>
        <v>0</v>
      </c>
      <c r="BL173" s="211" t="s">
        <v>144</v>
      </c>
      <c r="BM173" s="161" t="s">
        <v>455</v>
      </c>
    </row>
    <row r="174" spans="2:65" s="2" customFormat="1" ht="24.2" customHeight="1">
      <c r="B174" s="246"/>
      <c r="C174" s="163" t="s">
        <v>301</v>
      </c>
      <c r="D174" s="163" t="s">
        <v>322</v>
      </c>
      <c r="E174" s="164" t="s">
        <v>4347</v>
      </c>
      <c r="F174" s="165" t="s">
        <v>4348</v>
      </c>
      <c r="G174" s="166" t="s">
        <v>912</v>
      </c>
      <c r="H174" s="167">
        <v>2</v>
      </c>
      <c r="I174" s="180"/>
      <c r="J174" s="168">
        <f t="shared" si="20"/>
        <v>0</v>
      </c>
      <c r="K174" s="169"/>
      <c r="L174" s="170"/>
      <c r="M174" s="171" t="s">
        <v>1</v>
      </c>
      <c r="N174" s="251" t="s">
        <v>39</v>
      </c>
      <c r="O174" s="248">
        <v>0</v>
      </c>
      <c r="P174" s="248">
        <f t="shared" si="21"/>
        <v>0</v>
      </c>
      <c r="Q174" s="248">
        <v>0</v>
      </c>
      <c r="R174" s="248">
        <f t="shared" si="22"/>
        <v>0</v>
      </c>
      <c r="S174" s="248">
        <v>0</v>
      </c>
      <c r="T174" s="160">
        <f t="shared" si="23"/>
        <v>0</v>
      </c>
      <c r="AR174" s="161" t="s">
        <v>170</v>
      </c>
      <c r="AT174" s="161" t="s">
        <v>322</v>
      </c>
      <c r="AU174" s="161" t="s">
        <v>80</v>
      </c>
      <c r="AY174" s="211" t="s">
        <v>138</v>
      </c>
      <c r="BE174" s="249">
        <f t="shared" si="24"/>
        <v>0</v>
      </c>
      <c r="BF174" s="249">
        <f t="shared" si="25"/>
        <v>0</v>
      </c>
      <c r="BG174" s="249">
        <f t="shared" si="26"/>
        <v>0</v>
      </c>
      <c r="BH174" s="249">
        <f t="shared" si="27"/>
        <v>0</v>
      </c>
      <c r="BI174" s="249">
        <f t="shared" si="28"/>
        <v>0</v>
      </c>
      <c r="BJ174" s="211" t="s">
        <v>86</v>
      </c>
      <c r="BK174" s="249">
        <f t="shared" si="29"/>
        <v>0</v>
      </c>
      <c r="BL174" s="211" t="s">
        <v>144</v>
      </c>
      <c r="BM174" s="161" t="s">
        <v>463</v>
      </c>
    </row>
    <row r="175" spans="2:65" s="2" customFormat="1" ht="24.2" customHeight="1">
      <c r="B175" s="246"/>
      <c r="C175" s="163" t="s">
        <v>305</v>
      </c>
      <c r="D175" s="163" t="s">
        <v>322</v>
      </c>
      <c r="E175" s="164" t="s">
        <v>4349</v>
      </c>
      <c r="F175" s="165" t="s">
        <v>4350</v>
      </c>
      <c r="G175" s="166" t="s">
        <v>912</v>
      </c>
      <c r="H175" s="167">
        <v>5</v>
      </c>
      <c r="I175" s="180"/>
      <c r="J175" s="168">
        <f t="shared" si="20"/>
        <v>0</v>
      </c>
      <c r="K175" s="169"/>
      <c r="L175" s="170"/>
      <c r="M175" s="171" t="s">
        <v>1</v>
      </c>
      <c r="N175" s="251" t="s">
        <v>39</v>
      </c>
      <c r="O175" s="248">
        <v>0</v>
      </c>
      <c r="P175" s="248">
        <f t="shared" si="21"/>
        <v>0</v>
      </c>
      <c r="Q175" s="248">
        <v>0</v>
      </c>
      <c r="R175" s="248">
        <f t="shared" si="22"/>
        <v>0</v>
      </c>
      <c r="S175" s="248">
        <v>0</v>
      </c>
      <c r="T175" s="160">
        <f t="shared" si="23"/>
        <v>0</v>
      </c>
      <c r="AR175" s="161" t="s">
        <v>170</v>
      </c>
      <c r="AT175" s="161" t="s">
        <v>322</v>
      </c>
      <c r="AU175" s="161" t="s">
        <v>80</v>
      </c>
      <c r="AY175" s="211" t="s">
        <v>138</v>
      </c>
      <c r="BE175" s="249">
        <f t="shared" si="24"/>
        <v>0</v>
      </c>
      <c r="BF175" s="249">
        <f t="shared" si="25"/>
        <v>0</v>
      </c>
      <c r="BG175" s="249">
        <f t="shared" si="26"/>
        <v>0</v>
      </c>
      <c r="BH175" s="249">
        <f t="shared" si="27"/>
        <v>0</v>
      </c>
      <c r="BI175" s="249">
        <f t="shared" si="28"/>
        <v>0</v>
      </c>
      <c r="BJ175" s="211" t="s">
        <v>86</v>
      </c>
      <c r="BK175" s="249">
        <f t="shared" si="29"/>
        <v>0</v>
      </c>
      <c r="BL175" s="211" t="s">
        <v>144</v>
      </c>
      <c r="BM175" s="161" t="s">
        <v>471</v>
      </c>
    </row>
    <row r="176" spans="2:65" s="2" customFormat="1" ht="37.9" customHeight="1">
      <c r="B176" s="246"/>
      <c r="C176" s="163" t="s">
        <v>309</v>
      </c>
      <c r="D176" s="163" t="s">
        <v>322</v>
      </c>
      <c r="E176" s="164" t="s">
        <v>4351</v>
      </c>
      <c r="F176" s="165" t="s">
        <v>4352</v>
      </c>
      <c r="G176" s="166" t="s">
        <v>299</v>
      </c>
      <c r="H176" s="167">
        <v>3</v>
      </c>
      <c r="I176" s="180"/>
      <c r="J176" s="168">
        <f t="shared" si="20"/>
        <v>0</v>
      </c>
      <c r="K176" s="169"/>
      <c r="L176" s="170"/>
      <c r="M176" s="171" t="s">
        <v>1</v>
      </c>
      <c r="N176" s="251" t="s">
        <v>39</v>
      </c>
      <c r="O176" s="248">
        <v>0</v>
      </c>
      <c r="P176" s="248">
        <f t="shared" si="21"/>
        <v>0</v>
      </c>
      <c r="Q176" s="248">
        <v>0</v>
      </c>
      <c r="R176" s="248">
        <f t="shared" si="22"/>
        <v>0</v>
      </c>
      <c r="S176" s="248">
        <v>0</v>
      </c>
      <c r="T176" s="160">
        <f t="shared" si="23"/>
        <v>0</v>
      </c>
      <c r="AR176" s="161" t="s">
        <v>170</v>
      </c>
      <c r="AT176" s="161" t="s">
        <v>322</v>
      </c>
      <c r="AU176" s="161" t="s">
        <v>80</v>
      </c>
      <c r="AY176" s="211" t="s">
        <v>138</v>
      </c>
      <c r="BE176" s="249">
        <f t="shared" si="24"/>
        <v>0</v>
      </c>
      <c r="BF176" s="249">
        <f t="shared" si="25"/>
        <v>0</v>
      </c>
      <c r="BG176" s="249">
        <f t="shared" si="26"/>
        <v>0</v>
      </c>
      <c r="BH176" s="249">
        <f t="shared" si="27"/>
        <v>0</v>
      </c>
      <c r="BI176" s="249">
        <f t="shared" si="28"/>
        <v>0</v>
      </c>
      <c r="BJ176" s="211" t="s">
        <v>86</v>
      </c>
      <c r="BK176" s="249">
        <f t="shared" si="29"/>
        <v>0</v>
      </c>
      <c r="BL176" s="211" t="s">
        <v>144</v>
      </c>
      <c r="BM176" s="161" t="s">
        <v>479</v>
      </c>
    </row>
    <row r="177" spans="2:65" s="2" customFormat="1" ht="16.5" customHeight="1">
      <c r="B177" s="246"/>
      <c r="C177" s="163" t="s">
        <v>313</v>
      </c>
      <c r="D177" s="163" t="s">
        <v>322</v>
      </c>
      <c r="E177" s="164" t="s">
        <v>4353</v>
      </c>
      <c r="F177" s="165" t="s">
        <v>4332</v>
      </c>
      <c r="G177" s="166" t="s">
        <v>299</v>
      </c>
      <c r="H177" s="167">
        <v>3</v>
      </c>
      <c r="I177" s="180"/>
      <c r="J177" s="168">
        <f t="shared" si="20"/>
        <v>0</v>
      </c>
      <c r="K177" s="169"/>
      <c r="L177" s="170"/>
      <c r="M177" s="171" t="s">
        <v>1</v>
      </c>
      <c r="N177" s="251" t="s">
        <v>39</v>
      </c>
      <c r="O177" s="248">
        <v>0</v>
      </c>
      <c r="P177" s="248">
        <f t="shared" si="21"/>
        <v>0</v>
      </c>
      <c r="Q177" s="248">
        <v>0</v>
      </c>
      <c r="R177" s="248">
        <f t="shared" si="22"/>
        <v>0</v>
      </c>
      <c r="S177" s="248">
        <v>0</v>
      </c>
      <c r="T177" s="160">
        <f t="shared" si="23"/>
        <v>0</v>
      </c>
      <c r="AR177" s="161" t="s">
        <v>170</v>
      </c>
      <c r="AT177" s="161" t="s">
        <v>322</v>
      </c>
      <c r="AU177" s="161" t="s">
        <v>80</v>
      </c>
      <c r="AY177" s="211" t="s">
        <v>138</v>
      </c>
      <c r="BE177" s="249">
        <f t="shared" si="24"/>
        <v>0</v>
      </c>
      <c r="BF177" s="249">
        <f t="shared" si="25"/>
        <v>0</v>
      </c>
      <c r="BG177" s="249">
        <f t="shared" si="26"/>
        <v>0</v>
      </c>
      <c r="BH177" s="249">
        <f t="shared" si="27"/>
        <v>0</v>
      </c>
      <c r="BI177" s="249">
        <f t="shared" si="28"/>
        <v>0</v>
      </c>
      <c r="BJ177" s="211" t="s">
        <v>86</v>
      </c>
      <c r="BK177" s="249">
        <f t="shared" si="29"/>
        <v>0</v>
      </c>
      <c r="BL177" s="211" t="s">
        <v>144</v>
      </c>
      <c r="BM177" s="161" t="s">
        <v>487</v>
      </c>
    </row>
    <row r="178" spans="2:65" s="2" customFormat="1" ht="24.2" customHeight="1">
      <c r="B178" s="246"/>
      <c r="C178" s="163" t="s">
        <v>317</v>
      </c>
      <c r="D178" s="163" t="s">
        <v>322</v>
      </c>
      <c r="E178" s="164" t="s">
        <v>4354</v>
      </c>
      <c r="F178" s="165" t="s">
        <v>4330</v>
      </c>
      <c r="G178" s="166" t="s">
        <v>912</v>
      </c>
      <c r="H178" s="167">
        <v>7</v>
      </c>
      <c r="I178" s="180"/>
      <c r="J178" s="168">
        <f t="shared" si="20"/>
        <v>0</v>
      </c>
      <c r="K178" s="169"/>
      <c r="L178" s="170"/>
      <c r="M178" s="171" t="s">
        <v>1</v>
      </c>
      <c r="N178" s="251" t="s">
        <v>39</v>
      </c>
      <c r="O178" s="248">
        <v>0</v>
      </c>
      <c r="P178" s="248">
        <f t="shared" si="21"/>
        <v>0</v>
      </c>
      <c r="Q178" s="248">
        <v>0</v>
      </c>
      <c r="R178" s="248">
        <f t="shared" si="22"/>
        <v>0</v>
      </c>
      <c r="S178" s="248">
        <v>0</v>
      </c>
      <c r="T178" s="160">
        <f t="shared" si="23"/>
        <v>0</v>
      </c>
      <c r="AR178" s="161" t="s">
        <v>170</v>
      </c>
      <c r="AT178" s="161" t="s">
        <v>322</v>
      </c>
      <c r="AU178" s="161" t="s">
        <v>80</v>
      </c>
      <c r="AY178" s="211" t="s">
        <v>138</v>
      </c>
      <c r="BE178" s="249">
        <f t="shared" si="24"/>
        <v>0</v>
      </c>
      <c r="BF178" s="249">
        <f t="shared" si="25"/>
        <v>0</v>
      </c>
      <c r="BG178" s="249">
        <f t="shared" si="26"/>
        <v>0</v>
      </c>
      <c r="BH178" s="249">
        <f t="shared" si="27"/>
        <v>0</v>
      </c>
      <c r="BI178" s="249">
        <f t="shared" si="28"/>
        <v>0</v>
      </c>
      <c r="BJ178" s="211" t="s">
        <v>86</v>
      </c>
      <c r="BK178" s="249">
        <f t="shared" si="29"/>
        <v>0</v>
      </c>
      <c r="BL178" s="211" t="s">
        <v>144</v>
      </c>
      <c r="BM178" s="161" t="s">
        <v>496</v>
      </c>
    </row>
    <row r="179" spans="2:65" s="239" customFormat="1" ht="25.9" customHeight="1">
      <c r="B179" s="240"/>
      <c r="D179" s="138" t="s">
        <v>72</v>
      </c>
      <c r="E179" s="139" t="s">
        <v>3698</v>
      </c>
      <c r="F179" s="139" t="s">
        <v>4355</v>
      </c>
      <c r="J179" s="241">
        <f>BK179</f>
        <v>0</v>
      </c>
      <c r="L179" s="240"/>
      <c r="M179" s="242"/>
      <c r="P179" s="243">
        <f>SUM(P180:P194)</f>
        <v>0</v>
      </c>
      <c r="R179" s="243">
        <f>SUM(R180:R194)</f>
        <v>0</v>
      </c>
      <c r="T179" s="244">
        <f>SUM(T180:T194)</f>
        <v>0</v>
      </c>
      <c r="AR179" s="138" t="s">
        <v>80</v>
      </c>
      <c r="AT179" s="145" t="s">
        <v>72</v>
      </c>
      <c r="AU179" s="145" t="s">
        <v>73</v>
      </c>
      <c r="AY179" s="138" t="s">
        <v>138</v>
      </c>
      <c r="BK179" s="146">
        <f>SUM(BK180:BK194)</f>
        <v>0</v>
      </c>
    </row>
    <row r="180" spans="2:65" s="2" customFormat="1" ht="21.75" customHeight="1">
      <c r="B180" s="246"/>
      <c r="C180" s="163" t="s">
        <v>321</v>
      </c>
      <c r="D180" s="163" t="s">
        <v>322</v>
      </c>
      <c r="E180" s="164" t="s">
        <v>4356</v>
      </c>
      <c r="F180" s="165" t="s">
        <v>4357</v>
      </c>
      <c r="G180" s="166" t="s">
        <v>299</v>
      </c>
      <c r="H180" s="167">
        <v>2</v>
      </c>
      <c r="I180" s="180"/>
      <c r="J180" s="168">
        <f t="shared" ref="J180:J194" si="30">ROUND(I180*H180,2)</f>
        <v>0</v>
      </c>
      <c r="K180" s="169"/>
      <c r="L180" s="170"/>
      <c r="M180" s="171" t="s">
        <v>1</v>
      </c>
      <c r="N180" s="251" t="s">
        <v>39</v>
      </c>
      <c r="O180" s="248">
        <v>0</v>
      </c>
      <c r="P180" s="248">
        <f t="shared" ref="P180:P194" si="31">O180*H180</f>
        <v>0</v>
      </c>
      <c r="Q180" s="248">
        <v>0</v>
      </c>
      <c r="R180" s="248">
        <f t="shared" ref="R180:R194" si="32">Q180*H180</f>
        <v>0</v>
      </c>
      <c r="S180" s="248">
        <v>0</v>
      </c>
      <c r="T180" s="160">
        <f t="shared" ref="T180:T194" si="33">S180*H180</f>
        <v>0</v>
      </c>
      <c r="AR180" s="161" t="s">
        <v>170</v>
      </c>
      <c r="AT180" s="161" t="s">
        <v>322</v>
      </c>
      <c r="AU180" s="161" t="s">
        <v>80</v>
      </c>
      <c r="AY180" s="211" t="s">
        <v>138</v>
      </c>
      <c r="BE180" s="249">
        <f t="shared" ref="BE180:BE194" si="34">IF(N180="základná",J180,0)</f>
        <v>0</v>
      </c>
      <c r="BF180" s="249">
        <f t="shared" ref="BF180:BF194" si="35">IF(N180="znížená",J180,0)</f>
        <v>0</v>
      </c>
      <c r="BG180" s="249">
        <f t="shared" ref="BG180:BG194" si="36">IF(N180="zákl. prenesená",J180,0)</f>
        <v>0</v>
      </c>
      <c r="BH180" s="249">
        <f t="shared" ref="BH180:BH194" si="37">IF(N180="zníž. prenesená",J180,0)</f>
        <v>0</v>
      </c>
      <c r="BI180" s="249">
        <f t="shared" ref="BI180:BI194" si="38">IF(N180="nulová",J180,0)</f>
        <v>0</v>
      </c>
      <c r="BJ180" s="211" t="s">
        <v>86</v>
      </c>
      <c r="BK180" s="249">
        <f t="shared" ref="BK180:BK194" si="39">ROUND(I180*H180,2)</f>
        <v>0</v>
      </c>
      <c r="BL180" s="211" t="s">
        <v>144</v>
      </c>
      <c r="BM180" s="161" t="s">
        <v>504</v>
      </c>
    </row>
    <row r="181" spans="2:65" s="2" customFormat="1" ht="24.2" customHeight="1">
      <c r="B181" s="246"/>
      <c r="C181" s="163" t="s">
        <v>326</v>
      </c>
      <c r="D181" s="163" t="s">
        <v>322</v>
      </c>
      <c r="E181" s="164" t="s">
        <v>4358</v>
      </c>
      <c r="F181" s="165" t="s">
        <v>4359</v>
      </c>
      <c r="G181" s="166" t="s">
        <v>299</v>
      </c>
      <c r="H181" s="167">
        <v>1</v>
      </c>
      <c r="I181" s="180"/>
      <c r="J181" s="168">
        <f t="shared" si="30"/>
        <v>0</v>
      </c>
      <c r="K181" s="169"/>
      <c r="L181" s="170"/>
      <c r="M181" s="171" t="s">
        <v>1</v>
      </c>
      <c r="N181" s="251" t="s">
        <v>39</v>
      </c>
      <c r="O181" s="248">
        <v>0</v>
      </c>
      <c r="P181" s="248">
        <f t="shared" si="31"/>
        <v>0</v>
      </c>
      <c r="Q181" s="248">
        <v>0</v>
      </c>
      <c r="R181" s="248">
        <f t="shared" si="32"/>
        <v>0</v>
      </c>
      <c r="S181" s="248">
        <v>0</v>
      </c>
      <c r="T181" s="160">
        <f t="shared" si="33"/>
        <v>0</v>
      </c>
      <c r="AR181" s="161" t="s">
        <v>170</v>
      </c>
      <c r="AT181" s="161" t="s">
        <v>322</v>
      </c>
      <c r="AU181" s="161" t="s">
        <v>80</v>
      </c>
      <c r="AY181" s="211" t="s">
        <v>138</v>
      </c>
      <c r="BE181" s="249">
        <f t="shared" si="34"/>
        <v>0</v>
      </c>
      <c r="BF181" s="249">
        <f t="shared" si="35"/>
        <v>0</v>
      </c>
      <c r="BG181" s="249">
        <f t="shared" si="36"/>
        <v>0</v>
      </c>
      <c r="BH181" s="249">
        <f t="shared" si="37"/>
        <v>0</v>
      </c>
      <c r="BI181" s="249">
        <f t="shared" si="38"/>
        <v>0</v>
      </c>
      <c r="BJ181" s="211" t="s">
        <v>86</v>
      </c>
      <c r="BK181" s="249">
        <f t="shared" si="39"/>
        <v>0</v>
      </c>
      <c r="BL181" s="211" t="s">
        <v>144</v>
      </c>
      <c r="BM181" s="161" t="s">
        <v>512</v>
      </c>
    </row>
    <row r="182" spans="2:65" s="2" customFormat="1" ht="49.15" customHeight="1">
      <c r="B182" s="246"/>
      <c r="C182" s="163" t="s">
        <v>330</v>
      </c>
      <c r="D182" s="163" t="s">
        <v>322</v>
      </c>
      <c r="E182" s="164" t="s">
        <v>4360</v>
      </c>
      <c r="F182" s="165" t="s">
        <v>4361</v>
      </c>
      <c r="G182" s="166" t="s">
        <v>912</v>
      </c>
      <c r="H182" s="167">
        <v>80</v>
      </c>
      <c r="I182" s="180"/>
      <c r="J182" s="168">
        <f t="shared" si="30"/>
        <v>0</v>
      </c>
      <c r="K182" s="169"/>
      <c r="L182" s="170"/>
      <c r="M182" s="171" t="s">
        <v>1</v>
      </c>
      <c r="N182" s="251" t="s">
        <v>39</v>
      </c>
      <c r="O182" s="248">
        <v>0</v>
      </c>
      <c r="P182" s="248">
        <f t="shared" si="31"/>
        <v>0</v>
      </c>
      <c r="Q182" s="248">
        <v>0</v>
      </c>
      <c r="R182" s="248">
        <f t="shared" si="32"/>
        <v>0</v>
      </c>
      <c r="S182" s="248">
        <v>0</v>
      </c>
      <c r="T182" s="160">
        <f t="shared" si="33"/>
        <v>0</v>
      </c>
      <c r="AR182" s="161" t="s">
        <v>170</v>
      </c>
      <c r="AT182" s="161" t="s">
        <v>322</v>
      </c>
      <c r="AU182" s="161" t="s">
        <v>80</v>
      </c>
      <c r="AY182" s="211" t="s">
        <v>138</v>
      </c>
      <c r="BE182" s="249">
        <f t="shared" si="34"/>
        <v>0</v>
      </c>
      <c r="BF182" s="249">
        <f t="shared" si="35"/>
        <v>0</v>
      </c>
      <c r="BG182" s="249">
        <f t="shared" si="36"/>
        <v>0</v>
      </c>
      <c r="BH182" s="249">
        <f t="shared" si="37"/>
        <v>0</v>
      </c>
      <c r="BI182" s="249">
        <f t="shared" si="38"/>
        <v>0</v>
      </c>
      <c r="BJ182" s="211" t="s">
        <v>86</v>
      </c>
      <c r="BK182" s="249">
        <f t="shared" si="39"/>
        <v>0</v>
      </c>
      <c r="BL182" s="211" t="s">
        <v>144</v>
      </c>
      <c r="BM182" s="161" t="s">
        <v>521</v>
      </c>
    </row>
    <row r="183" spans="2:65" s="2" customFormat="1" ht="21.75" customHeight="1">
      <c r="B183" s="246"/>
      <c r="C183" s="163" t="s">
        <v>334</v>
      </c>
      <c r="D183" s="163" t="s">
        <v>322</v>
      </c>
      <c r="E183" s="164" t="s">
        <v>4362</v>
      </c>
      <c r="F183" s="165" t="s">
        <v>4363</v>
      </c>
      <c r="G183" s="166" t="s">
        <v>299</v>
      </c>
      <c r="H183" s="167">
        <v>2</v>
      </c>
      <c r="I183" s="180"/>
      <c r="J183" s="168">
        <f t="shared" si="30"/>
        <v>0</v>
      </c>
      <c r="K183" s="169"/>
      <c r="L183" s="170"/>
      <c r="M183" s="171" t="s">
        <v>1</v>
      </c>
      <c r="N183" s="251" t="s">
        <v>39</v>
      </c>
      <c r="O183" s="248">
        <v>0</v>
      </c>
      <c r="P183" s="248">
        <f t="shared" si="31"/>
        <v>0</v>
      </c>
      <c r="Q183" s="248">
        <v>0</v>
      </c>
      <c r="R183" s="248">
        <f t="shared" si="32"/>
        <v>0</v>
      </c>
      <c r="S183" s="248">
        <v>0</v>
      </c>
      <c r="T183" s="160">
        <f t="shared" si="33"/>
        <v>0</v>
      </c>
      <c r="AR183" s="161" t="s">
        <v>170</v>
      </c>
      <c r="AT183" s="161" t="s">
        <v>322</v>
      </c>
      <c r="AU183" s="161" t="s">
        <v>80</v>
      </c>
      <c r="AY183" s="211" t="s">
        <v>138</v>
      </c>
      <c r="BE183" s="249">
        <f t="shared" si="34"/>
        <v>0</v>
      </c>
      <c r="BF183" s="249">
        <f t="shared" si="35"/>
        <v>0</v>
      </c>
      <c r="BG183" s="249">
        <f t="shared" si="36"/>
        <v>0</v>
      </c>
      <c r="BH183" s="249">
        <f t="shared" si="37"/>
        <v>0</v>
      </c>
      <c r="BI183" s="249">
        <f t="shared" si="38"/>
        <v>0</v>
      </c>
      <c r="BJ183" s="211" t="s">
        <v>86</v>
      </c>
      <c r="BK183" s="249">
        <f t="shared" si="39"/>
        <v>0</v>
      </c>
      <c r="BL183" s="211" t="s">
        <v>144</v>
      </c>
      <c r="BM183" s="161" t="s">
        <v>529</v>
      </c>
    </row>
    <row r="184" spans="2:65" s="2" customFormat="1" ht="21.75" customHeight="1">
      <c r="B184" s="246"/>
      <c r="C184" s="163" t="s">
        <v>338</v>
      </c>
      <c r="D184" s="163" t="s">
        <v>322</v>
      </c>
      <c r="E184" s="164" t="s">
        <v>4364</v>
      </c>
      <c r="F184" s="165" t="s">
        <v>4365</v>
      </c>
      <c r="G184" s="166" t="s">
        <v>299</v>
      </c>
      <c r="H184" s="167">
        <v>6</v>
      </c>
      <c r="I184" s="180"/>
      <c r="J184" s="168">
        <f t="shared" si="30"/>
        <v>0</v>
      </c>
      <c r="K184" s="169"/>
      <c r="L184" s="170"/>
      <c r="M184" s="171" t="s">
        <v>1</v>
      </c>
      <c r="N184" s="251" t="s">
        <v>39</v>
      </c>
      <c r="O184" s="248">
        <v>0</v>
      </c>
      <c r="P184" s="248">
        <f t="shared" si="31"/>
        <v>0</v>
      </c>
      <c r="Q184" s="248">
        <v>0</v>
      </c>
      <c r="R184" s="248">
        <f t="shared" si="32"/>
        <v>0</v>
      </c>
      <c r="S184" s="248">
        <v>0</v>
      </c>
      <c r="T184" s="160">
        <f t="shared" si="33"/>
        <v>0</v>
      </c>
      <c r="AR184" s="161" t="s">
        <v>170</v>
      </c>
      <c r="AT184" s="161" t="s">
        <v>322</v>
      </c>
      <c r="AU184" s="161" t="s">
        <v>80</v>
      </c>
      <c r="AY184" s="211" t="s">
        <v>138</v>
      </c>
      <c r="BE184" s="249">
        <f t="shared" si="34"/>
        <v>0</v>
      </c>
      <c r="BF184" s="249">
        <f t="shared" si="35"/>
        <v>0</v>
      </c>
      <c r="BG184" s="249">
        <f t="shared" si="36"/>
        <v>0</v>
      </c>
      <c r="BH184" s="249">
        <f t="shared" si="37"/>
        <v>0</v>
      </c>
      <c r="BI184" s="249">
        <f t="shared" si="38"/>
        <v>0</v>
      </c>
      <c r="BJ184" s="211" t="s">
        <v>86</v>
      </c>
      <c r="BK184" s="249">
        <f t="shared" si="39"/>
        <v>0</v>
      </c>
      <c r="BL184" s="211" t="s">
        <v>144</v>
      </c>
      <c r="BM184" s="161" t="s">
        <v>537</v>
      </c>
    </row>
    <row r="185" spans="2:65" s="2" customFormat="1" ht="16.5" customHeight="1">
      <c r="B185" s="246"/>
      <c r="C185" s="163" t="s">
        <v>342</v>
      </c>
      <c r="D185" s="163" t="s">
        <v>322</v>
      </c>
      <c r="E185" s="164" t="s">
        <v>4366</v>
      </c>
      <c r="F185" s="165" t="s">
        <v>4367</v>
      </c>
      <c r="G185" s="166" t="s">
        <v>299</v>
      </c>
      <c r="H185" s="167">
        <v>8</v>
      </c>
      <c r="I185" s="180"/>
      <c r="J185" s="168">
        <f t="shared" si="30"/>
        <v>0</v>
      </c>
      <c r="K185" s="169"/>
      <c r="L185" s="170"/>
      <c r="M185" s="171" t="s">
        <v>1</v>
      </c>
      <c r="N185" s="251" t="s">
        <v>39</v>
      </c>
      <c r="O185" s="248">
        <v>0</v>
      </c>
      <c r="P185" s="248">
        <f t="shared" si="31"/>
        <v>0</v>
      </c>
      <c r="Q185" s="248">
        <v>0</v>
      </c>
      <c r="R185" s="248">
        <f t="shared" si="32"/>
        <v>0</v>
      </c>
      <c r="S185" s="248">
        <v>0</v>
      </c>
      <c r="T185" s="160">
        <f t="shared" si="33"/>
        <v>0</v>
      </c>
      <c r="AR185" s="161" t="s">
        <v>170</v>
      </c>
      <c r="AT185" s="161" t="s">
        <v>322</v>
      </c>
      <c r="AU185" s="161" t="s">
        <v>80</v>
      </c>
      <c r="AY185" s="211" t="s">
        <v>138</v>
      </c>
      <c r="BE185" s="249">
        <f t="shared" si="34"/>
        <v>0</v>
      </c>
      <c r="BF185" s="249">
        <f t="shared" si="35"/>
        <v>0</v>
      </c>
      <c r="BG185" s="249">
        <f t="shared" si="36"/>
        <v>0</v>
      </c>
      <c r="BH185" s="249">
        <f t="shared" si="37"/>
        <v>0</v>
      </c>
      <c r="BI185" s="249">
        <f t="shared" si="38"/>
        <v>0</v>
      </c>
      <c r="BJ185" s="211" t="s">
        <v>86</v>
      </c>
      <c r="BK185" s="249">
        <f t="shared" si="39"/>
        <v>0</v>
      </c>
      <c r="BL185" s="211" t="s">
        <v>144</v>
      </c>
      <c r="BM185" s="161" t="s">
        <v>543</v>
      </c>
    </row>
    <row r="186" spans="2:65" s="2" customFormat="1" ht="16.5" customHeight="1">
      <c r="B186" s="246"/>
      <c r="C186" s="163" t="s">
        <v>346</v>
      </c>
      <c r="D186" s="163" t="s">
        <v>322</v>
      </c>
      <c r="E186" s="164" t="s">
        <v>4368</v>
      </c>
      <c r="F186" s="165" t="s">
        <v>4369</v>
      </c>
      <c r="G186" s="166" t="s">
        <v>299</v>
      </c>
      <c r="H186" s="167">
        <v>8</v>
      </c>
      <c r="I186" s="180"/>
      <c r="J186" s="168">
        <f t="shared" si="30"/>
        <v>0</v>
      </c>
      <c r="K186" s="169"/>
      <c r="L186" s="170"/>
      <c r="M186" s="171" t="s">
        <v>1</v>
      </c>
      <c r="N186" s="251" t="s">
        <v>39</v>
      </c>
      <c r="O186" s="248">
        <v>0</v>
      </c>
      <c r="P186" s="248">
        <f t="shared" si="31"/>
        <v>0</v>
      </c>
      <c r="Q186" s="248">
        <v>0</v>
      </c>
      <c r="R186" s="248">
        <f t="shared" si="32"/>
        <v>0</v>
      </c>
      <c r="S186" s="248">
        <v>0</v>
      </c>
      <c r="T186" s="160">
        <f t="shared" si="33"/>
        <v>0</v>
      </c>
      <c r="AR186" s="161" t="s">
        <v>170</v>
      </c>
      <c r="AT186" s="161" t="s">
        <v>322</v>
      </c>
      <c r="AU186" s="161" t="s">
        <v>80</v>
      </c>
      <c r="AY186" s="211" t="s">
        <v>138</v>
      </c>
      <c r="BE186" s="249">
        <f t="shared" si="34"/>
        <v>0</v>
      </c>
      <c r="BF186" s="249">
        <f t="shared" si="35"/>
        <v>0</v>
      </c>
      <c r="BG186" s="249">
        <f t="shared" si="36"/>
        <v>0</v>
      </c>
      <c r="BH186" s="249">
        <f t="shared" si="37"/>
        <v>0</v>
      </c>
      <c r="BI186" s="249">
        <f t="shared" si="38"/>
        <v>0</v>
      </c>
      <c r="BJ186" s="211" t="s">
        <v>86</v>
      </c>
      <c r="BK186" s="249">
        <f t="shared" si="39"/>
        <v>0</v>
      </c>
      <c r="BL186" s="211" t="s">
        <v>144</v>
      </c>
      <c r="BM186" s="161" t="s">
        <v>551</v>
      </c>
    </row>
    <row r="187" spans="2:65" s="2" customFormat="1" ht="16.5" customHeight="1">
      <c r="B187" s="246"/>
      <c r="C187" s="163" t="s">
        <v>350</v>
      </c>
      <c r="D187" s="163" t="s">
        <v>322</v>
      </c>
      <c r="E187" s="164" t="s">
        <v>4370</v>
      </c>
      <c r="F187" s="165" t="s">
        <v>4371</v>
      </c>
      <c r="G187" s="166" t="s">
        <v>299</v>
      </c>
      <c r="H187" s="167">
        <v>8</v>
      </c>
      <c r="I187" s="180"/>
      <c r="J187" s="168">
        <f t="shared" si="30"/>
        <v>0</v>
      </c>
      <c r="K187" s="169"/>
      <c r="L187" s="170"/>
      <c r="M187" s="171" t="s">
        <v>1</v>
      </c>
      <c r="N187" s="251" t="s">
        <v>39</v>
      </c>
      <c r="O187" s="248">
        <v>0</v>
      </c>
      <c r="P187" s="248">
        <f t="shared" si="31"/>
        <v>0</v>
      </c>
      <c r="Q187" s="248">
        <v>0</v>
      </c>
      <c r="R187" s="248">
        <f t="shared" si="32"/>
        <v>0</v>
      </c>
      <c r="S187" s="248">
        <v>0</v>
      </c>
      <c r="T187" s="160">
        <f t="shared" si="33"/>
        <v>0</v>
      </c>
      <c r="AR187" s="161" t="s">
        <v>170</v>
      </c>
      <c r="AT187" s="161" t="s">
        <v>322</v>
      </c>
      <c r="AU187" s="161" t="s">
        <v>80</v>
      </c>
      <c r="AY187" s="211" t="s">
        <v>138</v>
      </c>
      <c r="BE187" s="249">
        <f t="shared" si="34"/>
        <v>0</v>
      </c>
      <c r="BF187" s="249">
        <f t="shared" si="35"/>
        <v>0</v>
      </c>
      <c r="BG187" s="249">
        <f t="shared" si="36"/>
        <v>0</v>
      </c>
      <c r="BH187" s="249">
        <f t="shared" si="37"/>
        <v>0</v>
      </c>
      <c r="BI187" s="249">
        <f t="shared" si="38"/>
        <v>0</v>
      </c>
      <c r="BJ187" s="211" t="s">
        <v>86</v>
      </c>
      <c r="BK187" s="249">
        <f t="shared" si="39"/>
        <v>0</v>
      </c>
      <c r="BL187" s="211" t="s">
        <v>144</v>
      </c>
      <c r="BM187" s="161" t="s">
        <v>559</v>
      </c>
    </row>
    <row r="188" spans="2:65" s="2" customFormat="1" ht="16.5" customHeight="1">
      <c r="B188" s="246"/>
      <c r="C188" s="163" t="s">
        <v>354</v>
      </c>
      <c r="D188" s="163" t="s">
        <v>322</v>
      </c>
      <c r="E188" s="164" t="s">
        <v>4372</v>
      </c>
      <c r="F188" s="165" t="s">
        <v>4373</v>
      </c>
      <c r="G188" s="166" t="s">
        <v>299</v>
      </c>
      <c r="H188" s="167">
        <v>8</v>
      </c>
      <c r="I188" s="180"/>
      <c r="J188" s="168">
        <f t="shared" si="30"/>
        <v>0</v>
      </c>
      <c r="K188" s="169"/>
      <c r="L188" s="170"/>
      <c r="M188" s="171" t="s">
        <v>1</v>
      </c>
      <c r="N188" s="251" t="s">
        <v>39</v>
      </c>
      <c r="O188" s="248">
        <v>0</v>
      </c>
      <c r="P188" s="248">
        <f t="shared" si="31"/>
        <v>0</v>
      </c>
      <c r="Q188" s="248">
        <v>0</v>
      </c>
      <c r="R188" s="248">
        <f t="shared" si="32"/>
        <v>0</v>
      </c>
      <c r="S188" s="248">
        <v>0</v>
      </c>
      <c r="T188" s="160">
        <f t="shared" si="33"/>
        <v>0</v>
      </c>
      <c r="AR188" s="161" t="s">
        <v>170</v>
      </c>
      <c r="AT188" s="161" t="s">
        <v>322</v>
      </c>
      <c r="AU188" s="161" t="s">
        <v>80</v>
      </c>
      <c r="AY188" s="211" t="s">
        <v>138</v>
      </c>
      <c r="BE188" s="249">
        <f t="shared" si="34"/>
        <v>0</v>
      </c>
      <c r="BF188" s="249">
        <f t="shared" si="35"/>
        <v>0</v>
      </c>
      <c r="BG188" s="249">
        <f t="shared" si="36"/>
        <v>0</v>
      </c>
      <c r="BH188" s="249">
        <f t="shared" si="37"/>
        <v>0</v>
      </c>
      <c r="BI188" s="249">
        <f t="shared" si="38"/>
        <v>0</v>
      </c>
      <c r="BJ188" s="211" t="s">
        <v>86</v>
      </c>
      <c r="BK188" s="249">
        <f t="shared" si="39"/>
        <v>0</v>
      </c>
      <c r="BL188" s="211" t="s">
        <v>144</v>
      </c>
      <c r="BM188" s="161" t="s">
        <v>567</v>
      </c>
    </row>
    <row r="189" spans="2:65" s="2" customFormat="1" ht="16.5" customHeight="1">
      <c r="B189" s="246"/>
      <c r="C189" s="163" t="s">
        <v>358</v>
      </c>
      <c r="D189" s="163" t="s">
        <v>322</v>
      </c>
      <c r="E189" s="164" t="s">
        <v>4374</v>
      </c>
      <c r="F189" s="165" t="s">
        <v>4375</v>
      </c>
      <c r="G189" s="166" t="s">
        <v>299</v>
      </c>
      <c r="H189" s="167">
        <v>8</v>
      </c>
      <c r="I189" s="180"/>
      <c r="J189" s="168">
        <f t="shared" si="30"/>
        <v>0</v>
      </c>
      <c r="K189" s="169"/>
      <c r="L189" s="170"/>
      <c r="M189" s="171" t="s">
        <v>1</v>
      </c>
      <c r="N189" s="251" t="s">
        <v>39</v>
      </c>
      <c r="O189" s="248">
        <v>0</v>
      </c>
      <c r="P189" s="248">
        <f t="shared" si="31"/>
        <v>0</v>
      </c>
      <c r="Q189" s="248">
        <v>0</v>
      </c>
      <c r="R189" s="248">
        <f t="shared" si="32"/>
        <v>0</v>
      </c>
      <c r="S189" s="248">
        <v>0</v>
      </c>
      <c r="T189" s="160">
        <f t="shared" si="33"/>
        <v>0</v>
      </c>
      <c r="AR189" s="161" t="s">
        <v>170</v>
      </c>
      <c r="AT189" s="161" t="s">
        <v>322</v>
      </c>
      <c r="AU189" s="161" t="s">
        <v>80</v>
      </c>
      <c r="AY189" s="211" t="s">
        <v>138</v>
      </c>
      <c r="BE189" s="249">
        <f t="shared" si="34"/>
        <v>0</v>
      </c>
      <c r="BF189" s="249">
        <f t="shared" si="35"/>
        <v>0</v>
      </c>
      <c r="BG189" s="249">
        <f t="shared" si="36"/>
        <v>0</v>
      </c>
      <c r="BH189" s="249">
        <f t="shared" si="37"/>
        <v>0</v>
      </c>
      <c r="BI189" s="249">
        <f t="shared" si="38"/>
        <v>0</v>
      </c>
      <c r="BJ189" s="211" t="s">
        <v>86</v>
      </c>
      <c r="BK189" s="249">
        <f t="shared" si="39"/>
        <v>0</v>
      </c>
      <c r="BL189" s="211" t="s">
        <v>144</v>
      </c>
      <c r="BM189" s="161" t="s">
        <v>575</v>
      </c>
    </row>
    <row r="190" spans="2:65" s="2" customFormat="1" ht="21.75" customHeight="1">
      <c r="B190" s="246"/>
      <c r="C190" s="163" t="s">
        <v>362</v>
      </c>
      <c r="D190" s="163" t="s">
        <v>322</v>
      </c>
      <c r="E190" s="164" t="s">
        <v>4376</v>
      </c>
      <c r="F190" s="165" t="s">
        <v>4377</v>
      </c>
      <c r="G190" s="166" t="s">
        <v>299</v>
      </c>
      <c r="H190" s="167">
        <v>2</v>
      </c>
      <c r="I190" s="180"/>
      <c r="J190" s="168">
        <f t="shared" si="30"/>
        <v>0</v>
      </c>
      <c r="K190" s="169"/>
      <c r="L190" s="170"/>
      <c r="M190" s="171" t="s">
        <v>1</v>
      </c>
      <c r="N190" s="251" t="s">
        <v>39</v>
      </c>
      <c r="O190" s="248">
        <v>0</v>
      </c>
      <c r="P190" s="248">
        <f t="shared" si="31"/>
        <v>0</v>
      </c>
      <c r="Q190" s="248">
        <v>0</v>
      </c>
      <c r="R190" s="248">
        <f t="shared" si="32"/>
        <v>0</v>
      </c>
      <c r="S190" s="248">
        <v>0</v>
      </c>
      <c r="T190" s="160">
        <f t="shared" si="33"/>
        <v>0</v>
      </c>
      <c r="AR190" s="161" t="s">
        <v>170</v>
      </c>
      <c r="AT190" s="161" t="s">
        <v>322</v>
      </c>
      <c r="AU190" s="161" t="s">
        <v>80</v>
      </c>
      <c r="AY190" s="211" t="s">
        <v>138</v>
      </c>
      <c r="BE190" s="249">
        <f t="shared" si="34"/>
        <v>0</v>
      </c>
      <c r="BF190" s="249">
        <f t="shared" si="35"/>
        <v>0</v>
      </c>
      <c r="BG190" s="249">
        <f t="shared" si="36"/>
        <v>0</v>
      </c>
      <c r="BH190" s="249">
        <f t="shared" si="37"/>
        <v>0</v>
      </c>
      <c r="BI190" s="249">
        <f t="shared" si="38"/>
        <v>0</v>
      </c>
      <c r="BJ190" s="211" t="s">
        <v>86</v>
      </c>
      <c r="BK190" s="249">
        <f t="shared" si="39"/>
        <v>0</v>
      </c>
      <c r="BL190" s="211" t="s">
        <v>144</v>
      </c>
      <c r="BM190" s="161" t="s">
        <v>583</v>
      </c>
    </row>
    <row r="191" spans="2:65" s="2" customFormat="1" ht="24.2" customHeight="1">
      <c r="B191" s="246"/>
      <c r="C191" s="163" t="s">
        <v>366</v>
      </c>
      <c r="D191" s="163" t="s">
        <v>322</v>
      </c>
      <c r="E191" s="164" t="s">
        <v>4378</v>
      </c>
      <c r="F191" s="165" t="s">
        <v>4379</v>
      </c>
      <c r="G191" s="166" t="s">
        <v>299</v>
      </c>
      <c r="H191" s="167">
        <v>2</v>
      </c>
      <c r="I191" s="180"/>
      <c r="J191" s="168">
        <f t="shared" si="30"/>
        <v>0</v>
      </c>
      <c r="K191" s="169"/>
      <c r="L191" s="170"/>
      <c r="M191" s="171" t="s">
        <v>1</v>
      </c>
      <c r="N191" s="251" t="s">
        <v>39</v>
      </c>
      <c r="O191" s="248">
        <v>0</v>
      </c>
      <c r="P191" s="248">
        <f t="shared" si="31"/>
        <v>0</v>
      </c>
      <c r="Q191" s="248">
        <v>0</v>
      </c>
      <c r="R191" s="248">
        <f t="shared" si="32"/>
        <v>0</v>
      </c>
      <c r="S191" s="248">
        <v>0</v>
      </c>
      <c r="T191" s="160">
        <f t="shared" si="33"/>
        <v>0</v>
      </c>
      <c r="AR191" s="161" t="s">
        <v>170</v>
      </c>
      <c r="AT191" s="161" t="s">
        <v>322</v>
      </c>
      <c r="AU191" s="161" t="s">
        <v>80</v>
      </c>
      <c r="AY191" s="211" t="s">
        <v>138</v>
      </c>
      <c r="BE191" s="249">
        <f t="shared" si="34"/>
        <v>0</v>
      </c>
      <c r="BF191" s="249">
        <f t="shared" si="35"/>
        <v>0</v>
      </c>
      <c r="BG191" s="249">
        <f t="shared" si="36"/>
        <v>0</v>
      </c>
      <c r="BH191" s="249">
        <f t="shared" si="37"/>
        <v>0</v>
      </c>
      <c r="BI191" s="249">
        <f t="shared" si="38"/>
        <v>0</v>
      </c>
      <c r="BJ191" s="211" t="s">
        <v>86</v>
      </c>
      <c r="BK191" s="249">
        <f t="shared" si="39"/>
        <v>0</v>
      </c>
      <c r="BL191" s="211" t="s">
        <v>144</v>
      </c>
      <c r="BM191" s="161" t="s">
        <v>591</v>
      </c>
    </row>
    <row r="192" spans="2:65" s="2" customFormat="1" ht="24.2" customHeight="1">
      <c r="B192" s="246"/>
      <c r="C192" s="163" t="s">
        <v>370</v>
      </c>
      <c r="D192" s="163" t="s">
        <v>322</v>
      </c>
      <c r="E192" s="164" t="s">
        <v>4380</v>
      </c>
      <c r="F192" s="165" t="s">
        <v>4381</v>
      </c>
      <c r="G192" s="166" t="s">
        <v>912</v>
      </c>
      <c r="H192" s="167">
        <v>60</v>
      </c>
      <c r="I192" s="180"/>
      <c r="J192" s="168">
        <f t="shared" si="30"/>
        <v>0</v>
      </c>
      <c r="K192" s="169"/>
      <c r="L192" s="170"/>
      <c r="M192" s="171" t="s">
        <v>1</v>
      </c>
      <c r="N192" s="251" t="s">
        <v>39</v>
      </c>
      <c r="O192" s="248">
        <v>0</v>
      </c>
      <c r="P192" s="248">
        <f t="shared" si="31"/>
        <v>0</v>
      </c>
      <c r="Q192" s="248">
        <v>0</v>
      </c>
      <c r="R192" s="248">
        <f t="shared" si="32"/>
        <v>0</v>
      </c>
      <c r="S192" s="248">
        <v>0</v>
      </c>
      <c r="T192" s="160">
        <f t="shared" si="33"/>
        <v>0</v>
      </c>
      <c r="AR192" s="161" t="s">
        <v>170</v>
      </c>
      <c r="AT192" s="161" t="s">
        <v>322</v>
      </c>
      <c r="AU192" s="161" t="s">
        <v>80</v>
      </c>
      <c r="AY192" s="211" t="s">
        <v>138</v>
      </c>
      <c r="BE192" s="249">
        <f t="shared" si="34"/>
        <v>0</v>
      </c>
      <c r="BF192" s="249">
        <f t="shared" si="35"/>
        <v>0</v>
      </c>
      <c r="BG192" s="249">
        <f t="shared" si="36"/>
        <v>0</v>
      </c>
      <c r="BH192" s="249">
        <f t="shared" si="37"/>
        <v>0</v>
      </c>
      <c r="BI192" s="249">
        <f t="shared" si="38"/>
        <v>0</v>
      </c>
      <c r="BJ192" s="211" t="s">
        <v>86</v>
      </c>
      <c r="BK192" s="249">
        <f t="shared" si="39"/>
        <v>0</v>
      </c>
      <c r="BL192" s="211" t="s">
        <v>144</v>
      </c>
      <c r="BM192" s="161" t="s">
        <v>599</v>
      </c>
    </row>
    <row r="193" spans="2:65" s="2" customFormat="1" ht="24.2" customHeight="1">
      <c r="B193" s="246"/>
      <c r="C193" s="163" t="s">
        <v>374</v>
      </c>
      <c r="D193" s="163" t="s">
        <v>322</v>
      </c>
      <c r="E193" s="164" t="s">
        <v>4382</v>
      </c>
      <c r="F193" s="165" t="s">
        <v>4383</v>
      </c>
      <c r="G193" s="166" t="s">
        <v>912</v>
      </c>
      <c r="H193" s="167">
        <v>15</v>
      </c>
      <c r="I193" s="180"/>
      <c r="J193" s="168">
        <f t="shared" si="30"/>
        <v>0</v>
      </c>
      <c r="K193" s="169"/>
      <c r="L193" s="170"/>
      <c r="M193" s="171" t="s">
        <v>1</v>
      </c>
      <c r="N193" s="251" t="s">
        <v>39</v>
      </c>
      <c r="O193" s="248">
        <v>0</v>
      </c>
      <c r="P193" s="248">
        <f t="shared" si="31"/>
        <v>0</v>
      </c>
      <c r="Q193" s="248">
        <v>0</v>
      </c>
      <c r="R193" s="248">
        <f t="shared" si="32"/>
        <v>0</v>
      </c>
      <c r="S193" s="248">
        <v>0</v>
      </c>
      <c r="T193" s="160">
        <f t="shared" si="33"/>
        <v>0</v>
      </c>
      <c r="AR193" s="161" t="s">
        <v>170</v>
      </c>
      <c r="AT193" s="161" t="s">
        <v>322</v>
      </c>
      <c r="AU193" s="161" t="s">
        <v>80</v>
      </c>
      <c r="AY193" s="211" t="s">
        <v>138</v>
      </c>
      <c r="BE193" s="249">
        <f t="shared" si="34"/>
        <v>0</v>
      </c>
      <c r="BF193" s="249">
        <f t="shared" si="35"/>
        <v>0</v>
      </c>
      <c r="BG193" s="249">
        <f t="shared" si="36"/>
        <v>0</v>
      </c>
      <c r="BH193" s="249">
        <f t="shared" si="37"/>
        <v>0</v>
      </c>
      <c r="BI193" s="249">
        <f t="shared" si="38"/>
        <v>0</v>
      </c>
      <c r="BJ193" s="211" t="s">
        <v>86</v>
      </c>
      <c r="BK193" s="249">
        <f t="shared" si="39"/>
        <v>0</v>
      </c>
      <c r="BL193" s="211" t="s">
        <v>144</v>
      </c>
      <c r="BM193" s="161" t="s">
        <v>607</v>
      </c>
    </row>
    <row r="194" spans="2:65" s="2" customFormat="1" ht="24.2" customHeight="1">
      <c r="B194" s="246"/>
      <c r="C194" s="163" t="s">
        <v>378</v>
      </c>
      <c r="D194" s="163" t="s">
        <v>322</v>
      </c>
      <c r="E194" s="164" t="s">
        <v>4384</v>
      </c>
      <c r="F194" s="165" t="s">
        <v>4385</v>
      </c>
      <c r="G194" s="166" t="s">
        <v>912</v>
      </c>
      <c r="H194" s="167">
        <v>8</v>
      </c>
      <c r="I194" s="180"/>
      <c r="J194" s="168">
        <f t="shared" si="30"/>
        <v>0</v>
      </c>
      <c r="K194" s="169"/>
      <c r="L194" s="170"/>
      <c r="M194" s="171" t="s">
        <v>1</v>
      </c>
      <c r="N194" s="251" t="s">
        <v>39</v>
      </c>
      <c r="O194" s="248">
        <v>0</v>
      </c>
      <c r="P194" s="248">
        <f t="shared" si="31"/>
        <v>0</v>
      </c>
      <c r="Q194" s="248">
        <v>0</v>
      </c>
      <c r="R194" s="248">
        <f t="shared" si="32"/>
        <v>0</v>
      </c>
      <c r="S194" s="248">
        <v>0</v>
      </c>
      <c r="T194" s="160">
        <f t="shared" si="33"/>
        <v>0</v>
      </c>
      <c r="AR194" s="161" t="s">
        <v>170</v>
      </c>
      <c r="AT194" s="161" t="s">
        <v>322</v>
      </c>
      <c r="AU194" s="161" t="s">
        <v>80</v>
      </c>
      <c r="AY194" s="211" t="s">
        <v>138</v>
      </c>
      <c r="BE194" s="249">
        <f t="shared" si="34"/>
        <v>0</v>
      </c>
      <c r="BF194" s="249">
        <f t="shared" si="35"/>
        <v>0</v>
      </c>
      <c r="BG194" s="249">
        <f t="shared" si="36"/>
        <v>0</v>
      </c>
      <c r="BH194" s="249">
        <f t="shared" si="37"/>
        <v>0</v>
      </c>
      <c r="BI194" s="249">
        <f t="shared" si="38"/>
        <v>0</v>
      </c>
      <c r="BJ194" s="211" t="s">
        <v>86</v>
      </c>
      <c r="BK194" s="249">
        <f t="shared" si="39"/>
        <v>0</v>
      </c>
      <c r="BL194" s="211" t="s">
        <v>144</v>
      </c>
      <c r="BM194" s="161" t="s">
        <v>615</v>
      </c>
    </row>
    <row r="195" spans="2:65" s="239" customFormat="1" ht="25.9" customHeight="1">
      <c r="B195" s="240"/>
      <c r="D195" s="138" t="s">
        <v>72</v>
      </c>
      <c r="E195" s="139" t="s">
        <v>3840</v>
      </c>
      <c r="F195" s="139" t="s">
        <v>4386</v>
      </c>
      <c r="J195" s="241">
        <f>BK195</f>
        <v>0</v>
      </c>
      <c r="L195" s="240"/>
      <c r="M195" s="242"/>
      <c r="P195" s="243">
        <f>SUM(P196:P213)</f>
        <v>0</v>
      </c>
      <c r="R195" s="243">
        <f>SUM(R196:R213)</f>
        <v>0</v>
      </c>
      <c r="T195" s="244">
        <f>SUM(T196:T213)</f>
        <v>0</v>
      </c>
      <c r="AR195" s="138" t="s">
        <v>80</v>
      </c>
      <c r="AT195" s="145" t="s">
        <v>72</v>
      </c>
      <c r="AU195" s="145" t="s">
        <v>73</v>
      </c>
      <c r="AY195" s="138" t="s">
        <v>138</v>
      </c>
      <c r="BK195" s="146">
        <f>SUM(BK196:BK213)</f>
        <v>0</v>
      </c>
    </row>
    <row r="196" spans="2:65" s="2" customFormat="1" ht="33" customHeight="1">
      <c r="B196" s="246"/>
      <c r="C196" s="163" t="s">
        <v>382</v>
      </c>
      <c r="D196" s="163" t="s">
        <v>322</v>
      </c>
      <c r="E196" s="164" t="s">
        <v>4387</v>
      </c>
      <c r="F196" s="165" t="s">
        <v>4388</v>
      </c>
      <c r="G196" s="166" t="s">
        <v>299</v>
      </c>
      <c r="H196" s="167">
        <v>1</v>
      </c>
      <c r="I196" s="180"/>
      <c r="J196" s="168">
        <f t="shared" ref="J196:J213" si="40">ROUND(I196*H196,2)</f>
        <v>0</v>
      </c>
      <c r="K196" s="169"/>
      <c r="L196" s="170"/>
      <c r="M196" s="171" t="s">
        <v>1</v>
      </c>
      <c r="N196" s="251" t="s">
        <v>39</v>
      </c>
      <c r="O196" s="248">
        <v>0</v>
      </c>
      <c r="P196" s="248">
        <f t="shared" ref="P196:P213" si="41">O196*H196</f>
        <v>0</v>
      </c>
      <c r="Q196" s="248">
        <v>0</v>
      </c>
      <c r="R196" s="248">
        <f t="shared" ref="R196:R213" si="42">Q196*H196</f>
        <v>0</v>
      </c>
      <c r="S196" s="248">
        <v>0</v>
      </c>
      <c r="T196" s="160">
        <f t="shared" ref="T196:T213" si="43">S196*H196</f>
        <v>0</v>
      </c>
      <c r="AR196" s="161" t="s">
        <v>170</v>
      </c>
      <c r="AT196" s="161" t="s">
        <v>322</v>
      </c>
      <c r="AU196" s="161" t="s">
        <v>80</v>
      </c>
      <c r="AY196" s="211" t="s">
        <v>138</v>
      </c>
      <c r="BE196" s="249">
        <f t="shared" ref="BE196:BE213" si="44">IF(N196="základná",J196,0)</f>
        <v>0</v>
      </c>
      <c r="BF196" s="249">
        <f t="shared" ref="BF196:BF213" si="45">IF(N196="znížená",J196,0)</f>
        <v>0</v>
      </c>
      <c r="BG196" s="249">
        <f t="shared" ref="BG196:BG213" si="46">IF(N196="zákl. prenesená",J196,0)</f>
        <v>0</v>
      </c>
      <c r="BH196" s="249">
        <f t="shared" ref="BH196:BH213" si="47">IF(N196="zníž. prenesená",J196,0)</f>
        <v>0</v>
      </c>
      <c r="BI196" s="249">
        <f t="shared" ref="BI196:BI213" si="48">IF(N196="nulová",J196,0)</f>
        <v>0</v>
      </c>
      <c r="BJ196" s="211" t="s">
        <v>86</v>
      </c>
      <c r="BK196" s="249">
        <f t="shared" ref="BK196:BK213" si="49">ROUND(I196*H196,2)</f>
        <v>0</v>
      </c>
      <c r="BL196" s="211" t="s">
        <v>144</v>
      </c>
      <c r="BM196" s="161" t="s">
        <v>623</v>
      </c>
    </row>
    <row r="197" spans="2:65" s="2" customFormat="1" ht="16.5" customHeight="1">
      <c r="B197" s="246"/>
      <c r="C197" s="163" t="s">
        <v>386</v>
      </c>
      <c r="D197" s="163" t="s">
        <v>322</v>
      </c>
      <c r="E197" s="164" t="s">
        <v>4389</v>
      </c>
      <c r="F197" s="165" t="s">
        <v>4390</v>
      </c>
      <c r="G197" s="166" t="s">
        <v>299</v>
      </c>
      <c r="H197" s="167">
        <v>2</v>
      </c>
      <c r="I197" s="180"/>
      <c r="J197" s="168">
        <f t="shared" si="40"/>
        <v>0</v>
      </c>
      <c r="K197" s="169"/>
      <c r="L197" s="170"/>
      <c r="M197" s="171" t="s">
        <v>1</v>
      </c>
      <c r="N197" s="251" t="s">
        <v>39</v>
      </c>
      <c r="O197" s="248">
        <v>0</v>
      </c>
      <c r="P197" s="248">
        <f t="shared" si="41"/>
        <v>0</v>
      </c>
      <c r="Q197" s="248">
        <v>0</v>
      </c>
      <c r="R197" s="248">
        <f t="shared" si="42"/>
        <v>0</v>
      </c>
      <c r="S197" s="248">
        <v>0</v>
      </c>
      <c r="T197" s="160">
        <f t="shared" si="43"/>
        <v>0</v>
      </c>
      <c r="AR197" s="161" t="s">
        <v>170</v>
      </c>
      <c r="AT197" s="161" t="s">
        <v>322</v>
      </c>
      <c r="AU197" s="161" t="s">
        <v>80</v>
      </c>
      <c r="AY197" s="211" t="s">
        <v>138</v>
      </c>
      <c r="BE197" s="249">
        <f t="shared" si="44"/>
        <v>0</v>
      </c>
      <c r="BF197" s="249">
        <f t="shared" si="45"/>
        <v>0</v>
      </c>
      <c r="BG197" s="249">
        <f t="shared" si="46"/>
        <v>0</v>
      </c>
      <c r="BH197" s="249">
        <f t="shared" si="47"/>
        <v>0</v>
      </c>
      <c r="BI197" s="249">
        <f t="shared" si="48"/>
        <v>0</v>
      </c>
      <c r="BJ197" s="211" t="s">
        <v>86</v>
      </c>
      <c r="BK197" s="249">
        <f t="shared" si="49"/>
        <v>0</v>
      </c>
      <c r="BL197" s="211" t="s">
        <v>144</v>
      </c>
      <c r="BM197" s="161" t="s">
        <v>631</v>
      </c>
    </row>
    <row r="198" spans="2:65" s="2" customFormat="1" ht="16.5" customHeight="1">
      <c r="B198" s="246"/>
      <c r="C198" s="163" t="s">
        <v>390</v>
      </c>
      <c r="D198" s="163" t="s">
        <v>322</v>
      </c>
      <c r="E198" s="164" t="s">
        <v>4391</v>
      </c>
      <c r="F198" s="165" t="s">
        <v>4392</v>
      </c>
      <c r="G198" s="166" t="s">
        <v>299</v>
      </c>
      <c r="H198" s="167">
        <v>1</v>
      </c>
      <c r="I198" s="180"/>
      <c r="J198" s="168">
        <f t="shared" si="40"/>
        <v>0</v>
      </c>
      <c r="K198" s="169"/>
      <c r="L198" s="170"/>
      <c r="M198" s="171" t="s">
        <v>1</v>
      </c>
      <c r="N198" s="251" t="s">
        <v>39</v>
      </c>
      <c r="O198" s="248">
        <v>0</v>
      </c>
      <c r="P198" s="248">
        <f t="shared" si="41"/>
        <v>0</v>
      </c>
      <c r="Q198" s="248">
        <v>0</v>
      </c>
      <c r="R198" s="248">
        <f t="shared" si="42"/>
        <v>0</v>
      </c>
      <c r="S198" s="248">
        <v>0</v>
      </c>
      <c r="T198" s="160">
        <f t="shared" si="43"/>
        <v>0</v>
      </c>
      <c r="AR198" s="161" t="s">
        <v>170</v>
      </c>
      <c r="AT198" s="161" t="s">
        <v>322</v>
      </c>
      <c r="AU198" s="161" t="s">
        <v>80</v>
      </c>
      <c r="AY198" s="211" t="s">
        <v>138</v>
      </c>
      <c r="BE198" s="249">
        <f t="shared" si="44"/>
        <v>0</v>
      </c>
      <c r="BF198" s="249">
        <f t="shared" si="45"/>
        <v>0</v>
      </c>
      <c r="BG198" s="249">
        <f t="shared" si="46"/>
        <v>0</v>
      </c>
      <c r="BH198" s="249">
        <f t="shared" si="47"/>
        <v>0</v>
      </c>
      <c r="BI198" s="249">
        <f t="shared" si="48"/>
        <v>0</v>
      </c>
      <c r="BJ198" s="211" t="s">
        <v>86</v>
      </c>
      <c r="BK198" s="249">
        <f t="shared" si="49"/>
        <v>0</v>
      </c>
      <c r="BL198" s="211" t="s">
        <v>144</v>
      </c>
      <c r="BM198" s="161" t="s">
        <v>639</v>
      </c>
    </row>
    <row r="199" spans="2:65" s="2" customFormat="1" ht="55.5" customHeight="1">
      <c r="B199" s="246"/>
      <c r="C199" s="163" t="s">
        <v>394</v>
      </c>
      <c r="D199" s="163" t="s">
        <v>322</v>
      </c>
      <c r="E199" s="164" t="s">
        <v>4393</v>
      </c>
      <c r="F199" s="165" t="s">
        <v>4394</v>
      </c>
      <c r="G199" s="166" t="s">
        <v>299</v>
      </c>
      <c r="H199" s="167">
        <v>1</v>
      </c>
      <c r="I199" s="180"/>
      <c r="J199" s="168">
        <f t="shared" si="40"/>
        <v>0</v>
      </c>
      <c r="K199" s="169"/>
      <c r="L199" s="170"/>
      <c r="M199" s="171" t="s">
        <v>1</v>
      </c>
      <c r="N199" s="251" t="s">
        <v>39</v>
      </c>
      <c r="O199" s="248">
        <v>0</v>
      </c>
      <c r="P199" s="248">
        <f t="shared" si="41"/>
        <v>0</v>
      </c>
      <c r="Q199" s="248">
        <v>0</v>
      </c>
      <c r="R199" s="248">
        <f t="shared" si="42"/>
        <v>0</v>
      </c>
      <c r="S199" s="248">
        <v>0</v>
      </c>
      <c r="T199" s="160">
        <f t="shared" si="43"/>
        <v>0</v>
      </c>
      <c r="AR199" s="161" t="s">
        <v>170</v>
      </c>
      <c r="AT199" s="161" t="s">
        <v>322</v>
      </c>
      <c r="AU199" s="161" t="s">
        <v>80</v>
      </c>
      <c r="AY199" s="211" t="s">
        <v>138</v>
      </c>
      <c r="BE199" s="249">
        <f t="shared" si="44"/>
        <v>0</v>
      </c>
      <c r="BF199" s="249">
        <f t="shared" si="45"/>
        <v>0</v>
      </c>
      <c r="BG199" s="249">
        <f t="shared" si="46"/>
        <v>0</v>
      </c>
      <c r="BH199" s="249">
        <f t="shared" si="47"/>
        <v>0</v>
      </c>
      <c r="BI199" s="249">
        <f t="shared" si="48"/>
        <v>0</v>
      </c>
      <c r="BJ199" s="211" t="s">
        <v>86</v>
      </c>
      <c r="BK199" s="249">
        <f t="shared" si="49"/>
        <v>0</v>
      </c>
      <c r="BL199" s="211" t="s">
        <v>144</v>
      </c>
      <c r="BM199" s="161" t="s">
        <v>647</v>
      </c>
    </row>
    <row r="200" spans="2:65" s="2" customFormat="1" ht="24.2" customHeight="1">
      <c r="B200" s="246"/>
      <c r="C200" s="163" t="s">
        <v>399</v>
      </c>
      <c r="D200" s="163" t="s">
        <v>322</v>
      </c>
      <c r="E200" s="164" t="s">
        <v>4395</v>
      </c>
      <c r="F200" s="165" t="s">
        <v>4396</v>
      </c>
      <c r="G200" s="166" t="s">
        <v>299</v>
      </c>
      <c r="H200" s="167">
        <v>1</v>
      </c>
      <c r="I200" s="180"/>
      <c r="J200" s="168">
        <f t="shared" si="40"/>
        <v>0</v>
      </c>
      <c r="K200" s="169"/>
      <c r="L200" s="170"/>
      <c r="M200" s="171" t="s">
        <v>1</v>
      </c>
      <c r="N200" s="251" t="s">
        <v>39</v>
      </c>
      <c r="O200" s="248">
        <v>0</v>
      </c>
      <c r="P200" s="248">
        <f t="shared" si="41"/>
        <v>0</v>
      </c>
      <c r="Q200" s="248">
        <v>0</v>
      </c>
      <c r="R200" s="248">
        <f t="shared" si="42"/>
        <v>0</v>
      </c>
      <c r="S200" s="248">
        <v>0</v>
      </c>
      <c r="T200" s="160">
        <f t="shared" si="43"/>
        <v>0</v>
      </c>
      <c r="AR200" s="161" t="s">
        <v>170</v>
      </c>
      <c r="AT200" s="161" t="s">
        <v>322</v>
      </c>
      <c r="AU200" s="161" t="s">
        <v>80</v>
      </c>
      <c r="AY200" s="211" t="s">
        <v>138</v>
      </c>
      <c r="BE200" s="249">
        <f t="shared" si="44"/>
        <v>0</v>
      </c>
      <c r="BF200" s="249">
        <f t="shared" si="45"/>
        <v>0</v>
      </c>
      <c r="BG200" s="249">
        <f t="shared" si="46"/>
        <v>0</v>
      </c>
      <c r="BH200" s="249">
        <f t="shared" si="47"/>
        <v>0</v>
      </c>
      <c r="BI200" s="249">
        <f t="shared" si="48"/>
        <v>0</v>
      </c>
      <c r="BJ200" s="211" t="s">
        <v>86</v>
      </c>
      <c r="BK200" s="249">
        <f t="shared" si="49"/>
        <v>0</v>
      </c>
      <c r="BL200" s="211" t="s">
        <v>144</v>
      </c>
      <c r="BM200" s="161" t="s">
        <v>655</v>
      </c>
    </row>
    <row r="201" spans="2:65" s="2" customFormat="1" ht="24.2" customHeight="1">
      <c r="B201" s="246"/>
      <c r="C201" s="163" t="s">
        <v>403</v>
      </c>
      <c r="D201" s="163" t="s">
        <v>322</v>
      </c>
      <c r="E201" s="164" t="s">
        <v>4397</v>
      </c>
      <c r="F201" s="165" t="s">
        <v>4398</v>
      </c>
      <c r="G201" s="166" t="s">
        <v>299</v>
      </c>
      <c r="H201" s="167">
        <v>1</v>
      </c>
      <c r="I201" s="180"/>
      <c r="J201" s="168">
        <f t="shared" si="40"/>
        <v>0</v>
      </c>
      <c r="K201" s="169"/>
      <c r="L201" s="170"/>
      <c r="M201" s="171" t="s">
        <v>1</v>
      </c>
      <c r="N201" s="251" t="s">
        <v>39</v>
      </c>
      <c r="O201" s="248">
        <v>0</v>
      </c>
      <c r="P201" s="248">
        <f t="shared" si="41"/>
        <v>0</v>
      </c>
      <c r="Q201" s="248">
        <v>0</v>
      </c>
      <c r="R201" s="248">
        <f t="shared" si="42"/>
        <v>0</v>
      </c>
      <c r="S201" s="248">
        <v>0</v>
      </c>
      <c r="T201" s="160">
        <f t="shared" si="43"/>
        <v>0</v>
      </c>
      <c r="AR201" s="161" t="s">
        <v>170</v>
      </c>
      <c r="AT201" s="161" t="s">
        <v>322</v>
      </c>
      <c r="AU201" s="161" t="s">
        <v>80</v>
      </c>
      <c r="AY201" s="211" t="s">
        <v>138</v>
      </c>
      <c r="BE201" s="249">
        <f t="shared" si="44"/>
        <v>0</v>
      </c>
      <c r="BF201" s="249">
        <f t="shared" si="45"/>
        <v>0</v>
      </c>
      <c r="BG201" s="249">
        <f t="shared" si="46"/>
        <v>0</v>
      </c>
      <c r="BH201" s="249">
        <f t="shared" si="47"/>
        <v>0</v>
      </c>
      <c r="BI201" s="249">
        <f t="shared" si="48"/>
        <v>0</v>
      </c>
      <c r="BJ201" s="211" t="s">
        <v>86</v>
      </c>
      <c r="BK201" s="249">
        <f t="shared" si="49"/>
        <v>0</v>
      </c>
      <c r="BL201" s="211" t="s">
        <v>144</v>
      </c>
      <c r="BM201" s="161" t="s">
        <v>663</v>
      </c>
    </row>
    <row r="202" spans="2:65" s="2" customFormat="1" ht="33" customHeight="1">
      <c r="B202" s="246"/>
      <c r="C202" s="163" t="s">
        <v>407</v>
      </c>
      <c r="D202" s="163" t="s">
        <v>322</v>
      </c>
      <c r="E202" s="164" t="s">
        <v>4399</v>
      </c>
      <c r="F202" s="165" t="s">
        <v>4400</v>
      </c>
      <c r="G202" s="166" t="s">
        <v>299</v>
      </c>
      <c r="H202" s="167">
        <v>1</v>
      </c>
      <c r="I202" s="180"/>
      <c r="J202" s="168">
        <f t="shared" si="40"/>
        <v>0</v>
      </c>
      <c r="K202" s="169"/>
      <c r="L202" s="170"/>
      <c r="M202" s="171" t="s">
        <v>1</v>
      </c>
      <c r="N202" s="251" t="s">
        <v>39</v>
      </c>
      <c r="O202" s="248">
        <v>0</v>
      </c>
      <c r="P202" s="248">
        <f t="shared" si="41"/>
        <v>0</v>
      </c>
      <c r="Q202" s="248">
        <v>0</v>
      </c>
      <c r="R202" s="248">
        <f t="shared" si="42"/>
        <v>0</v>
      </c>
      <c r="S202" s="248">
        <v>0</v>
      </c>
      <c r="T202" s="160">
        <f t="shared" si="43"/>
        <v>0</v>
      </c>
      <c r="AR202" s="161" t="s">
        <v>170</v>
      </c>
      <c r="AT202" s="161" t="s">
        <v>322</v>
      </c>
      <c r="AU202" s="161" t="s">
        <v>80</v>
      </c>
      <c r="AY202" s="211" t="s">
        <v>138</v>
      </c>
      <c r="BE202" s="249">
        <f t="shared" si="44"/>
        <v>0</v>
      </c>
      <c r="BF202" s="249">
        <f t="shared" si="45"/>
        <v>0</v>
      </c>
      <c r="BG202" s="249">
        <f t="shared" si="46"/>
        <v>0</v>
      </c>
      <c r="BH202" s="249">
        <f t="shared" si="47"/>
        <v>0</v>
      </c>
      <c r="BI202" s="249">
        <f t="shared" si="48"/>
        <v>0</v>
      </c>
      <c r="BJ202" s="211" t="s">
        <v>86</v>
      </c>
      <c r="BK202" s="249">
        <f t="shared" si="49"/>
        <v>0</v>
      </c>
      <c r="BL202" s="211" t="s">
        <v>144</v>
      </c>
      <c r="BM202" s="161" t="s">
        <v>671</v>
      </c>
    </row>
    <row r="203" spans="2:65" s="2" customFormat="1" ht="16.5" customHeight="1">
      <c r="B203" s="246"/>
      <c r="C203" s="163" t="s">
        <v>411</v>
      </c>
      <c r="D203" s="163" t="s">
        <v>322</v>
      </c>
      <c r="E203" s="164" t="s">
        <v>4401</v>
      </c>
      <c r="F203" s="165" t="s">
        <v>4402</v>
      </c>
      <c r="G203" s="166" t="s">
        <v>299</v>
      </c>
      <c r="H203" s="167">
        <v>2</v>
      </c>
      <c r="I203" s="180"/>
      <c r="J203" s="168">
        <f t="shared" si="40"/>
        <v>0</v>
      </c>
      <c r="K203" s="169"/>
      <c r="L203" s="170"/>
      <c r="M203" s="171" t="s">
        <v>1</v>
      </c>
      <c r="N203" s="251" t="s">
        <v>39</v>
      </c>
      <c r="O203" s="248">
        <v>0</v>
      </c>
      <c r="P203" s="248">
        <f t="shared" si="41"/>
        <v>0</v>
      </c>
      <c r="Q203" s="248">
        <v>0</v>
      </c>
      <c r="R203" s="248">
        <f t="shared" si="42"/>
        <v>0</v>
      </c>
      <c r="S203" s="248">
        <v>0</v>
      </c>
      <c r="T203" s="160">
        <f t="shared" si="43"/>
        <v>0</v>
      </c>
      <c r="AR203" s="161" t="s">
        <v>170</v>
      </c>
      <c r="AT203" s="161" t="s">
        <v>322</v>
      </c>
      <c r="AU203" s="161" t="s">
        <v>80</v>
      </c>
      <c r="AY203" s="211" t="s">
        <v>138</v>
      </c>
      <c r="BE203" s="249">
        <f t="shared" si="44"/>
        <v>0</v>
      </c>
      <c r="BF203" s="249">
        <f t="shared" si="45"/>
        <v>0</v>
      </c>
      <c r="BG203" s="249">
        <f t="shared" si="46"/>
        <v>0</v>
      </c>
      <c r="BH203" s="249">
        <f t="shared" si="47"/>
        <v>0</v>
      </c>
      <c r="BI203" s="249">
        <f t="shared" si="48"/>
        <v>0</v>
      </c>
      <c r="BJ203" s="211" t="s">
        <v>86</v>
      </c>
      <c r="BK203" s="249">
        <f t="shared" si="49"/>
        <v>0</v>
      </c>
      <c r="BL203" s="211" t="s">
        <v>144</v>
      </c>
      <c r="BM203" s="161" t="s">
        <v>679</v>
      </c>
    </row>
    <row r="204" spans="2:65" s="2" customFormat="1" ht="16.5" customHeight="1">
      <c r="B204" s="246"/>
      <c r="C204" s="163" t="s">
        <v>415</v>
      </c>
      <c r="D204" s="163" t="s">
        <v>322</v>
      </c>
      <c r="E204" s="164" t="s">
        <v>4403</v>
      </c>
      <c r="F204" s="165" t="s">
        <v>4404</v>
      </c>
      <c r="G204" s="166" t="s">
        <v>299</v>
      </c>
      <c r="H204" s="167">
        <v>1</v>
      </c>
      <c r="I204" s="180"/>
      <c r="J204" s="168">
        <f t="shared" si="40"/>
        <v>0</v>
      </c>
      <c r="K204" s="169"/>
      <c r="L204" s="170"/>
      <c r="M204" s="171" t="s">
        <v>1</v>
      </c>
      <c r="N204" s="251" t="s">
        <v>39</v>
      </c>
      <c r="O204" s="248">
        <v>0</v>
      </c>
      <c r="P204" s="248">
        <f t="shared" si="41"/>
        <v>0</v>
      </c>
      <c r="Q204" s="248">
        <v>0</v>
      </c>
      <c r="R204" s="248">
        <f t="shared" si="42"/>
        <v>0</v>
      </c>
      <c r="S204" s="248">
        <v>0</v>
      </c>
      <c r="T204" s="160">
        <f t="shared" si="43"/>
        <v>0</v>
      </c>
      <c r="AR204" s="161" t="s">
        <v>170</v>
      </c>
      <c r="AT204" s="161" t="s">
        <v>322</v>
      </c>
      <c r="AU204" s="161" t="s">
        <v>80</v>
      </c>
      <c r="AY204" s="211" t="s">
        <v>138</v>
      </c>
      <c r="BE204" s="249">
        <f t="shared" si="44"/>
        <v>0</v>
      </c>
      <c r="BF204" s="249">
        <f t="shared" si="45"/>
        <v>0</v>
      </c>
      <c r="BG204" s="249">
        <f t="shared" si="46"/>
        <v>0</v>
      </c>
      <c r="BH204" s="249">
        <f t="shared" si="47"/>
        <v>0</v>
      </c>
      <c r="BI204" s="249">
        <f t="shared" si="48"/>
        <v>0</v>
      </c>
      <c r="BJ204" s="211" t="s">
        <v>86</v>
      </c>
      <c r="BK204" s="249">
        <f t="shared" si="49"/>
        <v>0</v>
      </c>
      <c r="BL204" s="211" t="s">
        <v>144</v>
      </c>
      <c r="BM204" s="161" t="s">
        <v>687</v>
      </c>
    </row>
    <row r="205" spans="2:65" s="2" customFormat="1" ht="66.75" customHeight="1">
      <c r="B205" s="246"/>
      <c r="C205" s="163" t="s">
        <v>419</v>
      </c>
      <c r="D205" s="163" t="s">
        <v>322</v>
      </c>
      <c r="E205" s="164" t="s">
        <v>4405</v>
      </c>
      <c r="F205" s="165" t="s">
        <v>4406</v>
      </c>
      <c r="G205" s="166" t="s">
        <v>299</v>
      </c>
      <c r="H205" s="167">
        <v>1</v>
      </c>
      <c r="I205" s="180"/>
      <c r="J205" s="168">
        <f t="shared" si="40"/>
        <v>0</v>
      </c>
      <c r="K205" s="169"/>
      <c r="L205" s="170"/>
      <c r="M205" s="171" t="s">
        <v>1</v>
      </c>
      <c r="N205" s="251" t="s">
        <v>39</v>
      </c>
      <c r="O205" s="248">
        <v>0</v>
      </c>
      <c r="P205" s="248">
        <f t="shared" si="41"/>
        <v>0</v>
      </c>
      <c r="Q205" s="248">
        <v>0</v>
      </c>
      <c r="R205" s="248">
        <f t="shared" si="42"/>
        <v>0</v>
      </c>
      <c r="S205" s="248">
        <v>0</v>
      </c>
      <c r="T205" s="160">
        <f t="shared" si="43"/>
        <v>0</v>
      </c>
      <c r="AR205" s="161" t="s">
        <v>170</v>
      </c>
      <c r="AT205" s="161" t="s">
        <v>322</v>
      </c>
      <c r="AU205" s="161" t="s">
        <v>80</v>
      </c>
      <c r="AY205" s="211" t="s">
        <v>138</v>
      </c>
      <c r="BE205" s="249">
        <f t="shared" si="44"/>
        <v>0</v>
      </c>
      <c r="BF205" s="249">
        <f t="shared" si="45"/>
        <v>0</v>
      </c>
      <c r="BG205" s="249">
        <f t="shared" si="46"/>
        <v>0</v>
      </c>
      <c r="BH205" s="249">
        <f t="shared" si="47"/>
        <v>0</v>
      </c>
      <c r="BI205" s="249">
        <f t="shared" si="48"/>
        <v>0</v>
      </c>
      <c r="BJ205" s="211" t="s">
        <v>86</v>
      </c>
      <c r="BK205" s="249">
        <f t="shared" si="49"/>
        <v>0</v>
      </c>
      <c r="BL205" s="211" t="s">
        <v>144</v>
      </c>
      <c r="BM205" s="161" t="s">
        <v>695</v>
      </c>
    </row>
    <row r="206" spans="2:65" s="2" customFormat="1" ht="49.15" customHeight="1">
      <c r="B206" s="246"/>
      <c r="C206" s="163" t="s">
        <v>423</v>
      </c>
      <c r="D206" s="163" t="s">
        <v>322</v>
      </c>
      <c r="E206" s="164" t="s">
        <v>4407</v>
      </c>
      <c r="F206" s="165" t="s">
        <v>4408</v>
      </c>
      <c r="G206" s="166" t="s">
        <v>299</v>
      </c>
      <c r="H206" s="167">
        <v>1</v>
      </c>
      <c r="I206" s="180"/>
      <c r="J206" s="168">
        <f t="shared" si="40"/>
        <v>0</v>
      </c>
      <c r="K206" s="169"/>
      <c r="L206" s="170"/>
      <c r="M206" s="171" t="s">
        <v>1</v>
      </c>
      <c r="N206" s="251" t="s">
        <v>39</v>
      </c>
      <c r="O206" s="248">
        <v>0</v>
      </c>
      <c r="P206" s="248">
        <f t="shared" si="41"/>
        <v>0</v>
      </c>
      <c r="Q206" s="248">
        <v>0</v>
      </c>
      <c r="R206" s="248">
        <f t="shared" si="42"/>
        <v>0</v>
      </c>
      <c r="S206" s="248">
        <v>0</v>
      </c>
      <c r="T206" s="160">
        <f t="shared" si="43"/>
        <v>0</v>
      </c>
      <c r="AR206" s="161" t="s">
        <v>170</v>
      </c>
      <c r="AT206" s="161" t="s">
        <v>322</v>
      </c>
      <c r="AU206" s="161" t="s">
        <v>80</v>
      </c>
      <c r="AY206" s="211" t="s">
        <v>138</v>
      </c>
      <c r="BE206" s="249">
        <f t="shared" si="44"/>
        <v>0</v>
      </c>
      <c r="BF206" s="249">
        <f t="shared" si="45"/>
        <v>0</v>
      </c>
      <c r="BG206" s="249">
        <f t="shared" si="46"/>
        <v>0</v>
      </c>
      <c r="BH206" s="249">
        <f t="shared" si="47"/>
        <v>0</v>
      </c>
      <c r="BI206" s="249">
        <f t="shared" si="48"/>
        <v>0</v>
      </c>
      <c r="BJ206" s="211" t="s">
        <v>86</v>
      </c>
      <c r="BK206" s="249">
        <f t="shared" si="49"/>
        <v>0</v>
      </c>
      <c r="BL206" s="211" t="s">
        <v>144</v>
      </c>
      <c r="BM206" s="161" t="s">
        <v>703</v>
      </c>
    </row>
    <row r="207" spans="2:65" s="2" customFormat="1" ht="24.2" customHeight="1">
      <c r="B207" s="246"/>
      <c r="C207" s="163" t="s">
        <v>427</v>
      </c>
      <c r="D207" s="163" t="s">
        <v>322</v>
      </c>
      <c r="E207" s="164" t="s">
        <v>4409</v>
      </c>
      <c r="F207" s="165" t="s">
        <v>4410</v>
      </c>
      <c r="G207" s="166" t="s">
        <v>299</v>
      </c>
      <c r="H207" s="167">
        <v>1</v>
      </c>
      <c r="I207" s="180"/>
      <c r="J207" s="168">
        <f t="shared" si="40"/>
        <v>0</v>
      </c>
      <c r="K207" s="169"/>
      <c r="L207" s="170"/>
      <c r="M207" s="171" t="s">
        <v>1</v>
      </c>
      <c r="N207" s="251" t="s">
        <v>39</v>
      </c>
      <c r="O207" s="248">
        <v>0</v>
      </c>
      <c r="P207" s="248">
        <f t="shared" si="41"/>
        <v>0</v>
      </c>
      <c r="Q207" s="248">
        <v>0</v>
      </c>
      <c r="R207" s="248">
        <f t="shared" si="42"/>
        <v>0</v>
      </c>
      <c r="S207" s="248">
        <v>0</v>
      </c>
      <c r="T207" s="160">
        <f t="shared" si="43"/>
        <v>0</v>
      </c>
      <c r="AR207" s="161" t="s">
        <v>170</v>
      </c>
      <c r="AT207" s="161" t="s">
        <v>322</v>
      </c>
      <c r="AU207" s="161" t="s">
        <v>80</v>
      </c>
      <c r="AY207" s="211" t="s">
        <v>138</v>
      </c>
      <c r="BE207" s="249">
        <f t="shared" si="44"/>
        <v>0</v>
      </c>
      <c r="BF207" s="249">
        <f t="shared" si="45"/>
        <v>0</v>
      </c>
      <c r="BG207" s="249">
        <f t="shared" si="46"/>
        <v>0</v>
      </c>
      <c r="BH207" s="249">
        <f t="shared" si="47"/>
        <v>0</v>
      </c>
      <c r="BI207" s="249">
        <f t="shared" si="48"/>
        <v>0</v>
      </c>
      <c r="BJ207" s="211" t="s">
        <v>86</v>
      </c>
      <c r="BK207" s="249">
        <f t="shared" si="49"/>
        <v>0</v>
      </c>
      <c r="BL207" s="211" t="s">
        <v>144</v>
      </c>
      <c r="BM207" s="161" t="s">
        <v>711</v>
      </c>
    </row>
    <row r="208" spans="2:65" s="2" customFormat="1" ht="16.5" customHeight="1">
      <c r="B208" s="246"/>
      <c r="C208" s="163" t="s">
        <v>431</v>
      </c>
      <c r="D208" s="163" t="s">
        <v>322</v>
      </c>
      <c r="E208" s="164" t="s">
        <v>4411</v>
      </c>
      <c r="F208" s="165" t="s">
        <v>4412</v>
      </c>
      <c r="G208" s="166" t="s">
        <v>299</v>
      </c>
      <c r="H208" s="167">
        <v>3</v>
      </c>
      <c r="I208" s="180"/>
      <c r="J208" s="168">
        <f t="shared" si="40"/>
        <v>0</v>
      </c>
      <c r="K208" s="169"/>
      <c r="L208" s="170"/>
      <c r="M208" s="171" t="s">
        <v>1</v>
      </c>
      <c r="N208" s="251" t="s">
        <v>39</v>
      </c>
      <c r="O208" s="248">
        <v>0</v>
      </c>
      <c r="P208" s="248">
        <f t="shared" si="41"/>
        <v>0</v>
      </c>
      <c r="Q208" s="248">
        <v>0</v>
      </c>
      <c r="R208" s="248">
        <f t="shared" si="42"/>
        <v>0</v>
      </c>
      <c r="S208" s="248">
        <v>0</v>
      </c>
      <c r="T208" s="160">
        <f t="shared" si="43"/>
        <v>0</v>
      </c>
      <c r="AR208" s="161" t="s">
        <v>170</v>
      </c>
      <c r="AT208" s="161" t="s">
        <v>322</v>
      </c>
      <c r="AU208" s="161" t="s">
        <v>80</v>
      </c>
      <c r="AY208" s="211" t="s">
        <v>138</v>
      </c>
      <c r="BE208" s="249">
        <f t="shared" si="44"/>
        <v>0</v>
      </c>
      <c r="BF208" s="249">
        <f t="shared" si="45"/>
        <v>0</v>
      </c>
      <c r="BG208" s="249">
        <f t="shared" si="46"/>
        <v>0</v>
      </c>
      <c r="BH208" s="249">
        <f t="shared" si="47"/>
        <v>0</v>
      </c>
      <c r="BI208" s="249">
        <f t="shared" si="48"/>
        <v>0</v>
      </c>
      <c r="BJ208" s="211" t="s">
        <v>86</v>
      </c>
      <c r="BK208" s="249">
        <f t="shared" si="49"/>
        <v>0</v>
      </c>
      <c r="BL208" s="211" t="s">
        <v>144</v>
      </c>
      <c r="BM208" s="161" t="s">
        <v>719</v>
      </c>
    </row>
    <row r="209" spans="2:65" s="2" customFormat="1" ht="16.5" customHeight="1">
      <c r="B209" s="246"/>
      <c r="C209" s="163" t="s">
        <v>435</v>
      </c>
      <c r="D209" s="163" t="s">
        <v>322</v>
      </c>
      <c r="E209" s="164" t="s">
        <v>4413</v>
      </c>
      <c r="F209" s="165" t="s">
        <v>4414</v>
      </c>
      <c r="G209" s="166" t="s">
        <v>299</v>
      </c>
      <c r="H209" s="167">
        <v>3</v>
      </c>
      <c r="I209" s="180"/>
      <c r="J209" s="168">
        <f t="shared" si="40"/>
        <v>0</v>
      </c>
      <c r="K209" s="169"/>
      <c r="L209" s="170"/>
      <c r="M209" s="171" t="s">
        <v>1</v>
      </c>
      <c r="N209" s="251" t="s">
        <v>39</v>
      </c>
      <c r="O209" s="248">
        <v>0</v>
      </c>
      <c r="P209" s="248">
        <f t="shared" si="41"/>
        <v>0</v>
      </c>
      <c r="Q209" s="248">
        <v>0</v>
      </c>
      <c r="R209" s="248">
        <f t="shared" si="42"/>
        <v>0</v>
      </c>
      <c r="S209" s="248">
        <v>0</v>
      </c>
      <c r="T209" s="160">
        <f t="shared" si="43"/>
        <v>0</v>
      </c>
      <c r="AR209" s="161" t="s">
        <v>170</v>
      </c>
      <c r="AT209" s="161" t="s">
        <v>322</v>
      </c>
      <c r="AU209" s="161" t="s">
        <v>80</v>
      </c>
      <c r="AY209" s="211" t="s">
        <v>138</v>
      </c>
      <c r="BE209" s="249">
        <f t="shared" si="44"/>
        <v>0</v>
      </c>
      <c r="BF209" s="249">
        <f t="shared" si="45"/>
        <v>0</v>
      </c>
      <c r="BG209" s="249">
        <f t="shared" si="46"/>
        <v>0</v>
      </c>
      <c r="BH209" s="249">
        <f t="shared" si="47"/>
        <v>0</v>
      </c>
      <c r="BI209" s="249">
        <f t="shared" si="48"/>
        <v>0</v>
      </c>
      <c r="BJ209" s="211" t="s">
        <v>86</v>
      </c>
      <c r="BK209" s="249">
        <f t="shared" si="49"/>
        <v>0</v>
      </c>
      <c r="BL209" s="211" t="s">
        <v>144</v>
      </c>
      <c r="BM209" s="161" t="s">
        <v>727</v>
      </c>
    </row>
    <row r="210" spans="2:65" s="2" customFormat="1" ht="16.5" customHeight="1">
      <c r="B210" s="246"/>
      <c r="C210" s="163" t="s">
        <v>439</v>
      </c>
      <c r="D210" s="163" t="s">
        <v>322</v>
      </c>
      <c r="E210" s="164" t="s">
        <v>4415</v>
      </c>
      <c r="F210" s="165" t="s">
        <v>4416</v>
      </c>
      <c r="G210" s="166" t="s">
        <v>299</v>
      </c>
      <c r="H210" s="167">
        <v>2</v>
      </c>
      <c r="I210" s="180"/>
      <c r="J210" s="168">
        <f t="shared" si="40"/>
        <v>0</v>
      </c>
      <c r="K210" s="169"/>
      <c r="L210" s="170"/>
      <c r="M210" s="171" t="s">
        <v>1</v>
      </c>
      <c r="N210" s="251" t="s">
        <v>39</v>
      </c>
      <c r="O210" s="248">
        <v>0</v>
      </c>
      <c r="P210" s="248">
        <f t="shared" si="41"/>
        <v>0</v>
      </c>
      <c r="Q210" s="248">
        <v>0</v>
      </c>
      <c r="R210" s="248">
        <f t="shared" si="42"/>
        <v>0</v>
      </c>
      <c r="S210" s="248">
        <v>0</v>
      </c>
      <c r="T210" s="160">
        <f t="shared" si="43"/>
        <v>0</v>
      </c>
      <c r="AR210" s="161" t="s">
        <v>170</v>
      </c>
      <c r="AT210" s="161" t="s">
        <v>322</v>
      </c>
      <c r="AU210" s="161" t="s">
        <v>80</v>
      </c>
      <c r="AY210" s="211" t="s">
        <v>138</v>
      </c>
      <c r="BE210" s="249">
        <f t="shared" si="44"/>
        <v>0</v>
      </c>
      <c r="BF210" s="249">
        <f t="shared" si="45"/>
        <v>0</v>
      </c>
      <c r="BG210" s="249">
        <f t="shared" si="46"/>
        <v>0</v>
      </c>
      <c r="BH210" s="249">
        <f t="shared" si="47"/>
        <v>0</v>
      </c>
      <c r="BI210" s="249">
        <f t="shared" si="48"/>
        <v>0</v>
      </c>
      <c r="BJ210" s="211" t="s">
        <v>86</v>
      </c>
      <c r="BK210" s="249">
        <f t="shared" si="49"/>
        <v>0</v>
      </c>
      <c r="BL210" s="211" t="s">
        <v>144</v>
      </c>
      <c r="BM210" s="161" t="s">
        <v>735</v>
      </c>
    </row>
    <row r="211" spans="2:65" s="2" customFormat="1" ht="24.2" customHeight="1">
      <c r="B211" s="246"/>
      <c r="C211" s="163" t="s">
        <v>443</v>
      </c>
      <c r="D211" s="163" t="s">
        <v>322</v>
      </c>
      <c r="E211" s="164" t="s">
        <v>4417</v>
      </c>
      <c r="F211" s="165" t="s">
        <v>4418</v>
      </c>
      <c r="G211" s="166" t="s">
        <v>912</v>
      </c>
      <c r="H211" s="167">
        <v>18</v>
      </c>
      <c r="I211" s="180"/>
      <c r="J211" s="168">
        <f t="shared" si="40"/>
        <v>0</v>
      </c>
      <c r="K211" s="169"/>
      <c r="L211" s="170"/>
      <c r="M211" s="171" t="s">
        <v>1</v>
      </c>
      <c r="N211" s="251" t="s">
        <v>39</v>
      </c>
      <c r="O211" s="248">
        <v>0</v>
      </c>
      <c r="P211" s="248">
        <f t="shared" si="41"/>
        <v>0</v>
      </c>
      <c r="Q211" s="248">
        <v>0</v>
      </c>
      <c r="R211" s="248">
        <f t="shared" si="42"/>
        <v>0</v>
      </c>
      <c r="S211" s="248">
        <v>0</v>
      </c>
      <c r="T211" s="160">
        <f t="shared" si="43"/>
        <v>0</v>
      </c>
      <c r="AR211" s="161" t="s">
        <v>170</v>
      </c>
      <c r="AT211" s="161" t="s">
        <v>322</v>
      </c>
      <c r="AU211" s="161" t="s">
        <v>80</v>
      </c>
      <c r="AY211" s="211" t="s">
        <v>138</v>
      </c>
      <c r="BE211" s="249">
        <f t="shared" si="44"/>
        <v>0</v>
      </c>
      <c r="BF211" s="249">
        <f t="shared" si="45"/>
        <v>0</v>
      </c>
      <c r="BG211" s="249">
        <f t="shared" si="46"/>
        <v>0</v>
      </c>
      <c r="BH211" s="249">
        <f t="shared" si="47"/>
        <v>0</v>
      </c>
      <c r="BI211" s="249">
        <f t="shared" si="48"/>
        <v>0</v>
      </c>
      <c r="BJ211" s="211" t="s">
        <v>86</v>
      </c>
      <c r="BK211" s="249">
        <f t="shared" si="49"/>
        <v>0</v>
      </c>
      <c r="BL211" s="211" t="s">
        <v>144</v>
      </c>
      <c r="BM211" s="161" t="s">
        <v>743</v>
      </c>
    </row>
    <row r="212" spans="2:65" s="2" customFormat="1" ht="24.2" customHeight="1">
      <c r="B212" s="246"/>
      <c r="C212" s="163" t="s">
        <v>447</v>
      </c>
      <c r="D212" s="163" t="s">
        <v>322</v>
      </c>
      <c r="E212" s="164" t="s">
        <v>4419</v>
      </c>
      <c r="F212" s="165" t="s">
        <v>4420</v>
      </c>
      <c r="G212" s="166" t="s">
        <v>1865</v>
      </c>
      <c r="H212" s="167">
        <v>110</v>
      </c>
      <c r="I212" s="180"/>
      <c r="J212" s="168">
        <f t="shared" si="40"/>
        <v>0</v>
      </c>
      <c r="K212" s="169"/>
      <c r="L212" s="170"/>
      <c r="M212" s="171" t="s">
        <v>1</v>
      </c>
      <c r="N212" s="251" t="s">
        <v>39</v>
      </c>
      <c r="O212" s="248">
        <v>0</v>
      </c>
      <c r="P212" s="248">
        <f t="shared" si="41"/>
        <v>0</v>
      </c>
      <c r="Q212" s="248">
        <v>0</v>
      </c>
      <c r="R212" s="248">
        <f t="shared" si="42"/>
        <v>0</v>
      </c>
      <c r="S212" s="248">
        <v>0</v>
      </c>
      <c r="T212" s="160">
        <f t="shared" si="43"/>
        <v>0</v>
      </c>
      <c r="AR212" s="161" t="s">
        <v>170</v>
      </c>
      <c r="AT212" s="161" t="s">
        <v>322</v>
      </c>
      <c r="AU212" s="161" t="s">
        <v>80</v>
      </c>
      <c r="AY212" s="211" t="s">
        <v>138</v>
      </c>
      <c r="BE212" s="249">
        <f t="shared" si="44"/>
        <v>0</v>
      </c>
      <c r="BF212" s="249">
        <f t="shared" si="45"/>
        <v>0</v>
      </c>
      <c r="BG212" s="249">
        <f t="shared" si="46"/>
        <v>0</v>
      </c>
      <c r="BH212" s="249">
        <f t="shared" si="47"/>
        <v>0</v>
      </c>
      <c r="BI212" s="249">
        <f t="shared" si="48"/>
        <v>0</v>
      </c>
      <c r="BJ212" s="211" t="s">
        <v>86</v>
      </c>
      <c r="BK212" s="249">
        <f t="shared" si="49"/>
        <v>0</v>
      </c>
      <c r="BL212" s="211" t="s">
        <v>144</v>
      </c>
      <c r="BM212" s="161" t="s">
        <v>751</v>
      </c>
    </row>
    <row r="213" spans="2:65" s="2" customFormat="1" ht="24.2" customHeight="1">
      <c r="B213" s="246"/>
      <c r="C213" s="163" t="s">
        <v>451</v>
      </c>
      <c r="D213" s="163" t="s">
        <v>322</v>
      </c>
      <c r="E213" s="164" t="s">
        <v>4421</v>
      </c>
      <c r="F213" s="165" t="s">
        <v>4422</v>
      </c>
      <c r="G213" s="166" t="s">
        <v>1865</v>
      </c>
      <c r="H213" s="167">
        <v>420</v>
      </c>
      <c r="I213" s="180"/>
      <c r="J213" s="168">
        <f t="shared" si="40"/>
        <v>0</v>
      </c>
      <c r="K213" s="169"/>
      <c r="L213" s="170"/>
      <c r="M213" s="171" t="s">
        <v>1</v>
      </c>
      <c r="N213" s="251" t="s">
        <v>39</v>
      </c>
      <c r="O213" s="248">
        <v>0</v>
      </c>
      <c r="P213" s="248">
        <f t="shared" si="41"/>
        <v>0</v>
      </c>
      <c r="Q213" s="248">
        <v>0</v>
      </c>
      <c r="R213" s="248">
        <f t="shared" si="42"/>
        <v>0</v>
      </c>
      <c r="S213" s="248">
        <v>0</v>
      </c>
      <c r="T213" s="160">
        <f t="shared" si="43"/>
        <v>0</v>
      </c>
      <c r="AR213" s="161" t="s">
        <v>170</v>
      </c>
      <c r="AT213" s="161" t="s">
        <v>322</v>
      </c>
      <c r="AU213" s="161" t="s">
        <v>80</v>
      </c>
      <c r="AY213" s="211" t="s">
        <v>138</v>
      </c>
      <c r="BE213" s="249">
        <f t="shared" si="44"/>
        <v>0</v>
      </c>
      <c r="BF213" s="249">
        <f t="shared" si="45"/>
        <v>0</v>
      </c>
      <c r="BG213" s="249">
        <f t="shared" si="46"/>
        <v>0</v>
      </c>
      <c r="BH213" s="249">
        <f t="shared" si="47"/>
        <v>0</v>
      </c>
      <c r="BI213" s="249">
        <f t="shared" si="48"/>
        <v>0</v>
      </c>
      <c r="BJ213" s="211" t="s">
        <v>86</v>
      </c>
      <c r="BK213" s="249">
        <f t="shared" si="49"/>
        <v>0</v>
      </c>
      <c r="BL213" s="211" t="s">
        <v>144</v>
      </c>
      <c r="BM213" s="161" t="s">
        <v>759</v>
      </c>
    </row>
    <row r="214" spans="2:65" s="239" customFormat="1" ht="25.9" customHeight="1">
      <c r="B214" s="240"/>
      <c r="D214" s="138" t="s">
        <v>72</v>
      </c>
      <c r="E214" s="139" t="s">
        <v>3977</v>
      </c>
      <c r="F214" s="139" t="s">
        <v>4423</v>
      </c>
      <c r="J214" s="241">
        <f>BK214</f>
        <v>0</v>
      </c>
      <c r="L214" s="240"/>
      <c r="M214" s="242"/>
      <c r="P214" s="243">
        <f>SUM(P215:P217)</f>
        <v>0</v>
      </c>
      <c r="R214" s="243">
        <f>SUM(R215:R217)</f>
        <v>0</v>
      </c>
      <c r="T214" s="244">
        <f>SUM(T215:T217)</f>
        <v>0</v>
      </c>
      <c r="AR214" s="138" t="s">
        <v>80</v>
      </c>
      <c r="AT214" s="145" t="s">
        <v>72</v>
      </c>
      <c r="AU214" s="145" t="s">
        <v>73</v>
      </c>
      <c r="AY214" s="138" t="s">
        <v>138</v>
      </c>
      <c r="BK214" s="146">
        <f>SUM(BK215:BK217)</f>
        <v>0</v>
      </c>
    </row>
    <row r="215" spans="2:65" s="2" customFormat="1" ht="37.9" customHeight="1">
      <c r="B215" s="246"/>
      <c r="C215" s="163" t="s">
        <v>455</v>
      </c>
      <c r="D215" s="163" t="s">
        <v>322</v>
      </c>
      <c r="E215" s="164" t="s">
        <v>4424</v>
      </c>
      <c r="F215" s="165" t="s">
        <v>4425</v>
      </c>
      <c r="G215" s="166" t="s">
        <v>148</v>
      </c>
      <c r="H215" s="167">
        <v>60</v>
      </c>
      <c r="I215" s="180"/>
      <c r="J215" s="168">
        <f>ROUND(I215*H215,2)</f>
        <v>0</v>
      </c>
      <c r="K215" s="169"/>
      <c r="L215" s="170"/>
      <c r="M215" s="171" t="s">
        <v>1</v>
      </c>
      <c r="N215" s="251" t="s">
        <v>39</v>
      </c>
      <c r="O215" s="248">
        <v>0</v>
      </c>
      <c r="P215" s="248">
        <f>O215*H215</f>
        <v>0</v>
      </c>
      <c r="Q215" s="248">
        <v>0</v>
      </c>
      <c r="R215" s="248">
        <f>Q215*H215</f>
        <v>0</v>
      </c>
      <c r="S215" s="248">
        <v>0</v>
      </c>
      <c r="T215" s="160">
        <f>S215*H215</f>
        <v>0</v>
      </c>
      <c r="AR215" s="161" t="s">
        <v>170</v>
      </c>
      <c r="AT215" s="161" t="s">
        <v>322</v>
      </c>
      <c r="AU215" s="161" t="s">
        <v>80</v>
      </c>
      <c r="AY215" s="211" t="s">
        <v>138</v>
      </c>
      <c r="BE215" s="249">
        <f>IF(N215="základná",J215,0)</f>
        <v>0</v>
      </c>
      <c r="BF215" s="249">
        <f>IF(N215="znížená",J215,0)</f>
        <v>0</v>
      </c>
      <c r="BG215" s="249">
        <f>IF(N215="zákl. prenesená",J215,0)</f>
        <v>0</v>
      </c>
      <c r="BH215" s="249">
        <f>IF(N215="zníž. prenesená",J215,0)</f>
        <v>0</v>
      </c>
      <c r="BI215" s="249">
        <f>IF(N215="nulová",J215,0)</f>
        <v>0</v>
      </c>
      <c r="BJ215" s="211" t="s">
        <v>86</v>
      </c>
      <c r="BK215" s="249">
        <f>ROUND(I215*H215,2)</f>
        <v>0</v>
      </c>
      <c r="BL215" s="211" t="s">
        <v>144</v>
      </c>
      <c r="BM215" s="161" t="s">
        <v>767</v>
      </c>
    </row>
    <row r="216" spans="2:65" s="2" customFormat="1" ht="33" customHeight="1">
      <c r="B216" s="246"/>
      <c r="C216" s="163" t="s">
        <v>459</v>
      </c>
      <c r="D216" s="163" t="s">
        <v>322</v>
      </c>
      <c r="E216" s="164" t="s">
        <v>4426</v>
      </c>
      <c r="F216" s="165" t="s">
        <v>4427</v>
      </c>
      <c r="G216" s="166" t="s">
        <v>148</v>
      </c>
      <c r="H216" s="167">
        <v>5</v>
      </c>
      <c r="I216" s="180"/>
      <c r="J216" s="168">
        <f>ROUND(I216*H216,2)</f>
        <v>0</v>
      </c>
      <c r="K216" s="169"/>
      <c r="L216" s="170"/>
      <c r="M216" s="171" t="s">
        <v>1</v>
      </c>
      <c r="N216" s="251" t="s">
        <v>39</v>
      </c>
      <c r="O216" s="248">
        <v>0</v>
      </c>
      <c r="P216" s="248">
        <f>O216*H216</f>
        <v>0</v>
      </c>
      <c r="Q216" s="248">
        <v>0</v>
      </c>
      <c r="R216" s="248">
        <f>Q216*H216</f>
        <v>0</v>
      </c>
      <c r="S216" s="248">
        <v>0</v>
      </c>
      <c r="T216" s="160">
        <f>S216*H216</f>
        <v>0</v>
      </c>
      <c r="AR216" s="161" t="s">
        <v>170</v>
      </c>
      <c r="AT216" s="161" t="s">
        <v>322</v>
      </c>
      <c r="AU216" s="161" t="s">
        <v>80</v>
      </c>
      <c r="AY216" s="211" t="s">
        <v>138</v>
      </c>
      <c r="BE216" s="249">
        <f>IF(N216="základná",J216,0)</f>
        <v>0</v>
      </c>
      <c r="BF216" s="249">
        <f>IF(N216="znížená",J216,0)</f>
        <v>0</v>
      </c>
      <c r="BG216" s="249">
        <f>IF(N216="zákl. prenesená",J216,0)</f>
        <v>0</v>
      </c>
      <c r="BH216" s="249">
        <f>IF(N216="zníž. prenesená",J216,0)</f>
        <v>0</v>
      </c>
      <c r="BI216" s="249">
        <f>IF(N216="nulová",J216,0)</f>
        <v>0</v>
      </c>
      <c r="BJ216" s="211" t="s">
        <v>86</v>
      </c>
      <c r="BK216" s="249">
        <f>ROUND(I216*H216,2)</f>
        <v>0</v>
      </c>
      <c r="BL216" s="211" t="s">
        <v>144</v>
      </c>
      <c r="BM216" s="161" t="s">
        <v>780</v>
      </c>
    </row>
    <row r="217" spans="2:65" s="2" customFormat="1" ht="16.5" customHeight="1">
      <c r="B217" s="246"/>
      <c r="C217" s="163" t="s">
        <v>463</v>
      </c>
      <c r="D217" s="163" t="s">
        <v>322</v>
      </c>
      <c r="E217" s="164" t="s">
        <v>4428</v>
      </c>
      <c r="F217" s="165" t="s">
        <v>4429</v>
      </c>
      <c r="G217" s="166" t="s">
        <v>148</v>
      </c>
      <c r="H217" s="167">
        <v>32</v>
      </c>
      <c r="I217" s="180"/>
      <c r="J217" s="168">
        <f>ROUND(I217*H217,2)</f>
        <v>0</v>
      </c>
      <c r="K217" s="169"/>
      <c r="L217" s="170"/>
      <c r="M217" s="171" t="s">
        <v>1</v>
      </c>
      <c r="N217" s="251" t="s">
        <v>39</v>
      </c>
      <c r="O217" s="248">
        <v>0</v>
      </c>
      <c r="P217" s="248">
        <f>O217*H217</f>
        <v>0</v>
      </c>
      <c r="Q217" s="248">
        <v>0</v>
      </c>
      <c r="R217" s="248">
        <f>Q217*H217</f>
        <v>0</v>
      </c>
      <c r="S217" s="248">
        <v>0</v>
      </c>
      <c r="T217" s="160">
        <f>S217*H217</f>
        <v>0</v>
      </c>
      <c r="AR217" s="161" t="s">
        <v>170</v>
      </c>
      <c r="AT217" s="161" t="s">
        <v>322</v>
      </c>
      <c r="AU217" s="161" t="s">
        <v>80</v>
      </c>
      <c r="AY217" s="211" t="s">
        <v>138</v>
      </c>
      <c r="BE217" s="249">
        <f>IF(N217="základná",J217,0)</f>
        <v>0</v>
      </c>
      <c r="BF217" s="249">
        <f>IF(N217="znížená",J217,0)</f>
        <v>0</v>
      </c>
      <c r="BG217" s="249">
        <f>IF(N217="zákl. prenesená",J217,0)</f>
        <v>0</v>
      </c>
      <c r="BH217" s="249">
        <f>IF(N217="zníž. prenesená",J217,0)</f>
        <v>0</v>
      </c>
      <c r="BI217" s="249">
        <f>IF(N217="nulová",J217,0)</f>
        <v>0</v>
      </c>
      <c r="BJ217" s="211" t="s">
        <v>86</v>
      </c>
      <c r="BK217" s="249">
        <f>ROUND(I217*H217,2)</f>
        <v>0</v>
      </c>
      <c r="BL217" s="211" t="s">
        <v>144</v>
      </c>
      <c r="BM217" s="161" t="s">
        <v>792</v>
      </c>
    </row>
    <row r="218" spans="2:65" s="239" customFormat="1" ht="25.9" customHeight="1">
      <c r="B218" s="240"/>
      <c r="D218" s="138" t="s">
        <v>72</v>
      </c>
      <c r="E218" s="139" t="s">
        <v>4101</v>
      </c>
      <c r="F218" s="139" t="s">
        <v>1411</v>
      </c>
      <c r="J218" s="241">
        <f>BK218</f>
        <v>0</v>
      </c>
      <c r="L218" s="240"/>
      <c r="M218" s="242"/>
      <c r="P218" s="243">
        <f>SUM(P219:P220)</f>
        <v>0</v>
      </c>
      <c r="R218" s="243">
        <f>SUM(R219:R220)</f>
        <v>0</v>
      </c>
      <c r="T218" s="244">
        <f>SUM(T219:T220)</f>
        <v>0</v>
      </c>
      <c r="AR218" s="138" t="s">
        <v>80</v>
      </c>
      <c r="AT218" s="145" t="s">
        <v>72</v>
      </c>
      <c r="AU218" s="145" t="s">
        <v>73</v>
      </c>
      <c r="AY218" s="138" t="s">
        <v>138</v>
      </c>
      <c r="BK218" s="146">
        <f>SUM(BK219:BK220)</f>
        <v>0</v>
      </c>
    </row>
    <row r="219" spans="2:65" s="2" customFormat="1" ht="16.5" customHeight="1">
      <c r="B219" s="246"/>
      <c r="C219" s="150" t="s">
        <v>467</v>
      </c>
      <c r="D219" s="150" t="s">
        <v>140</v>
      </c>
      <c r="E219" s="151" t="s">
        <v>4430</v>
      </c>
      <c r="F219" s="152" t="s">
        <v>4431</v>
      </c>
      <c r="G219" s="153" t="s">
        <v>299</v>
      </c>
      <c r="H219" s="154">
        <v>1</v>
      </c>
      <c r="I219" s="178"/>
      <c r="J219" s="155">
        <f>ROUND(I219*H219,2)</f>
        <v>0</v>
      </c>
      <c r="K219" s="247"/>
      <c r="L219" s="39"/>
      <c r="M219" s="157" t="s">
        <v>1</v>
      </c>
      <c r="N219" s="234" t="s">
        <v>39</v>
      </c>
      <c r="O219" s="248">
        <v>0</v>
      </c>
      <c r="P219" s="248">
        <f>O219*H219</f>
        <v>0</v>
      </c>
      <c r="Q219" s="248">
        <v>0</v>
      </c>
      <c r="R219" s="248">
        <f>Q219*H219</f>
        <v>0</v>
      </c>
      <c r="S219" s="248">
        <v>0</v>
      </c>
      <c r="T219" s="160">
        <f>S219*H219</f>
        <v>0</v>
      </c>
      <c r="AR219" s="161" t="s">
        <v>144</v>
      </c>
      <c r="AT219" s="161" t="s">
        <v>140</v>
      </c>
      <c r="AU219" s="161" t="s">
        <v>80</v>
      </c>
      <c r="AY219" s="211" t="s">
        <v>138</v>
      </c>
      <c r="BE219" s="249">
        <f>IF(N219="základná",J219,0)</f>
        <v>0</v>
      </c>
      <c r="BF219" s="249">
        <f>IF(N219="znížená",J219,0)</f>
        <v>0</v>
      </c>
      <c r="BG219" s="249">
        <f>IF(N219="zákl. prenesená",J219,0)</f>
        <v>0</v>
      </c>
      <c r="BH219" s="249">
        <f>IF(N219="zníž. prenesená",J219,0)</f>
        <v>0</v>
      </c>
      <c r="BI219" s="249">
        <f>IF(N219="nulová",J219,0)</f>
        <v>0</v>
      </c>
      <c r="BJ219" s="211" t="s">
        <v>86</v>
      </c>
      <c r="BK219" s="249">
        <f>ROUND(I219*H219,2)</f>
        <v>0</v>
      </c>
      <c r="BL219" s="211" t="s">
        <v>144</v>
      </c>
      <c r="BM219" s="161" t="s">
        <v>800</v>
      </c>
    </row>
    <row r="220" spans="2:65" s="2" customFormat="1" ht="16.5" customHeight="1">
      <c r="B220" s="246"/>
      <c r="C220" s="150" t="s">
        <v>471</v>
      </c>
      <c r="D220" s="150" t="s">
        <v>140</v>
      </c>
      <c r="E220" s="151" t="s">
        <v>4432</v>
      </c>
      <c r="F220" s="152" t="s">
        <v>4433</v>
      </c>
      <c r="G220" s="153" t="s">
        <v>299</v>
      </c>
      <c r="H220" s="154">
        <v>1</v>
      </c>
      <c r="I220" s="178"/>
      <c r="J220" s="155">
        <f>ROUND(I220*H220,2)</f>
        <v>0</v>
      </c>
      <c r="K220" s="247"/>
      <c r="L220" s="39"/>
      <c r="M220" s="173" t="s">
        <v>1</v>
      </c>
      <c r="N220" s="174" t="s">
        <v>39</v>
      </c>
      <c r="O220" s="175">
        <v>0</v>
      </c>
      <c r="P220" s="175">
        <f>O220*H220</f>
        <v>0</v>
      </c>
      <c r="Q220" s="175">
        <v>0</v>
      </c>
      <c r="R220" s="175">
        <f>Q220*H220</f>
        <v>0</v>
      </c>
      <c r="S220" s="175">
        <v>0</v>
      </c>
      <c r="T220" s="176">
        <f>S220*H220</f>
        <v>0</v>
      </c>
      <c r="AR220" s="161" t="s">
        <v>144</v>
      </c>
      <c r="AT220" s="161" t="s">
        <v>140</v>
      </c>
      <c r="AU220" s="161" t="s">
        <v>80</v>
      </c>
      <c r="AY220" s="211" t="s">
        <v>138</v>
      </c>
      <c r="BE220" s="249">
        <f>IF(N220="základná",J220,0)</f>
        <v>0</v>
      </c>
      <c r="BF220" s="249">
        <f>IF(N220="znížená",J220,0)</f>
        <v>0</v>
      </c>
      <c r="BG220" s="249">
        <f>IF(N220="zákl. prenesená",J220,0)</f>
        <v>0</v>
      </c>
      <c r="BH220" s="249">
        <f>IF(N220="zníž. prenesená",J220,0)</f>
        <v>0</v>
      </c>
      <c r="BI220" s="249">
        <f>IF(N220="nulová",J220,0)</f>
        <v>0</v>
      </c>
      <c r="BJ220" s="211" t="s">
        <v>86</v>
      </c>
      <c r="BK220" s="249">
        <f>ROUND(I220*H220,2)</f>
        <v>0</v>
      </c>
      <c r="BL220" s="211" t="s">
        <v>144</v>
      </c>
      <c r="BM220" s="161" t="s">
        <v>808</v>
      </c>
    </row>
    <row r="221" spans="2:65" s="2" customFormat="1" ht="6.95" customHeight="1">
      <c r="B221" s="216"/>
      <c r="C221" s="217"/>
      <c r="D221" s="217"/>
      <c r="E221" s="217"/>
      <c r="F221" s="217"/>
      <c r="G221" s="217"/>
      <c r="H221" s="217"/>
      <c r="I221" s="217"/>
      <c r="J221" s="217"/>
      <c r="K221" s="217"/>
      <c r="L221" s="39"/>
    </row>
  </sheetData>
  <autoFilter ref="C130:K220" xr:uid="{00000000-0009-0000-0000-000006000000}"/>
  <mergeCells count="12">
    <mergeCell ref="E123:H123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M100"/>
  <sheetViews>
    <sheetView showGridLines="0" topLeftCell="A67" workbookViewId="0">
      <selection activeCell="AI99" sqref="AI9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305" t="s">
        <v>5</v>
      </c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298" t="s">
        <v>12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300" t="s">
        <v>14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28</v>
      </c>
      <c r="AK17" s="23" t="s">
        <v>24</v>
      </c>
      <c r="AN17" s="21" t="s">
        <v>1</v>
      </c>
      <c r="AR17" s="17"/>
      <c r="BS17" s="14" t="s">
        <v>29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30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31</v>
      </c>
      <c r="AK20" s="23" t="s">
        <v>24</v>
      </c>
      <c r="AN20" s="21" t="s">
        <v>1</v>
      </c>
      <c r="AR20" s="17"/>
      <c r="BS20" s="14" t="s">
        <v>29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32</v>
      </c>
      <c r="J22" s="194" t="s">
        <v>1969</v>
      </c>
      <c r="AR22" s="17"/>
    </row>
    <row r="23" spans="1:71" s="1" customFormat="1" ht="16.5" customHeight="1">
      <c r="B23" s="17"/>
      <c r="E23" s="301" t="s">
        <v>1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302">
        <f>ROUND(AG94,2)</f>
        <v>0</v>
      </c>
      <c r="AL26" s="303"/>
      <c r="AM26" s="303"/>
      <c r="AN26" s="303"/>
      <c r="AO26" s="303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04" t="s">
        <v>34</v>
      </c>
      <c r="M28" s="304"/>
      <c r="N28" s="304"/>
      <c r="O28" s="304"/>
      <c r="P28" s="304"/>
      <c r="Q28" s="26"/>
      <c r="R28" s="26"/>
      <c r="S28" s="26"/>
      <c r="T28" s="26"/>
      <c r="U28" s="26"/>
      <c r="V28" s="26"/>
      <c r="W28" s="304" t="s">
        <v>35</v>
      </c>
      <c r="X28" s="304"/>
      <c r="Y28" s="304"/>
      <c r="Z28" s="304"/>
      <c r="AA28" s="304"/>
      <c r="AB28" s="304"/>
      <c r="AC28" s="304"/>
      <c r="AD28" s="304"/>
      <c r="AE28" s="304"/>
      <c r="AF28" s="26"/>
      <c r="AG28" s="26"/>
      <c r="AH28" s="26"/>
      <c r="AI28" s="26"/>
      <c r="AJ28" s="26"/>
      <c r="AK28" s="304" t="s">
        <v>36</v>
      </c>
      <c r="AL28" s="304"/>
      <c r="AM28" s="304"/>
      <c r="AN28" s="304"/>
      <c r="AO28" s="304"/>
      <c r="AP28" s="26"/>
      <c r="AQ28" s="26"/>
      <c r="AR28" s="27"/>
      <c r="BE28" s="26"/>
    </row>
    <row r="29" spans="1:71" s="3" customFormat="1" ht="14.45" customHeight="1">
      <c r="B29" s="31"/>
      <c r="D29" s="23" t="s">
        <v>37</v>
      </c>
      <c r="F29" s="32" t="s">
        <v>38</v>
      </c>
      <c r="L29" s="306">
        <v>0.2</v>
      </c>
      <c r="M29" s="307"/>
      <c r="N29" s="307"/>
      <c r="O29" s="307"/>
      <c r="P29" s="307"/>
      <c r="Q29" s="33"/>
      <c r="R29" s="33"/>
      <c r="S29" s="33"/>
      <c r="T29" s="33"/>
      <c r="U29" s="33"/>
      <c r="V29" s="33"/>
      <c r="W29" s="308">
        <f>ROUND(AZ94, 2)</f>
        <v>0</v>
      </c>
      <c r="X29" s="307"/>
      <c r="Y29" s="307"/>
      <c r="Z29" s="307"/>
      <c r="AA29" s="307"/>
      <c r="AB29" s="307"/>
      <c r="AC29" s="307"/>
      <c r="AD29" s="307"/>
      <c r="AE29" s="307"/>
      <c r="AF29" s="33"/>
      <c r="AG29" s="33"/>
      <c r="AH29" s="33"/>
      <c r="AI29" s="33"/>
      <c r="AJ29" s="33"/>
      <c r="AK29" s="308">
        <f>ROUND(AV94, 2)</f>
        <v>0</v>
      </c>
      <c r="AL29" s="307"/>
      <c r="AM29" s="307"/>
      <c r="AN29" s="307"/>
      <c r="AO29" s="307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39</v>
      </c>
      <c r="L30" s="297">
        <v>0.2</v>
      </c>
      <c r="M30" s="296"/>
      <c r="N30" s="296"/>
      <c r="O30" s="296"/>
      <c r="P30" s="296"/>
      <c r="W30" s="295">
        <f>ROUND(BA94, 2)</f>
        <v>0</v>
      </c>
      <c r="X30" s="296"/>
      <c r="Y30" s="296"/>
      <c r="Z30" s="296"/>
      <c r="AA30" s="296"/>
      <c r="AB30" s="296"/>
      <c r="AC30" s="296"/>
      <c r="AD30" s="296"/>
      <c r="AE30" s="296"/>
      <c r="AK30" s="295">
        <f>ROUND(AW94, 2)</f>
        <v>0</v>
      </c>
      <c r="AL30" s="296"/>
      <c r="AM30" s="296"/>
      <c r="AN30" s="296"/>
      <c r="AO30" s="296"/>
      <c r="AR30" s="31"/>
    </row>
    <row r="31" spans="1:71" s="3" customFormat="1" ht="14.45" hidden="1" customHeight="1">
      <c r="B31" s="31"/>
      <c r="F31" s="23" t="s">
        <v>40</v>
      </c>
      <c r="L31" s="297">
        <v>0.2</v>
      </c>
      <c r="M31" s="296"/>
      <c r="N31" s="296"/>
      <c r="O31" s="296"/>
      <c r="P31" s="296"/>
      <c r="W31" s="295">
        <f>ROUND(BB94, 2)</f>
        <v>0</v>
      </c>
      <c r="X31" s="296"/>
      <c r="Y31" s="296"/>
      <c r="Z31" s="296"/>
      <c r="AA31" s="296"/>
      <c r="AB31" s="296"/>
      <c r="AC31" s="296"/>
      <c r="AD31" s="296"/>
      <c r="AE31" s="296"/>
      <c r="AK31" s="295">
        <v>0</v>
      </c>
      <c r="AL31" s="296"/>
      <c r="AM31" s="296"/>
      <c r="AN31" s="296"/>
      <c r="AO31" s="296"/>
      <c r="AR31" s="31"/>
    </row>
    <row r="32" spans="1:71" s="3" customFormat="1" ht="14.45" hidden="1" customHeight="1">
      <c r="B32" s="31"/>
      <c r="F32" s="23" t="s">
        <v>41</v>
      </c>
      <c r="L32" s="297">
        <v>0.2</v>
      </c>
      <c r="M32" s="296"/>
      <c r="N32" s="296"/>
      <c r="O32" s="296"/>
      <c r="P32" s="296"/>
      <c r="W32" s="295">
        <f>ROUND(BC94, 2)</f>
        <v>0</v>
      </c>
      <c r="X32" s="296"/>
      <c r="Y32" s="296"/>
      <c r="Z32" s="296"/>
      <c r="AA32" s="296"/>
      <c r="AB32" s="296"/>
      <c r="AC32" s="296"/>
      <c r="AD32" s="296"/>
      <c r="AE32" s="296"/>
      <c r="AK32" s="295">
        <v>0</v>
      </c>
      <c r="AL32" s="296"/>
      <c r="AM32" s="296"/>
      <c r="AN32" s="296"/>
      <c r="AO32" s="296"/>
      <c r="AR32" s="31"/>
    </row>
    <row r="33" spans="1:57" s="3" customFormat="1" ht="14.45" hidden="1" customHeight="1">
      <c r="B33" s="31"/>
      <c r="F33" s="32" t="s">
        <v>42</v>
      </c>
      <c r="L33" s="306">
        <v>0</v>
      </c>
      <c r="M33" s="307"/>
      <c r="N33" s="307"/>
      <c r="O33" s="307"/>
      <c r="P33" s="307"/>
      <c r="Q33" s="33"/>
      <c r="R33" s="33"/>
      <c r="S33" s="33"/>
      <c r="T33" s="33"/>
      <c r="U33" s="33"/>
      <c r="V33" s="33"/>
      <c r="W33" s="308">
        <f>ROUND(BD94, 2)</f>
        <v>0</v>
      </c>
      <c r="X33" s="307"/>
      <c r="Y33" s="307"/>
      <c r="Z33" s="307"/>
      <c r="AA33" s="307"/>
      <c r="AB33" s="307"/>
      <c r="AC33" s="307"/>
      <c r="AD33" s="307"/>
      <c r="AE33" s="307"/>
      <c r="AF33" s="33"/>
      <c r="AG33" s="33"/>
      <c r="AH33" s="33"/>
      <c r="AI33" s="33"/>
      <c r="AJ33" s="33"/>
      <c r="AK33" s="308">
        <v>0</v>
      </c>
      <c r="AL33" s="307"/>
      <c r="AM33" s="307"/>
      <c r="AN33" s="307"/>
      <c r="AO33" s="307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312" t="s">
        <v>45</v>
      </c>
      <c r="Y35" s="310"/>
      <c r="Z35" s="310"/>
      <c r="AA35" s="310"/>
      <c r="AB35" s="310"/>
      <c r="AC35" s="37"/>
      <c r="AD35" s="37"/>
      <c r="AE35" s="37"/>
      <c r="AF35" s="37"/>
      <c r="AG35" s="37"/>
      <c r="AH35" s="37"/>
      <c r="AI35" s="37"/>
      <c r="AJ35" s="37"/>
      <c r="AK35" s="309">
        <f>SUM(AK26:AK33)</f>
        <v>0</v>
      </c>
      <c r="AL35" s="310"/>
      <c r="AM35" s="310"/>
      <c r="AN35" s="310"/>
      <c r="AO35" s="311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2" t="s">
        <v>48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49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48</v>
      </c>
      <c r="AI60" s="29"/>
      <c r="AJ60" s="29"/>
      <c r="AK60" s="29"/>
      <c r="AL60" s="29"/>
      <c r="AM60" s="42" t="s">
        <v>49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40" t="s">
        <v>50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51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2" t="s">
        <v>48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49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48</v>
      </c>
      <c r="AI75" s="29"/>
      <c r="AJ75" s="29"/>
      <c r="AK75" s="29"/>
      <c r="AL75" s="29"/>
      <c r="AM75" s="42" t="s">
        <v>49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5" customHeight="1">
      <c r="A82" s="26"/>
      <c r="B82" s="27"/>
      <c r="C82" s="18" t="s">
        <v>52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11</v>
      </c>
      <c r="L84" s="4" t="str">
        <f>K5</f>
        <v>78-uprava</v>
      </c>
      <c r="AR84" s="48"/>
    </row>
    <row r="85" spans="1:91" s="5" customFormat="1" ht="36.950000000000003" customHeight="1">
      <c r="B85" s="49"/>
      <c r="C85" s="50" t="s">
        <v>13</v>
      </c>
      <c r="L85" s="272" t="str">
        <f>K6</f>
        <v>Dom Hudby - Obnova objektu NKP aktualizácia+etapizácia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Bratislava, Panenská 11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274" t="str">
        <f>IF(AN8= "","",AN8)</f>
        <v>27. 7. 2021</v>
      </c>
      <c r="AN87" s="274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GIB Hlavné mesto SR Bratislva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27</v>
      </c>
      <c r="AJ89" s="26"/>
      <c r="AK89" s="26"/>
      <c r="AL89" s="26"/>
      <c r="AM89" s="275" t="str">
        <f>IF(E17="","",E17)</f>
        <v>Ing. arch. Matúš Ivanič</v>
      </c>
      <c r="AN89" s="276"/>
      <c r="AO89" s="276"/>
      <c r="AP89" s="276"/>
      <c r="AQ89" s="26"/>
      <c r="AR89" s="27"/>
      <c r="AS89" s="277" t="s">
        <v>53</v>
      </c>
      <c r="AT89" s="278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30</v>
      </c>
      <c r="AJ90" s="26"/>
      <c r="AK90" s="26"/>
      <c r="AL90" s="26"/>
      <c r="AM90" s="275" t="str">
        <f>IF(E20="","",E20)</f>
        <v>Rosoft, s.r.o.</v>
      </c>
      <c r="AN90" s="276"/>
      <c r="AO90" s="276"/>
      <c r="AP90" s="276"/>
      <c r="AQ90" s="26"/>
      <c r="AR90" s="27"/>
      <c r="AS90" s="279"/>
      <c r="AT90" s="280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79"/>
      <c r="AT91" s="280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281" t="s">
        <v>54</v>
      </c>
      <c r="D92" s="282"/>
      <c r="E92" s="282"/>
      <c r="F92" s="282"/>
      <c r="G92" s="282"/>
      <c r="H92" s="57"/>
      <c r="I92" s="283" t="s">
        <v>55</v>
      </c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5" t="s">
        <v>56</v>
      </c>
      <c r="AH92" s="282"/>
      <c r="AI92" s="282"/>
      <c r="AJ92" s="282"/>
      <c r="AK92" s="282"/>
      <c r="AL92" s="282"/>
      <c r="AM92" s="282"/>
      <c r="AN92" s="283" t="s">
        <v>57</v>
      </c>
      <c r="AO92" s="282"/>
      <c r="AP92" s="284"/>
      <c r="AQ92" s="58" t="s">
        <v>58</v>
      </c>
      <c r="AR92" s="27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50000000000003" customHeight="1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93">
        <f>ROUND(AG95,2)</f>
        <v>0</v>
      </c>
      <c r="AH94" s="293"/>
      <c r="AI94" s="293"/>
      <c r="AJ94" s="293"/>
      <c r="AK94" s="293"/>
      <c r="AL94" s="293"/>
      <c r="AM94" s="293"/>
      <c r="AN94" s="294">
        <f>SUM(AG94,AT94)</f>
        <v>0</v>
      </c>
      <c r="AO94" s="294"/>
      <c r="AP94" s="294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23052.798900000002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4</v>
      </c>
      <c r="BX94" s="74" t="s">
        <v>76</v>
      </c>
      <c r="CL94" s="74" t="s">
        <v>1</v>
      </c>
    </row>
    <row r="95" spans="1:91" s="7" customFormat="1" ht="24.75" customHeight="1">
      <c r="B95" s="76"/>
      <c r="C95" s="77"/>
      <c r="D95" s="288" t="s">
        <v>77</v>
      </c>
      <c r="E95" s="288"/>
      <c r="F95" s="288"/>
      <c r="G95" s="288"/>
      <c r="H95" s="288"/>
      <c r="I95" s="78"/>
      <c r="J95" s="288" t="s">
        <v>78</v>
      </c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9">
        <f>ROUND(SUM(AG96:AG98),2)</f>
        <v>0</v>
      </c>
      <c r="AH95" s="287"/>
      <c r="AI95" s="287"/>
      <c r="AJ95" s="287"/>
      <c r="AK95" s="287"/>
      <c r="AL95" s="287"/>
      <c r="AM95" s="287"/>
      <c r="AN95" s="286">
        <f>SUM(AG95,AT95)</f>
        <v>0</v>
      </c>
      <c r="AO95" s="287"/>
      <c r="AP95" s="287"/>
      <c r="AQ95" s="79" t="s">
        <v>79</v>
      </c>
      <c r="AR95" s="76"/>
      <c r="AS95" s="80">
        <f>ROUND(SUM(AS96:AS98),2)</f>
        <v>0</v>
      </c>
      <c r="AT95" s="81">
        <f>ROUND(SUM(AV95:AW95),2)</f>
        <v>0</v>
      </c>
      <c r="AU95" s="82">
        <f>ROUND(SUM(AU96:AU98),5)</f>
        <v>23052.798900000002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ROUND(SUM(AZ96:AZ98),2)</f>
        <v>0</v>
      </c>
      <c r="BA95" s="81">
        <f>ROUND(SUM(BA96:BA98),2)</f>
        <v>0</v>
      </c>
      <c r="BB95" s="81">
        <f>ROUND(SUM(BB96:BB98),2)</f>
        <v>0</v>
      </c>
      <c r="BC95" s="81">
        <f>ROUND(SUM(BC96:BC98),2)</f>
        <v>0</v>
      </c>
      <c r="BD95" s="83">
        <f>ROUND(SUM(BD96:BD98),2)</f>
        <v>0</v>
      </c>
      <c r="BS95" s="84" t="s">
        <v>72</v>
      </c>
      <c r="BT95" s="84" t="s">
        <v>80</v>
      </c>
      <c r="BU95" s="84" t="s">
        <v>74</v>
      </c>
      <c r="BV95" s="84" t="s">
        <v>75</v>
      </c>
      <c r="BW95" s="84" t="s">
        <v>81</v>
      </c>
      <c r="BX95" s="84" t="s">
        <v>4</v>
      </c>
      <c r="CL95" s="84" t="s">
        <v>1</v>
      </c>
      <c r="CM95" s="84" t="s">
        <v>73</v>
      </c>
    </row>
    <row r="96" spans="1:91" s="4" customFormat="1" ht="35.25" customHeight="1">
      <c r="A96" s="85" t="s">
        <v>82</v>
      </c>
      <c r="B96" s="48"/>
      <c r="C96" s="10"/>
      <c r="D96" s="10"/>
      <c r="E96" s="290" t="s">
        <v>83</v>
      </c>
      <c r="F96" s="290"/>
      <c r="G96" s="290"/>
      <c r="H96" s="290"/>
      <c r="I96" s="290"/>
      <c r="J96" s="10"/>
      <c r="K96" s="290" t="s">
        <v>84</v>
      </c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1">
        <f>'01.1 - D 1.1 Arch. - I.etapa'!J32</f>
        <v>0</v>
      </c>
      <c r="AH96" s="292"/>
      <c r="AI96" s="292"/>
      <c r="AJ96" s="292"/>
      <c r="AK96" s="292"/>
      <c r="AL96" s="292"/>
      <c r="AM96" s="292"/>
      <c r="AN96" s="291">
        <f>SUM(AG96,AT96)</f>
        <v>0</v>
      </c>
      <c r="AO96" s="292"/>
      <c r="AP96" s="292"/>
      <c r="AQ96" s="86" t="s">
        <v>85</v>
      </c>
      <c r="AR96" s="48"/>
      <c r="AS96" s="87">
        <v>0</v>
      </c>
      <c r="AT96" s="88">
        <f>ROUND(SUM(AV96:AW96),2)</f>
        <v>0</v>
      </c>
      <c r="AU96" s="89">
        <f>'01.1 - D 1.1 Arch. - I.etapa'!P140</f>
        <v>23052.798896330001</v>
      </c>
      <c r="AV96" s="88">
        <f>'01.1 - D 1.1 Arch. - I.etapa'!J35</f>
        <v>0</v>
      </c>
      <c r="AW96" s="88">
        <f>'01.1 - D 1.1 Arch. - I.etapa'!J36</f>
        <v>0</v>
      </c>
      <c r="AX96" s="88">
        <f>'01.1 - D 1.1 Arch. - I.etapa'!J37</f>
        <v>0</v>
      </c>
      <c r="AY96" s="88">
        <f>'01.1 - D 1.1 Arch. - I.etapa'!J38</f>
        <v>0</v>
      </c>
      <c r="AZ96" s="88">
        <f>'01.1 - D 1.1 Arch. - I.etapa'!F35</f>
        <v>0</v>
      </c>
      <c r="BA96" s="88">
        <f>'01.1 - D 1.1 Arch. - I.etapa'!F36</f>
        <v>0</v>
      </c>
      <c r="BB96" s="88">
        <f>'01.1 - D 1.1 Arch. - I.etapa'!F37</f>
        <v>0</v>
      </c>
      <c r="BC96" s="88">
        <f>'01.1 - D 1.1 Arch. - I.etapa'!F38</f>
        <v>0</v>
      </c>
      <c r="BD96" s="90">
        <f>'01.1 - D 1.1 Arch. - I.etapa'!F39</f>
        <v>0</v>
      </c>
      <c r="BT96" s="21" t="s">
        <v>86</v>
      </c>
      <c r="BV96" s="21" t="s">
        <v>75</v>
      </c>
      <c r="BW96" s="21" t="s">
        <v>87</v>
      </c>
      <c r="BX96" s="21" t="s">
        <v>81</v>
      </c>
      <c r="CL96" s="21" t="s">
        <v>1</v>
      </c>
    </row>
    <row r="97" spans="1:90" s="4" customFormat="1" ht="16.5" customHeight="1">
      <c r="A97" s="85" t="s">
        <v>82</v>
      </c>
      <c r="B97" s="48"/>
      <c r="C97" s="10"/>
      <c r="D97" s="10"/>
      <c r="E97" s="290" t="s">
        <v>88</v>
      </c>
      <c r="F97" s="290"/>
      <c r="G97" s="290"/>
      <c r="H97" s="290"/>
      <c r="I97" s="290"/>
      <c r="J97" s="10"/>
      <c r="K97" s="290" t="s">
        <v>89</v>
      </c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1">
        <f>'01.2 - D1.3 Zdrav. - I.etapa'!J32</f>
        <v>0</v>
      </c>
      <c r="AH97" s="292"/>
      <c r="AI97" s="292"/>
      <c r="AJ97" s="292"/>
      <c r="AK97" s="292"/>
      <c r="AL97" s="292"/>
      <c r="AM97" s="292"/>
      <c r="AN97" s="291">
        <f>SUM(AG97,AT97)</f>
        <v>0</v>
      </c>
      <c r="AO97" s="292"/>
      <c r="AP97" s="292"/>
      <c r="AQ97" s="86" t="s">
        <v>85</v>
      </c>
      <c r="AR97" s="48"/>
      <c r="AS97" s="87">
        <v>0</v>
      </c>
      <c r="AT97" s="88">
        <f>ROUND(SUM(AV97:AW97),2)</f>
        <v>0</v>
      </c>
      <c r="AU97" s="89">
        <f>'01.2 - D1.3 Zdrav. - I.etapa'!P134</f>
        <v>0</v>
      </c>
      <c r="AV97" s="88">
        <f>'01.2 - D1.3 Zdrav. - I.etapa'!J35</f>
        <v>0</v>
      </c>
      <c r="AW97" s="88">
        <f>'01.2 - D1.3 Zdrav. - I.etapa'!J36</f>
        <v>0</v>
      </c>
      <c r="AX97" s="88">
        <f>'01.2 - D1.3 Zdrav. - I.etapa'!J37</f>
        <v>0</v>
      </c>
      <c r="AY97" s="88">
        <f>'01.2 - D1.3 Zdrav. - I.etapa'!J38</f>
        <v>0</v>
      </c>
      <c r="AZ97" s="88">
        <f>'01.2 - D1.3 Zdrav. - I.etapa'!F35</f>
        <v>0</v>
      </c>
      <c r="BA97" s="88">
        <f>'01.2 - D1.3 Zdrav. - I.etapa'!F36</f>
        <v>0</v>
      </c>
      <c r="BB97" s="88">
        <f>'01.2 - D1.3 Zdrav. - I.etapa'!F37</f>
        <v>0</v>
      </c>
      <c r="BC97" s="88">
        <f>'01.2 - D1.3 Zdrav. - I.etapa'!F38</f>
        <v>0</v>
      </c>
      <c r="BD97" s="90">
        <f>'01.2 - D1.3 Zdrav. - I.etapa'!F39</f>
        <v>0</v>
      </c>
      <c r="BT97" s="21" t="s">
        <v>86</v>
      </c>
      <c r="BV97" s="21" t="s">
        <v>75</v>
      </c>
      <c r="BW97" s="21" t="s">
        <v>90</v>
      </c>
      <c r="BX97" s="21" t="s">
        <v>81</v>
      </c>
      <c r="CL97" s="21" t="s">
        <v>1</v>
      </c>
    </row>
    <row r="98" spans="1:90" s="4" customFormat="1" ht="16.5" customHeight="1">
      <c r="A98" s="85" t="s">
        <v>82</v>
      </c>
      <c r="B98" s="48"/>
      <c r="C98" s="10"/>
      <c r="D98" s="10"/>
      <c r="E98" s="290" t="s">
        <v>91</v>
      </c>
      <c r="F98" s="290"/>
      <c r="G98" s="290"/>
      <c r="H98" s="290"/>
      <c r="I98" s="290"/>
      <c r="J98" s="10"/>
      <c r="K98" s="290" t="s">
        <v>92</v>
      </c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1">
        <f>'01.3 - D1.5 Elektro. - I.etapa'!J32</f>
        <v>0</v>
      </c>
      <c r="AH98" s="292"/>
      <c r="AI98" s="292"/>
      <c r="AJ98" s="292"/>
      <c r="AK98" s="292"/>
      <c r="AL98" s="292"/>
      <c r="AM98" s="292"/>
      <c r="AN98" s="291">
        <f>SUM(AG98,AT98)</f>
        <v>0</v>
      </c>
      <c r="AO98" s="292"/>
      <c r="AP98" s="292"/>
      <c r="AQ98" s="86" t="s">
        <v>85</v>
      </c>
      <c r="AR98" s="48"/>
      <c r="AS98" s="91">
        <v>0</v>
      </c>
      <c r="AT98" s="92">
        <f>ROUND(SUM(AV98:AW98),2)</f>
        <v>0</v>
      </c>
      <c r="AU98" s="93">
        <f>'01.3 - D1.5 Elektro. - I.etapa'!P121</f>
        <v>0</v>
      </c>
      <c r="AV98" s="92">
        <f>'01.3 - D1.5 Elektro. - I.etapa'!J35</f>
        <v>0</v>
      </c>
      <c r="AW98" s="92">
        <f>'01.3 - D1.5 Elektro. - I.etapa'!J36</f>
        <v>0</v>
      </c>
      <c r="AX98" s="92">
        <f>'01.3 - D1.5 Elektro. - I.etapa'!J37</f>
        <v>0</v>
      </c>
      <c r="AY98" s="92">
        <f>'01.3 - D1.5 Elektro. - I.etapa'!J38</f>
        <v>0</v>
      </c>
      <c r="AZ98" s="92">
        <f>'01.3 - D1.5 Elektro. - I.etapa'!F35</f>
        <v>0</v>
      </c>
      <c r="BA98" s="92">
        <f>'01.3 - D1.5 Elektro. - I.etapa'!F36</f>
        <v>0</v>
      </c>
      <c r="BB98" s="92">
        <f>'01.3 - D1.5 Elektro. - I.etapa'!F37</f>
        <v>0</v>
      </c>
      <c r="BC98" s="92">
        <f>'01.3 - D1.5 Elektro. - I.etapa'!F38</f>
        <v>0</v>
      </c>
      <c r="BD98" s="94">
        <f>'01.3 - D1.5 Elektro. - I.etapa'!F39</f>
        <v>0</v>
      </c>
      <c r="BT98" s="21" t="s">
        <v>86</v>
      </c>
      <c r="BV98" s="21" t="s">
        <v>75</v>
      </c>
      <c r="BW98" s="21" t="s">
        <v>93</v>
      </c>
      <c r="BX98" s="21" t="s">
        <v>81</v>
      </c>
      <c r="CL98" s="21" t="s">
        <v>1</v>
      </c>
    </row>
    <row r="99" spans="1:90" s="2" customFormat="1" ht="30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7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90" s="2" customFormat="1" ht="6.95" customHeight="1">
      <c r="A100" s="26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27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</sheetData>
  <mergeCells count="52"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  <mergeCell ref="W30:AE30"/>
    <mergeCell ref="L30:P30"/>
    <mergeCell ref="K5:AO5"/>
    <mergeCell ref="K6:AO6"/>
    <mergeCell ref="E23:AN23"/>
    <mergeCell ref="AK26:AO26"/>
    <mergeCell ref="AK28:AO28"/>
    <mergeCell ref="L28:P28"/>
    <mergeCell ref="W28:AE28"/>
    <mergeCell ref="K98:AF98"/>
    <mergeCell ref="AN98:AP98"/>
    <mergeCell ref="AG98:AM98"/>
    <mergeCell ref="E98:I98"/>
    <mergeCell ref="AG94:AM94"/>
    <mergeCell ref="AN94:AP94"/>
    <mergeCell ref="E96:I96"/>
    <mergeCell ref="K96:AF96"/>
    <mergeCell ref="AN96:AP96"/>
    <mergeCell ref="AG96:AM96"/>
    <mergeCell ref="K97:AF97"/>
    <mergeCell ref="AG97:AM97"/>
    <mergeCell ref="E97:I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O85"/>
    <mergeCell ref="AM87:AN87"/>
    <mergeCell ref="AM89:AP89"/>
    <mergeCell ref="AS89:AT91"/>
    <mergeCell ref="AM90:AP90"/>
  </mergeCells>
  <hyperlinks>
    <hyperlink ref="A96" location="'01.1 - D 1.1 Architektúra...'!C2" display="/" xr:uid="{00000000-0004-0000-0000-000000000000}"/>
    <hyperlink ref="A97" location="'01.2 - D1.3 Zdravotechnika'!C2" display="/" xr:uid="{00000000-0004-0000-0000-000001000000}"/>
    <hyperlink ref="A98" location="'01.3 - D1.5 Elektroinštal...'!C2" display="/" xr:uid="{00000000-0004-0000-0000-000002000000}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M477"/>
  <sheetViews>
    <sheetView showGridLines="0" topLeftCell="A127" workbookViewId="0">
      <selection activeCell="AN94" sqref="AN94:AP9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94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314" t="str">
        <f>'Rekapitulácia stavby - I.etapa'!K6</f>
        <v>Dom Hudby - Obnova objektu NKP aktualizácia+etapizácia</v>
      </c>
      <c r="F7" s="315"/>
      <c r="G7" s="315"/>
      <c r="H7" s="315"/>
      <c r="L7" s="17"/>
    </row>
    <row r="8" spans="1:46" s="1" customFormat="1" ht="12" customHeight="1">
      <c r="B8" s="17"/>
      <c r="D8" s="23" t="s">
        <v>95</v>
      </c>
      <c r="L8" s="17"/>
    </row>
    <row r="9" spans="1:46" s="2" customFormat="1" ht="16.5" customHeight="1">
      <c r="A9" s="26"/>
      <c r="B9" s="27"/>
      <c r="C9" s="26"/>
      <c r="D9" s="26"/>
      <c r="E9" s="314" t="s">
        <v>96</v>
      </c>
      <c r="F9" s="313"/>
      <c r="G9" s="313"/>
      <c r="H9" s="3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97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30" customHeight="1">
      <c r="A11" s="26"/>
      <c r="B11" s="27"/>
      <c r="C11" s="26"/>
      <c r="D11" s="26"/>
      <c r="E11" s="272" t="s">
        <v>98</v>
      </c>
      <c r="F11" s="313"/>
      <c r="G11" s="313"/>
      <c r="H11" s="313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 - I.etapa'!AN8</f>
        <v>27. 7. 2021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23</v>
      </c>
      <c r="F17" s="26"/>
      <c r="G17" s="26"/>
      <c r="H17" s="26"/>
      <c r="I17" s="23" t="s">
        <v>24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 - I.etapa'!AN13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98" t="str">
        <f>'Rekapitulácia stavby - I.etapa'!E14</f>
        <v xml:space="preserve"> </v>
      </c>
      <c r="F20" s="298"/>
      <c r="G20" s="298"/>
      <c r="H20" s="298"/>
      <c r="I20" s="23" t="s">
        <v>24</v>
      </c>
      <c r="J20" s="21" t="str">
        <f>'Rekapitulácia stavby - I.etapa'!AN14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31</v>
      </c>
      <c r="F26" s="26"/>
      <c r="G26" s="26"/>
      <c r="H26" s="26"/>
      <c r="I26" s="23" t="s">
        <v>24</v>
      </c>
      <c r="J26" s="21" t="s">
        <v>1</v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7"/>
      <c r="B29" s="98"/>
      <c r="C29" s="97"/>
      <c r="D29" s="97"/>
      <c r="E29" s="301" t="s">
        <v>1</v>
      </c>
      <c r="F29" s="301"/>
      <c r="G29" s="301"/>
      <c r="H29" s="301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100" t="s">
        <v>33</v>
      </c>
      <c r="E32" s="26"/>
      <c r="F32" s="26"/>
      <c r="G32" s="26"/>
      <c r="H32" s="26"/>
      <c r="I32" s="26"/>
      <c r="J32" s="68">
        <f>ROUND(J140,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101" t="s">
        <v>37</v>
      </c>
      <c r="E35" s="32" t="s">
        <v>38</v>
      </c>
      <c r="F35" s="102">
        <f>ROUND((SUM(BE140:BE476)),  2)</f>
        <v>0</v>
      </c>
      <c r="G35" s="103"/>
      <c r="H35" s="103"/>
      <c r="I35" s="104">
        <v>0.2</v>
      </c>
      <c r="J35" s="102">
        <f>ROUND(((SUM(BE140:BE476))*I35),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32" t="s">
        <v>39</v>
      </c>
      <c r="F36" s="105">
        <f>ROUND((SUM(BF140:BF476)),  2)</f>
        <v>0</v>
      </c>
      <c r="G36" s="26"/>
      <c r="H36" s="26"/>
      <c r="I36" s="106">
        <v>0.2</v>
      </c>
      <c r="J36" s="105">
        <f>ROUND(((SUM(BF140:BF476))*I36),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105">
        <f>ROUND((SUM(BG140:BG476)),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105">
        <f>ROUND((SUM(BH140:BH476)),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42</v>
      </c>
      <c r="F39" s="102">
        <f>ROUND((SUM(BI140:BI476)),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7"/>
      <c r="D41" s="108" t="s">
        <v>43</v>
      </c>
      <c r="E41" s="57"/>
      <c r="F41" s="57"/>
      <c r="G41" s="109" t="s">
        <v>44</v>
      </c>
      <c r="H41" s="110" t="s">
        <v>45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48</v>
      </c>
      <c r="E61" s="29"/>
      <c r="F61" s="113" t="s">
        <v>49</v>
      </c>
      <c r="G61" s="42" t="s">
        <v>48</v>
      </c>
      <c r="H61" s="29"/>
      <c r="I61" s="29"/>
      <c r="J61" s="114" t="s">
        <v>49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48</v>
      </c>
      <c r="E76" s="29"/>
      <c r="F76" s="113" t="s">
        <v>49</v>
      </c>
      <c r="G76" s="42" t="s">
        <v>48</v>
      </c>
      <c r="H76" s="29"/>
      <c r="I76" s="29"/>
      <c r="J76" s="114" t="s">
        <v>49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99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314" t="str">
        <f>E7</f>
        <v>Dom Hudby - Obnova objektu NKP aktualizácia+etapizácia</v>
      </c>
      <c r="F85" s="315"/>
      <c r="G85" s="315"/>
      <c r="H85" s="315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95</v>
      </c>
      <c r="L86" s="17"/>
    </row>
    <row r="87" spans="1:31" s="2" customFormat="1" ht="16.5" customHeight="1">
      <c r="A87" s="26"/>
      <c r="B87" s="27"/>
      <c r="C87" s="26"/>
      <c r="D87" s="26"/>
      <c r="E87" s="314" t="s">
        <v>96</v>
      </c>
      <c r="F87" s="313"/>
      <c r="G87" s="313"/>
      <c r="H87" s="3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97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30" customHeight="1">
      <c r="A89" s="26"/>
      <c r="B89" s="27"/>
      <c r="C89" s="26"/>
      <c r="D89" s="26"/>
      <c r="E89" s="272" t="str">
        <f>E11</f>
        <v>01.1 - D 1.1 Architektúra - D1.1.1 Búracie práce, D1.1.2 Nový stav, D1.1.3 Sanácia zvlhnutia, D1.2 Statika</v>
      </c>
      <c r="F89" s="313"/>
      <c r="G89" s="313"/>
      <c r="H89" s="313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Bratislava, Panenská 11</v>
      </c>
      <c r="G91" s="26"/>
      <c r="H91" s="26"/>
      <c r="I91" s="23" t="s">
        <v>19</v>
      </c>
      <c r="J91" s="52" t="str">
        <f>IF(J14="","",J14)</f>
        <v>27. 7. 2021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5.7" customHeight="1">
      <c r="A93" s="26"/>
      <c r="B93" s="27"/>
      <c r="C93" s="23" t="s">
        <v>21</v>
      </c>
      <c r="D93" s="26"/>
      <c r="E93" s="26"/>
      <c r="F93" s="21" t="str">
        <f>E17</f>
        <v>GIB Hlavné mesto SR Bratislva</v>
      </c>
      <c r="G93" s="26"/>
      <c r="H93" s="26"/>
      <c r="I93" s="23" t="s">
        <v>27</v>
      </c>
      <c r="J93" s="24" t="str">
        <f>E23</f>
        <v>Ing. arch. Matúš Ivanič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Rosoft, s.r.o.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15" t="s">
        <v>100</v>
      </c>
      <c r="D96" s="107"/>
      <c r="E96" s="107"/>
      <c r="F96" s="107"/>
      <c r="G96" s="107"/>
      <c r="H96" s="107"/>
      <c r="I96" s="107"/>
      <c r="J96" s="116" t="s">
        <v>101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7" t="s">
        <v>102</v>
      </c>
      <c r="D98" s="26"/>
      <c r="E98" s="26"/>
      <c r="F98" s="26"/>
      <c r="G98" s="26"/>
      <c r="H98" s="26"/>
      <c r="I98" s="26"/>
      <c r="J98" s="68">
        <f>J140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103</v>
      </c>
    </row>
    <row r="99" spans="1:47" s="9" customFormat="1" ht="24.95" customHeight="1">
      <c r="B99" s="118"/>
      <c r="D99" s="119" t="s">
        <v>104</v>
      </c>
      <c r="E99" s="120"/>
      <c r="F99" s="120"/>
      <c r="G99" s="120"/>
      <c r="H99" s="120"/>
      <c r="I99" s="120"/>
      <c r="J99" s="121">
        <f>J141</f>
        <v>0</v>
      </c>
      <c r="L99" s="118"/>
    </row>
    <row r="100" spans="1:47" s="10" customFormat="1" ht="19.899999999999999" customHeight="1">
      <c r="B100" s="122"/>
      <c r="D100" s="123" t="s">
        <v>105</v>
      </c>
      <c r="E100" s="124"/>
      <c r="F100" s="124"/>
      <c r="G100" s="124"/>
      <c r="H100" s="124"/>
      <c r="I100" s="124"/>
      <c r="J100" s="125">
        <f>J142</f>
        <v>0</v>
      </c>
      <c r="L100" s="122"/>
    </row>
    <row r="101" spans="1:47" s="10" customFormat="1" ht="19.899999999999999" customHeight="1">
      <c r="B101" s="122"/>
      <c r="D101" s="123" t="s">
        <v>106</v>
      </c>
      <c r="E101" s="124"/>
      <c r="F101" s="124"/>
      <c r="G101" s="124"/>
      <c r="H101" s="124"/>
      <c r="I101" s="124"/>
      <c r="J101" s="125">
        <f>J161</f>
        <v>0</v>
      </c>
      <c r="L101" s="122"/>
    </row>
    <row r="102" spans="1:47" s="10" customFormat="1" ht="19.899999999999999" customHeight="1">
      <c r="B102" s="122"/>
      <c r="D102" s="123" t="s">
        <v>107</v>
      </c>
      <c r="E102" s="124"/>
      <c r="F102" s="124"/>
      <c r="G102" s="124"/>
      <c r="H102" s="124"/>
      <c r="I102" s="124"/>
      <c r="J102" s="125">
        <f>J180</f>
        <v>0</v>
      </c>
      <c r="L102" s="122"/>
    </row>
    <row r="103" spans="1:47" s="10" customFormat="1" ht="19.899999999999999" customHeight="1">
      <c r="B103" s="122"/>
      <c r="D103" s="123" t="s">
        <v>108</v>
      </c>
      <c r="E103" s="124"/>
      <c r="F103" s="124"/>
      <c r="G103" s="124"/>
      <c r="H103" s="124"/>
      <c r="I103" s="124"/>
      <c r="J103" s="125">
        <f>J208</f>
        <v>0</v>
      </c>
      <c r="L103" s="122"/>
    </row>
    <row r="104" spans="1:47" s="10" customFormat="1" ht="19.899999999999999" customHeight="1">
      <c r="B104" s="122"/>
      <c r="D104" s="123" t="s">
        <v>109</v>
      </c>
      <c r="E104" s="124"/>
      <c r="F104" s="124"/>
      <c r="G104" s="124"/>
      <c r="H104" s="124"/>
      <c r="I104" s="124"/>
      <c r="J104" s="125">
        <f>J233</f>
        <v>0</v>
      </c>
      <c r="L104" s="122"/>
    </row>
    <row r="105" spans="1:47" s="10" customFormat="1" ht="19.899999999999999" customHeight="1">
      <c r="B105" s="122"/>
      <c r="D105" s="123" t="s">
        <v>110</v>
      </c>
      <c r="E105" s="124"/>
      <c r="F105" s="124"/>
      <c r="G105" s="124"/>
      <c r="H105" s="124"/>
      <c r="I105" s="124"/>
      <c r="J105" s="125">
        <f>J303</f>
        <v>0</v>
      </c>
      <c r="L105" s="122"/>
    </row>
    <row r="106" spans="1:47" s="9" customFormat="1" ht="24.95" customHeight="1">
      <c r="B106" s="118"/>
      <c r="D106" s="119" t="s">
        <v>111</v>
      </c>
      <c r="E106" s="120"/>
      <c r="F106" s="120"/>
      <c r="G106" s="120"/>
      <c r="H106" s="120"/>
      <c r="I106" s="120"/>
      <c r="J106" s="121">
        <f>J305</f>
        <v>0</v>
      </c>
      <c r="L106" s="118"/>
    </row>
    <row r="107" spans="1:47" s="10" customFormat="1" ht="19.899999999999999" customHeight="1">
      <c r="B107" s="122"/>
      <c r="D107" s="123" t="s">
        <v>112</v>
      </c>
      <c r="E107" s="124"/>
      <c r="F107" s="124"/>
      <c r="G107" s="124"/>
      <c r="H107" s="124"/>
      <c r="I107" s="124"/>
      <c r="J107" s="125">
        <f>J306</f>
        <v>0</v>
      </c>
      <c r="L107" s="122"/>
    </row>
    <row r="108" spans="1:47" s="10" customFormat="1" ht="19.899999999999999" customHeight="1">
      <c r="B108" s="122"/>
      <c r="D108" s="123" t="s">
        <v>113</v>
      </c>
      <c r="E108" s="124"/>
      <c r="F108" s="124"/>
      <c r="G108" s="124"/>
      <c r="H108" s="124"/>
      <c r="I108" s="124"/>
      <c r="J108" s="125">
        <f>J308</f>
        <v>0</v>
      </c>
      <c r="L108" s="122"/>
    </row>
    <row r="109" spans="1:47" s="10" customFormat="1" ht="19.899999999999999" customHeight="1">
      <c r="B109" s="122"/>
      <c r="D109" s="123" t="s">
        <v>114</v>
      </c>
      <c r="E109" s="124"/>
      <c r="F109" s="124"/>
      <c r="G109" s="124"/>
      <c r="H109" s="124"/>
      <c r="I109" s="124"/>
      <c r="J109" s="125">
        <f>J310</f>
        <v>0</v>
      </c>
      <c r="L109" s="122"/>
    </row>
    <row r="110" spans="1:47" s="10" customFormat="1" ht="19.899999999999999" customHeight="1">
      <c r="B110" s="122"/>
      <c r="D110" s="123" t="s">
        <v>115</v>
      </c>
      <c r="E110" s="124"/>
      <c r="F110" s="124"/>
      <c r="G110" s="124"/>
      <c r="H110" s="124"/>
      <c r="I110" s="124"/>
      <c r="J110" s="125">
        <f>J337</f>
        <v>0</v>
      </c>
      <c r="L110" s="122"/>
    </row>
    <row r="111" spans="1:47" s="10" customFormat="1" ht="19.899999999999999" customHeight="1">
      <c r="B111" s="122"/>
      <c r="D111" s="123" t="s">
        <v>116</v>
      </c>
      <c r="E111" s="124"/>
      <c r="F111" s="124"/>
      <c r="G111" s="124"/>
      <c r="H111" s="124"/>
      <c r="I111" s="124"/>
      <c r="J111" s="125">
        <f>J340</f>
        <v>0</v>
      </c>
      <c r="L111" s="122"/>
    </row>
    <row r="112" spans="1:47" s="10" customFormat="1" ht="19.899999999999999" customHeight="1">
      <c r="B112" s="122"/>
      <c r="D112" s="123" t="s">
        <v>117</v>
      </c>
      <c r="E112" s="124"/>
      <c r="F112" s="124"/>
      <c r="G112" s="124"/>
      <c r="H112" s="124"/>
      <c r="I112" s="124"/>
      <c r="J112" s="125">
        <f>J442</f>
        <v>0</v>
      </c>
      <c r="L112" s="122"/>
    </row>
    <row r="113" spans="1:31" s="10" customFormat="1" ht="19.899999999999999" customHeight="1">
      <c r="B113" s="122"/>
      <c r="D113" s="123" t="s">
        <v>118</v>
      </c>
      <c r="E113" s="124"/>
      <c r="F113" s="124"/>
      <c r="G113" s="124"/>
      <c r="H113" s="124"/>
      <c r="I113" s="124"/>
      <c r="J113" s="125">
        <f>J445</f>
        <v>0</v>
      </c>
      <c r="L113" s="122"/>
    </row>
    <row r="114" spans="1:31" s="10" customFormat="1" ht="19.899999999999999" customHeight="1">
      <c r="B114" s="122"/>
      <c r="D114" s="123" t="s">
        <v>119</v>
      </c>
      <c r="E114" s="124"/>
      <c r="F114" s="124"/>
      <c r="G114" s="124"/>
      <c r="H114" s="124"/>
      <c r="I114" s="124"/>
      <c r="J114" s="125">
        <f>J460</f>
        <v>0</v>
      </c>
      <c r="L114" s="122"/>
    </row>
    <row r="115" spans="1:31" s="10" customFormat="1" ht="19.899999999999999" customHeight="1">
      <c r="B115" s="122"/>
      <c r="D115" s="123" t="s">
        <v>120</v>
      </c>
      <c r="E115" s="124"/>
      <c r="F115" s="124"/>
      <c r="G115" s="124"/>
      <c r="H115" s="124"/>
      <c r="I115" s="124"/>
      <c r="J115" s="125">
        <f>J462</f>
        <v>0</v>
      </c>
      <c r="L115" s="122"/>
    </row>
    <row r="116" spans="1:31" s="10" customFormat="1" ht="19.899999999999999" customHeight="1">
      <c r="B116" s="122"/>
      <c r="D116" s="123" t="s">
        <v>121</v>
      </c>
      <c r="E116" s="124"/>
      <c r="F116" s="124"/>
      <c r="G116" s="124"/>
      <c r="H116" s="124"/>
      <c r="I116" s="124"/>
      <c r="J116" s="125">
        <f>J467</f>
        <v>0</v>
      </c>
      <c r="L116" s="122"/>
    </row>
    <row r="117" spans="1:31" s="10" customFormat="1" ht="19.899999999999999" customHeight="1">
      <c r="B117" s="122"/>
      <c r="D117" s="123" t="s">
        <v>122</v>
      </c>
      <c r="E117" s="124"/>
      <c r="F117" s="124"/>
      <c r="G117" s="124"/>
      <c r="H117" s="124"/>
      <c r="I117" s="124"/>
      <c r="J117" s="125">
        <f>J470</f>
        <v>0</v>
      </c>
      <c r="L117" s="122"/>
    </row>
    <row r="118" spans="1:31" s="9" customFormat="1" ht="24.95" customHeight="1">
      <c r="B118" s="118"/>
      <c r="D118" s="119" t="s">
        <v>123</v>
      </c>
      <c r="E118" s="120"/>
      <c r="F118" s="120"/>
      <c r="G118" s="120"/>
      <c r="H118" s="120"/>
      <c r="I118" s="120"/>
      <c r="J118" s="121">
        <f>J474</f>
        <v>0</v>
      </c>
      <c r="L118" s="118"/>
    </row>
    <row r="119" spans="1:31" s="2" customFormat="1" ht="21.7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6.95" customHeight="1">
      <c r="A120" s="26"/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4" spans="1:31" s="2" customFormat="1" ht="6.95" customHeight="1">
      <c r="A124" s="26"/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4.95" customHeight="1">
      <c r="A125" s="26"/>
      <c r="B125" s="27"/>
      <c r="C125" s="18" t="s">
        <v>124</v>
      </c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13</v>
      </c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6.5" customHeight="1">
      <c r="A128" s="26"/>
      <c r="B128" s="27"/>
      <c r="C128" s="26"/>
      <c r="D128" s="26"/>
      <c r="E128" s="314" t="str">
        <f>E7</f>
        <v>Dom Hudby - Obnova objektu NKP aktualizácia+etapizácia</v>
      </c>
      <c r="F128" s="315"/>
      <c r="G128" s="315"/>
      <c r="H128" s="315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" customFormat="1" ht="12" customHeight="1">
      <c r="B129" s="17"/>
      <c r="C129" s="23" t="s">
        <v>95</v>
      </c>
      <c r="L129" s="17"/>
    </row>
    <row r="130" spans="1:65" s="2" customFormat="1" ht="16.5" customHeight="1">
      <c r="A130" s="26"/>
      <c r="B130" s="27"/>
      <c r="C130" s="26"/>
      <c r="D130" s="26"/>
      <c r="E130" s="314" t="s">
        <v>96</v>
      </c>
      <c r="F130" s="313"/>
      <c r="G130" s="313"/>
      <c r="H130" s="313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>
      <c r="A131" s="26"/>
      <c r="B131" s="27"/>
      <c r="C131" s="23" t="s">
        <v>97</v>
      </c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30" customHeight="1">
      <c r="A132" s="26"/>
      <c r="B132" s="27"/>
      <c r="C132" s="26"/>
      <c r="D132" s="26"/>
      <c r="E132" s="272" t="str">
        <f>E11</f>
        <v>01.1 - D 1.1 Architektúra - D1.1.1 Búracie práce, D1.1.2 Nový stav, D1.1.3 Sanácia zvlhnutia, D1.2 Statika</v>
      </c>
      <c r="F132" s="313"/>
      <c r="G132" s="313"/>
      <c r="H132" s="313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6.9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2" customHeight="1">
      <c r="A134" s="26"/>
      <c r="B134" s="27"/>
      <c r="C134" s="23" t="s">
        <v>17</v>
      </c>
      <c r="D134" s="26"/>
      <c r="E134" s="26"/>
      <c r="F134" s="21" t="str">
        <f>F14</f>
        <v>Bratislava, Panenská 11</v>
      </c>
      <c r="G134" s="26"/>
      <c r="H134" s="26"/>
      <c r="I134" s="23" t="s">
        <v>19</v>
      </c>
      <c r="J134" s="52" t="str">
        <f>IF(J14="","",J14)</f>
        <v>27. 7. 2021</v>
      </c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6.9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2" customFormat="1" ht="25.7" customHeight="1">
      <c r="A136" s="26"/>
      <c r="B136" s="27"/>
      <c r="C136" s="23" t="s">
        <v>21</v>
      </c>
      <c r="D136" s="26"/>
      <c r="E136" s="26"/>
      <c r="F136" s="21" t="str">
        <f>E17</f>
        <v>GIB Hlavné mesto SR Bratislva</v>
      </c>
      <c r="G136" s="26"/>
      <c r="H136" s="26"/>
      <c r="I136" s="23" t="s">
        <v>27</v>
      </c>
      <c r="J136" s="24" t="str">
        <f>E23</f>
        <v>Ing. arch. Matúš Ivanič</v>
      </c>
      <c r="K136" s="26"/>
      <c r="L136" s="3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65" s="2" customFormat="1" ht="15.2" customHeight="1">
      <c r="A137" s="26"/>
      <c r="B137" s="27"/>
      <c r="C137" s="23" t="s">
        <v>25</v>
      </c>
      <c r="D137" s="26"/>
      <c r="E137" s="26"/>
      <c r="F137" s="21" t="str">
        <f>IF(E20="","",E20)</f>
        <v xml:space="preserve"> </v>
      </c>
      <c r="G137" s="26"/>
      <c r="H137" s="26"/>
      <c r="I137" s="23" t="s">
        <v>30</v>
      </c>
      <c r="J137" s="24" t="str">
        <f>E26</f>
        <v>Rosoft, s.r.o.</v>
      </c>
      <c r="K137" s="26"/>
      <c r="L137" s="39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65" s="2" customFormat="1" ht="10.35" customHeight="1">
      <c r="A138" s="26"/>
      <c r="B138" s="27"/>
      <c r="C138" s="26"/>
      <c r="D138" s="26"/>
      <c r="E138" s="26"/>
      <c r="F138" s="26"/>
      <c r="G138" s="26"/>
      <c r="H138" s="26"/>
      <c r="I138" s="26"/>
      <c r="J138" s="26"/>
      <c r="K138" s="26"/>
      <c r="L138" s="39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65" s="11" customFormat="1" ht="29.25" customHeight="1">
      <c r="A139" s="126"/>
      <c r="B139" s="127"/>
      <c r="C139" s="128" t="s">
        <v>125</v>
      </c>
      <c r="D139" s="129" t="s">
        <v>58</v>
      </c>
      <c r="E139" s="129" t="s">
        <v>54</v>
      </c>
      <c r="F139" s="129" t="s">
        <v>55</v>
      </c>
      <c r="G139" s="129" t="s">
        <v>126</v>
      </c>
      <c r="H139" s="129" t="s">
        <v>127</v>
      </c>
      <c r="I139" s="129" t="s">
        <v>128</v>
      </c>
      <c r="J139" s="130" t="s">
        <v>101</v>
      </c>
      <c r="K139" s="131" t="s">
        <v>129</v>
      </c>
      <c r="L139" s="132"/>
      <c r="M139" s="59" t="s">
        <v>1</v>
      </c>
      <c r="N139" s="60" t="s">
        <v>37</v>
      </c>
      <c r="O139" s="60" t="s">
        <v>130</v>
      </c>
      <c r="P139" s="60" t="s">
        <v>131</v>
      </c>
      <c r="Q139" s="60" t="s">
        <v>132</v>
      </c>
      <c r="R139" s="60" t="s">
        <v>133</v>
      </c>
      <c r="S139" s="60" t="s">
        <v>134</v>
      </c>
      <c r="T139" s="61" t="s">
        <v>135</v>
      </c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</row>
    <row r="140" spans="1:65" s="2" customFormat="1" ht="22.9" customHeight="1">
      <c r="A140" s="26"/>
      <c r="B140" s="27"/>
      <c r="C140" s="66" t="s">
        <v>102</v>
      </c>
      <c r="D140" s="26"/>
      <c r="E140" s="26"/>
      <c r="F140" s="26"/>
      <c r="G140" s="26"/>
      <c r="H140" s="26"/>
      <c r="I140" s="26"/>
      <c r="J140" s="133">
        <f>BK140</f>
        <v>0</v>
      </c>
      <c r="K140" s="26"/>
      <c r="L140" s="27"/>
      <c r="M140" s="62"/>
      <c r="N140" s="53"/>
      <c r="O140" s="63"/>
      <c r="P140" s="134">
        <f>P141+P305+P474</f>
        <v>23052.798896330001</v>
      </c>
      <c r="Q140" s="63"/>
      <c r="R140" s="134">
        <f>R141+R305+R474</f>
        <v>1000.81979097</v>
      </c>
      <c r="S140" s="63"/>
      <c r="T140" s="135">
        <f>T141+T305+T474</f>
        <v>1317.4339937599998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T140" s="14" t="s">
        <v>72</v>
      </c>
      <c r="AU140" s="14" t="s">
        <v>103</v>
      </c>
      <c r="BK140" s="136">
        <f>BK141+BK305+BK474</f>
        <v>0</v>
      </c>
    </row>
    <row r="141" spans="1:65" s="12" customFormat="1" ht="25.9" customHeight="1">
      <c r="B141" s="137"/>
      <c r="D141" s="138" t="s">
        <v>72</v>
      </c>
      <c r="E141" s="139" t="s">
        <v>136</v>
      </c>
      <c r="F141" s="139" t="s">
        <v>137</v>
      </c>
      <c r="J141" s="140">
        <f>BK141</f>
        <v>0</v>
      </c>
      <c r="L141" s="137"/>
      <c r="M141" s="141"/>
      <c r="N141" s="142"/>
      <c r="O141" s="142"/>
      <c r="P141" s="143">
        <f>P142+P161+P180+P208+P233+P303</f>
        <v>21028.88526237</v>
      </c>
      <c r="Q141" s="142"/>
      <c r="R141" s="143">
        <f>R142+R161+R180+R208+R233+R303</f>
        <v>950.21743075999996</v>
      </c>
      <c r="S141" s="142"/>
      <c r="T141" s="144">
        <f>T142+T161+T180+T208+T233+T303</f>
        <v>1200.6236429999999</v>
      </c>
      <c r="AR141" s="138" t="s">
        <v>80</v>
      </c>
      <c r="AT141" s="145" t="s">
        <v>72</v>
      </c>
      <c r="AU141" s="145" t="s">
        <v>73</v>
      </c>
      <c r="AY141" s="138" t="s">
        <v>138</v>
      </c>
      <c r="BK141" s="146">
        <f>BK142+BK161+BK180+BK208+BK233+BK303</f>
        <v>0</v>
      </c>
    </row>
    <row r="142" spans="1:65" s="12" customFormat="1" ht="22.9" customHeight="1">
      <c r="B142" s="137"/>
      <c r="D142" s="138" t="s">
        <v>72</v>
      </c>
      <c r="E142" s="147" t="s">
        <v>80</v>
      </c>
      <c r="F142" s="147" t="s">
        <v>139</v>
      </c>
      <c r="J142" s="148">
        <f>BK142</f>
        <v>0</v>
      </c>
      <c r="L142" s="137"/>
      <c r="M142" s="141"/>
      <c r="N142" s="142"/>
      <c r="O142" s="142"/>
      <c r="P142" s="143">
        <f>SUM(P143:P160)</f>
        <v>2807.5535760000007</v>
      </c>
      <c r="Q142" s="142"/>
      <c r="R142" s="143">
        <f>SUM(R143:R160)</f>
        <v>0</v>
      </c>
      <c r="S142" s="142"/>
      <c r="T142" s="144">
        <f>SUM(T143:T160)</f>
        <v>168.49191999999999</v>
      </c>
      <c r="AR142" s="138" t="s">
        <v>80</v>
      </c>
      <c r="AT142" s="145" t="s">
        <v>72</v>
      </c>
      <c r="AU142" s="145" t="s">
        <v>80</v>
      </c>
      <c r="AY142" s="138" t="s">
        <v>138</v>
      </c>
      <c r="BK142" s="146">
        <f>SUM(BK143:BK160)</f>
        <v>0</v>
      </c>
    </row>
    <row r="143" spans="1:65" s="2" customFormat="1" ht="33" customHeight="1">
      <c r="A143" s="26"/>
      <c r="B143" s="149"/>
      <c r="C143" s="150" t="s">
        <v>80</v>
      </c>
      <c r="D143" s="150" t="s">
        <v>140</v>
      </c>
      <c r="E143" s="151" t="s">
        <v>141</v>
      </c>
      <c r="F143" s="152" t="s">
        <v>142</v>
      </c>
      <c r="G143" s="153" t="s">
        <v>143</v>
      </c>
      <c r="H143" s="154">
        <v>64.239999999999995</v>
      </c>
      <c r="I143" s="178"/>
      <c r="J143" s="155">
        <f t="shared" ref="J143:J160" si="0">ROUND(I143*H143,2)</f>
        <v>0</v>
      </c>
      <c r="K143" s="156"/>
      <c r="L143" s="27"/>
      <c r="M143" s="157" t="s">
        <v>1</v>
      </c>
      <c r="N143" s="158" t="s">
        <v>39</v>
      </c>
      <c r="O143" s="159">
        <v>0.127</v>
      </c>
      <c r="P143" s="159">
        <f t="shared" ref="P143:P160" si="1">O143*H143</f>
        <v>8.1584799999999991</v>
      </c>
      <c r="Q143" s="159">
        <v>0</v>
      </c>
      <c r="R143" s="159">
        <f t="shared" ref="R143:R160" si="2">Q143*H143</f>
        <v>0</v>
      </c>
      <c r="S143" s="159">
        <v>0.14499999999999999</v>
      </c>
      <c r="T143" s="160">
        <f t="shared" ref="T143:T160" si="3">S143*H143</f>
        <v>9.3147999999999982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144</v>
      </c>
      <c r="AT143" s="161" t="s">
        <v>140</v>
      </c>
      <c r="AU143" s="161" t="s">
        <v>86</v>
      </c>
      <c r="AY143" s="14" t="s">
        <v>138</v>
      </c>
      <c r="BE143" s="162">
        <f t="shared" ref="BE143:BE160" si="4">IF(N143="základná",J143,0)</f>
        <v>0</v>
      </c>
      <c r="BF143" s="162">
        <f t="shared" ref="BF143:BF160" si="5">IF(N143="znížená",J143,0)</f>
        <v>0</v>
      </c>
      <c r="BG143" s="162">
        <f t="shared" ref="BG143:BG160" si="6">IF(N143="zákl. prenesená",J143,0)</f>
        <v>0</v>
      </c>
      <c r="BH143" s="162">
        <f t="shared" ref="BH143:BH160" si="7">IF(N143="zníž. prenesená",J143,0)</f>
        <v>0</v>
      </c>
      <c r="BI143" s="162">
        <f t="shared" ref="BI143:BI160" si="8">IF(N143="nulová",J143,0)</f>
        <v>0</v>
      </c>
      <c r="BJ143" s="14" t="s">
        <v>86</v>
      </c>
      <c r="BK143" s="162">
        <f t="shared" ref="BK143:BK160" si="9">ROUND(I143*H143,2)</f>
        <v>0</v>
      </c>
      <c r="BL143" s="14" t="s">
        <v>144</v>
      </c>
      <c r="BM143" s="161" t="s">
        <v>145</v>
      </c>
    </row>
    <row r="144" spans="1:65" s="2" customFormat="1" ht="33" customHeight="1">
      <c r="A144" s="26"/>
      <c r="B144" s="149"/>
      <c r="C144" s="150" t="s">
        <v>86</v>
      </c>
      <c r="D144" s="150" t="s">
        <v>140</v>
      </c>
      <c r="E144" s="151" t="s">
        <v>146</v>
      </c>
      <c r="F144" s="152" t="s">
        <v>147</v>
      </c>
      <c r="G144" s="153" t="s">
        <v>148</v>
      </c>
      <c r="H144" s="154">
        <v>663.23800000000006</v>
      </c>
      <c r="I144" s="178"/>
      <c r="J144" s="155">
        <f t="shared" si="0"/>
        <v>0</v>
      </c>
      <c r="K144" s="156"/>
      <c r="L144" s="27"/>
      <c r="M144" s="157" t="s">
        <v>1</v>
      </c>
      <c r="N144" s="158" t="s">
        <v>39</v>
      </c>
      <c r="O144" s="159">
        <v>0.35499999999999998</v>
      </c>
      <c r="P144" s="159">
        <f t="shared" si="1"/>
        <v>235.44949</v>
      </c>
      <c r="Q144" s="159">
        <v>0</v>
      </c>
      <c r="R144" s="159">
        <f t="shared" si="2"/>
        <v>0</v>
      </c>
      <c r="S144" s="159">
        <v>0.24</v>
      </c>
      <c r="T144" s="160">
        <f t="shared" si="3"/>
        <v>159.17712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144</v>
      </c>
      <c r="AT144" s="161" t="s">
        <v>140</v>
      </c>
      <c r="AU144" s="161" t="s">
        <v>86</v>
      </c>
      <c r="AY144" s="14" t="s">
        <v>138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4" t="s">
        <v>86</v>
      </c>
      <c r="BK144" s="162">
        <f t="shared" si="9"/>
        <v>0</v>
      </c>
      <c r="BL144" s="14" t="s">
        <v>144</v>
      </c>
      <c r="BM144" s="161" t="s">
        <v>149</v>
      </c>
    </row>
    <row r="145" spans="1:65" s="2" customFormat="1" ht="24.2" customHeight="1">
      <c r="A145" s="26"/>
      <c r="B145" s="149"/>
      <c r="C145" s="150" t="s">
        <v>150</v>
      </c>
      <c r="D145" s="150" t="s">
        <v>140</v>
      </c>
      <c r="E145" s="151" t="s">
        <v>151</v>
      </c>
      <c r="F145" s="152" t="s">
        <v>152</v>
      </c>
      <c r="G145" s="153" t="s">
        <v>153</v>
      </c>
      <c r="H145" s="154">
        <v>8.2799999999999994</v>
      </c>
      <c r="I145" s="178"/>
      <c r="J145" s="155">
        <f t="shared" si="0"/>
        <v>0</v>
      </c>
      <c r="K145" s="156"/>
      <c r="L145" s="27"/>
      <c r="M145" s="157" t="s">
        <v>1</v>
      </c>
      <c r="N145" s="158" t="s">
        <v>39</v>
      </c>
      <c r="O145" s="159">
        <v>3.1739999999999999</v>
      </c>
      <c r="P145" s="159">
        <f t="shared" si="1"/>
        <v>26.280719999999999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144</v>
      </c>
      <c r="AT145" s="161" t="s">
        <v>140</v>
      </c>
      <c r="AU145" s="161" t="s">
        <v>86</v>
      </c>
      <c r="AY145" s="14" t="s">
        <v>138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4" t="s">
        <v>86</v>
      </c>
      <c r="BK145" s="162">
        <f t="shared" si="9"/>
        <v>0</v>
      </c>
      <c r="BL145" s="14" t="s">
        <v>144</v>
      </c>
      <c r="BM145" s="161" t="s">
        <v>154</v>
      </c>
    </row>
    <row r="146" spans="1:65" s="2" customFormat="1" ht="21.75" customHeight="1">
      <c r="A146" s="26"/>
      <c r="B146" s="149"/>
      <c r="C146" s="150" t="s">
        <v>144</v>
      </c>
      <c r="D146" s="150" t="s">
        <v>140</v>
      </c>
      <c r="E146" s="151" t="s">
        <v>155</v>
      </c>
      <c r="F146" s="152" t="s">
        <v>156</v>
      </c>
      <c r="G146" s="153" t="s">
        <v>153</v>
      </c>
      <c r="H146" s="154">
        <v>7.4729999999999999</v>
      </c>
      <c r="I146" s="178"/>
      <c r="J146" s="155">
        <f t="shared" si="0"/>
        <v>0</v>
      </c>
      <c r="K146" s="156"/>
      <c r="L146" s="27"/>
      <c r="M146" s="157" t="s">
        <v>1</v>
      </c>
      <c r="N146" s="158" t="s">
        <v>39</v>
      </c>
      <c r="O146" s="159">
        <v>0.83799999999999997</v>
      </c>
      <c r="P146" s="159">
        <f t="shared" si="1"/>
        <v>6.2623739999999994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144</v>
      </c>
      <c r="AT146" s="161" t="s">
        <v>140</v>
      </c>
      <c r="AU146" s="161" t="s">
        <v>86</v>
      </c>
      <c r="AY146" s="14" t="s">
        <v>138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4" t="s">
        <v>86</v>
      </c>
      <c r="BK146" s="162">
        <f t="shared" si="9"/>
        <v>0</v>
      </c>
      <c r="BL146" s="14" t="s">
        <v>144</v>
      </c>
      <c r="BM146" s="161" t="s">
        <v>157</v>
      </c>
    </row>
    <row r="147" spans="1:65" s="2" customFormat="1" ht="24.2" customHeight="1">
      <c r="A147" s="26"/>
      <c r="B147" s="149"/>
      <c r="C147" s="150" t="s">
        <v>158</v>
      </c>
      <c r="D147" s="150" t="s">
        <v>140</v>
      </c>
      <c r="E147" s="151" t="s">
        <v>159</v>
      </c>
      <c r="F147" s="152" t="s">
        <v>160</v>
      </c>
      <c r="G147" s="153" t="s">
        <v>153</v>
      </c>
      <c r="H147" s="154">
        <v>7.4729999999999999</v>
      </c>
      <c r="I147" s="178"/>
      <c r="J147" s="155">
        <f t="shared" si="0"/>
        <v>0</v>
      </c>
      <c r="K147" s="156"/>
      <c r="L147" s="27"/>
      <c r="M147" s="157" t="s">
        <v>1</v>
      </c>
      <c r="N147" s="158" t="s">
        <v>39</v>
      </c>
      <c r="O147" s="159">
        <v>4.2000000000000003E-2</v>
      </c>
      <c r="P147" s="159">
        <f t="shared" si="1"/>
        <v>0.31386600000000003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144</v>
      </c>
      <c r="AT147" s="161" t="s">
        <v>140</v>
      </c>
      <c r="AU147" s="161" t="s">
        <v>86</v>
      </c>
      <c r="AY147" s="14" t="s">
        <v>138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4" t="s">
        <v>86</v>
      </c>
      <c r="BK147" s="162">
        <f t="shared" si="9"/>
        <v>0</v>
      </c>
      <c r="BL147" s="14" t="s">
        <v>144</v>
      </c>
      <c r="BM147" s="161" t="s">
        <v>161</v>
      </c>
    </row>
    <row r="148" spans="1:65" s="2" customFormat="1" ht="21.75" customHeight="1">
      <c r="A148" s="26"/>
      <c r="B148" s="149"/>
      <c r="C148" s="150" t="s">
        <v>162</v>
      </c>
      <c r="D148" s="150" t="s">
        <v>140</v>
      </c>
      <c r="E148" s="151" t="s">
        <v>163</v>
      </c>
      <c r="F148" s="152" t="s">
        <v>164</v>
      </c>
      <c r="G148" s="153" t="s">
        <v>153</v>
      </c>
      <c r="H148" s="154">
        <v>7.4359999999999999</v>
      </c>
      <c r="I148" s="178"/>
      <c r="J148" s="155">
        <f t="shared" si="0"/>
        <v>0</v>
      </c>
      <c r="K148" s="156"/>
      <c r="L148" s="27"/>
      <c r="M148" s="157" t="s">
        <v>1</v>
      </c>
      <c r="N148" s="158" t="s">
        <v>39</v>
      </c>
      <c r="O148" s="159">
        <v>2.5139999999999998</v>
      </c>
      <c r="P148" s="159">
        <f t="shared" si="1"/>
        <v>18.694103999999999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144</v>
      </c>
      <c r="AT148" s="161" t="s">
        <v>140</v>
      </c>
      <c r="AU148" s="161" t="s">
        <v>86</v>
      </c>
      <c r="AY148" s="14" t="s">
        <v>138</v>
      </c>
      <c r="BE148" s="162">
        <f t="shared" si="4"/>
        <v>0</v>
      </c>
      <c r="BF148" s="162">
        <f t="shared" si="5"/>
        <v>0</v>
      </c>
      <c r="BG148" s="162">
        <f t="shared" si="6"/>
        <v>0</v>
      </c>
      <c r="BH148" s="162">
        <f t="shared" si="7"/>
        <v>0</v>
      </c>
      <c r="BI148" s="162">
        <f t="shared" si="8"/>
        <v>0</v>
      </c>
      <c r="BJ148" s="14" t="s">
        <v>86</v>
      </c>
      <c r="BK148" s="162">
        <f t="shared" si="9"/>
        <v>0</v>
      </c>
      <c r="BL148" s="14" t="s">
        <v>144</v>
      </c>
      <c r="BM148" s="161" t="s">
        <v>165</v>
      </c>
    </row>
    <row r="149" spans="1:65" s="2" customFormat="1" ht="37.9" customHeight="1">
      <c r="A149" s="26"/>
      <c r="B149" s="149"/>
      <c r="C149" s="150" t="s">
        <v>166</v>
      </c>
      <c r="D149" s="150" t="s">
        <v>140</v>
      </c>
      <c r="E149" s="151" t="s">
        <v>167</v>
      </c>
      <c r="F149" s="152" t="s">
        <v>168</v>
      </c>
      <c r="G149" s="153" t="s">
        <v>153</v>
      </c>
      <c r="H149" s="154">
        <v>7.4359999999999999</v>
      </c>
      <c r="I149" s="178"/>
      <c r="J149" s="155">
        <f t="shared" si="0"/>
        <v>0</v>
      </c>
      <c r="K149" s="156"/>
      <c r="L149" s="27"/>
      <c r="M149" s="157" t="s">
        <v>1</v>
      </c>
      <c r="N149" s="158" t="s">
        <v>39</v>
      </c>
      <c r="O149" s="159">
        <v>0.61299999999999999</v>
      </c>
      <c r="P149" s="159">
        <f t="shared" si="1"/>
        <v>4.558268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144</v>
      </c>
      <c r="AT149" s="161" t="s">
        <v>140</v>
      </c>
      <c r="AU149" s="161" t="s">
        <v>86</v>
      </c>
      <c r="AY149" s="14" t="s">
        <v>138</v>
      </c>
      <c r="BE149" s="162">
        <f t="shared" si="4"/>
        <v>0</v>
      </c>
      <c r="BF149" s="162">
        <f t="shared" si="5"/>
        <v>0</v>
      </c>
      <c r="BG149" s="162">
        <f t="shared" si="6"/>
        <v>0</v>
      </c>
      <c r="BH149" s="162">
        <f t="shared" si="7"/>
        <v>0</v>
      </c>
      <c r="BI149" s="162">
        <f t="shared" si="8"/>
        <v>0</v>
      </c>
      <c r="BJ149" s="14" t="s">
        <v>86</v>
      </c>
      <c r="BK149" s="162">
        <f t="shared" si="9"/>
        <v>0</v>
      </c>
      <c r="BL149" s="14" t="s">
        <v>144</v>
      </c>
      <c r="BM149" s="161" t="s">
        <v>169</v>
      </c>
    </row>
    <row r="150" spans="1:65" s="2" customFormat="1" ht="33" customHeight="1">
      <c r="A150" s="26"/>
      <c r="B150" s="149"/>
      <c r="C150" s="150" t="s">
        <v>170</v>
      </c>
      <c r="D150" s="150" t="s">
        <v>140</v>
      </c>
      <c r="E150" s="151" t="s">
        <v>171</v>
      </c>
      <c r="F150" s="152" t="s">
        <v>172</v>
      </c>
      <c r="G150" s="153" t="s">
        <v>153</v>
      </c>
      <c r="H150" s="154">
        <v>295.47000000000003</v>
      </c>
      <c r="I150" s="178"/>
      <c r="J150" s="155">
        <f t="shared" si="0"/>
        <v>0</v>
      </c>
      <c r="K150" s="156"/>
      <c r="L150" s="27"/>
      <c r="M150" s="157" t="s">
        <v>1</v>
      </c>
      <c r="N150" s="158" t="s">
        <v>39</v>
      </c>
      <c r="O150" s="159">
        <v>7.2869999999999999</v>
      </c>
      <c r="P150" s="159">
        <f t="shared" si="1"/>
        <v>2153.0898900000002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144</v>
      </c>
      <c r="AT150" s="161" t="s">
        <v>140</v>
      </c>
      <c r="AU150" s="161" t="s">
        <v>86</v>
      </c>
      <c r="AY150" s="14" t="s">
        <v>138</v>
      </c>
      <c r="BE150" s="162">
        <f t="shared" si="4"/>
        <v>0</v>
      </c>
      <c r="BF150" s="162">
        <f t="shared" si="5"/>
        <v>0</v>
      </c>
      <c r="BG150" s="162">
        <f t="shared" si="6"/>
        <v>0</v>
      </c>
      <c r="BH150" s="162">
        <f t="shared" si="7"/>
        <v>0</v>
      </c>
      <c r="BI150" s="162">
        <f t="shared" si="8"/>
        <v>0</v>
      </c>
      <c r="BJ150" s="14" t="s">
        <v>86</v>
      </c>
      <c r="BK150" s="162">
        <f t="shared" si="9"/>
        <v>0</v>
      </c>
      <c r="BL150" s="14" t="s">
        <v>144</v>
      </c>
      <c r="BM150" s="161" t="s">
        <v>173</v>
      </c>
    </row>
    <row r="151" spans="1:65" s="2" customFormat="1" ht="24.2" customHeight="1">
      <c r="A151" s="26"/>
      <c r="B151" s="149"/>
      <c r="C151" s="150" t="s">
        <v>174</v>
      </c>
      <c r="D151" s="150" t="s">
        <v>140</v>
      </c>
      <c r="E151" s="151" t="s">
        <v>175</v>
      </c>
      <c r="F151" s="152" t="s">
        <v>176</v>
      </c>
      <c r="G151" s="153" t="s">
        <v>153</v>
      </c>
      <c r="H151" s="154">
        <v>8.2799999999999994</v>
      </c>
      <c r="I151" s="178"/>
      <c r="J151" s="155">
        <f t="shared" si="0"/>
        <v>0</v>
      </c>
      <c r="K151" s="156"/>
      <c r="L151" s="27"/>
      <c r="M151" s="157" t="s">
        <v>1</v>
      </c>
      <c r="N151" s="158" t="s">
        <v>39</v>
      </c>
      <c r="O151" s="159">
        <v>3.6030000000000002</v>
      </c>
      <c r="P151" s="159">
        <f t="shared" si="1"/>
        <v>29.832840000000001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144</v>
      </c>
      <c r="AT151" s="161" t="s">
        <v>140</v>
      </c>
      <c r="AU151" s="161" t="s">
        <v>86</v>
      </c>
      <c r="AY151" s="14" t="s">
        <v>138</v>
      </c>
      <c r="BE151" s="162">
        <f t="shared" si="4"/>
        <v>0</v>
      </c>
      <c r="BF151" s="162">
        <f t="shared" si="5"/>
        <v>0</v>
      </c>
      <c r="BG151" s="162">
        <f t="shared" si="6"/>
        <v>0</v>
      </c>
      <c r="BH151" s="162">
        <f t="shared" si="7"/>
        <v>0</v>
      </c>
      <c r="BI151" s="162">
        <f t="shared" si="8"/>
        <v>0</v>
      </c>
      <c r="BJ151" s="14" t="s">
        <v>86</v>
      </c>
      <c r="BK151" s="162">
        <f t="shared" si="9"/>
        <v>0</v>
      </c>
      <c r="BL151" s="14" t="s">
        <v>144</v>
      </c>
      <c r="BM151" s="161" t="s">
        <v>177</v>
      </c>
    </row>
    <row r="152" spans="1:65" s="2" customFormat="1" ht="24.2" customHeight="1">
      <c r="A152" s="26"/>
      <c r="B152" s="149"/>
      <c r="C152" s="150" t="s">
        <v>178</v>
      </c>
      <c r="D152" s="150" t="s">
        <v>140</v>
      </c>
      <c r="E152" s="151" t="s">
        <v>179</v>
      </c>
      <c r="F152" s="152" t="s">
        <v>180</v>
      </c>
      <c r="G152" s="153" t="s">
        <v>153</v>
      </c>
      <c r="H152" s="154">
        <v>312.92099999999999</v>
      </c>
      <c r="I152" s="178"/>
      <c r="J152" s="155">
        <f t="shared" si="0"/>
        <v>0</v>
      </c>
      <c r="K152" s="156"/>
      <c r="L152" s="27"/>
      <c r="M152" s="157" t="s">
        <v>1</v>
      </c>
      <c r="N152" s="158" t="s">
        <v>39</v>
      </c>
      <c r="O152" s="159">
        <v>6.9000000000000006E-2</v>
      </c>
      <c r="P152" s="159">
        <f t="shared" si="1"/>
        <v>21.591549000000001</v>
      </c>
      <c r="Q152" s="159">
        <v>0</v>
      </c>
      <c r="R152" s="159">
        <f t="shared" si="2"/>
        <v>0</v>
      </c>
      <c r="S152" s="159">
        <v>0</v>
      </c>
      <c r="T152" s="160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144</v>
      </c>
      <c r="AT152" s="161" t="s">
        <v>140</v>
      </c>
      <c r="AU152" s="161" t="s">
        <v>86</v>
      </c>
      <c r="AY152" s="14" t="s">
        <v>138</v>
      </c>
      <c r="BE152" s="162">
        <f t="shared" si="4"/>
        <v>0</v>
      </c>
      <c r="BF152" s="162">
        <f t="shared" si="5"/>
        <v>0</v>
      </c>
      <c r="BG152" s="162">
        <f t="shared" si="6"/>
        <v>0</v>
      </c>
      <c r="BH152" s="162">
        <f t="shared" si="7"/>
        <v>0</v>
      </c>
      <c r="BI152" s="162">
        <f t="shared" si="8"/>
        <v>0</v>
      </c>
      <c r="BJ152" s="14" t="s">
        <v>86</v>
      </c>
      <c r="BK152" s="162">
        <f t="shared" si="9"/>
        <v>0</v>
      </c>
      <c r="BL152" s="14" t="s">
        <v>144</v>
      </c>
      <c r="BM152" s="161" t="s">
        <v>181</v>
      </c>
    </row>
    <row r="153" spans="1:65" s="2" customFormat="1" ht="24.2" customHeight="1">
      <c r="A153" s="26"/>
      <c r="B153" s="149"/>
      <c r="C153" s="150" t="s">
        <v>182</v>
      </c>
      <c r="D153" s="150" t="s">
        <v>140</v>
      </c>
      <c r="E153" s="151" t="s">
        <v>183</v>
      </c>
      <c r="F153" s="152" t="s">
        <v>184</v>
      </c>
      <c r="G153" s="153" t="s">
        <v>153</v>
      </c>
      <c r="H153" s="154">
        <v>19.756</v>
      </c>
      <c r="I153" s="178"/>
      <c r="J153" s="155">
        <f t="shared" si="0"/>
        <v>0</v>
      </c>
      <c r="K153" s="156"/>
      <c r="L153" s="27"/>
      <c r="M153" s="157" t="s">
        <v>1</v>
      </c>
      <c r="N153" s="158" t="s">
        <v>39</v>
      </c>
      <c r="O153" s="159">
        <v>0.82099999999999995</v>
      </c>
      <c r="P153" s="159">
        <f t="shared" si="1"/>
        <v>16.219676</v>
      </c>
      <c r="Q153" s="159">
        <v>0</v>
      </c>
      <c r="R153" s="159">
        <f t="shared" si="2"/>
        <v>0</v>
      </c>
      <c r="S153" s="159">
        <v>0</v>
      </c>
      <c r="T153" s="160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144</v>
      </c>
      <c r="AT153" s="161" t="s">
        <v>140</v>
      </c>
      <c r="AU153" s="161" t="s">
        <v>86</v>
      </c>
      <c r="AY153" s="14" t="s">
        <v>138</v>
      </c>
      <c r="BE153" s="162">
        <f t="shared" si="4"/>
        <v>0</v>
      </c>
      <c r="BF153" s="162">
        <f t="shared" si="5"/>
        <v>0</v>
      </c>
      <c r="BG153" s="162">
        <f t="shared" si="6"/>
        <v>0</v>
      </c>
      <c r="BH153" s="162">
        <f t="shared" si="7"/>
        <v>0</v>
      </c>
      <c r="BI153" s="162">
        <f t="shared" si="8"/>
        <v>0</v>
      </c>
      <c r="BJ153" s="14" t="s">
        <v>86</v>
      </c>
      <c r="BK153" s="162">
        <f t="shared" si="9"/>
        <v>0</v>
      </c>
      <c r="BL153" s="14" t="s">
        <v>144</v>
      </c>
      <c r="BM153" s="161" t="s">
        <v>185</v>
      </c>
    </row>
    <row r="154" spans="1:65" s="2" customFormat="1" ht="37.9" customHeight="1">
      <c r="A154" s="26"/>
      <c r="B154" s="149"/>
      <c r="C154" s="150" t="s">
        <v>186</v>
      </c>
      <c r="D154" s="150" t="s">
        <v>140</v>
      </c>
      <c r="E154" s="151" t="s">
        <v>187</v>
      </c>
      <c r="F154" s="152" t="s">
        <v>188</v>
      </c>
      <c r="G154" s="153" t="s">
        <v>153</v>
      </c>
      <c r="H154" s="154">
        <v>39.512</v>
      </c>
      <c r="I154" s="178"/>
      <c r="J154" s="155">
        <f t="shared" si="0"/>
        <v>0</v>
      </c>
      <c r="K154" s="156"/>
      <c r="L154" s="27"/>
      <c r="M154" s="157" t="s">
        <v>1</v>
      </c>
      <c r="N154" s="158" t="s">
        <v>39</v>
      </c>
      <c r="O154" s="159">
        <v>0.749</v>
      </c>
      <c r="P154" s="159">
        <f t="shared" si="1"/>
        <v>29.594488000000002</v>
      </c>
      <c r="Q154" s="159">
        <v>0</v>
      </c>
      <c r="R154" s="159">
        <f t="shared" si="2"/>
        <v>0</v>
      </c>
      <c r="S154" s="159">
        <v>0</v>
      </c>
      <c r="T154" s="160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144</v>
      </c>
      <c r="AT154" s="161" t="s">
        <v>140</v>
      </c>
      <c r="AU154" s="161" t="s">
        <v>86</v>
      </c>
      <c r="AY154" s="14" t="s">
        <v>138</v>
      </c>
      <c r="BE154" s="162">
        <f t="shared" si="4"/>
        <v>0</v>
      </c>
      <c r="BF154" s="162">
        <f t="shared" si="5"/>
        <v>0</v>
      </c>
      <c r="BG154" s="162">
        <f t="shared" si="6"/>
        <v>0</v>
      </c>
      <c r="BH154" s="162">
        <f t="shared" si="7"/>
        <v>0</v>
      </c>
      <c r="BI154" s="162">
        <f t="shared" si="8"/>
        <v>0</v>
      </c>
      <c r="BJ154" s="14" t="s">
        <v>86</v>
      </c>
      <c r="BK154" s="162">
        <f t="shared" si="9"/>
        <v>0</v>
      </c>
      <c r="BL154" s="14" t="s">
        <v>144</v>
      </c>
      <c r="BM154" s="161" t="s">
        <v>189</v>
      </c>
    </row>
    <row r="155" spans="1:65" s="2" customFormat="1" ht="33" customHeight="1">
      <c r="A155" s="26"/>
      <c r="B155" s="149"/>
      <c r="C155" s="150" t="s">
        <v>190</v>
      </c>
      <c r="D155" s="150" t="s">
        <v>140</v>
      </c>
      <c r="E155" s="151" t="s">
        <v>191</v>
      </c>
      <c r="F155" s="152" t="s">
        <v>192</v>
      </c>
      <c r="G155" s="153" t="s">
        <v>153</v>
      </c>
      <c r="H155" s="154">
        <v>312.92099999999999</v>
      </c>
      <c r="I155" s="178"/>
      <c r="J155" s="155">
        <f t="shared" si="0"/>
        <v>0</v>
      </c>
      <c r="K155" s="156"/>
      <c r="L155" s="27"/>
      <c r="M155" s="157" t="s">
        <v>1</v>
      </c>
      <c r="N155" s="158" t="s">
        <v>39</v>
      </c>
      <c r="O155" s="159">
        <v>7.0999999999999994E-2</v>
      </c>
      <c r="P155" s="159">
        <f t="shared" si="1"/>
        <v>22.217390999999999</v>
      </c>
      <c r="Q155" s="159">
        <v>0</v>
      </c>
      <c r="R155" s="159">
        <f t="shared" si="2"/>
        <v>0</v>
      </c>
      <c r="S155" s="159">
        <v>0</v>
      </c>
      <c r="T155" s="160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144</v>
      </c>
      <c r="AT155" s="161" t="s">
        <v>140</v>
      </c>
      <c r="AU155" s="161" t="s">
        <v>86</v>
      </c>
      <c r="AY155" s="14" t="s">
        <v>138</v>
      </c>
      <c r="BE155" s="162">
        <f t="shared" si="4"/>
        <v>0</v>
      </c>
      <c r="BF155" s="162">
        <f t="shared" si="5"/>
        <v>0</v>
      </c>
      <c r="BG155" s="162">
        <f t="shared" si="6"/>
        <v>0</v>
      </c>
      <c r="BH155" s="162">
        <f t="shared" si="7"/>
        <v>0</v>
      </c>
      <c r="BI155" s="162">
        <f t="shared" si="8"/>
        <v>0</v>
      </c>
      <c r="BJ155" s="14" t="s">
        <v>86</v>
      </c>
      <c r="BK155" s="162">
        <f t="shared" si="9"/>
        <v>0</v>
      </c>
      <c r="BL155" s="14" t="s">
        <v>144</v>
      </c>
      <c r="BM155" s="161" t="s">
        <v>193</v>
      </c>
    </row>
    <row r="156" spans="1:65" s="2" customFormat="1" ht="55.5" customHeight="1">
      <c r="A156" s="26"/>
      <c r="B156" s="149"/>
      <c r="C156" s="150" t="s">
        <v>194</v>
      </c>
      <c r="D156" s="150" t="s">
        <v>140</v>
      </c>
      <c r="E156" s="151" t="s">
        <v>195</v>
      </c>
      <c r="F156" s="152" t="s">
        <v>196</v>
      </c>
      <c r="G156" s="153" t="s">
        <v>153</v>
      </c>
      <c r="H156" s="154">
        <v>5319.6570000000002</v>
      </c>
      <c r="I156" s="178"/>
      <c r="J156" s="155">
        <f t="shared" si="0"/>
        <v>0</v>
      </c>
      <c r="K156" s="156"/>
      <c r="L156" s="27"/>
      <c r="M156" s="157" t="s">
        <v>1</v>
      </c>
      <c r="N156" s="158" t="s">
        <v>39</v>
      </c>
      <c r="O156" s="159">
        <v>7.0000000000000001E-3</v>
      </c>
      <c r="P156" s="159">
        <f t="shared" si="1"/>
        <v>37.237599000000003</v>
      </c>
      <c r="Q156" s="159">
        <v>0</v>
      </c>
      <c r="R156" s="159">
        <f t="shared" si="2"/>
        <v>0</v>
      </c>
      <c r="S156" s="159">
        <v>0</v>
      </c>
      <c r="T156" s="160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144</v>
      </c>
      <c r="AT156" s="161" t="s">
        <v>140</v>
      </c>
      <c r="AU156" s="161" t="s">
        <v>86</v>
      </c>
      <c r="AY156" s="14" t="s">
        <v>138</v>
      </c>
      <c r="BE156" s="162">
        <f t="shared" si="4"/>
        <v>0</v>
      </c>
      <c r="BF156" s="162">
        <f t="shared" si="5"/>
        <v>0</v>
      </c>
      <c r="BG156" s="162">
        <f t="shared" si="6"/>
        <v>0</v>
      </c>
      <c r="BH156" s="162">
        <f t="shared" si="7"/>
        <v>0</v>
      </c>
      <c r="BI156" s="162">
        <f t="shared" si="8"/>
        <v>0</v>
      </c>
      <c r="BJ156" s="14" t="s">
        <v>86</v>
      </c>
      <c r="BK156" s="162">
        <f t="shared" si="9"/>
        <v>0</v>
      </c>
      <c r="BL156" s="14" t="s">
        <v>144</v>
      </c>
      <c r="BM156" s="161" t="s">
        <v>197</v>
      </c>
    </row>
    <row r="157" spans="1:65" s="2" customFormat="1" ht="24.2" customHeight="1">
      <c r="A157" s="26"/>
      <c r="B157" s="149"/>
      <c r="C157" s="150" t="s">
        <v>198</v>
      </c>
      <c r="D157" s="150" t="s">
        <v>140</v>
      </c>
      <c r="E157" s="151" t="s">
        <v>199</v>
      </c>
      <c r="F157" s="152" t="s">
        <v>200</v>
      </c>
      <c r="G157" s="153" t="s">
        <v>153</v>
      </c>
      <c r="H157" s="154">
        <v>318.65899999999999</v>
      </c>
      <c r="I157" s="178"/>
      <c r="J157" s="155">
        <f t="shared" si="0"/>
        <v>0</v>
      </c>
      <c r="K157" s="156"/>
      <c r="L157" s="27"/>
      <c r="M157" s="157" t="s">
        <v>1</v>
      </c>
      <c r="N157" s="158" t="s">
        <v>39</v>
      </c>
      <c r="O157" s="159">
        <v>0.61699999999999999</v>
      </c>
      <c r="P157" s="159">
        <f t="shared" si="1"/>
        <v>196.61260299999998</v>
      </c>
      <c r="Q157" s="159">
        <v>0</v>
      </c>
      <c r="R157" s="159">
        <f t="shared" si="2"/>
        <v>0</v>
      </c>
      <c r="S157" s="159">
        <v>0</v>
      </c>
      <c r="T157" s="160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144</v>
      </c>
      <c r="AT157" s="161" t="s">
        <v>140</v>
      </c>
      <c r="AU157" s="161" t="s">
        <v>86</v>
      </c>
      <c r="AY157" s="14" t="s">
        <v>138</v>
      </c>
      <c r="BE157" s="162">
        <f t="shared" si="4"/>
        <v>0</v>
      </c>
      <c r="BF157" s="162">
        <f t="shared" si="5"/>
        <v>0</v>
      </c>
      <c r="BG157" s="162">
        <f t="shared" si="6"/>
        <v>0</v>
      </c>
      <c r="BH157" s="162">
        <f t="shared" si="7"/>
        <v>0</v>
      </c>
      <c r="BI157" s="162">
        <f t="shared" si="8"/>
        <v>0</v>
      </c>
      <c r="BJ157" s="14" t="s">
        <v>86</v>
      </c>
      <c r="BK157" s="162">
        <f t="shared" si="9"/>
        <v>0</v>
      </c>
      <c r="BL157" s="14" t="s">
        <v>144</v>
      </c>
      <c r="BM157" s="161" t="s">
        <v>201</v>
      </c>
    </row>
    <row r="158" spans="1:65" s="2" customFormat="1" ht="16.5" customHeight="1">
      <c r="A158" s="26"/>
      <c r="B158" s="149"/>
      <c r="C158" s="150" t="s">
        <v>202</v>
      </c>
      <c r="D158" s="150" t="s">
        <v>140</v>
      </c>
      <c r="E158" s="151" t="s">
        <v>203</v>
      </c>
      <c r="F158" s="152" t="s">
        <v>204</v>
      </c>
      <c r="G158" s="153" t="s">
        <v>153</v>
      </c>
      <c r="H158" s="154">
        <v>5.7380000000000004</v>
      </c>
      <c r="I158" s="178"/>
      <c r="J158" s="155">
        <f t="shared" si="0"/>
        <v>0</v>
      </c>
      <c r="K158" s="156"/>
      <c r="L158" s="27"/>
      <c r="M158" s="157" t="s">
        <v>1</v>
      </c>
      <c r="N158" s="158" t="s">
        <v>39</v>
      </c>
      <c r="O158" s="159">
        <v>8.9999999999999993E-3</v>
      </c>
      <c r="P158" s="159">
        <f t="shared" si="1"/>
        <v>5.1642E-2</v>
      </c>
      <c r="Q158" s="159">
        <v>0</v>
      </c>
      <c r="R158" s="159">
        <f t="shared" si="2"/>
        <v>0</v>
      </c>
      <c r="S158" s="159">
        <v>0</v>
      </c>
      <c r="T158" s="160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144</v>
      </c>
      <c r="AT158" s="161" t="s">
        <v>140</v>
      </c>
      <c r="AU158" s="161" t="s">
        <v>86</v>
      </c>
      <c r="AY158" s="14" t="s">
        <v>138</v>
      </c>
      <c r="BE158" s="162">
        <f t="shared" si="4"/>
        <v>0</v>
      </c>
      <c r="BF158" s="162">
        <f t="shared" si="5"/>
        <v>0</v>
      </c>
      <c r="BG158" s="162">
        <f t="shared" si="6"/>
        <v>0</v>
      </c>
      <c r="BH158" s="162">
        <f t="shared" si="7"/>
        <v>0</v>
      </c>
      <c r="BI158" s="162">
        <f t="shared" si="8"/>
        <v>0</v>
      </c>
      <c r="BJ158" s="14" t="s">
        <v>86</v>
      </c>
      <c r="BK158" s="162">
        <f t="shared" si="9"/>
        <v>0</v>
      </c>
      <c r="BL158" s="14" t="s">
        <v>144</v>
      </c>
      <c r="BM158" s="161" t="s">
        <v>205</v>
      </c>
    </row>
    <row r="159" spans="1:65" s="2" customFormat="1" ht="24.2" customHeight="1">
      <c r="A159" s="26"/>
      <c r="B159" s="149"/>
      <c r="C159" s="150" t="s">
        <v>206</v>
      </c>
      <c r="D159" s="150" t="s">
        <v>140</v>
      </c>
      <c r="E159" s="151" t="s">
        <v>207</v>
      </c>
      <c r="F159" s="152" t="s">
        <v>208</v>
      </c>
      <c r="G159" s="153" t="s">
        <v>209</v>
      </c>
      <c r="H159" s="154">
        <v>563.25800000000004</v>
      </c>
      <c r="I159" s="178"/>
      <c r="J159" s="155">
        <f t="shared" si="0"/>
        <v>0</v>
      </c>
      <c r="K159" s="156"/>
      <c r="L159" s="27"/>
      <c r="M159" s="157" t="s">
        <v>1</v>
      </c>
      <c r="N159" s="158" t="s">
        <v>39</v>
      </c>
      <c r="O159" s="159">
        <v>0</v>
      </c>
      <c r="P159" s="159">
        <f t="shared" si="1"/>
        <v>0</v>
      </c>
      <c r="Q159" s="159">
        <v>0</v>
      </c>
      <c r="R159" s="159">
        <f t="shared" si="2"/>
        <v>0</v>
      </c>
      <c r="S159" s="159">
        <v>0</v>
      </c>
      <c r="T159" s="160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144</v>
      </c>
      <c r="AT159" s="161" t="s">
        <v>140</v>
      </c>
      <c r="AU159" s="161" t="s">
        <v>86</v>
      </c>
      <c r="AY159" s="14" t="s">
        <v>138</v>
      </c>
      <c r="BE159" s="162">
        <f t="shared" si="4"/>
        <v>0</v>
      </c>
      <c r="BF159" s="162">
        <f t="shared" si="5"/>
        <v>0</v>
      </c>
      <c r="BG159" s="162">
        <f t="shared" si="6"/>
        <v>0</v>
      </c>
      <c r="BH159" s="162">
        <f t="shared" si="7"/>
        <v>0</v>
      </c>
      <c r="BI159" s="162">
        <f t="shared" si="8"/>
        <v>0</v>
      </c>
      <c r="BJ159" s="14" t="s">
        <v>86</v>
      </c>
      <c r="BK159" s="162">
        <f t="shared" si="9"/>
        <v>0</v>
      </c>
      <c r="BL159" s="14" t="s">
        <v>144</v>
      </c>
      <c r="BM159" s="161" t="s">
        <v>210</v>
      </c>
    </row>
    <row r="160" spans="1:65" s="2" customFormat="1" ht="24.2" customHeight="1">
      <c r="A160" s="26"/>
      <c r="B160" s="149"/>
      <c r="C160" s="150" t="s">
        <v>211</v>
      </c>
      <c r="D160" s="150" t="s">
        <v>140</v>
      </c>
      <c r="E160" s="151" t="s">
        <v>212</v>
      </c>
      <c r="F160" s="152" t="s">
        <v>213</v>
      </c>
      <c r="G160" s="153" t="s">
        <v>153</v>
      </c>
      <c r="H160" s="154">
        <v>5.7380000000000004</v>
      </c>
      <c r="I160" s="178"/>
      <c r="J160" s="155">
        <f t="shared" si="0"/>
        <v>0</v>
      </c>
      <c r="K160" s="156"/>
      <c r="L160" s="27"/>
      <c r="M160" s="157" t="s">
        <v>1</v>
      </c>
      <c r="N160" s="158" t="s">
        <v>39</v>
      </c>
      <c r="O160" s="159">
        <v>0.24199999999999999</v>
      </c>
      <c r="P160" s="159">
        <f t="shared" si="1"/>
        <v>1.3885960000000002</v>
      </c>
      <c r="Q160" s="159">
        <v>0</v>
      </c>
      <c r="R160" s="159">
        <f t="shared" si="2"/>
        <v>0</v>
      </c>
      <c r="S160" s="159">
        <v>0</v>
      </c>
      <c r="T160" s="160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144</v>
      </c>
      <c r="AT160" s="161" t="s">
        <v>140</v>
      </c>
      <c r="AU160" s="161" t="s">
        <v>86</v>
      </c>
      <c r="AY160" s="14" t="s">
        <v>138</v>
      </c>
      <c r="BE160" s="162">
        <f t="shared" si="4"/>
        <v>0</v>
      </c>
      <c r="BF160" s="162">
        <f t="shared" si="5"/>
        <v>0</v>
      </c>
      <c r="BG160" s="162">
        <f t="shared" si="6"/>
        <v>0</v>
      </c>
      <c r="BH160" s="162">
        <f t="shared" si="7"/>
        <v>0</v>
      </c>
      <c r="BI160" s="162">
        <f t="shared" si="8"/>
        <v>0</v>
      </c>
      <c r="BJ160" s="14" t="s">
        <v>86</v>
      </c>
      <c r="BK160" s="162">
        <f t="shared" si="9"/>
        <v>0</v>
      </c>
      <c r="BL160" s="14" t="s">
        <v>144</v>
      </c>
      <c r="BM160" s="161" t="s">
        <v>214</v>
      </c>
    </row>
    <row r="161" spans="1:65" s="12" customFormat="1" ht="22.9" customHeight="1">
      <c r="B161" s="137"/>
      <c r="D161" s="138" t="s">
        <v>72</v>
      </c>
      <c r="E161" s="147" t="s">
        <v>86</v>
      </c>
      <c r="F161" s="147" t="s">
        <v>215</v>
      </c>
      <c r="I161" s="179"/>
      <c r="J161" s="148">
        <f>BK161</f>
        <v>0</v>
      </c>
      <c r="L161" s="137"/>
      <c r="M161" s="141"/>
      <c r="N161" s="142"/>
      <c r="O161" s="142"/>
      <c r="P161" s="143">
        <f>SUM(P162:P179)</f>
        <v>2954.9164047300001</v>
      </c>
      <c r="Q161" s="142"/>
      <c r="R161" s="143">
        <f>SUM(R162:R179)</f>
        <v>727.74473721000004</v>
      </c>
      <c r="S161" s="142"/>
      <c r="T161" s="144">
        <f>SUM(T162:T179)</f>
        <v>28.898652000000002</v>
      </c>
      <c r="AR161" s="138" t="s">
        <v>80</v>
      </c>
      <c r="AT161" s="145" t="s">
        <v>72</v>
      </c>
      <c r="AU161" s="145" t="s">
        <v>80</v>
      </c>
      <c r="AY161" s="138" t="s">
        <v>138</v>
      </c>
      <c r="BK161" s="146">
        <f>SUM(BK162:BK179)</f>
        <v>0</v>
      </c>
    </row>
    <row r="162" spans="1:65" s="2" customFormat="1" ht="24.2" customHeight="1">
      <c r="A162" s="26"/>
      <c r="B162" s="149"/>
      <c r="C162" s="150" t="s">
        <v>216</v>
      </c>
      <c r="D162" s="150" t="s">
        <v>140</v>
      </c>
      <c r="E162" s="151" t="s">
        <v>217</v>
      </c>
      <c r="F162" s="152" t="s">
        <v>218</v>
      </c>
      <c r="G162" s="153" t="s">
        <v>148</v>
      </c>
      <c r="H162" s="154">
        <v>2408.221</v>
      </c>
      <c r="I162" s="178"/>
      <c r="J162" s="155">
        <f t="shared" ref="J162:J179" si="10">ROUND(I162*H162,2)</f>
        <v>0</v>
      </c>
      <c r="K162" s="156"/>
      <c r="L162" s="27"/>
      <c r="M162" s="157" t="s">
        <v>1</v>
      </c>
      <c r="N162" s="158" t="s">
        <v>39</v>
      </c>
      <c r="O162" s="159">
        <v>0.316</v>
      </c>
      <c r="P162" s="159">
        <f t="shared" ref="P162:P179" si="11">O162*H162</f>
        <v>760.99783600000001</v>
      </c>
      <c r="Q162" s="159">
        <v>1.65E-3</v>
      </c>
      <c r="R162" s="159">
        <f t="shared" ref="R162:R179" si="12">Q162*H162</f>
        <v>3.9735646500000001</v>
      </c>
      <c r="S162" s="159">
        <v>0</v>
      </c>
      <c r="T162" s="160">
        <f t="shared" ref="T162:T179" si="13"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144</v>
      </c>
      <c r="AT162" s="161" t="s">
        <v>140</v>
      </c>
      <c r="AU162" s="161" t="s">
        <v>86</v>
      </c>
      <c r="AY162" s="14" t="s">
        <v>138</v>
      </c>
      <c r="BE162" s="162">
        <f t="shared" ref="BE162:BE179" si="14">IF(N162="základná",J162,0)</f>
        <v>0</v>
      </c>
      <c r="BF162" s="162">
        <f t="shared" ref="BF162:BF179" si="15">IF(N162="znížená",J162,0)</f>
        <v>0</v>
      </c>
      <c r="BG162" s="162">
        <f t="shared" ref="BG162:BG179" si="16">IF(N162="zákl. prenesená",J162,0)</f>
        <v>0</v>
      </c>
      <c r="BH162" s="162">
        <f t="shared" ref="BH162:BH179" si="17">IF(N162="zníž. prenesená",J162,0)</f>
        <v>0</v>
      </c>
      <c r="BI162" s="162">
        <f t="shared" ref="BI162:BI179" si="18">IF(N162="nulová",J162,0)</f>
        <v>0</v>
      </c>
      <c r="BJ162" s="14" t="s">
        <v>86</v>
      </c>
      <c r="BK162" s="162">
        <f t="shared" ref="BK162:BK179" si="19">ROUND(I162*H162,2)</f>
        <v>0</v>
      </c>
      <c r="BL162" s="14" t="s">
        <v>144</v>
      </c>
      <c r="BM162" s="161" t="s">
        <v>219</v>
      </c>
    </row>
    <row r="163" spans="1:65" s="2" customFormat="1" ht="21.75" customHeight="1">
      <c r="A163" s="26"/>
      <c r="B163" s="149"/>
      <c r="C163" s="150" t="s">
        <v>7</v>
      </c>
      <c r="D163" s="150" t="s">
        <v>140</v>
      </c>
      <c r="E163" s="151" t="s">
        <v>220</v>
      </c>
      <c r="F163" s="152" t="s">
        <v>221</v>
      </c>
      <c r="G163" s="153" t="s">
        <v>153</v>
      </c>
      <c r="H163" s="154">
        <v>7.0910000000000002</v>
      </c>
      <c r="I163" s="178"/>
      <c r="J163" s="155">
        <f t="shared" si="10"/>
        <v>0</v>
      </c>
      <c r="K163" s="156"/>
      <c r="L163" s="27"/>
      <c r="M163" s="157" t="s">
        <v>1</v>
      </c>
      <c r="N163" s="158" t="s">
        <v>39</v>
      </c>
      <c r="O163" s="159">
        <v>0.90800000000000003</v>
      </c>
      <c r="P163" s="159">
        <f t="shared" si="11"/>
        <v>6.4386280000000005</v>
      </c>
      <c r="Q163" s="159">
        <v>2.0663999999999998</v>
      </c>
      <c r="R163" s="159">
        <f t="shared" si="12"/>
        <v>14.652842399999999</v>
      </c>
      <c r="S163" s="159">
        <v>0</v>
      </c>
      <c r="T163" s="160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144</v>
      </c>
      <c r="AT163" s="161" t="s">
        <v>140</v>
      </c>
      <c r="AU163" s="161" t="s">
        <v>86</v>
      </c>
      <c r="AY163" s="14" t="s">
        <v>138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4" t="s">
        <v>86</v>
      </c>
      <c r="BK163" s="162">
        <f t="shared" si="19"/>
        <v>0</v>
      </c>
      <c r="BL163" s="14" t="s">
        <v>144</v>
      </c>
      <c r="BM163" s="161" t="s">
        <v>222</v>
      </c>
    </row>
    <row r="164" spans="1:65" s="2" customFormat="1" ht="16.5" customHeight="1">
      <c r="A164" s="26"/>
      <c r="B164" s="149"/>
      <c r="C164" s="150" t="s">
        <v>223</v>
      </c>
      <c r="D164" s="150" t="s">
        <v>140</v>
      </c>
      <c r="E164" s="151" t="s">
        <v>224</v>
      </c>
      <c r="F164" s="152" t="s">
        <v>225</v>
      </c>
      <c r="G164" s="153" t="s">
        <v>153</v>
      </c>
      <c r="H164" s="154">
        <v>0.56299999999999994</v>
      </c>
      <c r="I164" s="178"/>
      <c r="J164" s="155">
        <f t="shared" si="10"/>
        <v>0</v>
      </c>
      <c r="K164" s="156"/>
      <c r="L164" s="27"/>
      <c r="M164" s="157" t="s">
        <v>1</v>
      </c>
      <c r="N164" s="158" t="s">
        <v>39</v>
      </c>
      <c r="O164" s="159">
        <v>0.61770999999999998</v>
      </c>
      <c r="P164" s="159">
        <f t="shared" si="11"/>
        <v>0.34777072999999997</v>
      </c>
      <c r="Q164" s="159">
        <v>2.3143699999999998</v>
      </c>
      <c r="R164" s="159">
        <f t="shared" si="12"/>
        <v>1.3029903099999998</v>
      </c>
      <c r="S164" s="159">
        <v>0</v>
      </c>
      <c r="T164" s="160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144</v>
      </c>
      <c r="AT164" s="161" t="s">
        <v>140</v>
      </c>
      <c r="AU164" s="161" t="s">
        <v>86</v>
      </c>
      <c r="AY164" s="14" t="s">
        <v>138</v>
      </c>
      <c r="BE164" s="162">
        <f t="shared" si="14"/>
        <v>0</v>
      </c>
      <c r="BF164" s="162">
        <f t="shared" si="15"/>
        <v>0</v>
      </c>
      <c r="BG164" s="162">
        <f t="shared" si="16"/>
        <v>0</v>
      </c>
      <c r="BH164" s="162">
        <f t="shared" si="17"/>
        <v>0</v>
      </c>
      <c r="BI164" s="162">
        <f t="shared" si="18"/>
        <v>0</v>
      </c>
      <c r="BJ164" s="14" t="s">
        <v>86</v>
      </c>
      <c r="BK164" s="162">
        <f t="shared" si="19"/>
        <v>0</v>
      </c>
      <c r="BL164" s="14" t="s">
        <v>144</v>
      </c>
      <c r="BM164" s="161" t="s">
        <v>226</v>
      </c>
    </row>
    <row r="165" spans="1:65" s="2" customFormat="1" ht="24.2" customHeight="1">
      <c r="A165" s="26"/>
      <c r="B165" s="149"/>
      <c r="C165" s="150" t="s">
        <v>227</v>
      </c>
      <c r="D165" s="150" t="s">
        <v>140</v>
      </c>
      <c r="E165" s="151" t="s">
        <v>228</v>
      </c>
      <c r="F165" s="152" t="s">
        <v>229</v>
      </c>
      <c r="G165" s="153" t="s">
        <v>153</v>
      </c>
      <c r="H165" s="154">
        <v>65.661000000000001</v>
      </c>
      <c r="I165" s="178"/>
      <c r="J165" s="155">
        <f t="shared" si="10"/>
        <v>0</v>
      </c>
      <c r="K165" s="156"/>
      <c r="L165" s="27"/>
      <c r="M165" s="157" t="s">
        <v>1</v>
      </c>
      <c r="N165" s="158" t="s">
        <v>39</v>
      </c>
      <c r="O165" s="159">
        <v>0.61899999999999999</v>
      </c>
      <c r="P165" s="159">
        <f t="shared" si="11"/>
        <v>40.644159000000002</v>
      </c>
      <c r="Q165" s="159">
        <v>2.3132299999999999</v>
      </c>
      <c r="R165" s="159">
        <f t="shared" si="12"/>
        <v>151.88899502999999</v>
      </c>
      <c r="S165" s="159">
        <v>0</v>
      </c>
      <c r="T165" s="160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144</v>
      </c>
      <c r="AT165" s="161" t="s">
        <v>140</v>
      </c>
      <c r="AU165" s="161" t="s">
        <v>86</v>
      </c>
      <c r="AY165" s="14" t="s">
        <v>138</v>
      </c>
      <c r="BE165" s="162">
        <f t="shared" si="14"/>
        <v>0</v>
      </c>
      <c r="BF165" s="162">
        <f t="shared" si="15"/>
        <v>0</v>
      </c>
      <c r="BG165" s="162">
        <f t="shared" si="16"/>
        <v>0</v>
      </c>
      <c r="BH165" s="162">
        <f t="shared" si="17"/>
        <v>0</v>
      </c>
      <c r="BI165" s="162">
        <f t="shared" si="18"/>
        <v>0</v>
      </c>
      <c r="BJ165" s="14" t="s">
        <v>86</v>
      </c>
      <c r="BK165" s="162">
        <f t="shared" si="19"/>
        <v>0</v>
      </c>
      <c r="BL165" s="14" t="s">
        <v>144</v>
      </c>
      <c r="BM165" s="161" t="s">
        <v>230</v>
      </c>
    </row>
    <row r="166" spans="1:65" s="2" customFormat="1" ht="21.75" customHeight="1">
      <c r="A166" s="26"/>
      <c r="B166" s="149"/>
      <c r="C166" s="150" t="s">
        <v>231</v>
      </c>
      <c r="D166" s="150" t="s">
        <v>140</v>
      </c>
      <c r="E166" s="151" t="s">
        <v>232</v>
      </c>
      <c r="F166" s="152" t="s">
        <v>233</v>
      </c>
      <c r="G166" s="153" t="s">
        <v>148</v>
      </c>
      <c r="H166" s="154">
        <v>5.827</v>
      </c>
      <c r="I166" s="178"/>
      <c r="J166" s="155">
        <f t="shared" si="10"/>
        <v>0</v>
      </c>
      <c r="K166" s="156"/>
      <c r="L166" s="27"/>
      <c r="M166" s="157" t="s">
        <v>1</v>
      </c>
      <c r="N166" s="158" t="s">
        <v>39</v>
      </c>
      <c r="O166" s="159">
        <v>0.35799999999999998</v>
      </c>
      <c r="P166" s="159">
        <f t="shared" si="11"/>
        <v>2.0860659999999998</v>
      </c>
      <c r="Q166" s="159">
        <v>1.149E-2</v>
      </c>
      <c r="R166" s="159">
        <f t="shared" si="12"/>
        <v>6.6952230000000001E-2</v>
      </c>
      <c r="S166" s="159">
        <v>0</v>
      </c>
      <c r="T166" s="160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144</v>
      </c>
      <c r="AT166" s="161" t="s">
        <v>140</v>
      </c>
      <c r="AU166" s="161" t="s">
        <v>86</v>
      </c>
      <c r="AY166" s="14" t="s">
        <v>138</v>
      </c>
      <c r="BE166" s="162">
        <f t="shared" si="14"/>
        <v>0</v>
      </c>
      <c r="BF166" s="162">
        <f t="shared" si="15"/>
        <v>0</v>
      </c>
      <c r="BG166" s="162">
        <f t="shared" si="16"/>
        <v>0</v>
      </c>
      <c r="BH166" s="162">
        <f t="shared" si="17"/>
        <v>0</v>
      </c>
      <c r="BI166" s="162">
        <f t="shared" si="18"/>
        <v>0</v>
      </c>
      <c r="BJ166" s="14" t="s">
        <v>86</v>
      </c>
      <c r="BK166" s="162">
        <f t="shared" si="19"/>
        <v>0</v>
      </c>
      <c r="BL166" s="14" t="s">
        <v>144</v>
      </c>
      <c r="BM166" s="161" t="s">
        <v>234</v>
      </c>
    </row>
    <row r="167" spans="1:65" s="2" customFormat="1" ht="21.75" customHeight="1">
      <c r="A167" s="26"/>
      <c r="B167" s="149"/>
      <c r="C167" s="150" t="s">
        <v>235</v>
      </c>
      <c r="D167" s="150" t="s">
        <v>140</v>
      </c>
      <c r="E167" s="151" t="s">
        <v>236</v>
      </c>
      <c r="F167" s="152" t="s">
        <v>237</v>
      </c>
      <c r="G167" s="153" t="s">
        <v>148</v>
      </c>
      <c r="H167" s="154">
        <v>5.827</v>
      </c>
      <c r="I167" s="178"/>
      <c r="J167" s="155">
        <f t="shared" si="10"/>
        <v>0</v>
      </c>
      <c r="K167" s="156"/>
      <c r="L167" s="27"/>
      <c r="M167" s="157" t="s">
        <v>1</v>
      </c>
      <c r="N167" s="158" t="s">
        <v>39</v>
      </c>
      <c r="O167" s="159">
        <v>0.19900000000000001</v>
      </c>
      <c r="P167" s="159">
        <f t="shared" si="11"/>
        <v>1.159573</v>
      </c>
      <c r="Q167" s="159">
        <v>0</v>
      </c>
      <c r="R167" s="159">
        <f t="shared" si="12"/>
        <v>0</v>
      </c>
      <c r="S167" s="159">
        <v>0</v>
      </c>
      <c r="T167" s="160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144</v>
      </c>
      <c r="AT167" s="161" t="s">
        <v>140</v>
      </c>
      <c r="AU167" s="161" t="s">
        <v>86</v>
      </c>
      <c r="AY167" s="14" t="s">
        <v>138</v>
      </c>
      <c r="BE167" s="162">
        <f t="shared" si="14"/>
        <v>0</v>
      </c>
      <c r="BF167" s="162">
        <f t="shared" si="15"/>
        <v>0</v>
      </c>
      <c r="BG167" s="162">
        <f t="shared" si="16"/>
        <v>0</v>
      </c>
      <c r="BH167" s="162">
        <f t="shared" si="17"/>
        <v>0</v>
      </c>
      <c r="BI167" s="162">
        <f t="shared" si="18"/>
        <v>0</v>
      </c>
      <c r="BJ167" s="14" t="s">
        <v>86</v>
      </c>
      <c r="BK167" s="162">
        <f t="shared" si="19"/>
        <v>0</v>
      </c>
      <c r="BL167" s="14" t="s">
        <v>144</v>
      </c>
      <c r="BM167" s="161" t="s">
        <v>238</v>
      </c>
    </row>
    <row r="168" spans="1:65" s="2" customFormat="1" ht="16.5" customHeight="1">
      <c r="A168" s="26"/>
      <c r="B168" s="149"/>
      <c r="C168" s="150" t="s">
        <v>239</v>
      </c>
      <c r="D168" s="150" t="s">
        <v>140</v>
      </c>
      <c r="E168" s="151" t="s">
        <v>240</v>
      </c>
      <c r="F168" s="152" t="s">
        <v>241</v>
      </c>
      <c r="G168" s="153" t="s">
        <v>209</v>
      </c>
      <c r="H168" s="154">
        <v>1.4259999999999999</v>
      </c>
      <c r="I168" s="178"/>
      <c r="J168" s="155">
        <f t="shared" si="10"/>
        <v>0</v>
      </c>
      <c r="K168" s="156"/>
      <c r="L168" s="27"/>
      <c r="M168" s="157" t="s">
        <v>1</v>
      </c>
      <c r="N168" s="158" t="s">
        <v>39</v>
      </c>
      <c r="O168" s="159">
        <v>15.11</v>
      </c>
      <c r="P168" s="159">
        <f t="shared" si="11"/>
        <v>21.546859999999999</v>
      </c>
      <c r="Q168" s="159">
        <v>1.20296</v>
      </c>
      <c r="R168" s="159">
        <f t="shared" si="12"/>
        <v>1.7154209599999999</v>
      </c>
      <c r="S168" s="159">
        <v>0</v>
      </c>
      <c r="T168" s="160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144</v>
      </c>
      <c r="AT168" s="161" t="s">
        <v>140</v>
      </c>
      <c r="AU168" s="161" t="s">
        <v>86</v>
      </c>
      <c r="AY168" s="14" t="s">
        <v>138</v>
      </c>
      <c r="BE168" s="162">
        <f t="shared" si="14"/>
        <v>0</v>
      </c>
      <c r="BF168" s="162">
        <f t="shared" si="15"/>
        <v>0</v>
      </c>
      <c r="BG168" s="162">
        <f t="shared" si="16"/>
        <v>0</v>
      </c>
      <c r="BH168" s="162">
        <f t="shared" si="17"/>
        <v>0</v>
      </c>
      <c r="BI168" s="162">
        <f t="shared" si="18"/>
        <v>0</v>
      </c>
      <c r="BJ168" s="14" t="s">
        <v>86</v>
      </c>
      <c r="BK168" s="162">
        <f t="shared" si="19"/>
        <v>0</v>
      </c>
      <c r="BL168" s="14" t="s">
        <v>144</v>
      </c>
      <c r="BM168" s="161" t="s">
        <v>242</v>
      </c>
    </row>
    <row r="169" spans="1:65" s="2" customFormat="1" ht="33" customHeight="1">
      <c r="A169" s="26"/>
      <c r="B169" s="149"/>
      <c r="C169" s="150" t="s">
        <v>243</v>
      </c>
      <c r="D169" s="150" t="s">
        <v>140</v>
      </c>
      <c r="E169" s="151" t="s">
        <v>244</v>
      </c>
      <c r="F169" s="152" t="s">
        <v>245</v>
      </c>
      <c r="G169" s="153" t="s">
        <v>153</v>
      </c>
      <c r="H169" s="154">
        <v>0.30599999999999999</v>
      </c>
      <c r="I169" s="178"/>
      <c r="J169" s="155">
        <f t="shared" si="10"/>
        <v>0</v>
      </c>
      <c r="K169" s="156"/>
      <c r="L169" s="27"/>
      <c r="M169" s="157" t="s">
        <v>1</v>
      </c>
      <c r="N169" s="158" t="s">
        <v>39</v>
      </c>
      <c r="O169" s="159">
        <v>3.34</v>
      </c>
      <c r="P169" s="159">
        <f t="shared" si="11"/>
        <v>1.0220399999999998</v>
      </c>
      <c r="Q169" s="159">
        <v>2.16499</v>
      </c>
      <c r="R169" s="159">
        <f t="shared" si="12"/>
        <v>0.66248693999999997</v>
      </c>
      <c r="S169" s="159">
        <v>0</v>
      </c>
      <c r="T169" s="160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144</v>
      </c>
      <c r="AT169" s="161" t="s">
        <v>140</v>
      </c>
      <c r="AU169" s="161" t="s">
        <v>86</v>
      </c>
      <c r="AY169" s="14" t="s">
        <v>138</v>
      </c>
      <c r="BE169" s="162">
        <f t="shared" si="14"/>
        <v>0</v>
      </c>
      <c r="BF169" s="162">
        <f t="shared" si="15"/>
        <v>0</v>
      </c>
      <c r="BG169" s="162">
        <f t="shared" si="16"/>
        <v>0</v>
      </c>
      <c r="BH169" s="162">
        <f t="shared" si="17"/>
        <v>0</v>
      </c>
      <c r="BI169" s="162">
        <f t="shared" si="18"/>
        <v>0</v>
      </c>
      <c r="BJ169" s="14" t="s">
        <v>86</v>
      </c>
      <c r="BK169" s="162">
        <f t="shared" si="19"/>
        <v>0</v>
      </c>
      <c r="BL169" s="14" t="s">
        <v>144</v>
      </c>
      <c r="BM169" s="161" t="s">
        <v>246</v>
      </c>
    </row>
    <row r="170" spans="1:65" s="2" customFormat="1" ht="33" customHeight="1">
      <c r="A170" s="26"/>
      <c r="B170" s="149"/>
      <c r="C170" s="150" t="s">
        <v>247</v>
      </c>
      <c r="D170" s="150" t="s">
        <v>140</v>
      </c>
      <c r="E170" s="151" t="s">
        <v>248</v>
      </c>
      <c r="F170" s="152" t="s">
        <v>249</v>
      </c>
      <c r="G170" s="153" t="s">
        <v>153</v>
      </c>
      <c r="H170" s="154">
        <v>1.24</v>
      </c>
      <c r="I170" s="178"/>
      <c r="J170" s="155">
        <f t="shared" si="10"/>
        <v>0</v>
      </c>
      <c r="K170" s="156"/>
      <c r="L170" s="27"/>
      <c r="M170" s="157" t="s">
        <v>1</v>
      </c>
      <c r="N170" s="158" t="s">
        <v>39</v>
      </c>
      <c r="O170" s="159">
        <v>3.3660000000000001</v>
      </c>
      <c r="P170" s="159">
        <f t="shared" si="11"/>
        <v>4.1738400000000002</v>
      </c>
      <c r="Q170" s="159">
        <v>2.1286399999999999</v>
      </c>
      <c r="R170" s="159">
        <f t="shared" si="12"/>
        <v>2.6395135999999999</v>
      </c>
      <c r="S170" s="159">
        <v>0</v>
      </c>
      <c r="T170" s="160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144</v>
      </c>
      <c r="AT170" s="161" t="s">
        <v>140</v>
      </c>
      <c r="AU170" s="161" t="s">
        <v>86</v>
      </c>
      <c r="AY170" s="14" t="s">
        <v>138</v>
      </c>
      <c r="BE170" s="162">
        <f t="shared" si="14"/>
        <v>0</v>
      </c>
      <c r="BF170" s="162">
        <f t="shared" si="15"/>
        <v>0</v>
      </c>
      <c r="BG170" s="162">
        <f t="shared" si="16"/>
        <v>0</v>
      </c>
      <c r="BH170" s="162">
        <f t="shared" si="17"/>
        <v>0</v>
      </c>
      <c r="BI170" s="162">
        <f t="shared" si="18"/>
        <v>0</v>
      </c>
      <c r="BJ170" s="14" t="s">
        <v>86</v>
      </c>
      <c r="BK170" s="162">
        <f t="shared" si="19"/>
        <v>0</v>
      </c>
      <c r="BL170" s="14" t="s">
        <v>144</v>
      </c>
      <c r="BM170" s="161" t="s">
        <v>250</v>
      </c>
    </row>
    <row r="171" spans="1:65" s="2" customFormat="1" ht="33" customHeight="1">
      <c r="A171" s="26"/>
      <c r="B171" s="149"/>
      <c r="C171" s="150" t="s">
        <v>251</v>
      </c>
      <c r="D171" s="150" t="s">
        <v>140</v>
      </c>
      <c r="E171" s="151" t="s">
        <v>252</v>
      </c>
      <c r="F171" s="152" t="s">
        <v>253</v>
      </c>
      <c r="G171" s="153" t="s">
        <v>153</v>
      </c>
      <c r="H171" s="154">
        <v>0.13500000000000001</v>
      </c>
      <c r="I171" s="178"/>
      <c r="J171" s="155">
        <f t="shared" si="10"/>
        <v>0</v>
      </c>
      <c r="K171" s="156"/>
      <c r="L171" s="27"/>
      <c r="M171" s="157" t="s">
        <v>1</v>
      </c>
      <c r="N171" s="158" t="s">
        <v>39</v>
      </c>
      <c r="O171" s="159">
        <v>3.0670000000000002</v>
      </c>
      <c r="P171" s="159">
        <f t="shared" si="11"/>
        <v>0.41404500000000005</v>
      </c>
      <c r="Q171" s="159">
        <v>2.1190899999999999</v>
      </c>
      <c r="R171" s="159">
        <f t="shared" si="12"/>
        <v>0.28607715</v>
      </c>
      <c r="S171" s="159">
        <v>0</v>
      </c>
      <c r="T171" s="160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144</v>
      </c>
      <c r="AT171" s="161" t="s">
        <v>140</v>
      </c>
      <c r="AU171" s="161" t="s">
        <v>86</v>
      </c>
      <c r="AY171" s="14" t="s">
        <v>138</v>
      </c>
      <c r="BE171" s="162">
        <f t="shared" si="14"/>
        <v>0</v>
      </c>
      <c r="BF171" s="162">
        <f t="shared" si="15"/>
        <v>0</v>
      </c>
      <c r="BG171" s="162">
        <f t="shared" si="16"/>
        <v>0</v>
      </c>
      <c r="BH171" s="162">
        <f t="shared" si="17"/>
        <v>0</v>
      </c>
      <c r="BI171" s="162">
        <f t="shared" si="18"/>
        <v>0</v>
      </c>
      <c r="BJ171" s="14" t="s">
        <v>86</v>
      </c>
      <c r="BK171" s="162">
        <f t="shared" si="19"/>
        <v>0</v>
      </c>
      <c r="BL171" s="14" t="s">
        <v>144</v>
      </c>
      <c r="BM171" s="161" t="s">
        <v>254</v>
      </c>
    </row>
    <row r="172" spans="1:65" s="2" customFormat="1" ht="16.5" customHeight="1">
      <c r="A172" s="26"/>
      <c r="B172" s="149"/>
      <c r="C172" s="150" t="s">
        <v>255</v>
      </c>
      <c r="D172" s="150" t="s">
        <v>140</v>
      </c>
      <c r="E172" s="151" t="s">
        <v>256</v>
      </c>
      <c r="F172" s="152" t="s">
        <v>257</v>
      </c>
      <c r="G172" s="153" t="s">
        <v>153</v>
      </c>
      <c r="H172" s="154">
        <v>11.031000000000001</v>
      </c>
      <c r="I172" s="178"/>
      <c r="J172" s="155">
        <f t="shared" si="10"/>
        <v>0</v>
      </c>
      <c r="K172" s="156"/>
      <c r="L172" s="27"/>
      <c r="M172" s="157" t="s">
        <v>1</v>
      </c>
      <c r="N172" s="158" t="s">
        <v>39</v>
      </c>
      <c r="O172" s="159">
        <v>0.58099999999999996</v>
      </c>
      <c r="P172" s="159">
        <f t="shared" si="11"/>
        <v>6.4090109999999996</v>
      </c>
      <c r="Q172" s="159">
        <v>2.3354300000000001</v>
      </c>
      <c r="R172" s="159">
        <f t="shared" si="12"/>
        <v>25.762128330000003</v>
      </c>
      <c r="S172" s="159">
        <v>0</v>
      </c>
      <c r="T172" s="160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144</v>
      </c>
      <c r="AT172" s="161" t="s">
        <v>140</v>
      </c>
      <c r="AU172" s="161" t="s">
        <v>86</v>
      </c>
      <c r="AY172" s="14" t="s">
        <v>138</v>
      </c>
      <c r="BE172" s="162">
        <f t="shared" si="14"/>
        <v>0</v>
      </c>
      <c r="BF172" s="162">
        <f t="shared" si="15"/>
        <v>0</v>
      </c>
      <c r="BG172" s="162">
        <f t="shared" si="16"/>
        <v>0</v>
      </c>
      <c r="BH172" s="162">
        <f t="shared" si="17"/>
        <v>0</v>
      </c>
      <c r="BI172" s="162">
        <f t="shared" si="18"/>
        <v>0</v>
      </c>
      <c r="BJ172" s="14" t="s">
        <v>86</v>
      </c>
      <c r="BK172" s="162">
        <f t="shared" si="19"/>
        <v>0</v>
      </c>
      <c r="BL172" s="14" t="s">
        <v>144</v>
      </c>
      <c r="BM172" s="161" t="s">
        <v>258</v>
      </c>
    </row>
    <row r="173" spans="1:65" s="2" customFormat="1" ht="24.2" customHeight="1">
      <c r="A173" s="26"/>
      <c r="B173" s="149"/>
      <c r="C173" s="150" t="s">
        <v>259</v>
      </c>
      <c r="D173" s="150" t="s">
        <v>140</v>
      </c>
      <c r="E173" s="151" t="s">
        <v>260</v>
      </c>
      <c r="F173" s="152" t="s">
        <v>261</v>
      </c>
      <c r="G173" s="153" t="s">
        <v>153</v>
      </c>
      <c r="H173" s="154">
        <v>0.44700000000000001</v>
      </c>
      <c r="I173" s="178"/>
      <c r="J173" s="155">
        <f t="shared" si="10"/>
        <v>0</v>
      </c>
      <c r="K173" s="156"/>
      <c r="L173" s="27"/>
      <c r="M173" s="157" t="s">
        <v>1</v>
      </c>
      <c r="N173" s="158" t="s">
        <v>39</v>
      </c>
      <c r="O173" s="159">
        <v>0.58299999999999996</v>
      </c>
      <c r="P173" s="159">
        <f t="shared" si="11"/>
        <v>0.26060099999999997</v>
      </c>
      <c r="Q173" s="159">
        <v>2.3132299999999999</v>
      </c>
      <c r="R173" s="159">
        <f t="shared" si="12"/>
        <v>1.03401381</v>
      </c>
      <c r="S173" s="159">
        <v>0</v>
      </c>
      <c r="T173" s="160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144</v>
      </c>
      <c r="AT173" s="161" t="s">
        <v>140</v>
      </c>
      <c r="AU173" s="161" t="s">
        <v>86</v>
      </c>
      <c r="AY173" s="14" t="s">
        <v>138</v>
      </c>
      <c r="BE173" s="162">
        <f t="shared" si="14"/>
        <v>0</v>
      </c>
      <c r="BF173" s="162">
        <f t="shared" si="15"/>
        <v>0</v>
      </c>
      <c r="BG173" s="162">
        <f t="shared" si="16"/>
        <v>0</v>
      </c>
      <c r="BH173" s="162">
        <f t="shared" si="17"/>
        <v>0</v>
      </c>
      <c r="BI173" s="162">
        <f t="shared" si="18"/>
        <v>0</v>
      </c>
      <c r="BJ173" s="14" t="s">
        <v>86</v>
      </c>
      <c r="BK173" s="162">
        <f t="shared" si="19"/>
        <v>0</v>
      </c>
      <c r="BL173" s="14" t="s">
        <v>144</v>
      </c>
      <c r="BM173" s="161" t="s">
        <v>262</v>
      </c>
    </row>
    <row r="174" spans="1:65" s="2" customFormat="1" ht="21.75" customHeight="1">
      <c r="A174" s="26"/>
      <c r="B174" s="149"/>
      <c r="C174" s="150" t="s">
        <v>263</v>
      </c>
      <c r="D174" s="150" t="s">
        <v>140</v>
      </c>
      <c r="E174" s="151" t="s">
        <v>264</v>
      </c>
      <c r="F174" s="152" t="s">
        <v>265</v>
      </c>
      <c r="G174" s="153" t="s">
        <v>148</v>
      </c>
      <c r="H174" s="154">
        <v>51.502000000000002</v>
      </c>
      <c r="I174" s="178"/>
      <c r="J174" s="155">
        <f t="shared" si="10"/>
        <v>0</v>
      </c>
      <c r="K174" s="156"/>
      <c r="L174" s="27"/>
      <c r="M174" s="157" t="s">
        <v>1</v>
      </c>
      <c r="N174" s="158" t="s">
        <v>39</v>
      </c>
      <c r="O174" s="159">
        <v>0.35799999999999998</v>
      </c>
      <c r="P174" s="159">
        <f t="shared" si="11"/>
        <v>18.437716000000002</v>
      </c>
      <c r="Q174" s="159">
        <v>8.7299999999999999E-3</v>
      </c>
      <c r="R174" s="159">
        <f t="shared" si="12"/>
        <v>0.44961245999999999</v>
      </c>
      <c r="S174" s="159">
        <v>0</v>
      </c>
      <c r="T174" s="160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144</v>
      </c>
      <c r="AT174" s="161" t="s">
        <v>140</v>
      </c>
      <c r="AU174" s="161" t="s">
        <v>86</v>
      </c>
      <c r="AY174" s="14" t="s">
        <v>138</v>
      </c>
      <c r="BE174" s="162">
        <f t="shared" si="14"/>
        <v>0</v>
      </c>
      <c r="BF174" s="162">
        <f t="shared" si="15"/>
        <v>0</v>
      </c>
      <c r="BG174" s="162">
        <f t="shared" si="16"/>
        <v>0</v>
      </c>
      <c r="BH174" s="162">
        <f t="shared" si="17"/>
        <v>0</v>
      </c>
      <c r="BI174" s="162">
        <f t="shared" si="18"/>
        <v>0</v>
      </c>
      <c r="BJ174" s="14" t="s">
        <v>86</v>
      </c>
      <c r="BK174" s="162">
        <f t="shared" si="19"/>
        <v>0</v>
      </c>
      <c r="BL174" s="14" t="s">
        <v>144</v>
      </c>
      <c r="BM174" s="161" t="s">
        <v>266</v>
      </c>
    </row>
    <row r="175" spans="1:65" s="2" customFormat="1" ht="21.75" customHeight="1">
      <c r="A175" s="26"/>
      <c r="B175" s="149"/>
      <c r="C175" s="150" t="s">
        <v>267</v>
      </c>
      <c r="D175" s="150" t="s">
        <v>140</v>
      </c>
      <c r="E175" s="151" t="s">
        <v>268</v>
      </c>
      <c r="F175" s="152" t="s">
        <v>269</v>
      </c>
      <c r="G175" s="153" t="s">
        <v>148</v>
      </c>
      <c r="H175" s="154">
        <v>51.502000000000002</v>
      </c>
      <c r="I175" s="178"/>
      <c r="J175" s="155">
        <f t="shared" si="10"/>
        <v>0</v>
      </c>
      <c r="K175" s="156"/>
      <c r="L175" s="27"/>
      <c r="M175" s="157" t="s">
        <v>1</v>
      </c>
      <c r="N175" s="158" t="s">
        <v>39</v>
      </c>
      <c r="O175" s="159">
        <v>0.19900000000000001</v>
      </c>
      <c r="P175" s="159">
        <f t="shared" si="11"/>
        <v>10.248898000000001</v>
      </c>
      <c r="Q175" s="159">
        <v>0</v>
      </c>
      <c r="R175" s="159">
        <f t="shared" si="12"/>
        <v>0</v>
      </c>
      <c r="S175" s="159">
        <v>0</v>
      </c>
      <c r="T175" s="160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144</v>
      </c>
      <c r="AT175" s="161" t="s">
        <v>140</v>
      </c>
      <c r="AU175" s="161" t="s">
        <v>86</v>
      </c>
      <c r="AY175" s="14" t="s">
        <v>138</v>
      </c>
      <c r="BE175" s="162">
        <f t="shared" si="14"/>
        <v>0</v>
      </c>
      <c r="BF175" s="162">
        <f t="shared" si="15"/>
        <v>0</v>
      </c>
      <c r="BG175" s="162">
        <f t="shared" si="16"/>
        <v>0</v>
      </c>
      <c r="BH175" s="162">
        <f t="shared" si="17"/>
        <v>0</v>
      </c>
      <c r="BI175" s="162">
        <f t="shared" si="18"/>
        <v>0</v>
      </c>
      <c r="BJ175" s="14" t="s">
        <v>86</v>
      </c>
      <c r="BK175" s="162">
        <f t="shared" si="19"/>
        <v>0</v>
      </c>
      <c r="BL175" s="14" t="s">
        <v>144</v>
      </c>
      <c r="BM175" s="161" t="s">
        <v>270</v>
      </c>
    </row>
    <row r="176" spans="1:65" s="2" customFormat="1" ht="16.5" customHeight="1">
      <c r="A176" s="26"/>
      <c r="B176" s="149"/>
      <c r="C176" s="150" t="s">
        <v>271</v>
      </c>
      <c r="D176" s="150" t="s">
        <v>140</v>
      </c>
      <c r="E176" s="151" t="s">
        <v>272</v>
      </c>
      <c r="F176" s="152" t="s">
        <v>273</v>
      </c>
      <c r="G176" s="153" t="s">
        <v>209</v>
      </c>
      <c r="H176" s="154">
        <v>5.3999999999999999E-2</v>
      </c>
      <c r="I176" s="178"/>
      <c r="J176" s="155">
        <f t="shared" si="10"/>
        <v>0</v>
      </c>
      <c r="K176" s="156"/>
      <c r="L176" s="27"/>
      <c r="M176" s="157" t="s">
        <v>1</v>
      </c>
      <c r="N176" s="158" t="s">
        <v>39</v>
      </c>
      <c r="O176" s="159">
        <v>34.322000000000003</v>
      </c>
      <c r="P176" s="159">
        <f t="shared" si="11"/>
        <v>1.853388</v>
      </c>
      <c r="Q176" s="159">
        <v>1.01895</v>
      </c>
      <c r="R176" s="159">
        <f t="shared" si="12"/>
        <v>5.5023299999999997E-2</v>
      </c>
      <c r="S176" s="159">
        <v>0</v>
      </c>
      <c r="T176" s="160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144</v>
      </c>
      <c r="AT176" s="161" t="s">
        <v>140</v>
      </c>
      <c r="AU176" s="161" t="s">
        <v>86</v>
      </c>
      <c r="AY176" s="14" t="s">
        <v>138</v>
      </c>
      <c r="BE176" s="162">
        <f t="shared" si="14"/>
        <v>0</v>
      </c>
      <c r="BF176" s="162">
        <f t="shared" si="15"/>
        <v>0</v>
      </c>
      <c r="BG176" s="162">
        <f t="shared" si="16"/>
        <v>0</v>
      </c>
      <c r="BH176" s="162">
        <f t="shared" si="17"/>
        <v>0</v>
      </c>
      <c r="BI176" s="162">
        <f t="shared" si="18"/>
        <v>0</v>
      </c>
      <c r="BJ176" s="14" t="s">
        <v>86</v>
      </c>
      <c r="BK176" s="162">
        <f t="shared" si="19"/>
        <v>0</v>
      </c>
      <c r="BL176" s="14" t="s">
        <v>144</v>
      </c>
      <c r="BM176" s="161" t="s">
        <v>274</v>
      </c>
    </row>
    <row r="177" spans="1:65" s="2" customFormat="1" ht="24.2" customHeight="1">
      <c r="A177" s="26"/>
      <c r="B177" s="149"/>
      <c r="C177" s="150" t="s">
        <v>275</v>
      </c>
      <c r="D177" s="150" t="s">
        <v>140</v>
      </c>
      <c r="E177" s="151" t="s">
        <v>276</v>
      </c>
      <c r="F177" s="152" t="s">
        <v>277</v>
      </c>
      <c r="G177" s="153" t="s">
        <v>209</v>
      </c>
      <c r="H177" s="154">
        <v>9.2999999999999999E-2</v>
      </c>
      <c r="I177" s="178"/>
      <c r="J177" s="155">
        <f t="shared" si="10"/>
        <v>0</v>
      </c>
      <c r="K177" s="156"/>
      <c r="L177" s="27"/>
      <c r="M177" s="157" t="s">
        <v>1</v>
      </c>
      <c r="N177" s="158" t="s">
        <v>39</v>
      </c>
      <c r="O177" s="159">
        <v>6.25</v>
      </c>
      <c r="P177" s="159">
        <f t="shared" si="11"/>
        <v>0.58125000000000004</v>
      </c>
      <c r="Q177" s="159">
        <v>1.002</v>
      </c>
      <c r="R177" s="159">
        <f t="shared" si="12"/>
        <v>9.3186000000000005E-2</v>
      </c>
      <c r="S177" s="159">
        <v>0</v>
      </c>
      <c r="T177" s="160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144</v>
      </c>
      <c r="AT177" s="161" t="s">
        <v>140</v>
      </c>
      <c r="AU177" s="161" t="s">
        <v>86</v>
      </c>
      <c r="AY177" s="14" t="s">
        <v>138</v>
      </c>
      <c r="BE177" s="162">
        <f t="shared" si="14"/>
        <v>0</v>
      </c>
      <c r="BF177" s="162">
        <f t="shared" si="15"/>
        <v>0</v>
      </c>
      <c r="BG177" s="162">
        <f t="shared" si="16"/>
        <v>0</v>
      </c>
      <c r="BH177" s="162">
        <f t="shared" si="17"/>
        <v>0</v>
      </c>
      <c r="BI177" s="162">
        <f t="shared" si="18"/>
        <v>0</v>
      </c>
      <c r="BJ177" s="14" t="s">
        <v>86</v>
      </c>
      <c r="BK177" s="162">
        <f t="shared" si="19"/>
        <v>0</v>
      </c>
      <c r="BL177" s="14" t="s">
        <v>144</v>
      </c>
      <c r="BM177" s="161" t="s">
        <v>278</v>
      </c>
    </row>
    <row r="178" spans="1:65" s="2" customFormat="1" ht="21.75" customHeight="1">
      <c r="A178" s="26"/>
      <c r="B178" s="149"/>
      <c r="C178" s="150" t="s">
        <v>279</v>
      </c>
      <c r="D178" s="150" t="s">
        <v>140</v>
      </c>
      <c r="E178" s="151" t="s">
        <v>280</v>
      </c>
      <c r="F178" s="152" t="s">
        <v>281</v>
      </c>
      <c r="G178" s="153" t="s">
        <v>148</v>
      </c>
      <c r="H178" s="154">
        <v>2408.221</v>
      </c>
      <c r="I178" s="178"/>
      <c r="J178" s="155">
        <f t="shared" si="10"/>
        <v>0</v>
      </c>
      <c r="K178" s="156"/>
      <c r="L178" s="27"/>
      <c r="M178" s="157" t="s">
        <v>1</v>
      </c>
      <c r="N178" s="158" t="s">
        <v>39</v>
      </c>
      <c r="O178" s="159">
        <v>0.42599999999999999</v>
      </c>
      <c r="P178" s="159">
        <f t="shared" si="11"/>
        <v>1025.9021459999999</v>
      </c>
      <c r="Q178" s="159">
        <v>5.7239999999999999E-2</v>
      </c>
      <c r="R178" s="159">
        <f t="shared" si="12"/>
        <v>137.84657003999999</v>
      </c>
      <c r="S178" s="159">
        <v>0</v>
      </c>
      <c r="T178" s="160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144</v>
      </c>
      <c r="AT178" s="161" t="s">
        <v>140</v>
      </c>
      <c r="AU178" s="161" t="s">
        <v>86</v>
      </c>
      <c r="AY178" s="14" t="s">
        <v>138</v>
      </c>
      <c r="BE178" s="162">
        <f t="shared" si="14"/>
        <v>0</v>
      </c>
      <c r="BF178" s="162">
        <f t="shared" si="15"/>
        <v>0</v>
      </c>
      <c r="BG178" s="162">
        <f t="shared" si="16"/>
        <v>0</v>
      </c>
      <c r="BH178" s="162">
        <f t="shared" si="17"/>
        <v>0</v>
      </c>
      <c r="BI178" s="162">
        <f t="shared" si="18"/>
        <v>0</v>
      </c>
      <c r="BJ178" s="14" t="s">
        <v>86</v>
      </c>
      <c r="BK178" s="162">
        <f t="shared" si="19"/>
        <v>0</v>
      </c>
      <c r="BL178" s="14" t="s">
        <v>144</v>
      </c>
      <c r="BM178" s="161" t="s">
        <v>282</v>
      </c>
    </row>
    <row r="179" spans="1:65" s="2" customFormat="1" ht="24.2" customHeight="1">
      <c r="A179" s="26"/>
      <c r="B179" s="149"/>
      <c r="C179" s="150" t="s">
        <v>283</v>
      </c>
      <c r="D179" s="150" t="s">
        <v>140</v>
      </c>
      <c r="E179" s="151" t="s">
        <v>284</v>
      </c>
      <c r="F179" s="152" t="s">
        <v>285</v>
      </c>
      <c r="G179" s="153" t="s">
        <v>148</v>
      </c>
      <c r="H179" s="154">
        <v>2408.221</v>
      </c>
      <c r="I179" s="178"/>
      <c r="J179" s="155">
        <f t="shared" si="10"/>
        <v>0</v>
      </c>
      <c r="K179" s="156"/>
      <c r="L179" s="27"/>
      <c r="M179" s="157" t="s">
        <v>1</v>
      </c>
      <c r="N179" s="158" t="s">
        <v>39</v>
      </c>
      <c r="O179" s="159">
        <v>0.437</v>
      </c>
      <c r="P179" s="159">
        <f t="shared" si="11"/>
        <v>1052.3925770000001</v>
      </c>
      <c r="Q179" s="159">
        <v>0.16</v>
      </c>
      <c r="R179" s="159">
        <f t="shared" si="12"/>
        <v>385.31536</v>
      </c>
      <c r="S179" s="159">
        <v>1.2E-2</v>
      </c>
      <c r="T179" s="160">
        <f t="shared" si="13"/>
        <v>28.898652000000002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144</v>
      </c>
      <c r="AT179" s="161" t="s">
        <v>140</v>
      </c>
      <c r="AU179" s="161" t="s">
        <v>86</v>
      </c>
      <c r="AY179" s="14" t="s">
        <v>138</v>
      </c>
      <c r="BE179" s="162">
        <f t="shared" si="14"/>
        <v>0</v>
      </c>
      <c r="BF179" s="162">
        <f t="shared" si="15"/>
        <v>0</v>
      </c>
      <c r="BG179" s="162">
        <f t="shared" si="16"/>
        <v>0</v>
      </c>
      <c r="BH179" s="162">
        <f t="shared" si="17"/>
        <v>0</v>
      </c>
      <c r="BI179" s="162">
        <f t="shared" si="18"/>
        <v>0</v>
      </c>
      <c r="BJ179" s="14" t="s">
        <v>86</v>
      </c>
      <c r="BK179" s="162">
        <f t="shared" si="19"/>
        <v>0</v>
      </c>
      <c r="BL179" s="14" t="s">
        <v>144</v>
      </c>
      <c r="BM179" s="161" t="s">
        <v>286</v>
      </c>
    </row>
    <row r="180" spans="1:65" s="12" customFormat="1" ht="22.9" customHeight="1">
      <c r="B180" s="137"/>
      <c r="D180" s="138" t="s">
        <v>72</v>
      </c>
      <c r="E180" s="147" t="s">
        <v>150</v>
      </c>
      <c r="F180" s="147" t="s">
        <v>287</v>
      </c>
      <c r="I180" s="181"/>
      <c r="J180" s="148">
        <f>BK180</f>
        <v>0</v>
      </c>
      <c r="L180" s="137"/>
      <c r="M180" s="141"/>
      <c r="N180" s="142"/>
      <c r="O180" s="142"/>
      <c r="P180" s="143">
        <f>SUM(P181:P207)</f>
        <v>871.88751265000008</v>
      </c>
      <c r="Q180" s="142"/>
      <c r="R180" s="143">
        <f>SUM(R181:R207)</f>
        <v>76.933549129999975</v>
      </c>
      <c r="S180" s="142"/>
      <c r="T180" s="144">
        <f>SUM(T181:T207)</f>
        <v>0</v>
      </c>
      <c r="AR180" s="138" t="s">
        <v>80</v>
      </c>
      <c r="AT180" s="145" t="s">
        <v>72</v>
      </c>
      <c r="AU180" s="145" t="s">
        <v>80</v>
      </c>
      <c r="AY180" s="138" t="s">
        <v>138</v>
      </c>
      <c r="BK180" s="146">
        <f>SUM(BK181:BK207)</f>
        <v>0</v>
      </c>
    </row>
    <row r="181" spans="1:65" s="2" customFormat="1" ht="49.15" customHeight="1">
      <c r="A181" s="26"/>
      <c r="B181" s="149"/>
      <c r="C181" s="150" t="s">
        <v>288</v>
      </c>
      <c r="D181" s="150" t="s">
        <v>140</v>
      </c>
      <c r="E181" s="151" t="s">
        <v>289</v>
      </c>
      <c r="F181" s="152" t="s">
        <v>290</v>
      </c>
      <c r="G181" s="153" t="s">
        <v>148</v>
      </c>
      <c r="H181" s="154">
        <v>238.107</v>
      </c>
      <c r="I181" s="178"/>
      <c r="J181" s="155">
        <f t="shared" ref="J181:J207" si="20">ROUND(I181*H181,2)</f>
        <v>0</v>
      </c>
      <c r="K181" s="156"/>
      <c r="L181" s="27"/>
      <c r="M181" s="157" t="s">
        <v>1</v>
      </c>
      <c r="N181" s="158" t="s">
        <v>39</v>
      </c>
      <c r="O181" s="159">
        <v>0.76700000000000002</v>
      </c>
      <c r="P181" s="159">
        <f t="shared" ref="P181:P207" si="21">O181*H181</f>
        <v>182.62806900000001</v>
      </c>
      <c r="Q181" s="159">
        <v>1.1900000000000001E-2</v>
      </c>
      <c r="R181" s="159">
        <f t="shared" ref="R181:R207" si="22">Q181*H181</f>
        <v>2.8334733000000001</v>
      </c>
      <c r="S181" s="159">
        <v>0</v>
      </c>
      <c r="T181" s="160">
        <f t="shared" ref="T181:T207" si="23"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 t="s">
        <v>144</v>
      </c>
      <c r="AT181" s="161" t="s">
        <v>140</v>
      </c>
      <c r="AU181" s="161" t="s">
        <v>86</v>
      </c>
      <c r="AY181" s="14" t="s">
        <v>138</v>
      </c>
      <c r="BE181" s="162">
        <f t="shared" ref="BE181:BE207" si="24">IF(N181="základná",J181,0)</f>
        <v>0</v>
      </c>
      <c r="BF181" s="162">
        <f t="shared" ref="BF181:BF207" si="25">IF(N181="znížená",J181,0)</f>
        <v>0</v>
      </c>
      <c r="BG181" s="162">
        <f t="shared" ref="BG181:BG207" si="26">IF(N181="zákl. prenesená",J181,0)</f>
        <v>0</v>
      </c>
      <c r="BH181" s="162">
        <f t="shared" ref="BH181:BH207" si="27">IF(N181="zníž. prenesená",J181,0)</f>
        <v>0</v>
      </c>
      <c r="BI181" s="162">
        <f t="shared" ref="BI181:BI207" si="28">IF(N181="nulová",J181,0)</f>
        <v>0</v>
      </c>
      <c r="BJ181" s="14" t="s">
        <v>86</v>
      </c>
      <c r="BK181" s="162">
        <f t="shared" ref="BK181:BK207" si="29">ROUND(I181*H181,2)</f>
        <v>0</v>
      </c>
      <c r="BL181" s="14" t="s">
        <v>144</v>
      </c>
      <c r="BM181" s="161" t="s">
        <v>291</v>
      </c>
    </row>
    <row r="182" spans="1:65" s="2" customFormat="1" ht="37.9" customHeight="1">
      <c r="A182" s="26"/>
      <c r="B182" s="149"/>
      <c r="C182" s="150" t="s">
        <v>292</v>
      </c>
      <c r="D182" s="150" t="s">
        <v>140</v>
      </c>
      <c r="E182" s="151" t="s">
        <v>293</v>
      </c>
      <c r="F182" s="152" t="s">
        <v>294</v>
      </c>
      <c r="G182" s="153" t="s">
        <v>143</v>
      </c>
      <c r="H182" s="154">
        <v>233.947</v>
      </c>
      <c r="I182" s="178"/>
      <c r="J182" s="155">
        <f t="shared" si="20"/>
        <v>0</v>
      </c>
      <c r="K182" s="156"/>
      <c r="L182" s="27"/>
      <c r="M182" s="157" t="s">
        <v>1</v>
      </c>
      <c r="N182" s="158" t="s">
        <v>39</v>
      </c>
      <c r="O182" s="159">
        <v>0.76700000000000002</v>
      </c>
      <c r="P182" s="159">
        <f t="shared" si="21"/>
        <v>179.43734900000001</v>
      </c>
      <c r="Q182" s="159">
        <v>1.1900000000000001E-2</v>
      </c>
      <c r="R182" s="159">
        <f t="shared" si="22"/>
        <v>2.7839693000000003</v>
      </c>
      <c r="S182" s="159">
        <v>0</v>
      </c>
      <c r="T182" s="160">
        <f t="shared" si="2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144</v>
      </c>
      <c r="AT182" s="161" t="s">
        <v>140</v>
      </c>
      <c r="AU182" s="161" t="s">
        <v>86</v>
      </c>
      <c r="AY182" s="14" t="s">
        <v>138</v>
      </c>
      <c r="BE182" s="162">
        <f t="shared" si="24"/>
        <v>0</v>
      </c>
      <c r="BF182" s="162">
        <f t="shared" si="25"/>
        <v>0</v>
      </c>
      <c r="BG182" s="162">
        <f t="shared" si="26"/>
        <v>0</v>
      </c>
      <c r="BH182" s="162">
        <f t="shared" si="27"/>
        <v>0</v>
      </c>
      <c r="BI182" s="162">
        <f t="shared" si="28"/>
        <v>0</v>
      </c>
      <c r="BJ182" s="14" t="s">
        <v>86</v>
      </c>
      <c r="BK182" s="162">
        <f t="shared" si="29"/>
        <v>0</v>
      </c>
      <c r="BL182" s="14" t="s">
        <v>144</v>
      </c>
      <c r="BM182" s="161" t="s">
        <v>295</v>
      </c>
    </row>
    <row r="183" spans="1:65" s="2" customFormat="1" ht="24.2" customHeight="1">
      <c r="A183" s="26"/>
      <c r="B183" s="149"/>
      <c r="C183" s="150" t="s">
        <v>296</v>
      </c>
      <c r="D183" s="150" t="s">
        <v>140</v>
      </c>
      <c r="E183" s="151" t="s">
        <v>297</v>
      </c>
      <c r="F183" s="152" t="s">
        <v>298</v>
      </c>
      <c r="G183" s="153" t="s">
        <v>299</v>
      </c>
      <c r="H183" s="154">
        <v>22</v>
      </c>
      <c r="I183" s="178"/>
      <c r="J183" s="155">
        <f t="shared" si="20"/>
        <v>0</v>
      </c>
      <c r="K183" s="156"/>
      <c r="L183" s="27"/>
      <c r="M183" s="157" t="s">
        <v>1</v>
      </c>
      <c r="N183" s="158" t="s">
        <v>39</v>
      </c>
      <c r="O183" s="159">
        <v>0.22700000000000001</v>
      </c>
      <c r="P183" s="159">
        <f t="shared" si="21"/>
        <v>4.9939999999999998</v>
      </c>
      <c r="Q183" s="159">
        <v>1.704E-2</v>
      </c>
      <c r="R183" s="159">
        <f t="shared" si="22"/>
        <v>0.37487999999999999</v>
      </c>
      <c r="S183" s="159">
        <v>0</v>
      </c>
      <c r="T183" s="160">
        <f t="shared" si="2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144</v>
      </c>
      <c r="AT183" s="161" t="s">
        <v>140</v>
      </c>
      <c r="AU183" s="161" t="s">
        <v>86</v>
      </c>
      <c r="AY183" s="14" t="s">
        <v>138</v>
      </c>
      <c r="BE183" s="162">
        <f t="shared" si="24"/>
        <v>0</v>
      </c>
      <c r="BF183" s="162">
        <f t="shared" si="25"/>
        <v>0</v>
      </c>
      <c r="BG183" s="162">
        <f t="shared" si="26"/>
        <v>0</v>
      </c>
      <c r="BH183" s="162">
        <f t="shared" si="27"/>
        <v>0</v>
      </c>
      <c r="BI183" s="162">
        <f t="shared" si="28"/>
        <v>0</v>
      </c>
      <c r="BJ183" s="14" t="s">
        <v>86</v>
      </c>
      <c r="BK183" s="162">
        <f t="shared" si="29"/>
        <v>0</v>
      </c>
      <c r="BL183" s="14" t="s">
        <v>144</v>
      </c>
      <c r="BM183" s="161" t="s">
        <v>300</v>
      </c>
    </row>
    <row r="184" spans="1:65" s="2" customFormat="1" ht="24.2" customHeight="1">
      <c r="A184" s="26"/>
      <c r="B184" s="149"/>
      <c r="C184" s="150" t="s">
        <v>301</v>
      </c>
      <c r="D184" s="150" t="s">
        <v>140</v>
      </c>
      <c r="E184" s="151" t="s">
        <v>302</v>
      </c>
      <c r="F184" s="152" t="s">
        <v>303</v>
      </c>
      <c r="G184" s="153" t="s">
        <v>299</v>
      </c>
      <c r="H184" s="154">
        <v>22</v>
      </c>
      <c r="I184" s="178"/>
      <c r="J184" s="155">
        <f t="shared" si="20"/>
        <v>0</v>
      </c>
      <c r="K184" s="156"/>
      <c r="L184" s="27"/>
      <c r="M184" s="157" t="s">
        <v>1</v>
      </c>
      <c r="N184" s="158" t="s">
        <v>39</v>
      </c>
      <c r="O184" s="159">
        <v>0.30499999999999999</v>
      </c>
      <c r="P184" s="159">
        <f t="shared" si="21"/>
        <v>6.71</v>
      </c>
      <c r="Q184" s="159">
        <v>2.1250000000000002E-2</v>
      </c>
      <c r="R184" s="159">
        <f t="shared" si="22"/>
        <v>0.46750000000000003</v>
      </c>
      <c r="S184" s="159">
        <v>0</v>
      </c>
      <c r="T184" s="160">
        <f t="shared" si="2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144</v>
      </c>
      <c r="AT184" s="161" t="s">
        <v>140</v>
      </c>
      <c r="AU184" s="161" t="s">
        <v>86</v>
      </c>
      <c r="AY184" s="14" t="s">
        <v>138</v>
      </c>
      <c r="BE184" s="162">
        <f t="shared" si="24"/>
        <v>0</v>
      </c>
      <c r="BF184" s="162">
        <f t="shared" si="25"/>
        <v>0</v>
      </c>
      <c r="BG184" s="162">
        <f t="shared" si="26"/>
        <v>0</v>
      </c>
      <c r="BH184" s="162">
        <f t="shared" si="27"/>
        <v>0</v>
      </c>
      <c r="BI184" s="162">
        <f t="shared" si="28"/>
        <v>0</v>
      </c>
      <c r="BJ184" s="14" t="s">
        <v>86</v>
      </c>
      <c r="BK184" s="162">
        <f t="shared" si="29"/>
        <v>0</v>
      </c>
      <c r="BL184" s="14" t="s">
        <v>144</v>
      </c>
      <c r="BM184" s="161" t="s">
        <v>304</v>
      </c>
    </row>
    <row r="185" spans="1:65" s="2" customFormat="1" ht="24.2" customHeight="1">
      <c r="A185" s="26"/>
      <c r="B185" s="149"/>
      <c r="C185" s="150" t="s">
        <v>305</v>
      </c>
      <c r="D185" s="150" t="s">
        <v>140</v>
      </c>
      <c r="E185" s="151" t="s">
        <v>306</v>
      </c>
      <c r="F185" s="152" t="s">
        <v>307</v>
      </c>
      <c r="G185" s="153" t="s">
        <v>299</v>
      </c>
      <c r="H185" s="154">
        <v>3</v>
      </c>
      <c r="I185" s="178"/>
      <c r="J185" s="155">
        <f t="shared" si="20"/>
        <v>0</v>
      </c>
      <c r="K185" s="156"/>
      <c r="L185" s="27"/>
      <c r="M185" s="157" t="s">
        <v>1</v>
      </c>
      <c r="N185" s="158" t="s">
        <v>39</v>
      </c>
      <c r="O185" s="159">
        <v>0.25700000000000001</v>
      </c>
      <c r="P185" s="159">
        <f t="shared" si="21"/>
        <v>0.77100000000000002</v>
      </c>
      <c r="Q185" s="159">
        <v>4.0550000000000003E-2</v>
      </c>
      <c r="R185" s="159">
        <f t="shared" si="22"/>
        <v>0.12165000000000001</v>
      </c>
      <c r="S185" s="159">
        <v>0</v>
      </c>
      <c r="T185" s="160">
        <f t="shared" si="2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144</v>
      </c>
      <c r="AT185" s="161" t="s">
        <v>140</v>
      </c>
      <c r="AU185" s="161" t="s">
        <v>86</v>
      </c>
      <c r="AY185" s="14" t="s">
        <v>138</v>
      </c>
      <c r="BE185" s="162">
        <f t="shared" si="24"/>
        <v>0</v>
      </c>
      <c r="BF185" s="162">
        <f t="shared" si="25"/>
        <v>0</v>
      </c>
      <c r="BG185" s="162">
        <f t="shared" si="26"/>
        <v>0</v>
      </c>
      <c r="BH185" s="162">
        <f t="shared" si="27"/>
        <v>0</v>
      </c>
      <c r="BI185" s="162">
        <f t="shared" si="28"/>
        <v>0</v>
      </c>
      <c r="BJ185" s="14" t="s">
        <v>86</v>
      </c>
      <c r="BK185" s="162">
        <f t="shared" si="29"/>
        <v>0</v>
      </c>
      <c r="BL185" s="14" t="s">
        <v>144</v>
      </c>
      <c r="BM185" s="161" t="s">
        <v>308</v>
      </c>
    </row>
    <row r="186" spans="1:65" s="2" customFormat="1" ht="24.2" customHeight="1">
      <c r="A186" s="26"/>
      <c r="B186" s="149"/>
      <c r="C186" s="150" t="s">
        <v>309</v>
      </c>
      <c r="D186" s="150" t="s">
        <v>140</v>
      </c>
      <c r="E186" s="151" t="s">
        <v>310</v>
      </c>
      <c r="F186" s="152" t="s">
        <v>311</v>
      </c>
      <c r="G186" s="153" t="s">
        <v>299</v>
      </c>
      <c r="H186" s="154">
        <v>2</v>
      </c>
      <c r="I186" s="178"/>
      <c r="J186" s="155">
        <f t="shared" si="20"/>
        <v>0</v>
      </c>
      <c r="K186" s="156"/>
      <c r="L186" s="27"/>
      <c r="M186" s="157" t="s">
        <v>1</v>
      </c>
      <c r="N186" s="158" t="s">
        <v>39</v>
      </c>
      <c r="O186" s="159">
        <v>0.33300000000000002</v>
      </c>
      <c r="P186" s="159">
        <f t="shared" si="21"/>
        <v>0.66600000000000004</v>
      </c>
      <c r="Q186" s="159">
        <v>7.0629999999999998E-2</v>
      </c>
      <c r="R186" s="159">
        <f t="shared" si="22"/>
        <v>0.14126</v>
      </c>
      <c r="S186" s="159">
        <v>0</v>
      </c>
      <c r="T186" s="160">
        <f t="shared" si="2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1" t="s">
        <v>144</v>
      </c>
      <c r="AT186" s="161" t="s">
        <v>140</v>
      </c>
      <c r="AU186" s="161" t="s">
        <v>86</v>
      </c>
      <c r="AY186" s="14" t="s">
        <v>138</v>
      </c>
      <c r="BE186" s="162">
        <f t="shared" si="24"/>
        <v>0</v>
      </c>
      <c r="BF186" s="162">
        <f t="shared" si="25"/>
        <v>0</v>
      </c>
      <c r="BG186" s="162">
        <f t="shared" si="26"/>
        <v>0</v>
      </c>
      <c r="BH186" s="162">
        <f t="shared" si="27"/>
        <v>0</v>
      </c>
      <c r="BI186" s="162">
        <f t="shared" si="28"/>
        <v>0</v>
      </c>
      <c r="BJ186" s="14" t="s">
        <v>86</v>
      </c>
      <c r="BK186" s="162">
        <f t="shared" si="29"/>
        <v>0</v>
      </c>
      <c r="BL186" s="14" t="s">
        <v>144</v>
      </c>
      <c r="BM186" s="161" t="s">
        <v>312</v>
      </c>
    </row>
    <row r="187" spans="1:65" s="2" customFormat="1" ht="24.2" customHeight="1">
      <c r="A187" s="26"/>
      <c r="B187" s="149"/>
      <c r="C187" s="150" t="s">
        <v>313</v>
      </c>
      <c r="D187" s="150" t="s">
        <v>140</v>
      </c>
      <c r="E187" s="151" t="s">
        <v>314</v>
      </c>
      <c r="F187" s="152" t="s">
        <v>315</v>
      </c>
      <c r="G187" s="153" t="s">
        <v>299</v>
      </c>
      <c r="H187" s="154">
        <v>7</v>
      </c>
      <c r="I187" s="178"/>
      <c r="J187" s="155">
        <f t="shared" si="20"/>
        <v>0</v>
      </c>
      <c r="K187" s="156"/>
      <c r="L187" s="27"/>
      <c r="M187" s="157" t="s">
        <v>1</v>
      </c>
      <c r="N187" s="158" t="s">
        <v>39</v>
      </c>
      <c r="O187" s="159">
        <v>0.17499999999999999</v>
      </c>
      <c r="P187" s="159">
        <f t="shared" si="21"/>
        <v>1.2249999999999999</v>
      </c>
      <c r="Q187" s="159">
        <v>2.2749999999999999E-2</v>
      </c>
      <c r="R187" s="159">
        <f t="shared" si="22"/>
        <v>0.15925</v>
      </c>
      <c r="S187" s="159">
        <v>0</v>
      </c>
      <c r="T187" s="160">
        <f t="shared" si="2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 t="s">
        <v>144</v>
      </c>
      <c r="AT187" s="161" t="s">
        <v>140</v>
      </c>
      <c r="AU187" s="161" t="s">
        <v>86</v>
      </c>
      <c r="AY187" s="14" t="s">
        <v>138</v>
      </c>
      <c r="BE187" s="162">
        <f t="shared" si="24"/>
        <v>0</v>
      </c>
      <c r="BF187" s="162">
        <f t="shared" si="25"/>
        <v>0</v>
      </c>
      <c r="BG187" s="162">
        <f t="shared" si="26"/>
        <v>0</v>
      </c>
      <c r="BH187" s="162">
        <f t="shared" si="27"/>
        <v>0</v>
      </c>
      <c r="BI187" s="162">
        <f t="shared" si="28"/>
        <v>0</v>
      </c>
      <c r="BJ187" s="14" t="s">
        <v>86</v>
      </c>
      <c r="BK187" s="162">
        <f t="shared" si="29"/>
        <v>0</v>
      </c>
      <c r="BL187" s="14" t="s">
        <v>144</v>
      </c>
      <c r="BM187" s="161" t="s">
        <v>316</v>
      </c>
    </row>
    <row r="188" spans="1:65" s="2" customFormat="1" ht="44.25" customHeight="1">
      <c r="A188" s="26"/>
      <c r="B188" s="149"/>
      <c r="C188" s="150" t="s">
        <v>317</v>
      </c>
      <c r="D188" s="150" t="s">
        <v>140</v>
      </c>
      <c r="E188" s="151" t="s">
        <v>318</v>
      </c>
      <c r="F188" s="152" t="s">
        <v>319</v>
      </c>
      <c r="G188" s="153" t="s">
        <v>209</v>
      </c>
      <c r="H188" s="154">
        <v>17.709</v>
      </c>
      <c r="I188" s="178"/>
      <c r="J188" s="155">
        <f t="shared" si="20"/>
        <v>0</v>
      </c>
      <c r="K188" s="156"/>
      <c r="L188" s="27"/>
      <c r="M188" s="157" t="s">
        <v>1</v>
      </c>
      <c r="N188" s="158" t="s">
        <v>39</v>
      </c>
      <c r="O188" s="159">
        <v>15.818</v>
      </c>
      <c r="P188" s="159">
        <f t="shared" si="21"/>
        <v>280.12096199999996</v>
      </c>
      <c r="Q188" s="159">
        <v>1.4970000000000001E-2</v>
      </c>
      <c r="R188" s="159">
        <f t="shared" si="22"/>
        <v>0.26510372999999998</v>
      </c>
      <c r="S188" s="159">
        <v>0</v>
      </c>
      <c r="T188" s="160">
        <f t="shared" si="2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144</v>
      </c>
      <c r="AT188" s="161" t="s">
        <v>140</v>
      </c>
      <c r="AU188" s="161" t="s">
        <v>86</v>
      </c>
      <c r="AY188" s="14" t="s">
        <v>138</v>
      </c>
      <c r="BE188" s="162">
        <f t="shared" si="24"/>
        <v>0</v>
      </c>
      <c r="BF188" s="162">
        <f t="shared" si="25"/>
        <v>0</v>
      </c>
      <c r="BG188" s="162">
        <f t="shared" si="26"/>
        <v>0</v>
      </c>
      <c r="BH188" s="162">
        <f t="shared" si="27"/>
        <v>0</v>
      </c>
      <c r="BI188" s="162">
        <f t="shared" si="28"/>
        <v>0</v>
      </c>
      <c r="BJ188" s="14" t="s">
        <v>86</v>
      </c>
      <c r="BK188" s="162">
        <f t="shared" si="29"/>
        <v>0</v>
      </c>
      <c r="BL188" s="14" t="s">
        <v>144</v>
      </c>
      <c r="BM188" s="161" t="s">
        <v>320</v>
      </c>
    </row>
    <row r="189" spans="1:65" s="2" customFormat="1" ht="24.2" customHeight="1">
      <c r="A189" s="26"/>
      <c r="B189" s="149"/>
      <c r="C189" s="163" t="s">
        <v>321</v>
      </c>
      <c r="D189" s="163" t="s">
        <v>322</v>
      </c>
      <c r="E189" s="164" t="s">
        <v>323</v>
      </c>
      <c r="F189" s="165" t="s">
        <v>324</v>
      </c>
      <c r="G189" s="166" t="s">
        <v>209</v>
      </c>
      <c r="H189" s="167">
        <v>17.709</v>
      </c>
      <c r="I189" s="180"/>
      <c r="J189" s="168">
        <f t="shared" si="20"/>
        <v>0</v>
      </c>
      <c r="K189" s="169"/>
      <c r="L189" s="170"/>
      <c r="M189" s="171" t="s">
        <v>1</v>
      </c>
      <c r="N189" s="172" t="s">
        <v>39</v>
      </c>
      <c r="O189" s="159">
        <v>0</v>
      </c>
      <c r="P189" s="159">
        <f t="shared" si="21"/>
        <v>0</v>
      </c>
      <c r="Q189" s="159">
        <v>1</v>
      </c>
      <c r="R189" s="159">
        <f t="shared" si="22"/>
        <v>17.709</v>
      </c>
      <c r="S189" s="159">
        <v>0</v>
      </c>
      <c r="T189" s="160">
        <f t="shared" si="2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 t="s">
        <v>170</v>
      </c>
      <c r="AT189" s="161" t="s">
        <v>322</v>
      </c>
      <c r="AU189" s="161" t="s">
        <v>86</v>
      </c>
      <c r="AY189" s="14" t="s">
        <v>138</v>
      </c>
      <c r="BE189" s="162">
        <f t="shared" si="24"/>
        <v>0</v>
      </c>
      <c r="BF189" s="162">
        <f t="shared" si="25"/>
        <v>0</v>
      </c>
      <c r="BG189" s="162">
        <f t="shared" si="26"/>
        <v>0</v>
      </c>
      <c r="BH189" s="162">
        <f t="shared" si="27"/>
        <v>0</v>
      </c>
      <c r="BI189" s="162">
        <f t="shared" si="28"/>
        <v>0</v>
      </c>
      <c r="BJ189" s="14" t="s">
        <v>86</v>
      </c>
      <c r="BK189" s="162">
        <f t="shared" si="29"/>
        <v>0</v>
      </c>
      <c r="BL189" s="14" t="s">
        <v>144</v>
      </c>
      <c r="BM189" s="161" t="s">
        <v>325</v>
      </c>
    </row>
    <row r="190" spans="1:65" s="2" customFormat="1" ht="24.2" customHeight="1">
      <c r="A190" s="26"/>
      <c r="B190" s="149"/>
      <c r="C190" s="150" t="s">
        <v>326</v>
      </c>
      <c r="D190" s="150" t="s">
        <v>140</v>
      </c>
      <c r="E190" s="151" t="s">
        <v>327</v>
      </c>
      <c r="F190" s="152" t="s">
        <v>328</v>
      </c>
      <c r="G190" s="153" t="s">
        <v>148</v>
      </c>
      <c r="H190" s="154">
        <v>0.91100000000000003</v>
      </c>
      <c r="I190" s="178"/>
      <c r="J190" s="155">
        <f t="shared" si="20"/>
        <v>0</v>
      </c>
      <c r="K190" s="156"/>
      <c r="L190" s="27"/>
      <c r="M190" s="157" t="s">
        <v>1</v>
      </c>
      <c r="N190" s="158" t="s">
        <v>39</v>
      </c>
      <c r="O190" s="159">
        <v>0.622</v>
      </c>
      <c r="P190" s="159">
        <f t="shared" si="21"/>
        <v>0.56664199999999998</v>
      </c>
      <c r="Q190" s="159">
        <v>0.10936999999999999</v>
      </c>
      <c r="R190" s="159">
        <f t="shared" si="22"/>
        <v>9.9636069999999993E-2</v>
      </c>
      <c r="S190" s="159">
        <v>0</v>
      </c>
      <c r="T190" s="160">
        <f t="shared" si="2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144</v>
      </c>
      <c r="AT190" s="161" t="s">
        <v>140</v>
      </c>
      <c r="AU190" s="161" t="s">
        <v>86</v>
      </c>
      <c r="AY190" s="14" t="s">
        <v>138</v>
      </c>
      <c r="BE190" s="162">
        <f t="shared" si="24"/>
        <v>0</v>
      </c>
      <c r="BF190" s="162">
        <f t="shared" si="25"/>
        <v>0</v>
      </c>
      <c r="BG190" s="162">
        <f t="shared" si="26"/>
        <v>0</v>
      </c>
      <c r="BH190" s="162">
        <f t="shared" si="27"/>
        <v>0</v>
      </c>
      <c r="BI190" s="162">
        <f t="shared" si="28"/>
        <v>0</v>
      </c>
      <c r="BJ190" s="14" t="s">
        <v>86</v>
      </c>
      <c r="BK190" s="162">
        <f t="shared" si="29"/>
        <v>0</v>
      </c>
      <c r="BL190" s="14" t="s">
        <v>144</v>
      </c>
      <c r="BM190" s="161" t="s">
        <v>329</v>
      </c>
    </row>
    <row r="191" spans="1:65" s="2" customFormat="1" ht="24.2" customHeight="1">
      <c r="A191" s="26"/>
      <c r="B191" s="149"/>
      <c r="C191" s="150" t="s">
        <v>330</v>
      </c>
      <c r="D191" s="150" t="s">
        <v>140</v>
      </c>
      <c r="E191" s="151" t="s">
        <v>331</v>
      </c>
      <c r="F191" s="152" t="s">
        <v>332</v>
      </c>
      <c r="G191" s="153" t="s">
        <v>148</v>
      </c>
      <c r="H191" s="154">
        <v>2.8540000000000001</v>
      </c>
      <c r="I191" s="178"/>
      <c r="J191" s="155">
        <f t="shared" si="20"/>
        <v>0</v>
      </c>
      <c r="K191" s="156"/>
      <c r="L191" s="27"/>
      <c r="M191" s="157" t="s">
        <v>1</v>
      </c>
      <c r="N191" s="158" t="s">
        <v>39</v>
      </c>
      <c r="O191" s="159">
        <v>0.70199999999999996</v>
      </c>
      <c r="P191" s="159">
        <f t="shared" si="21"/>
        <v>2.0035080000000001</v>
      </c>
      <c r="Q191" s="159">
        <v>0.14804999999999999</v>
      </c>
      <c r="R191" s="159">
        <f t="shared" si="22"/>
        <v>0.42253469999999999</v>
      </c>
      <c r="S191" s="159">
        <v>0</v>
      </c>
      <c r="T191" s="160">
        <f t="shared" si="2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 t="s">
        <v>144</v>
      </c>
      <c r="AT191" s="161" t="s">
        <v>140</v>
      </c>
      <c r="AU191" s="161" t="s">
        <v>86</v>
      </c>
      <c r="AY191" s="14" t="s">
        <v>138</v>
      </c>
      <c r="BE191" s="162">
        <f t="shared" si="24"/>
        <v>0</v>
      </c>
      <c r="BF191" s="162">
        <f t="shared" si="25"/>
        <v>0</v>
      </c>
      <c r="BG191" s="162">
        <f t="shared" si="26"/>
        <v>0</v>
      </c>
      <c r="BH191" s="162">
        <f t="shared" si="27"/>
        <v>0</v>
      </c>
      <c r="BI191" s="162">
        <f t="shared" si="28"/>
        <v>0</v>
      </c>
      <c r="BJ191" s="14" t="s">
        <v>86</v>
      </c>
      <c r="BK191" s="162">
        <f t="shared" si="29"/>
        <v>0</v>
      </c>
      <c r="BL191" s="14" t="s">
        <v>144</v>
      </c>
      <c r="BM191" s="161" t="s">
        <v>333</v>
      </c>
    </row>
    <row r="192" spans="1:65" s="2" customFormat="1" ht="24.2" customHeight="1">
      <c r="A192" s="26"/>
      <c r="B192" s="149"/>
      <c r="C192" s="150" t="s">
        <v>334</v>
      </c>
      <c r="D192" s="150" t="s">
        <v>140</v>
      </c>
      <c r="E192" s="151" t="s">
        <v>335</v>
      </c>
      <c r="F192" s="152" t="s">
        <v>336</v>
      </c>
      <c r="G192" s="153" t="s">
        <v>148</v>
      </c>
      <c r="H192" s="154">
        <v>0.91100000000000003</v>
      </c>
      <c r="I192" s="178"/>
      <c r="J192" s="155">
        <f t="shared" si="20"/>
        <v>0</v>
      </c>
      <c r="K192" s="156"/>
      <c r="L192" s="27"/>
      <c r="M192" s="157" t="s">
        <v>1</v>
      </c>
      <c r="N192" s="158" t="s">
        <v>39</v>
      </c>
      <c r="O192" s="159">
        <v>1.278</v>
      </c>
      <c r="P192" s="159">
        <f t="shared" si="21"/>
        <v>1.164258</v>
      </c>
      <c r="Q192" s="159">
        <v>0.37406</v>
      </c>
      <c r="R192" s="159">
        <f t="shared" si="22"/>
        <v>0.34076866</v>
      </c>
      <c r="S192" s="159">
        <v>0</v>
      </c>
      <c r="T192" s="160">
        <f t="shared" si="2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144</v>
      </c>
      <c r="AT192" s="161" t="s">
        <v>140</v>
      </c>
      <c r="AU192" s="161" t="s">
        <v>86</v>
      </c>
      <c r="AY192" s="14" t="s">
        <v>138</v>
      </c>
      <c r="BE192" s="162">
        <f t="shared" si="24"/>
        <v>0</v>
      </c>
      <c r="BF192" s="162">
        <f t="shared" si="25"/>
        <v>0</v>
      </c>
      <c r="BG192" s="162">
        <f t="shared" si="26"/>
        <v>0</v>
      </c>
      <c r="BH192" s="162">
        <f t="shared" si="27"/>
        <v>0</v>
      </c>
      <c r="BI192" s="162">
        <f t="shared" si="28"/>
        <v>0</v>
      </c>
      <c r="BJ192" s="14" t="s">
        <v>86</v>
      </c>
      <c r="BK192" s="162">
        <f t="shared" si="29"/>
        <v>0</v>
      </c>
      <c r="BL192" s="14" t="s">
        <v>144</v>
      </c>
      <c r="BM192" s="161" t="s">
        <v>337</v>
      </c>
    </row>
    <row r="193" spans="1:65" s="2" customFormat="1" ht="24.2" customHeight="1">
      <c r="A193" s="26"/>
      <c r="B193" s="149"/>
      <c r="C193" s="150" t="s">
        <v>338</v>
      </c>
      <c r="D193" s="150" t="s">
        <v>140</v>
      </c>
      <c r="E193" s="151" t="s">
        <v>339</v>
      </c>
      <c r="F193" s="152" t="s">
        <v>340</v>
      </c>
      <c r="G193" s="153" t="s">
        <v>148</v>
      </c>
      <c r="H193" s="154">
        <v>0.40699999999999997</v>
      </c>
      <c r="I193" s="178"/>
      <c r="J193" s="155">
        <f t="shared" si="20"/>
        <v>0</v>
      </c>
      <c r="K193" s="156"/>
      <c r="L193" s="27"/>
      <c r="M193" s="157" t="s">
        <v>1</v>
      </c>
      <c r="N193" s="158" t="s">
        <v>39</v>
      </c>
      <c r="O193" s="159">
        <v>0.67300000000000004</v>
      </c>
      <c r="P193" s="159">
        <f t="shared" si="21"/>
        <v>0.27391100000000002</v>
      </c>
      <c r="Q193" s="159">
        <v>0.22422</v>
      </c>
      <c r="R193" s="159">
        <f t="shared" si="22"/>
        <v>9.1257539999999998E-2</v>
      </c>
      <c r="S193" s="159">
        <v>0</v>
      </c>
      <c r="T193" s="160">
        <f t="shared" si="2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 t="s">
        <v>144</v>
      </c>
      <c r="AT193" s="161" t="s">
        <v>140</v>
      </c>
      <c r="AU193" s="161" t="s">
        <v>86</v>
      </c>
      <c r="AY193" s="14" t="s">
        <v>138</v>
      </c>
      <c r="BE193" s="162">
        <f t="shared" si="24"/>
        <v>0</v>
      </c>
      <c r="BF193" s="162">
        <f t="shared" si="25"/>
        <v>0</v>
      </c>
      <c r="BG193" s="162">
        <f t="shared" si="26"/>
        <v>0</v>
      </c>
      <c r="BH193" s="162">
        <f t="shared" si="27"/>
        <v>0</v>
      </c>
      <c r="BI193" s="162">
        <f t="shared" si="28"/>
        <v>0</v>
      </c>
      <c r="BJ193" s="14" t="s">
        <v>86</v>
      </c>
      <c r="BK193" s="162">
        <f t="shared" si="29"/>
        <v>0</v>
      </c>
      <c r="BL193" s="14" t="s">
        <v>144</v>
      </c>
      <c r="BM193" s="161" t="s">
        <v>341</v>
      </c>
    </row>
    <row r="194" spans="1:65" s="2" customFormat="1" ht="24.2" customHeight="1">
      <c r="A194" s="26"/>
      <c r="B194" s="149"/>
      <c r="C194" s="150" t="s">
        <v>342</v>
      </c>
      <c r="D194" s="150" t="s">
        <v>140</v>
      </c>
      <c r="E194" s="151" t="s">
        <v>343</v>
      </c>
      <c r="F194" s="152" t="s">
        <v>344</v>
      </c>
      <c r="G194" s="153" t="s">
        <v>148</v>
      </c>
      <c r="H194" s="154">
        <v>0.39400000000000002</v>
      </c>
      <c r="I194" s="178"/>
      <c r="J194" s="155">
        <f t="shared" si="20"/>
        <v>0</v>
      </c>
      <c r="K194" s="156"/>
      <c r="L194" s="27"/>
      <c r="M194" s="157" t="s">
        <v>1</v>
      </c>
      <c r="N194" s="158" t="s">
        <v>39</v>
      </c>
      <c r="O194" s="159">
        <v>0.80900000000000005</v>
      </c>
      <c r="P194" s="159">
        <f t="shared" si="21"/>
        <v>0.31874600000000003</v>
      </c>
      <c r="Q194" s="159">
        <v>0.19744999999999999</v>
      </c>
      <c r="R194" s="159">
        <f t="shared" si="22"/>
        <v>7.7795299999999998E-2</v>
      </c>
      <c r="S194" s="159">
        <v>0</v>
      </c>
      <c r="T194" s="160">
        <f t="shared" si="2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 t="s">
        <v>144</v>
      </c>
      <c r="AT194" s="161" t="s">
        <v>140</v>
      </c>
      <c r="AU194" s="161" t="s">
        <v>86</v>
      </c>
      <c r="AY194" s="14" t="s">
        <v>138</v>
      </c>
      <c r="BE194" s="162">
        <f t="shared" si="24"/>
        <v>0</v>
      </c>
      <c r="BF194" s="162">
        <f t="shared" si="25"/>
        <v>0</v>
      </c>
      <c r="BG194" s="162">
        <f t="shared" si="26"/>
        <v>0</v>
      </c>
      <c r="BH194" s="162">
        <f t="shared" si="27"/>
        <v>0</v>
      </c>
      <c r="BI194" s="162">
        <f t="shared" si="28"/>
        <v>0</v>
      </c>
      <c r="BJ194" s="14" t="s">
        <v>86</v>
      </c>
      <c r="BK194" s="162">
        <f t="shared" si="29"/>
        <v>0</v>
      </c>
      <c r="BL194" s="14" t="s">
        <v>144</v>
      </c>
      <c r="BM194" s="161" t="s">
        <v>345</v>
      </c>
    </row>
    <row r="195" spans="1:65" s="2" customFormat="1" ht="24.2" customHeight="1">
      <c r="A195" s="26"/>
      <c r="B195" s="149"/>
      <c r="C195" s="150" t="s">
        <v>346</v>
      </c>
      <c r="D195" s="150" t="s">
        <v>140</v>
      </c>
      <c r="E195" s="151" t="s">
        <v>347</v>
      </c>
      <c r="F195" s="152" t="s">
        <v>348</v>
      </c>
      <c r="G195" s="153" t="s">
        <v>148</v>
      </c>
      <c r="H195" s="154">
        <v>3.4180000000000001</v>
      </c>
      <c r="I195" s="178"/>
      <c r="J195" s="155">
        <f t="shared" si="20"/>
        <v>0</v>
      </c>
      <c r="K195" s="156"/>
      <c r="L195" s="27"/>
      <c r="M195" s="157" t="s">
        <v>1</v>
      </c>
      <c r="N195" s="158" t="s">
        <v>39</v>
      </c>
      <c r="O195" s="159">
        <v>0.53200000000000003</v>
      </c>
      <c r="P195" s="159">
        <f t="shared" si="21"/>
        <v>1.8183760000000002</v>
      </c>
      <c r="Q195" s="159">
        <v>8.4599999999999995E-2</v>
      </c>
      <c r="R195" s="159">
        <f t="shared" si="22"/>
        <v>0.2891628</v>
      </c>
      <c r="S195" s="159">
        <v>0</v>
      </c>
      <c r="T195" s="160">
        <f t="shared" si="2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 t="s">
        <v>144</v>
      </c>
      <c r="AT195" s="161" t="s">
        <v>140</v>
      </c>
      <c r="AU195" s="161" t="s">
        <v>86</v>
      </c>
      <c r="AY195" s="14" t="s">
        <v>138</v>
      </c>
      <c r="BE195" s="162">
        <f t="shared" si="24"/>
        <v>0</v>
      </c>
      <c r="BF195" s="162">
        <f t="shared" si="25"/>
        <v>0</v>
      </c>
      <c r="BG195" s="162">
        <f t="shared" si="26"/>
        <v>0</v>
      </c>
      <c r="BH195" s="162">
        <f t="shared" si="27"/>
        <v>0</v>
      </c>
      <c r="BI195" s="162">
        <f t="shared" si="28"/>
        <v>0</v>
      </c>
      <c r="BJ195" s="14" t="s">
        <v>86</v>
      </c>
      <c r="BK195" s="162">
        <f t="shared" si="29"/>
        <v>0</v>
      </c>
      <c r="BL195" s="14" t="s">
        <v>144</v>
      </c>
      <c r="BM195" s="161" t="s">
        <v>349</v>
      </c>
    </row>
    <row r="196" spans="1:65" s="2" customFormat="1" ht="24.2" customHeight="1">
      <c r="A196" s="26"/>
      <c r="B196" s="149"/>
      <c r="C196" s="150" t="s">
        <v>350</v>
      </c>
      <c r="D196" s="150" t="s">
        <v>140</v>
      </c>
      <c r="E196" s="151" t="s">
        <v>351</v>
      </c>
      <c r="F196" s="152" t="s">
        <v>352</v>
      </c>
      <c r="G196" s="153" t="s">
        <v>148</v>
      </c>
      <c r="H196" s="154">
        <v>4.4000000000000004</v>
      </c>
      <c r="I196" s="178"/>
      <c r="J196" s="155">
        <f t="shared" si="20"/>
        <v>0</v>
      </c>
      <c r="K196" s="156"/>
      <c r="L196" s="27"/>
      <c r="M196" s="157" t="s">
        <v>1</v>
      </c>
      <c r="N196" s="158" t="s">
        <v>39</v>
      </c>
      <c r="O196" s="159">
        <v>0.58099999999999996</v>
      </c>
      <c r="P196" s="159">
        <f t="shared" si="21"/>
        <v>2.5564</v>
      </c>
      <c r="Q196" s="159">
        <v>0.10936999999999999</v>
      </c>
      <c r="R196" s="159">
        <f t="shared" si="22"/>
        <v>0.48122799999999999</v>
      </c>
      <c r="S196" s="159">
        <v>0</v>
      </c>
      <c r="T196" s="160">
        <f t="shared" si="2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 t="s">
        <v>144</v>
      </c>
      <c r="AT196" s="161" t="s">
        <v>140</v>
      </c>
      <c r="AU196" s="161" t="s">
        <v>86</v>
      </c>
      <c r="AY196" s="14" t="s">
        <v>138</v>
      </c>
      <c r="BE196" s="162">
        <f t="shared" si="24"/>
        <v>0</v>
      </c>
      <c r="BF196" s="162">
        <f t="shared" si="25"/>
        <v>0</v>
      </c>
      <c r="BG196" s="162">
        <f t="shared" si="26"/>
        <v>0</v>
      </c>
      <c r="BH196" s="162">
        <f t="shared" si="27"/>
        <v>0</v>
      </c>
      <c r="BI196" s="162">
        <f t="shared" si="28"/>
        <v>0</v>
      </c>
      <c r="BJ196" s="14" t="s">
        <v>86</v>
      </c>
      <c r="BK196" s="162">
        <f t="shared" si="29"/>
        <v>0</v>
      </c>
      <c r="BL196" s="14" t="s">
        <v>144</v>
      </c>
      <c r="BM196" s="161" t="s">
        <v>353</v>
      </c>
    </row>
    <row r="197" spans="1:65" s="2" customFormat="1" ht="24.2" customHeight="1">
      <c r="A197" s="26"/>
      <c r="B197" s="149"/>
      <c r="C197" s="150" t="s">
        <v>354</v>
      </c>
      <c r="D197" s="150" t="s">
        <v>140</v>
      </c>
      <c r="E197" s="151" t="s">
        <v>355</v>
      </c>
      <c r="F197" s="152" t="s">
        <v>356</v>
      </c>
      <c r="G197" s="153" t="s">
        <v>148</v>
      </c>
      <c r="H197" s="154">
        <v>3.0739999999999998</v>
      </c>
      <c r="I197" s="178"/>
      <c r="J197" s="155">
        <f t="shared" si="20"/>
        <v>0</v>
      </c>
      <c r="K197" s="156"/>
      <c r="L197" s="27"/>
      <c r="M197" s="157" t="s">
        <v>1</v>
      </c>
      <c r="N197" s="158" t="s">
        <v>39</v>
      </c>
      <c r="O197" s="159">
        <v>0.746</v>
      </c>
      <c r="P197" s="159">
        <f t="shared" si="21"/>
        <v>2.2932039999999998</v>
      </c>
      <c r="Q197" s="159">
        <v>0.17535999999999999</v>
      </c>
      <c r="R197" s="159">
        <f t="shared" si="22"/>
        <v>0.53905663999999998</v>
      </c>
      <c r="S197" s="159">
        <v>0</v>
      </c>
      <c r="T197" s="160">
        <f t="shared" si="23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1" t="s">
        <v>144</v>
      </c>
      <c r="AT197" s="161" t="s">
        <v>140</v>
      </c>
      <c r="AU197" s="161" t="s">
        <v>86</v>
      </c>
      <c r="AY197" s="14" t="s">
        <v>138</v>
      </c>
      <c r="BE197" s="162">
        <f t="shared" si="24"/>
        <v>0</v>
      </c>
      <c r="BF197" s="162">
        <f t="shared" si="25"/>
        <v>0</v>
      </c>
      <c r="BG197" s="162">
        <f t="shared" si="26"/>
        <v>0</v>
      </c>
      <c r="BH197" s="162">
        <f t="shared" si="27"/>
        <v>0</v>
      </c>
      <c r="BI197" s="162">
        <f t="shared" si="28"/>
        <v>0</v>
      </c>
      <c r="BJ197" s="14" t="s">
        <v>86</v>
      </c>
      <c r="BK197" s="162">
        <f t="shared" si="29"/>
        <v>0</v>
      </c>
      <c r="BL197" s="14" t="s">
        <v>144</v>
      </c>
      <c r="BM197" s="161" t="s">
        <v>357</v>
      </c>
    </row>
    <row r="198" spans="1:65" s="2" customFormat="1" ht="24.2" customHeight="1">
      <c r="A198" s="26"/>
      <c r="B198" s="149"/>
      <c r="C198" s="150" t="s">
        <v>358</v>
      </c>
      <c r="D198" s="150" t="s">
        <v>140</v>
      </c>
      <c r="E198" s="151" t="s">
        <v>359</v>
      </c>
      <c r="F198" s="152" t="s">
        <v>360</v>
      </c>
      <c r="G198" s="153" t="s">
        <v>148</v>
      </c>
      <c r="H198" s="154">
        <v>4.29</v>
      </c>
      <c r="I198" s="178"/>
      <c r="J198" s="155">
        <f t="shared" si="20"/>
        <v>0</v>
      </c>
      <c r="K198" s="156"/>
      <c r="L198" s="27"/>
      <c r="M198" s="157" t="s">
        <v>1</v>
      </c>
      <c r="N198" s="158" t="s">
        <v>39</v>
      </c>
      <c r="O198" s="159">
        <v>0.65500000000000003</v>
      </c>
      <c r="P198" s="159">
        <f t="shared" si="21"/>
        <v>2.8099500000000002</v>
      </c>
      <c r="Q198" s="159">
        <v>0.14804999999999999</v>
      </c>
      <c r="R198" s="159">
        <f t="shared" si="22"/>
        <v>0.63513449999999994</v>
      </c>
      <c r="S198" s="159">
        <v>0</v>
      </c>
      <c r="T198" s="160">
        <f t="shared" si="23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144</v>
      </c>
      <c r="AT198" s="161" t="s">
        <v>140</v>
      </c>
      <c r="AU198" s="161" t="s">
        <v>86</v>
      </c>
      <c r="AY198" s="14" t="s">
        <v>138</v>
      </c>
      <c r="BE198" s="162">
        <f t="shared" si="24"/>
        <v>0</v>
      </c>
      <c r="BF198" s="162">
        <f t="shared" si="25"/>
        <v>0</v>
      </c>
      <c r="BG198" s="162">
        <f t="shared" si="26"/>
        <v>0</v>
      </c>
      <c r="BH198" s="162">
        <f t="shared" si="27"/>
        <v>0</v>
      </c>
      <c r="BI198" s="162">
        <f t="shared" si="28"/>
        <v>0</v>
      </c>
      <c r="BJ198" s="14" t="s">
        <v>86</v>
      </c>
      <c r="BK198" s="162">
        <f t="shared" si="29"/>
        <v>0</v>
      </c>
      <c r="BL198" s="14" t="s">
        <v>144</v>
      </c>
      <c r="BM198" s="161" t="s">
        <v>361</v>
      </c>
    </row>
    <row r="199" spans="1:65" s="2" customFormat="1" ht="24.2" customHeight="1">
      <c r="A199" s="26"/>
      <c r="B199" s="149"/>
      <c r="C199" s="150" t="s">
        <v>362</v>
      </c>
      <c r="D199" s="150" t="s">
        <v>140</v>
      </c>
      <c r="E199" s="151" t="s">
        <v>363</v>
      </c>
      <c r="F199" s="152" t="s">
        <v>364</v>
      </c>
      <c r="G199" s="153" t="s">
        <v>148</v>
      </c>
      <c r="H199" s="154">
        <v>13.073</v>
      </c>
      <c r="I199" s="178"/>
      <c r="J199" s="155">
        <f t="shared" si="20"/>
        <v>0</v>
      </c>
      <c r="K199" s="156"/>
      <c r="L199" s="27"/>
      <c r="M199" s="157" t="s">
        <v>1</v>
      </c>
      <c r="N199" s="158" t="s">
        <v>39</v>
      </c>
      <c r="O199" s="159">
        <v>0.86399999999999999</v>
      </c>
      <c r="P199" s="159">
        <f t="shared" si="21"/>
        <v>11.295071999999999</v>
      </c>
      <c r="Q199" s="159">
        <v>0.24593000000000001</v>
      </c>
      <c r="R199" s="159">
        <f t="shared" si="22"/>
        <v>3.2150428900000003</v>
      </c>
      <c r="S199" s="159">
        <v>0</v>
      </c>
      <c r="T199" s="160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144</v>
      </c>
      <c r="AT199" s="161" t="s">
        <v>140</v>
      </c>
      <c r="AU199" s="161" t="s">
        <v>86</v>
      </c>
      <c r="AY199" s="14" t="s">
        <v>138</v>
      </c>
      <c r="BE199" s="162">
        <f t="shared" si="24"/>
        <v>0</v>
      </c>
      <c r="BF199" s="162">
        <f t="shared" si="25"/>
        <v>0</v>
      </c>
      <c r="BG199" s="162">
        <f t="shared" si="26"/>
        <v>0</v>
      </c>
      <c r="BH199" s="162">
        <f t="shared" si="27"/>
        <v>0</v>
      </c>
      <c r="BI199" s="162">
        <f t="shared" si="28"/>
        <v>0</v>
      </c>
      <c r="BJ199" s="14" t="s">
        <v>86</v>
      </c>
      <c r="BK199" s="162">
        <f t="shared" si="29"/>
        <v>0</v>
      </c>
      <c r="BL199" s="14" t="s">
        <v>144</v>
      </c>
      <c r="BM199" s="161" t="s">
        <v>365</v>
      </c>
    </row>
    <row r="200" spans="1:65" s="2" customFormat="1" ht="24.2" customHeight="1">
      <c r="A200" s="26"/>
      <c r="B200" s="149"/>
      <c r="C200" s="150" t="s">
        <v>366</v>
      </c>
      <c r="D200" s="150" t="s">
        <v>140</v>
      </c>
      <c r="E200" s="151" t="s">
        <v>367</v>
      </c>
      <c r="F200" s="152" t="s">
        <v>368</v>
      </c>
      <c r="G200" s="153" t="s">
        <v>148</v>
      </c>
      <c r="H200" s="154">
        <v>2.04</v>
      </c>
      <c r="I200" s="178"/>
      <c r="J200" s="155">
        <f t="shared" si="20"/>
        <v>0</v>
      </c>
      <c r="K200" s="156"/>
      <c r="L200" s="27"/>
      <c r="M200" s="157" t="s">
        <v>1</v>
      </c>
      <c r="N200" s="158" t="s">
        <v>39</v>
      </c>
      <c r="O200" s="159">
        <v>1.2050000000000001</v>
      </c>
      <c r="P200" s="159">
        <f t="shared" si="21"/>
        <v>2.4582000000000002</v>
      </c>
      <c r="Q200" s="159">
        <v>0.37406</v>
      </c>
      <c r="R200" s="159">
        <f t="shared" si="22"/>
        <v>0.76308240000000005</v>
      </c>
      <c r="S200" s="159">
        <v>0</v>
      </c>
      <c r="T200" s="160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 t="s">
        <v>144</v>
      </c>
      <c r="AT200" s="161" t="s">
        <v>140</v>
      </c>
      <c r="AU200" s="161" t="s">
        <v>86</v>
      </c>
      <c r="AY200" s="14" t="s">
        <v>138</v>
      </c>
      <c r="BE200" s="162">
        <f t="shared" si="24"/>
        <v>0</v>
      </c>
      <c r="BF200" s="162">
        <f t="shared" si="25"/>
        <v>0</v>
      </c>
      <c r="BG200" s="162">
        <f t="shared" si="26"/>
        <v>0</v>
      </c>
      <c r="BH200" s="162">
        <f t="shared" si="27"/>
        <v>0</v>
      </c>
      <c r="BI200" s="162">
        <f t="shared" si="28"/>
        <v>0</v>
      </c>
      <c r="BJ200" s="14" t="s">
        <v>86</v>
      </c>
      <c r="BK200" s="162">
        <f t="shared" si="29"/>
        <v>0</v>
      </c>
      <c r="BL200" s="14" t="s">
        <v>144</v>
      </c>
      <c r="BM200" s="161" t="s">
        <v>369</v>
      </c>
    </row>
    <row r="201" spans="1:65" s="2" customFormat="1" ht="24.2" customHeight="1">
      <c r="A201" s="26"/>
      <c r="B201" s="149"/>
      <c r="C201" s="150" t="s">
        <v>370</v>
      </c>
      <c r="D201" s="150" t="s">
        <v>140</v>
      </c>
      <c r="E201" s="151" t="s">
        <v>371</v>
      </c>
      <c r="F201" s="152" t="s">
        <v>372</v>
      </c>
      <c r="G201" s="153" t="s">
        <v>148</v>
      </c>
      <c r="H201" s="154">
        <v>17.288</v>
      </c>
      <c r="I201" s="178"/>
      <c r="J201" s="155">
        <f t="shared" si="20"/>
        <v>0</v>
      </c>
      <c r="K201" s="156"/>
      <c r="L201" s="27"/>
      <c r="M201" s="157" t="s">
        <v>1</v>
      </c>
      <c r="N201" s="158" t="s">
        <v>39</v>
      </c>
      <c r="O201" s="159">
        <v>0.754</v>
      </c>
      <c r="P201" s="159">
        <f t="shared" si="21"/>
        <v>13.035152</v>
      </c>
      <c r="Q201" s="159">
        <v>0.19744999999999999</v>
      </c>
      <c r="R201" s="159">
        <f t="shared" si="22"/>
        <v>3.4135155999999998</v>
      </c>
      <c r="S201" s="159">
        <v>0</v>
      </c>
      <c r="T201" s="160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1" t="s">
        <v>144</v>
      </c>
      <c r="AT201" s="161" t="s">
        <v>140</v>
      </c>
      <c r="AU201" s="161" t="s">
        <v>86</v>
      </c>
      <c r="AY201" s="14" t="s">
        <v>138</v>
      </c>
      <c r="BE201" s="162">
        <f t="shared" si="24"/>
        <v>0</v>
      </c>
      <c r="BF201" s="162">
        <f t="shared" si="25"/>
        <v>0</v>
      </c>
      <c r="BG201" s="162">
        <f t="shared" si="26"/>
        <v>0</v>
      </c>
      <c r="BH201" s="162">
        <f t="shared" si="27"/>
        <v>0</v>
      </c>
      <c r="BI201" s="162">
        <f t="shared" si="28"/>
        <v>0</v>
      </c>
      <c r="BJ201" s="14" t="s">
        <v>86</v>
      </c>
      <c r="BK201" s="162">
        <f t="shared" si="29"/>
        <v>0</v>
      </c>
      <c r="BL201" s="14" t="s">
        <v>144</v>
      </c>
      <c r="BM201" s="161" t="s">
        <v>373</v>
      </c>
    </row>
    <row r="202" spans="1:65" s="2" customFormat="1" ht="49.15" customHeight="1">
      <c r="A202" s="26"/>
      <c r="B202" s="149"/>
      <c r="C202" s="150" t="s">
        <v>374</v>
      </c>
      <c r="D202" s="150" t="s">
        <v>140</v>
      </c>
      <c r="E202" s="151" t="s">
        <v>375</v>
      </c>
      <c r="F202" s="152" t="s">
        <v>376</v>
      </c>
      <c r="G202" s="153" t="s">
        <v>143</v>
      </c>
      <c r="H202" s="154">
        <v>6</v>
      </c>
      <c r="I202" s="178"/>
      <c r="J202" s="155">
        <f t="shared" si="20"/>
        <v>0</v>
      </c>
      <c r="K202" s="156"/>
      <c r="L202" s="27"/>
      <c r="M202" s="157" t="s">
        <v>1</v>
      </c>
      <c r="N202" s="158" t="s">
        <v>39</v>
      </c>
      <c r="O202" s="159">
        <v>0.754</v>
      </c>
      <c r="P202" s="159">
        <f t="shared" si="21"/>
        <v>4.524</v>
      </c>
      <c r="Q202" s="159">
        <v>0.19744999999999999</v>
      </c>
      <c r="R202" s="159">
        <f t="shared" si="22"/>
        <v>1.1846999999999999</v>
      </c>
      <c r="S202" s="159">
        <v>0</v>
      </c>
      <c r="T202" s="160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 t="s">
        <v>144</v>
      </c>
      <c r="AT202" s="161" t="s">
        <v>140</v>
      </c>
      <c r="AU202" s="161" t="s">
        <v>86</v>
      </c>
      <c r="AY202" s="14" t="s">
        <v>138</v>
      </c>
      <c r="BE202" s="162">
        <f t="shared" si="24"/>
        <v>0</v>
      </c>
      <c r="BF202" s="162">
        <f t="shared" si="25"/>
        <v>0</v>
      </c>
      <c r="BG202" s="162">
        <f t="shared" si="26"/>
        <v>0</v>
      </c>
      <c r="BH202" s="162">
        <f t="shared" si="27"/>
        <v>0</v>
      </c>
      <c r="BI202" s="162">
        <f t="shared" si="28"/>
        <v>0</v>
      </c>
      <c r="BJ202" s="14" t="s">
        <v>86</v>
      </c>
      <c r="BK202" s="162">
        <f t="shared" si="29"/>
        <v>0</v>
      </c>
      <c r="BL202" s="14" t="s">
        <v>144</v>
      </c>
      <c r="BM202" s="161" t="s">
        <v>377</v>
      </c>
    </row>
    <row r="203" spans="1:65" s="2" customFormat="1" ht="21.75" customHeight="1">
      <c r="A203" s="26"/>
      <c r="B203" s="149"/>
      <c r="C203" s="150" t="s">
        <v>378</v>
      </c>
      <c r="D203" s="150" t="s">
        <v>140</v>
      </c>
      <c r="E203" s="151" t="s">
        <v>379</v>
      </c>
      <c r="F203" s="152" t="s">
        <v>380</v>
      </c>
      <c r="G203" s="153" t="s">
        <v>153</v>
      </c>
      <c r="H203" s="154">
        <v>14.744999999999999</v>
      </c>
      <c r="I203" s="178"/>
      <c r="J203" s="155">
        <f t="shared" si="20"/>
        <v>0</v>
      </c>
      <c r="K203" s="156"/>
      <c r="L203" s="27"/>
      <c r="M203" s="157" t="s">
        <v>1</v>
      </c>
      <c r="N203" s="158" t="s">
        <v>39</v>
      </c>
      <c r="O203" s="159">
        <v>1.2181999999999999</v>
      </c>
      <c r="P203" s="159">
        <f t="shared" si="21"/>
        <v>17.962358999999999</v>
      </c>
      <c r="Q203" s="159">
        <v>2.63029</v>
      </c>
      <c r="R203" s="159">
        <f t="shared" si="22"/>
        <v>38.783626049999995</v>
      </c>
      <c r="S203" s="159">
        <v>0</v>
      </c>
      <c r="T203" s="160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1" t="s">
        <v>144</v>
      </c>
      <c r="AT203" s="161" t="s">
        <v>140</v>
      </c>
      <c r="AU203" s="161" t="s">
        <v>86</v>
      </c>
      <c r="AY203" s="14" t="s">
        <v>138</v>
      </c>
      <c r="BE203" s="162">
        <f t="shared" si="24"/>
        <v>0</v>
      </c>
      <c r="BF203" s="162">
        <f t="shared" si="25"/>
        <v>0</v>
      </c>
      <c r="BG203" s="162">
        <f t="shared" si="26"/>
        <v>0</v>
      </c>
      <c r="BH203" s="162">
        <f t="shared" si="27"/>
        <v>0</v>
      </c>
      <c r="BI203" s="162">
        <f t="shared" si="28"/>
        <v>0</v>
      </c>
      <c r="BJ203" s="14" t="s">
        <v>86</v>
      </c>
      <c r="BK203" s="162">
        <f t="shared" si="29"/>
        <v>0</v>
      </c>
      <c r="BL203" s="14" t="s">
        <v>144</v>
      </c>
      <c r="BM203" s="161" t="s">
        <v>381</v>
      </c>
    </row>
    <row r="204" spans="1:65" s="2" customFormat="1" ht="24.2" customHeight="1">
      <c r="A204" s="26"/>
      <c r="B204" s="149"/>
      <c r="C204" s="150" t="s">
        <v>382</v>
      </c>
      <c r="D204" s="150" t="s">
        <v>140</v>
      </c>
      <c r="E204" s="151" t="s">
        <v>383</v>
      </c>
      <c r="F204" s="152" t="s">
        <v>384</v>
      </c>
      <c r="G204" s="153" t="s">
        <v>148</v>
      </c>
      <c r="H204" s="154">
        <v>146.83799999999999</v>
      </c>
      <c r="I204" s="178"/>
      <c r="J204" s="155">
        <f t="shared" si="20"/>
        <v>0</v>
      </c>
      <c r="K204" s="156"/>
      <c r="L204" s="27"/>
      <c r="M204" s="157" t="s">
        <v>1</v>
      </c>
      <c r="N204" s="158" t="s">
        <v>39</v>
      </c>
      <c r="O204" s="159">
        <v>0.443</v>
      </c>
      <c r="P204" s="159">
        <f t="shared" si="21"/>
        <v>65.049233999999998</v>
      </c>
      <c r="Q204" s="159">
        <v>1.5399999999999999E-3</v>
      </c>
      <c r="R204" s="159">
        <f t="shared" si="22"/>
        <v>0.22613051999999997</v>
      </c>
      <c r="S204" s="159">
        <v>0</v>
      </c>
      <c r="T204" s="160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1" t="s">
        <v>144</v>
      </c>
      <c r="AT204" s="161" t="s">
        <v>140</v>
      </c>
      <c r="AU204" s="161" t="s">
        <v>86</v>
      </c>
      <c r="AY204" s="14" t="s">
        <v>138</v>
      </c>
      <c r="BE204" s="162">
        <f t="shared" si="24"/>
        <v>0</v>
      </c>
      <c r="BF204" s="162">
        <f t="shared" si="25"/>
        <v>0</v>
      </c>
      <c r="BG204" s="162">
        <f t="shared" si="26"/>
        <v>0</v>
      </c>
      <c r="BH204" s="162">
        <f t="shared" si="27"/>
        <v>0</v>
      </c>
      <c r="BI204" s="162">
        <f t="shared" si="28"/>
        <v>0</v>
      </c>
      <c r="BJ204" s="14" t="s">
        <v>86</v>
      </c>
      <c r="BK204" s="162">
        <f t="shared" si="29"/>
        <v>0</v>
      </c>
      <c r="BL204" s="14" t="s">
        <v>144</v>
      </c>
      <c r="BM204" s="161" t="s">
        <v>385</v>
      </c>
    </row>
    <row r="205" spans="1:65" s="2" customFormat="1" ht="24.2" customHeight="1">
      <c r="A205" s="26"/>
      <c r="B205" s="149"/>
      <c r="C205" s="150" t="s">
        <v>386</v>
      </c>
      <c r="D205" s="150" t="s">
        <v>140</v>
      </c>
      <c r="E205" s="151" t="s">
        <v>387</v>
      </c>
      <c r="F205" s="152" t="s">
        <v>388</v>
      </c>
      <c r="G205" s="153" t="s">
        <v>148</v>
      </c>
      <c r="H205" s="154">
        <v>146.83799999999999</v>
      </c>
      <c r="I205" s="178"/>
      <c r="J205" s="155">
        <f t="shared" si="20"/>
        <v>0</v>
      </c>
      <c r="K205" s="156"/>
      <c r="L205" s="27"/>
      <c r="M205" s="157" t="s">
        <v>1</v>
      </c>
      <c r="N205" s="158" t="s">
        <v>39</v>
      </c>
      <c r="O205" s="159">
        <v>0.314</v>
      </c>
      <c r="P205" s="159">
        <f t="shared" si="21"/>
        <v>46.107132</v>
      </c>
      <c r="Q205" s="159">
        <v>0</v>
      </c>
      <c r="R205" s="159">
        <f t="shared" si="22"/>
        <v>0</v>
      </c>
      <c r="S205" s="159">
        <v>0</v>
      </c>
      <c r="T205" s="160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1" t="s">
        <v>144</v>
      </c>
      <c r="AT205" s="161" t="s">
        <v>140</v>
      </c>
      <c r="AU205" s="161" t="s">
        <v>86</v>
      </c>
      <c r="AY205" s="14" t="s">
        <v>138</v>
      </c>
      <c r="BE205" s="162">
        <f t="shared" si="24"/>
        <v>0</v>
      </c>
      <c r="BF205" s="162">
        <f t="shared" si="25"/>
        <v>0</v>
      </c>
      <c r="BG205" s="162">
        <f t="shared" si="26"/>
        <v>0</v>
      </c>
      <c r="BH205" s="162">
        <f t="shared" si="27"/>
        <v>0</v>
      </c>
      <c r="BI205" s="162">
        <f t="shared" si="28"/>
        <v>0</v>
      </c>
      <c r="BJ205" s="14" t="s">
        <v>86</v>
      </c>
      <c r="BK205" s="162">
        <f t="shared" si="29"/>
        <v>0</v>
      </c>
      <c r="BL205" s="14" t="s">
        <v>144</v>
      </c>
      <c r="BM205" s="161" t="s">
        <v>389</v>
      </c>
    </row>
    <row r="206" spans="1:65" s="2" customFormat="1" ht="16.5" customHeight="1">
      <c r="A206" s="26"/>
      <c r="B206" s="149"/>
      <c r="C206" s="150" t="s">
        <v>390</v>
      </c>
      <c r="D206" s="150" t="s">
        <v>140</v>
      </c>
      <c r="E206" s="151" t="s">
        <v>391</v>
      </c>
      <c r="F206" s="152" t="s">
        <v>392</v>
      </c>
      <c r="G206" s="153" t="s">
        <v>209</v>
      </c>
      <c r="H206" s="154">
        <v>0.95499999999999996</v>
      </c>
      <c r="I206" s="178"/>
      <c r="J206" s="155">
        <f t="shared" si="20"/>
        <v>0</v>
      </c>
      <c r="K206" s="156"/>
      <c r="L206" s="27"/>
      <c r="M206" s="157" t="s">
        <v>1</v>
      </c>
      <c r="N206" s="158" t="s">
        <v>39</v>
      </c>
      <c r="O206" s="159">
        <v>35.799520000000001</v>
      </c>
      <c r="P206" s="159">
        <f t="shared" si="21"/>
        <v>34.188541600000001</v>
      </c>
      <c r="Q206" s="159">
        <v>1.01555</v>
      </c>
      <c r="R206" s="159">
        <f t="shared" si="22"/>
        <v>0.96985024999999991</v>
      </c>
      <c r="S206" s="159">
        <v>0</v>
      </c>
      <c r="T206" s="160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1" t="s">
        <v>144</v>
      </c>
      <c r="AT206" s="161" t="s">
        <v>140</v>
      </c>
      <c r="AU206" s="161" t="s">
        <v>86</v>
      </c>
      <c r="AY206" s="14" t="s">
        <v>138</v>
      </c>
      <c r="BE206" s="162">
        <f t="shared" si="24"/>
        <v>0</v>
      </c>
      <c r="BF206" s="162">
        <f t="shared" si="25"/>
        <v>0</v>
      </c>
      <c r="BG206" s="162">
        <f t="shared" si="26"/>
        <v>0</v>
      </c>
      <c r="BH206" s="162">
        <f t="shared" si="27"/>
        <v>0</v>
      </c>
      <c r="BI206" s="162">
        <f t="shared" si="28"/>
        <v>0</v>
      </c>
      <c r="BJ206" s="14" t="s">
        <v>86</v>
      </c>
      <c r="BK206" s="162">
        <f t="shared" si="29"/>
        <v>0</v>
      </c>
      <c r="BL206" s="14" t="s">
        <v>144</v>
      </c>
      <c r="BM206" s="161" t="s">
        <v>393</v>
      </c>
    </row>
    <row r="207" spans="1:65" s="2" customFormat="1" ht="16.5" customHeight="1">
      <c r="A207" s="26"/>
      <c r="B207" s="149"/>
      <c r="C207" s="150" t="s">
        <v>394</v>
      </c>
      <c r="D207" s="150" t="s">
        <v>140</v>
      </c>
      <c r="E207" s="151" t="s">
        <v>395</v>
      </c>
      <c r="F207" s="152" t="s">
        <v>396</v>
      </c>
      <c r="G207" s="153" t="s">
        <v>209</v>
      </c>
      <c r="H207" s="154">
        <v>0.45300000000000001</v>
      </c>
      <c r="I207" s="178"/>
      <c r="J207" s="155">
        <f t="shared" si="20"/>
        <v>0</v>
      </c>
      <c r="K207" s="156"/>
      <c r="L207" s="27"/>
      <c r="M207" s="157" t="s">
        <v>1</v>
      </c>
      <c r="N207" s="158" t="s">
        <v>39</v>
      </c>
      <c r="O207" s="159">
        <v>15.254849999999999</v>
      </c>
      <c r="P207" s="159">
        <f t="shared" si="21"/>
        <v>6.9104470500000001</v>
      </c>
      <c r="Q207" s="159">
        <v>1.20296</v>
      </c>
      <c r="R207" s="159">
        <f t="shared" si="22"/>
        <v>0.54494088000000007</v>
      </c>
      <c r="S207" s="159">
        <v>0</v>
      </c>
      <c r="T207" s="160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1" t="s">
        <v>144</v>
      </c>
      <c r="AT207" s="161" t="s">
        <v>140</v>
      </c>
      <c r="AU207" s="161" t="s">
        <v>86</v>
      </c>
      <c r="AY207" s="14" t="s">
        <v>138</v>
      </c>
      <c r="BE207" s="162">
        <f t="shared" si="24"/>
        <v>0</v>
      </c>
      <c r="BF207" s="162">
        <f t="shared" si="25"/>
        <v>0</v>
      </c>
      <c r="BG207" s="162">
        <f t="shared" si="26"/>
        <v>0</v>
      </c>
      <c r="BH207" s="162">
        <f t="shared" si="27"/>
        <v>0</v>
      </c>
      <c r="BI207" s="162">
        <f t="shared" si="28"/>
        <v>0</v>
      </c>
      <c r="BJ207" s="14" t="s">
        <v>86</v>
      </c>
      <c r="BK207" s="162">
        <f t="shared" si="29"/>
        <v>0</v>
      </c>
      <c r="BL207" s="14" t="s">
        <v>144</v>
      </c>
      <c r="BM207" s="161" t="s">
        <v>397</v>
      </c>
    </row>
    <row r="208" spans="1:65" s="12" customFormat="1" ht="22.9" customHeight="1">
      <c r="B208" s="137"/>
      <c r="D208" s="138" t="s">
        <v>72</v>
      </c>
      <c r="E208" s="147" t="s">
        <v>144</v>
      </c>
      <c r="F208" s="147" t="s">
        <v>398</v>
      </c>
      <c r="I208" s="181"/>
      <c r="J208" s="148">
        <f>BK208</f>
        <v>0</v>
      </c>
      <c r="L208" s="137"/>
      <c r="M208" s="141"/>
      <c r="N208" s="142"/>
      <c r="O208" s="142"/>
      <c r="P208" s="143">
        <f>SUM(P209:P232)</f>
        <v>415.21114163999999</v>
      </c>
      <c r="Q208" s="142"/>
      <c r="R208" s="143">
        <f>SUM(R209:R232)</f>
        <v>80.684270400000003</v>
      </c>
      <c r="S208" s="142"/>
      <c r="T208" s="144">
        <f>SUM(T209:T232)</f>
        <v>0</v>
      </c>
      <c r="AR208" s="138" t="s">
        <v>80</v>
      </c>
      <c r="AT208" s="145" t="s">
        <v>72</v>
      </c>
      <c r="AU208" s="145" t="s">
        <v>80</v>
      </c>
      <c r="AY208" s="138" t="s">
        <v>138</v>
      </c>
      <c r="BK208" s="146">
        <f>SUM(BK209:BK232)</f>
        <v>0</v>
      </c>
    </row>
    <row r="209" spans="1:65" s="2" customFormat="1" ht="24.2" customHeight="1">
      <c r="A209" s="26"/>
      <c r="B209" s="149"/>
      <c r="C209" s="150" t="s">
        <v>399</v>
      </c>
      <c r="D209" s="150" t="s">
        <v>140</v>
      </c>
      <c r="E209" s="151" t="s">
        <v>400</v>
      </c>
      <c r="F209" s="152" t="s">
        <v>401</v>
      </c>
      <c r="G209" s="153" t="s">
        <v>153</v>
      </c>
      <c r="H209" s="154">
        <v>4.0270000000000001</v>
      </c>
      <c r="I209" s="178"/>
      <c r="J209" s="155">
        <f t="shared" ref="J209:J232" si="30">ROUND(I209*H209,2)</f>
        <v>0</v>
      </c>
      <c r="K209" s="156"/>
      <c r="L209" s="27"/>
      <c r="M209" s="157" t="s">
        <v>1</v>
      </c>
      <c r="N209" s="158" t="s">
        <v>39</v>
      </c>
      <c r="O209" s="159">
        <v>1.252</v>
      </c>
      <c r="P209" s="159">
        <f t="shared" ref="P209:P232" si="31">O209*H209</f>
        <v>5.041804</v>
      </c>
      <c r="Q209" s="159">
        <v>2.46536</v>
      </c>
      <c r="R209" s="159">
        <f t="shared" ref="R209:R232" si="32">Q209*H209</f>
        <v>9.9280047200000006</v>
      </c>
      <c r="S209" s="159">
        <v>0</v>
      </c>
      <c r="T209" s="160">
        <f t="shared" ref="T209:T232" si="33"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1" t="s">
        <v>144</v>
      </c>
      <c r="AT209" s="161" t="s">
        <v>140</v>
      </c>
      <c r="AU209" s="161" t="s">
        <v>86</v>
      </c>
      <c r="AY209" s="14" t="s">
        <v>138</v>
      </c>
      <c r="BE209" s="162">
        <f t="shared" ref="BE209:BE232" si="34">IF(N209="základná",J209,0)</f>
        <v>0</v>
      </c>
      <c r="BF209" s="162">
        <f t="shared" ref="BF209:BF232" si="35">IF(N209="znížená",J209,0)</f>
        <v>0</v>
      </c>
      <c r="BG209" s="162">
        <f t="shared" ref="BG209:BG232" si="36">IF(N209="zákl. prenesená",J209,0)</f>
        <v>0</v>
      </c>
      <c r="BH209" s="162">
        <f t="shared" ref="BH209:BH232" si="37">IF(N209="zníž. prenesená",J209,0)</f>
        <v>0</v>
      </c>
      <c r="BI209" s="162">
        <f t="shared" ref="BI209:BI232" si="38">IF(N209="nulová",J209,0)</f>
        <v>0</v>
      </c>
      <c r="BJ209" s="14" t="s">
        <v>86</v>
      </c>
      <c r="BK209" s="162">
        <f t="shared" ref="BK209:BK232" si="39">ROUND(I209*H209,2)</f>
        <v>0</v>
      </c>
      <c r="BL209" s="14" t="s">
        <v>144</v>
      </c>
      <c r="BM209" s="161" t="s">
        <v>402</v>
      </c>
    </row>
    <row r="210" spans="1:65" s="2" customFormat="1" ht="16.5" customHeight="1">
      <c r="A210" s="26"/>
      <c r="B210" s="149"/>
      <c r="C210" s="150" t="s">
        <v>403</v>
      </c>
      <c r="D210" s="150" t="s">
        <v>140</v>
      </c>
      <c r="E210" s="151" t="s">
        <v>404</v>
      </c>
      <c r="F210" s="152" t="s">
        <v>405</v>
      </c>
      <c r="G210" s="153" t="s">
        <v>148</v>
      </c>
      <c r="H210" s="154">
        <v>121.465</v>
      </c>
      <c r="I210" s="178"/>
      <c r="J210" s="155">
        <f t="shared" si="30"/>
        <v>0</v>
      </c>
      <c r="K210" s="156"/>
      <c r="L210" s="27"/>
      <c r="M210" s="157" t="s">
        <v>1</v>
      </c>
      <c r="N210" s="158" t="s">
        <v>39</v>
      </c>
      <c r="O210" s="159">
        <v>0.378</v>
      </c>
      <c r="P210" s="159">
        <f t="shared" si="31"/>
        <v>45.91377</v>
      </c>
      <c r="Q210" s="159">
        <v>6.9499999999999996E-3</v>
      </c>
      <c r="R210" s="159">
        <f t="shared" si="32"/>
        <v>0.84418174999999995</v>
      </c>
      <c r="S210" s="159">
        <v>0</v>
      </c>
      <c r="T210" s="160">
        <f t="shared" si="33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1" t="s">
        <v>144</v>
      </c>
      <c r="AT210" s="161" t="s">
        <v>140</v>
      </c>
      <c r="AU210" s="161" t="s">
        <v>86</v>
      </c>
      <c r="AY210" s="14" t="s">
        <v>138</v>
      </c>
      <c r="BE210" s="162">
        <f t="shared" si="34"/>
        <v>0</v>
      </c>
      <c r="BF210" s="162">
        <f t="shared" si="35"/>
        <v>0</v>
      </c>
      <c r="BG210" s="162">
        <f t="shared" si="36"/>
        <v>0</v>
      </c>
      <c r="BH210" s="162">
        <f t="shared" si="37"/>
        <v>0</v>
      </c>
      <c r="BI210" s="162">
        <f t="shared" si="38"/>
        <v>0</v>
      </c>
      <c r="BJ210" s="14" t="s">
        <v>86</v>
      </c>
      <c r="BK210" s="162">
        <f t="shared" si="39"/>
        <v>0</v>
      </c>
      <c r="BL210" s="14" t="s">
        <v>144</v>
      </c>
      <c r="BM210" s="161" t="s">
        <v>406</v>
      </c>
    </row>
    <row r="211" spans="1:65" s="2" customFormat="1" ht="16.5" customHeight="1">
      <c r="A211" s="26"/>
      <c r="B211" s="149"/>
      <c r="C211" s="150" t="s">
        <v>407</v>
      </c>
      <c r="D211" s="150" t="s">
        <v>140</v>
      </c>
      <c r="E211" s="151" t="s">
        <v>408</v>
      </c>
      <c r="F211" s="152" t="s">
        <v>409</v>
      </c>
      <c r="G211" s="153" t="s">
        <v>148</v>
      </c>
      <c r="H211" s="154">
        <v>121.465</v>
      </c>
      <c r="I211" s="178"/>
      <c r="J211" s="155">
        <f t="shared" si="30"/>
        <v>0</v>
      </c>
      <c r="K211" s="156"/>
      <c r="L211" s="27"/>
      <c r="M211" s="157" t="s">
        <v>1</v>
      </c>
      <c r="N211" s="158" t="s">
        <v>39</v>
      </c>
      <c r="O211" s="159">
        <v>0.26600000000000001</v>
      </c>
      <c r="P211" s="159">
        <f t="shared" si="31"/>
        <v>32.309690000000003</v>
      </c>
      <c r="Q211" s="159">
        <v>0</v>
      </c>
      <c r="R211" s="159">
        <f t="shared" si="32"/>
        <v>0</v>
      </c>
      <c r="S211" s="159">
        <v>0</v>
      </c>
      <c r="T211" s="160">
        <f t="shared" si="33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1" t="s">
        <v>144</v>
      </c>
      <c r="AT211" s="161" t="s">
        <v>140</v>
      </c>
      <c r="AU211" s="161" t="s">
        <v>86</v>
      </c>
      <c r="AY211" s="14" t="s">
        <v>138</v>
      </c>
      <c r="BE211" s="162">
        <f t="shared" si="34"/>
        <v>0</v>
      </c>
      <c r="BF211" s="162">
        <f t="shared" si="35"/>
        <v>0</v>
      </c>
      <c r="BG211" s="162">
        <f t="shared" si="36"/>
        <v>0</v>
      </c>
      <c r="BH211" s="162">
        <f t="shared" si="37"/>
        <v>0</v>
      </c>
      <c r="BI211" s="162">
        <f t="shared" si="38"/>
        <v>0</v>
      </c>
      <c r="BJ211" s="14" t="s">
        <v>86</v>
      </c>
      <c r="BK211" s="162">
        <f t="shared" si="39"/>
        <v>0</v>
      </c>
      <c r="BL211" s="14" t="s">
        <v>144</v>
      </c>
      <c r="BM211" s="161" t="s">
        <v>410</v>
      </c>
    </row>
    <row r="212" spans="1:65" s="2" customFormat="1" ht="24.2" customHeight="1">
      <c r="A212" s="26"/>
      <c r="B212" s="149"/>
      <c r="C212" s="150" t="s">
        <v>411</v>
      </c>
      <c r="D212" s="150" t="s">
        <v>140</v>
      </c>
      <c r="E212" s="151" t="s">
        <v>412</v>
      </c>
      <c r="F212" s="152" t="s">
        <v>413</v>
      </c>
      <c r="G212" s="153" t="s">
        <v>148</v>
      </c>
      <c r="H212" s="154">
        <v>119.76900000000001</v>
      </c>
      <c r="I212" s="178"/>
      <c r="J212" s="155">
        <f t="shared" si="30"/>
        <v>0</v>
      </c>
      <c r="K212" s="156"/>
      <c r="L212" s="27"/>
      <c r="M212" s="157" t="s">
        <v>1</v>
      </c>
      <c r="N212" s="158" t="s">
        <v>39</v>
      </c>
      <c r="O212" s="159">
        <v>0.57599999999999996</v>
      </c>
      <c r="P212" s="159">
        <f t="shared" si="31"/>
        <v>68.986943999999994</v>
      </c>
      <c r="Q212" s="159">
        <v>8.2360000000000003E-2</v>
      </c>
      <c r="R212" s="159">
        <f t="shared" si="32"/>
        <v>9.8641748400000004</v>
      </c>
      <c r="S212" s="159">
        <v>0</v>
      </c>
      <c r="T212" s="160">
        <f t="shared" si="33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1" t="s">
        <v>144</v>
      </c>
      <c r="AT212" s="161" t="s">
        <v>140</v>
      </c>
      <c r="AU212" s="161" t="s">
        <v>86</v>
      </c>
      <c r="AY212" s="14" t="s">
        <v>138</v>
      </c>
      <c r="BE212" s="162">
        <f t="shared" si="34"/>
        <v>0</v>
      </c>
      <c r="BF212" s="162">
        <f t="shared" si="35"/>
        <v>0</v>
      </c>
      <c r="BG212" s="162">
        <f t="shared" si="36"/>
        <v>0</v>
      </c>
      <c r="BH212" s="162">
        <f t="shared" si="37"/>
        <v>0</v>
      </c>
      <c r="BI212" s="162">
        <f t="shared" si="38"/>
        <v>0</v>
      </c>
      <c r="BJ212" s="14" t="s">
        <v>86</v>
      </c>
      <c r="BK212" s="162">
        <f t="shared" si="39"/>
        <v>0</v>
      </c>
      <c r="BL212" s="14" t="s">
        <v>144</v>
      </c>
      <c r="BM212" s="161" t="s">
        <v>414</v>
      </c>
    </row>
    <row r="213" spans="1:65" s="2" customFormat="1" ht="24.2" customHeight="1">
      <c r="A213" s="26"/>
      <c r="B213" s="149"/>
      <c r="C213" s="150" t="s">
        <v>415</v>
      </c>
      <c r="D213" s="150" t="s">
        <v>140</v>
      </c>
      <c r="E213" s="151" t="s">
        <v>416</v>
      </c>
      <c r="F213" s="152" t="s">
        <v>417</v>
      </c>
      <c r="G213" s="153" t="s">
        <v>148</v>
      </c>
      <c r="H213" s="154">
        <v>119.76900000000001</v>
      </c>
      <c r="I213" s="178"/>
      <c r="J213" s="155">
        <f t="shared" si="30"/>
        <v>0</v>
      </c>
      <c r="K213" s="156"/>
      <c r="L213" s="27"/>
      <c r="M213" s="157" t="s">
        <v>1</v>
      </c>
      <c r="N213" s="158" t="s">
        <v>39</v>
      </c>
      <c r="O213" s="159">
        <v>0.189</v>
      </c>
      <c r="P213" s="159">
        <f t="shared" si="31"/>
        <v>22.636341000000002</v>
      </c>
      <c r="Q213" s="159">
        <v>0</v>
      </c>
      <c r="R213" s="159">
        <f t="shared" si="32"/>
        <v>0</v>
      </c>
      <c r="S213" s="159">
        <v>0</v>
      </c>
      <c r="T213" s="160">
        <f t="shared" si="3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1" t="s">
        <v>144</v>
      </c>
      <c r="AT213" s="161" t="s">
        <v>140</v>
      </c>
      <c r="AU213" s="161" t="s">
        <v>86</v>
      </c>
      <c r="AY213" s="14" t="s">
        <v>138</v>
      </c>
      <c r="BE213" s="162">
        <f t="shared" si="34"/>
        <v>0</v>
      </c>
      <c r="BF213" s="162">
        <f t="shared" si="35"/>
        <v>0</v>
      </c>
      <c r="BG213" s="162">
        <f t="shared" si="36"/>
        <v>0</v>
      </c>
      <c r="BH213" s="162">
        <f t="shared" si="37"/>
        <v>0</v>
      </c>
      <c r="BI213" s="162">
        <f t="shared" si="38"/>
        <v>0</v>
      </c>
      <c r="BJ213" s="14" t="s">
        <v>86</v>
      </c>
      <c r="BK213" s="162">
        <f t="shared" si="39"/>
        <v>0</v>
      </c>
      <c r="BL213" s="14" t="s">
        <v>144</v>
      </c>
      <c r="BM213" s="161" t="s">
        <v>418</v>
      </c>
    </row>
    <row r="214" spans="1:65" s="2" customFormat="1" ht="37.9" customHeight="1">
      <c r="A214" s="26"/>
      <c r="B214" s="149"/>
      <c r="C214" s="150" t="s">
        <v>419</v>
      </c>
      <c r="D214" s="150" t="s">
        <v>140</v>
      </c>
      <c r="E214" s="151" t="s">
        <v>420</v>
      </c>
      <c r="F214" s="152" t="s">
        <v>421</v>
      </c>
      <c r="G214" s="153" t="s">
        <v>209</v>
      </c>
      <c r="H214" s="154">
        <v>0.19400000000000001</v>
      </c>
      <c r="I214" s="178"/>
      <c r="J214" s="155">
        <f t="shared" si="30"/>
        <v>0</v>
      </c>
      <c r="K214" s="156"/>
      <c r="L214" s="27"/>
      <c r="M214" s="157" t="s">
        <v>1</v>
      </c>
      <c r="N214" s="158" t="s">
        <v>39</v>
      </c>
      <c r="O214" s="159">
        <v>15.30485</v>
      </c>
      <c r="P214" s="159">
        <f t="shared" si="31"/>
        <v>2.9691409000000002</v>
      </c>
      <c r="Q214" s="159">
        <v>1.20296</v>
      </c>
      <c r="R214" s="159">
        <f t="shared" si="32"/>
        <v>0.23337424000000001</v>
      </c>
      <c r="S214" s="159">
        <v>0</v>
      </c>
      <c r="T214" s="160">
        <f t="shared" si="3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1" t="s">
        <v>144</v>
      </c>
      <c r="AT214" s="161" t="s">
        <v>140</v>
      </c>
      <c r="AU214" s="161" t="s">
        <v>86</v>
      </c>
      <c r="AY214" s="14" t="s">
        <v>138</v>
      </c>
      <c r="BE214" s="162">
        <f t="shared" si="34"/>
        <v>0</v>
      </c>
      <c r="BF214" s="162">
        <f t="shared" si="35"/>
        <v>0</v>
      </c>
      <c r="BG214" s="162">
        <f t="shared" si="36"/>
        <v>0</v>
      </c>
      <c r="BH214" s="162">
        <f t="shared" si="37"/>
        <v>0</v>
      </c>
      <c r="BI214" s="162">
        <f t="shared" si="38"/>
        <v>0</v>
      </c>
      <c r="BJ214" s="14" t="s">
        <v>86</v>
      </c>
      <c r="BK214" s="162">
        <f t="shared" si="39"/>
        <v>0</v>
      </c>
      <c r="BL214" s="14" t="s">
        <v>144</v>
      </c>
      <c r="BM214" s="161" t="s">
        <v>422</v>
      </c>
    </row>
    <row r="215" spans="1:65" s="2" customFormat="1" ht="16.5" customHeight="1">
      <c r="A215" s="26"/>
      <c r="B215" s="149"/>
      <c r="C215" s="150" t="s">
        <v>423</v>
      </c>
      <c r="D215" s="150" t="s">
        <v>140</v>
      </c>
      <c r="E215" s="151" t="s">
        <v>424</v>
      </c>
      <c r="F215" s="152" t="s">
        <v>425</v>
      </c>
      <c r="G215" s="153" t="s">
        <v>153</v>
      </c>
      <c r="H215" s="154">
        <v>1.27</v>
      </c>
      <c r="I215" s="178"/>
      <c r="J215" s="155">
        <f t="shared" si="30"/>
        <v>0</v>
      </c>
      <c r="K215" s="156"/>
      <c r="L215" s="27"/>
      <c r="M215" s="157" t="s">
        <v>1</v>
      </c>
      <c r="N215" s="158" t="s">
        <v>39</v>
      </c>
      <c r="O215" s="159">
        <v>1.252</v>
      </c>
      <c r="P215" s="159">
        <f t="shared" si="31"/>
        <v>1.5900400000000001</v>
      </c>
      <c r="Q215" s="159">
        <v>2.46536</v>
      </c>
      <c r="R215" s="159">
        <f t="shared" si="32"/>
        <v>3.1310072</v>
      </c>
      <c r="S215" s="159">
        <v>0</v>
      </c>
      <c r="T215" s="160">
        <f t="shared" si="3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1" t="s">
        <v>144</v>
      </c>
      <c r="AT215" s="161" t="s">
        <v>140</v>
      </c>
      <c r="AU215" s="161" t="s">
        <v>86</v>
      </c>
      <c r="AY215" s="14" t="s">
        <v>138</v>
      </c>
      <c r="BE215" s="162">
        <f t="shared" si="34"/>
        <v>0</v>
      </c>
      <c r="BF215" s="162">
        <f t="shared" si="35"/>
        <v>0</v>
      </c>
      <c r="BG215" s="162">
        <f t="shared" si="36"/>
        <v>0</v>
      </c>
      <c r="BH215" s="162">
        <f t="shared" si="37"/>
        <v>0</v>
      </c>
      <c r="BI215" s="162">
        <f t="shared" si="38"/>
        <v>0</v>
      </c>
      <c r="BJ215" s="14" t="s">
        <v>86</v>
      </c>
      <c r="BK215" s="162">
        <f t="shared" si="39"/>
        <v>0</v>
      </c>
      <c r="BL215" s="14" t="s">
        <v>144</v>
      </c>
      <c r="BM215" s="161" t="s">
        <v>426</v>
      </c>
    </row>
    <row r="216" spans="1:65" s="2" customFormat="1" ht="16.5" customHeight="1">
      <c r="A216" s="26"/>
      <c r="B216" s="149"/>
      <c r="C216" s="150" t="s">
        <v>427</v>
      </c>
      <c r="D216" s="150" t="s">
        <v>140</v>
      </c>
      <c r="E216" s="151" t="s">
        <v>428</v>
      </c>
      <c r="F216" s="152" t="s">
        <v>429</v>
      </c>
      <c r="G216" s="153" t="s">
        <v>148</v>
      </c>
      <c r="H216" s="154">
        <v>5.7569999999999997</v>
      </c>
      <c r="I216" s="178"/>
      <c r="J216" s="155">
        <f t="shared" si="30"/>
        <v>0</v>
      </c>
      <c r="K216" s="156"/>
      <c r="L216" s="27"/>
      <c r="M216" s="157" t="s">
        <v>1</v>
      </c>
      <c r="N216" s="158" t="s">
        <v>39</v>
      </c>
      <c r="O216" s="159">
        <v>0.58699999999999997</v>
      </c>
      <c r="P216" s="159">
        <f t="shared" si="31"/>
        <v>3.3793589999999996</v>
      </c>
      <c r="Q216" s="159">
        <v>3.9500000000000004E-3</v>
      </c>
      <c r="R216" s="159">
        <f t="shared" si="32"/>
        <v>2.2740150000000001E-2</v>
      </c>
      <c r="S216" s="159">
        <v>0</v>
      </c>
      <c r="T216" s="160">
        <f t="shared" si="3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1" t="s">
        <v>144</v>
      </c>
      <c r="AT216" s="161" t="s">
        <v>140</v>
      </c>
      <c r="AU216" s="161" t="s">
        <v>86</v>
      </c>
      <c r="AY216" s="14" t="s">
        <v>138</v>
      </c>
      <c r="BE216" s="162">
        <f t="shared" si="34"/>
        <v>0</v>
      </c>
      <c r="BF216" s="162">
        <f t="shared" si="35"/>
        <v>0</v>
      </c>
      <c r="BG216" s="162">
        <f t="shared" si="36"/>
        <v>0</v>
      </c>
      <c r="BH216" s="162">
        <f t="shared" si="37"/>
        <v>0</v>
      </c>
      <c r="BI216" s="162">
        <f t="shared" si="38"/>
        <v>0</v>
      </c>
      <c r="BJ216" s="14" t="s">
        <v>86</v>
      </c>
      <c r="BK216" s="162">
        <f t="shared" si="39"/>
        <v>0</v>
      </c>
      <c r="BL216" s="14" t="s">
        <v>144</v>
      </c>
      <c r="BM216" s="161" t="s">
        <v>430</v>
      </c>
    </row>
    <row r="217" spans="1:65" s="2" customFormat="1" ht="16.5" customHeight="1">
      <c r="A217" s="26"/>
      <c r="B217" s="149"/>
      <c r="C217" s="150" t="s">
        <v>431</v>
      </c>
      <c r="D217" s="150" t="s">
        <v>140</v>
      </c>
      <c r="E217" s="151" t="s">
        <v>432</v>
      </c>
      <c r="F217" s="152" t="s">
        <v>433</v>
      </c>
      <c r="G217" s="153" t="s">
        <v>148</v>
      </c>
      <c r="H217" s="154">
        <v>5.7569999999999997</v>
      </c>
      <c r="I217" s="178"/>
      <c r="J217" s="155">
        <f t="shared" si="30"/>
        <v>0</v>
      </c>
      <c r="K217" s="156"/>
      <c r="L217" s="27"/>
      <c r="M217" s="157" t="s">
        <v>1</v>
      </c>
      <c r="N217" s="158" t="s">
        <v>39</v>
      </c>
      <c r="O217" s="159">
        <v>0.32600000000000001</v>
      </c>
      <c r="P217" s="159">
        <f t="shared" si="31"/>
        <v>1.876782</v>
      </c>
      <c r="Q217" s="159">
        <v>0</v>
      </c>
      <c r="R217" s="159">
        <f t="shared" si="32"/>
        <v>0</v>
      </c>
      <c r="S217" s="159">
        <v>0</v>
      </c>
      <c r="T217" s="160">
        <f t="shared" si="3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1" t="s">
        <v>144</v>
      </c>
      <c r="AT217" s="161" t="s">
        <v>140</v>
      </c>
      <c r="AU217" s="161" t="s">
        <v>86</v>
      </c>
      <c r="AY217" s="14" t="s">
        <v>138</v>
      </c>
      <c r="BE217" s="162">
        <f t="shared" si="34"/>
        <v>0</v>
      </c>
      <c r="BF217" s="162">
        <f t="shared" si="35"/>
        <v>0</v>
      </c>
      <c r="BG217" s="162">
        <f t="shared" si="36"/>
        <v>0</v>
      </c>
      <c r="BH217" s="162">
        <f t="shared" si="37"/>
        <v>0</v>
      </c>
      <c r="BI217" s="162">
        <f t="shared" si="38"/>
        <v>0</v>
      </c>
      <c r="BJ217" s="14" t="s">
        <v>86</v>
      </c>
      <c r="BK217" s="162">
        <f t="shared" si="39"/>
        <v>0</v>
      </c>
      <c r="BL217" s="14" t="s">
        <v>144</v>
      </c>
      <c r="BM217" s="161" t="s">
        <v>434</v>
      </c>
    </row>
    <row r="218" spans="1:65" s="2" customFormat="1" ht="24.2" customHeight="1">
      <c r="A218" s="26"/>
      <c r="B218" s="149"/>
      <c r="C218" s="150" t="s">
        <v>435</v>
      </c>
      <c r="D218" s="150" t="s">
        <v>140</v>
      </c>
      <c r="E218" s="151" t="s">
        <v>436</v>
      </c>
      <c r="F218" s="152" t="s">
        <v>437</v>
      </c>
      <c r="G218" s="153" t="s">
        <v>148</v>
      </c>
      <c r="H218" s="154">
        <v>6.8230000000000004</v>
      </c>
      <c r="I218" s="178"/>
      <c r="J218" s="155">
        <f t="shared" si="30"/>
        <v>0</v>
      </c>
      <c r="K218" s="156"/>
      <c r="L218" s="27"/>
      <c r="M218" s="157" t="s">
        <v>1</v>
      </c>
      <c r="N218" s="158" t="s">
        <v>39</v>
      </c>
      <c r="O218" s="159">
        <v>1.266</v>
      </c>
      <c r="P218" s="159">
        <f t="shared" si="31"/>
        <v>8.6379180000000009</v>
      </c>
      <c r="Q218" s="159">
        <v>0.13128000000000001</v>
      </c>
      <c r="R218" s="159">
        <f t="shared" si="32"/>
        <v>0.89572344000000015</v>
      </c>
      <c r="S218" s="159">
        <v>0</v>
      </c>
      <c r="T218" s="160">
        <f t="shared" si="3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1" t="s">
        <v>144</v>
      </c>
      <c r="AT218" s="161" t="s">
        <v>140</v>
      </c>
      <c r="AU218" s="161" t="s">
        <v>86</v>
      </c>
      <c r="AY218" s="14" t="s">
        <v>138</v>
      </c>
      <c r="BE218" s="162">
        <f t="shared" si="34"/>
        <v>0</v>
      </c>
      <c r="BF218" s="162">
        <f t="shared" si="35"/>
        <v>0</v>
      </c>
      <c r="BG218" s="162">
        <f t="shared" si="36"/>
        <v>0</v>
      </c>
      <c r="BH218" s="162">
        <f t="shared" si="37"/>
        <v>0</v>
      </c>
      <c r="BI218" s="162">
        <f t="shared" si="38"/>
        <v>0</v>
      </c>
      <c r="BJ218" s="14" t="s">
        <v>86</v>
      </c>
      <c r="BK218" s="162">
        <f t="shared" si="39"/>
        <v>0</v>
      </c>
      <c r="BL218" s="14" t="s">
        <v>144</v>
      </c>
      <c r="BM218" s="161" t="s">
        <v>438</v>
      </c>
    </row>
    <row r="219" spans="1:65" s="2" customFormat="1" ht="24.2" customHeight="1">
      <c r="A219" s="26"/>
      <c r="B219" s="149"/>
      <c r="C219" s="150" t="s">
        <v>439</v>
      </c>
      <c r="D219" s="150" t="s">
        <v>140</v>
      </c>
      <c r="E219" s="151" t="s">
        <v>440</v>
      </c>
      <c r="F219" s="152" t="s">
        <v>441</v>
      </c>
      <c r="G219" s="153" t="s">
        <v>148</v>
      </c>
      <c r="H219" s="154">
        <v>6.8230000000000004</v>
      </c>
      <c r="I219" s="178"/>
      <c r="J219" s="155">
        <f t="shared" si="30"/>
        <v>0</v>
      </c>
      <c r="K219" s="156"/>
      <c r="L219" s="27"/>
      <c r="M219" s="157" t="s">
        <v>1</v>
      </c>
      <c r="N219" s="158" t="s">
        <v>39</v>
      </c>
      <c r="O219" s="159">
        <v>0.437</v>
      </c>
      <c r="P219" s="159">
        <f t="shared" si="31"/>
        <v>2.9816510000000003</v>
      </c>
      <c r="Q219" s="159">
        <v>0</v>
      </c>
      <c r="R219" s="159">
        <f t="shared" si="32"/>
        <v>0</v>
      </c>
      <c r="S219" s="159">
        <v>0</v>
      </c>
      <c r="T219" s="160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1" t="s">
        <v>144</v>
      </c>
      <c r="AT219" s="161" t="s">
        <v>140</v>
      </c>
      <c r="AU219" s="161" t="s">
        <v>86</v>
      </c>
      <c r="AY219" s="14" t="s">
        <v>138</v>
      </c>
      <c r="BE219" s="162">
        <f t="shared" si="34"/>
        <v>0</v>
      </c>
      <c r="BF219" s="162">
        <f t="shared" si="35"/>
        <v>0</v>
      </c>
      <c r="BG219" s="162">
        <f t="shared" si="36"/>
        <v>0</v>
      </c>
      <c r="BH219" s="162">
        <f t="shared" si="37"/>
        <v>0</v>
      </c>
      <c r="BI219" s="162">
        <f t="shared" si="38"/>
        <v>0</v>
      </c>
      <c r="BJ219" s="14" t="s">
        <v>86</v>
      </c>
      <c r="BK219" s="162">
        <f t="shared" si="39"/>
        <v>0</v>
      </c>
      <c r="BL219" s="14" t="s">
        <v>144</v>
      </c>
      <c r="BM219" s="161" t="s">
        <v>442</v>
      </c>
    </row>
    <row r="220" spans="1:65" s="2" customFormat="1" ht="24.2" customHeight="1">
      <c r="A220" s="26"/>
      <c r="B220" s="149"/>
      <c r="C220" s="150" t="s">
        <v>443</v>
      </c>
      <c r="D220" s="150" t="s">
        <v>140</v>
      </c>
      <c r="E220" s="151" t="s">
        <v>444</v>
      </c>
      <c r="F220" s="152" t="s">
        <v>445</v>
      </c>
      <c r="G220" s="153" t="s">
        <v>209</v>
      </c>
      <c r="H220" s="154">
        <v>0.11600000000000001</v>
      </c>
      <c r="I220" s="178"/>
      <c r="J220" s="155">
        <f t="shared" si="30"/>
        <v>0</v>
      </c>
      <c r="K220" s="156"/>
      <c r="L220" s="27"/>
      <c r="M220" s="157" t="s">
        <v>1</v>
      </c>
      <c r="N220" s="158" t="s">
        <v>39</v>
      </c>
      <c r="O220" s="159">
        <v>35.858629999999998</v>
      </c>
      <c r="P220" s="159">
        <f t="shared" si="31"/>
        <v>4.1596010799999998</v>
      </c>
      <c r="Q220" s="159">
        <v>1.0162899999999999</v>
      </c>
      <c r="R220" s="159">
        <f t="shared" si="32"/>
        <v>0.11788963999999999</v>
      </c>
      <c r="S220" s="159">
        <v>0</v>
      </c>
      <c r="T220" s="160">
        <f t="shared" si="3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1" t="s">
        <v>144</v>
      </c>
      <c r="AT220" s="161" t="s">
        <v>140</v>
      </c>
      <c r="AU220" s="161" t="s">
        <v>86</v>
      </c>
      <c r="AY220" s="14" t="s">
        <v>138</v>
      </c>
      <c r="BE220" s="162">
        <f t="shared" si="34"/>
        <v>0</v>
      </c>
      <c r="BF220" s="162">
        <f t="shared" si="35"/>
        <v>0</v>
      </c>
      <c r="BG220" s="162">
        <f t="shared" si="36"/>
        <v>0</v>
      </c>
      <c r="BH220" s="162">
        <f t="shared" si="37"/>
        <v>0</v>
      </c>
      <c r="BI220" s="162">
        <f t="shared" si="38"/>
        <v>0</v>
      </c>
      <c r="BJ220" s="14" t="s">
        <v>86</v>
      </c>
      <c r="BK220" s="162">
        <f t="shared" si="39"/>
        <v>0</v>
      </c>
      <c r="BL220" s="14" t="s">
        <v>144</v>
      </c>
      <c r="BM220" s="161" t="s">
        <v>446</v>
      </c>
    </row>
    <row r="221" spans="1:65" s="2" customFormat="1" ht="21.75" customHeight="1">
      <c r="A221" s="26"/>
      <c r="B221" s="149"/>
      <c r="C221" s="150" t="s">
        <v>447</v>
      </c>
      <c r="D221" s="150" t="s">
        <v>140</v>
      </c>
      <c r="E221" s="151" t="s">
        <v>448</v>
      </c>
      <c r="F221" s="152" t="s">
        <v>449</v>
      </c>
      <c r="G221" s="153" t="s">
        <v>153</v>
      </c>
      <c r="H221" s="154">
        <v>12.117000000000001</v>
      </c>
      <c r="I221" s="178"/>
      <c r="J221" s="155">
        <f t="shared" si="30"/>
        <v>0</v>
      </c>
      <c r="K221" s="156"/>
      <c r="L221" s="27"/>
      <c r="M221" s="157" t="s">
        <v>1</v>
      </c>
      <c r="N221" s="158" t="s">
        <v>39</v>
      </c>
      <c r="O221" s="159">
        <v>1.5711999999999999</v>
      </c>
      <c r="P221" s="159">
        <f t="shared" si="31"/>
        <v>19.0382304</v>
      </c>
      <c r="Q221" s="159">
        <v>2.4603799999999998</v>
      </c>
      <c r="R221" s="159">
        <f t="shared" si="32"/>
        <v>29.812424459999999</v>
      </c>
      <c r="S221" s="159">
        <v>0</v>
      </c>
      <c r="T221" s="160">
        <f t="shared" si="3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1" t="s">
        <v>144</v>
      </c>
      <c r="AT221" s="161" t="s">
        <v>140</v>
      </c>
      <c r="AU221" s="161" t="s">
        <v>86</v>
      </c>
      <c r="AY221" s="14" t="s">
        <v>138</v>
      </c>
      <c r="BE221" s="162">
        <f t="shared" si="34"/>
        <v>0</v>
      </c>
      <c r="BF221" s="162">
        <f t="shared" si="35"/>
        <v>0</v>
      </c>
      <c r="BG221" s="162">
        <f t="shared" si="36"/>
        <v>0</v>
      </c>
      <c r="BH221" s="162">
        <f t="shared" si="37"/>
        <v>0</v>
      </c>
      <c r="BI221" s="162">
        <f t="shared" si="38"/>
        <v>0</v>
      </c>
      <c r="BJ221" s="14" t="s">
        <v>86</v>
      </c>
      <c r="BK221" s="162">
        <f t="shared" si="39"/>
        <v>0</v>
      </c>
      <c r="BL221" s="14" t="s">
        <v>144</v>
      </c>
      <c r="BM221" s="161" t="s">
        <v>450</v>
      </c>
    </row>
    <row r="222" spans="1:65" s="2" customFormat="1" ht="24.2" customHeight="1">
      <c r="A222" s="26"/>
      <c r="B222" s="149"/>
      <c r="C222" s="150" t="s">
        <v>451</v>
      </c>
      <c r="D222" s="150" t="s">
        <v>140</v>
      </c>
      <c r="E222" s="151" t="s">
        <v>452</v>
      </c>
      <c r="F222" s="152" t="s">
        <v>453</v>
      </c>
      <c r="G222" s="153" t="s">
        <v>148</v>
      </c>
      <c r="H222" s="154">
        <v>27.959</v>
      </c>
      <c r="I222" s="178"/>
      <c r="J222" s="155">
        <f t="shared" si="30"/>
        <v>0</v>
      </c>
      <c r="K222" s="156"/>
      <c r="L222" s="27"/>
      <c r="M222" s="157" t="s">
        <v>1</v>
      </c>
      <c r="N222" s="158" t="s">
        <v>39</v>
      </c>
      <c r="O222" s="159">
        <v>0.48230000000000001</v>
      </c>
      <c r="P222" s="159">
        <f t="shared" si="31"/>
        <v>13.4846257</v>
      </c>
      <c r="Q222" s="159">
        <v>1.8540000000000001E-2</v>
      </c>
      <c r="R222" s="159">
        <f t="shared" si="32"/>
        <v>0.51835986000000001</v>
      </c>
      <c r="S222" s="159">
        <v>0</v>
      </c>
      <c r="T222" s="160">
        <f t="shared" si="3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1" t="s">
        <v>144</v>
      </c>
      <c r="AT222" s="161" t="s">
        <v>140</v>
      </c>
      <c r="AU222" s="161" t="s">
        <v>86</v>
      </c>
      <c r="AY222" s="14" t="s">
        <v>138</v>
      </c>
      <c r="BE222" s="162">
        <f t="shared" si="34"/>
        <v>0</v>
      </c>
      <c r="BF222" s="162">
        <f t="shared" si="35"/>
        <v>0</v>
      </c>
      <c r="BG222" s="162">
        <f t="shared" si="36"/>
        <v>0</v>
      </c>
      <c r="BH222" s="162">
        <f t="shared" si="37"/>
        <v>0</v>
      </c>
      <c r="BI222" s="162">
        <f t="shared" si="38"/>
        <v>0</v>
      </c>
      <c r="BJ222" s="14" t="s">
        <v>86</v>
      </c>
      <c r="BK222" s="162">
        <f t="shared" si="39"/>
        <v>0</v>
      </c>
      <c r="BL222" s="14" t="s">
        <v>144</v>
      </c>
      <c r="BM222" s="161" t="s">
        <v>454</v>
      </c>
    </row>
    <row r="223" spans="1:65" s="2" customFormat="1" ht="24.2" customHeight="1">
      <c r="A223" s="26"/>
      <c r="B223" s="149"/>
      <c r="C223" s="150" t="s">
        <v>455</v>
      </c>
      <c r="D223" s="150" t="s">
        <v>140</v>
      </c>
      <c r="E223" s="151" t="s">
        <v>456</v>
      </c>
      <c r="F223" s="152" t="s">
        <v>457</v>
      </c>
      <c r="G223" s="153" t="s">
        <v>148</v>
      </c>
      <c r="H223" s="154">
        <v>27.959</v>
      </c>
      <c r="I223" s="178"/>
      <c r="J223" s="155">
        <f t="shared" si="30"/>
        <v>0</v>
      </c>
      <c r="K223" s="156"/>
      <c r="L223" s="27"/>
      <c r="M223" s="157" t="s">
        <v>1</v>
      </c>
      <c r="N223" s="158" t="s">
        <v>39</v>
      </c>
      <c r="O223" s="159">
        <v>0.23899999999999999</v>
      </c>
      <c r="P223" s="159">
        <f t="shared" si="31"/>
        <v>6.6822010000000001</v>
      </c>
      <c r="Q223" s="159">
        <v>0</v>
      </c>
      <c r="R223" s="159">
        <f t="shared" si="32"/>
        <v>0</v>
      </c>
      <c r="S223" s="159">
        <v>0</v>
      </c>
      <c r="T223" s="160">
        <f t="shared" si="3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1" t="s">
        <v>144</v>
      </c>
      <c r="AT223" s="161" t="s">
        <v>140</v>
      </c>
      <c r="AU223" s="161" t="s">
        <v>86</v>
      </c>
      <c r="AY223" s="14" t="s">
        <v>138</v>
      </c>
      <c r="BE223" s="162">
        <f t="shared" si="34"/>
        <v>0</v>
      </c>
      <c r="BF223" s="162">
        <f t="shared" si="35"/>
        <v>0</v>
      </c>
      <c r="BG223" s="162">
        <f t="shared" si="36"/>
        <v>0</v>
      </c>
      <c r="BH223" s="162">
        <f t="shared" si="37"/>
        <v>0</v>
      </c>
      <c r="BI223" s="162">
        <f t="shared" si="38"/>
        <v>0</v>
      </c>
      <c r="BJ223" s="14" t="s">
        <v>86</v>
      </c>
      <c r="BK223" s="162">
        <f t="shared" si="39"/>
        <v>0</v>
      </c>
      <c r="BL223" s="14" t="s">
        <v>144</v>
      </c>
      <c r="BM223" s="161" t="s">
        <v>458</v>
      </c>
    </row>
    <row r="224" spans="1:65" s="2" customFormat="1" ht="24.2" customHeight="1">
      <c r="A224" s="26"/>
      <c r="B224" s="149"/>
      <c r="C224" s="150" t="s">
        <v>459</v>
      </c>
      <c r="D224" s="150" t="s">
        <v>140</v>
      </c>
      <c r="E224" s="151" t="s">
        <v>460</v>
      </c>
      <c r="F224" s="152" t="s">
        <v>461</v>
      </c>
      <c r="G224" s="153" t="s">
        <v>209</v>
      </c>
      <c r="H224" s="154">
        <v>1.42</v>
      </c>
      <c r="I224" s="178"/>
      <c r="J224" s="155">
        <f t="shared" si="30"/>
        <v>0</v>
      </c>
      <c r="K224" s="156"/>
      <c r="L224" s="27"/>
      <c r="M224" s="157" t="s">
        <v>1</v>
      </c>
      <c r="N224" s="158" t="s">
        <v>39</v>
      </c>
      <c r="O224" s="159">
        <v>35.618630000000003</v>
      </c>
      <c r="P224" s="159">
        <f t="shared" si="31"/>
        <v>50.578454600000001</v>
      </c>
      <c r="Q224" s="159">
        <v>1.0165999999999999</v>
      </c>
      <c r="R224" s="159">
        <f t="shared" si="32"/>
        <v>1.4435719999999999</v>
      </c>
      <c r="S224" s="159">
        <v>0</v>
      </c>
      <c r="T224" s="160">
        <f t="shared" si="3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1" t="s">
        <v>144</v>
      </c>
      <c r="AT224" s="161" t="s">
        <v>140</v>
      </c>
      <c r="AU224" s="161" t="s">
        <v>86</v>
      </c>
      <c r="AY224" s="14" t="s">
        <v>138</v>
      </c>
      <c r="BE224" s="162">
        <f t="shared" si="34"/>
        <v>0</v>
      </c>
      <c r="BF224" s="162">
        <f t="shared" si="35"/>
        <v>0</v>
      </c>
      <c r="BG224" s="162">
        <f t="shared" si="36"/>
        <v>0</v>
      </c>
      <c r="BH224" s="162">
        <f t="shared" si="37"/>
        <v>0</v>
      </c>
      <c r="BI224" s="162">
        <f t="shared" si="38"/>
        <v>0</v>
      </c>
      <c r="BJ224" s="14" t="s">
        <v>86</v>
      </c>
      <c r="BK224" s="162">
        <f t="shared" si="39"/>
        <v>0</v>
      </c>
      <c r="BL224" s="14" t="s">
        <v>144</v>
      </c>
      <c r="BM224" s="161" t="s">
        <v>462</v>
      </c>
    </row>
    <row r="225" spans="1:65" s="2" customFormat="1" ht="33" customHeight="1">
      <c r="A225" s="26"/>
      <c r="B225" s="149"/>
      <c r="C225" s="150" t="s">
        <v>463</v>
      </c>
      <c r="D225" s="150" t="s">
        <v>140</v>
      </c>
      <c r="E225" s="151" t="s">
        <v>464</v>
      </c>
      <c r="F225" s="152" t="s">
        <v>465</v>
      </c>
      <c r="G225" s="153" t="s">
        <v>148</v>
      </c>
      <c r="H225" s="154">
        <v>34</v>
      </c>
      <c r="I225" s="178"/>
      <c r="J225" s="155">
        <f t="shared" si="30"/>
        <v>0</v>
      </c>
      <c r="K225" s="156"/>
      <c r="L225" s="27"/>
      <c r="M225" s="157" t="s">
        <v>1</v>
      </c>
      <c r="N225" s="158" t="s">
        <v>39</v>
      </c>
      <c r="O225" s="159">
        <v>0.20014999999999999</v>
      </c>
      <c r="P225" s="159">
        <f t="shared" si="31"/>
        <v>6.8050999999999995</v>
      </c>
      <c r="Q225" s="159">
        <v>1.4999999999999999E-4</v>
      </c>
      <c r="R225" s="159">
        <f t="shared" si="32"/>
        <v>5.0999999999999995E-3</v>
      </c>
      <c r="S225" s="159">
        <v>0</v>
      </c>
      <c r="T225" s="160">
        <f t="shared" si="3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1" t="s">
        <v>144</v>
      </c>
      <c r="AT225" s="161" t="s">
        <v>140</v>
      </c>
      <c r="AU225" s="161" t="s">
        <v>86</v>
      </c>
      <c r="AY225" s="14" t="s">
        <v>138</v>
      </c>
      <c r="BE225" s="162">
        <f t="shared" si="34"/>
        <v>0</v>
      </c>
      <c r="BF225" s="162">
        <f t="shared" si="35"/>
        <v>0</v>
      </c>
      <c r="BG225" s="162">
        <f t="shared" si="36"/>
        <v>0</v>
      </c>
      <c r="BH225" s="162">
        <f t="shared" si="37"/>
        <v>0</v>
      </c>
      <c r="BI225" s="162">
        <f t="shared" si="38"/>
        <v>0</v>
      </c>
      <c r="BJ225" s="14" t="s">
        <v>86</v>
      </c>
      <c r="BK225" s="162">
        <f t="shared" si="39"/>
        <v>0</v>
      </c>
      <c r="BL225" s="14" t="s">
        <v>144</v>
      </c>
      <c r="BM225" s="161" t="s">
        <v>466</v>
      </c>
    </row>
    <row r="226" spans="1:65" s="2" customFormat="1" ht="16.5" customHeight="1">
      <c r="A226" s="26"/>
      <c r="B226" s="149"/>
      <c r="C226" s="163" t="s">
        <v>467</v>
      </c>
      <c r="D226" s="163" t="s">
        <v>322</v>
      </c>
      <c r="E226" s="164" t="s">
        <v>468</v>
      </c>
      <c r="F226" s="165" t="s">
        <v>469</v>
      </c>
      <c r="G226" s="166" t="s">
        <v>148</v>
      </c>
      <c r="H226" s="167">
        <v>35.700000000000003</v>
      </c>
      <c r="I226" s="180"/>
      <c r="J226" s="168">
        <f t="shared" si="30"/>
        <v>0</v>
      </c>
      <c r="K226" s="169"/>
      <c r="L226" s="170"/>
      <c r="M226" s="171" t="s">
        <v>1</v>
      </c>
      <c r="N226" s="172" t="s">
        <v>39</v>
      </c>
      <c r="O226" s="159">
        <v>0</v>
      </c>
      <c r="P226" s="159">
        <f t="shared" si="31"/>
        <v>0</v>
      </c>
      <c r="Q226" s="159">
        <v>1.5E-3</v>
      </c>
      <c r="R226" s="159">
        <f t="shared" si="32"/>
        <v>5.3550000000000007E-2</v>
      </c>
      <c r="S226" s="159">
        <v>0</v>
      </c>
      <c r="T226" s="160">
        <f t="shared" si="3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1" t="s">
        <v>170</v>
      </c>
      <c r="AT226" s="161" t="s">
        <v>322</v>
      </c>
      <c r="AU226" s="161" t="s">
        <v>86</v>
      </c>
      <c r="AY226" s="14" t="s">
        <v>138</v>
      </c>
      <c r="BE226" s="162">
        <f t="shared" si="34"/>
        <v>0</v>
      </c>
      <c r="BF226" s="162">
        <f t="shared" si="35"/>
        <v>0</v>
      </c>
      <c r="BG226" s="162">
        <f t="shared" si="36"/>
        <v>0</v>
      </c>
      <c r="BH226" s="162">
        <f t="shared" si="37"/>
        <v>0</v>
      </c>
      <c r="BI226" s="162">
        <f t="shared" si="38"/>
        <v>0</v>
      </c>
      <c r="BJ226" s="14" t="s">
        <v>86</v>
      </c>
      <c r="BK226" s="162">
        <f t="shared" si="39"/>
        <v>0</v>
      </c>
      <c r="BL226" s="14" t="s">
        <v>144</v>
      </c>
      <c r="BM226" s="161" t="s">
        <v>470</v>
      </c>
    </row>
    <row r="227" spans="1:65" s="2" customFormat="1" ht="21.75" customHeight="1">
      <c r="A227" s="26"/>
      <c r="B227" s="149"/>
      <c r="C227" s="150" t="s">
        <v>471</v>
      </c>
      <c r="D227" s="150" t="s">
        <v>140</v>
      </c>
      <c r="E227" s="151" t="s">
        <v>472</v>
      </c>
      <c r="F227" s="152" t="s">
        <v>473</v>
      </c>
      <c r="G227" s="153" t="s">
        <v>153</v>
      </c>
      <c r="H227" s="154">
        <v>9.1210000000000004</v>
      </c>
      <c r="I227" s="178"/>
      <c r="J227" s="155">
        <f t="shared" si="30"/>
        <v>0</v>
      </c>
      <c r="K227" s="156"/>
      <c r="L227" s="27"/>
      <c r="M227" s="157" t="s">
        <v>1</v>
      </c>
      <c r="N227" s="158" t="s">
        <v>39</v>
      </c>
      <c r="O227" s="159">
        <v>2.6280000000000001</v>
      </c>
      <c r="P227" s="159">
        <f t="shared" si="31"/>
        <v>23.969988000000001</v>
      </c>
      <c r="Q227" s="159">
        <v>2.3126899999999999</v>
      </c>
      <c r="R227" s="159">
        <f t="shared" si="32"/>
        <v>21.094045489999999</v>
      </c>
      <c r="S227" s="159">
        <v>0</v>
      </c>
      <c r="T227" s="160">
        <f t="shared" si="3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1" t="s">
        <v>144</v>
      </c>
      <c r="AT227" s="161" t="s">
        <v>140</v>
      </c>
      <c r="AU227" s="161" t="s">
        <v>86</v>
      </c>
      <c r="AY227" s="14" t="s">
        <v>138</v>
      </c>
      <c r="BE227" s="162">
        <f t="shared" si="34"/>
        <v>0</v>
      </c>
      <c r="BF227" s="162">
        <f t="shared" si="35"/>
        <v>0</v>
      </c>
      <c r="BG227" s="162">
        <f t="shared" si="36"/>
        <v>0</v>
      </c>
      <c r="BH227" s="162">
        <f t="shared" si="37"/>
        <v>0</v>
      </c>
      <c r="BI227" s="162">
        <f t="shared" si="38"/>
        <v>0</v>
      </c>
      <c r="BJ227" s="14" t="s">
        <v>86</v>
      </c>
      <c r="BK227" s="162">
        <f t="shared" si="39"/>
        <v>0</v>
      </c>
      <c r="BL227" s="14" t="s">
        <v>144</v>
      </c>
      <c r="BM227" s="161" t="s">
        <v>474</v>
      </c>
    </row>
    <row r="228" spans="1:65" s="2" customFormat="1" ht="24.2" customHeight="1">
      <c r="A228" s="26"/>
      <c r="B228" s="149"/>
      <c r="C228" s="150" t="s">
        <v>475</v>
      </c>
      <c r="D228" s="150" t="s">
        <v>140</v>
      </c>
      <c r="E228" s="151" t="s">
        <v>476</v>
      </c>
      <c r="F228" s="152" t="s">
        <v>477</v>
      </c>
      <c r="G228" s="153" t="s">
        <v>209</v>
      </c>
      <c r="H228" s="154">
        <v>0.84599999999999997</v>
      </c>
      <c r="I228" s="178"/>
      <c r="J228" s="155">
        <f t="shared" si="30"/>
        <v>0</v>
      </c>
      <c r="K228" s="156"/>
      <c r="L228" s="27"/>
      <c r="M228" s="157" t="s">
        <v>1</v>
      </c>
      <c r="N228" s="158" t="s">
        <v>39</v>
      </c>
      <c r="O228" s="159">
        <v>40.198650000000001</v>
      </c>
      <c r="P228" s="159">
        <f t="shared" si="31"/>
        <v>34.008057899999997</v>
      </c>
      <c r="Q228" s="159">
        <v>1.0165500000000001</v>
      </c>
      <c r="R228" s="159">
        <f t="shared" si="32"/>
        <v>0.86000130000000008</v>
      </c>
      <c r="S228" s="159">
        <v>0</v>
      </c>
      <c r="T228" s="160">
        <f t="shared" si="3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1" t="s">
        <v>144</v>
      </c>
      <c r="AT228" s="161" t="s">
        <v>140</v>
      </c>
      <c r="AU228" s="161" t="s">
        <v>86</v>
      </c>
      <c r="AY228" s="14" t="s">
        <v>138</v>
      </c>
      <c r="BE228" s="162">
        <f t="shared" si="34"/>
        <v>0</v>
      </c>
      <c r="BF228" s="162">
        <f t="shared" si="35"/>
        <v>0</v>
      </c>
      <c r="BG228" s="162">
        <f t="shared" si="36"/>
        <v>0</v>
      </c>
      <c r="BH228" s="162">
        <f t="shared" si="37"/>
        <v>0</v>
      </c>
      <c r="BI228" s="162">
        <f t="shared" si="38"/>
        <v>0</v>
      </c>
      <c r="BJ228" s="14" t="s">
        <v>86</v>
      </c>
      <c r="BK228" s="162">
        <f t="shared" si="39"/>
        <v>0</v>
      </c>
      <c r="BL228" s="14" t="s">
        <v>144</v>
      </c>
      <c r="BM228" s="161" t="s">
        <v>478</v>
      </c>
    </row>
    <row r="229" spans="1:65" s="2" customFormat="1" ht="33" customHeight="1">
      <c r="A229" s="26"/>
      <c r="B229" s="149"/>
      <c r="C229" s="150" t="s">
        <v>479</v>
      </c>
      <c r="D229" s="150" t="s">
        <v>140</v>
      </c>
      <c r="E229" s="151" t="s">
        <v>480</v>
      </c>
      <c r="F229" s="152" t="s">
        <v>481</v>
      </c>
      <c r="G229" s="153" t="s">
        <v>148</v>
      </c>
      <c r="H229" s="154">
        <v>17.969000000000001</v>
      </c>
      <c r="I229" s="178"/>
      <c r="J229" s="155">
        <f t="shared" si="30"/>
        <v>0</v>
      </c>
      <c r="K229" s="156"/>
      <c r="L229" s="27"/>
      <c r="M229" s="157" t="s">
        <v>1</v>
      </c>
      <c r="N229" s="158" t="s">
        <v>39</v>
      </c>
      <c r="O229" s="159">
        <v>1.27874</v>
      </c>
      <c r="P229" s="159">
        <f t="shared" si="31"/>
        <v>22.97767906</v>
      </c>
      <c r="Q229" s="159">
        <v>6.6189999999999999E-2</v>
      </c>
      <c r="R229" s="159">
        <f t="shared" si="32"/>
        <v>1.18936811</v>
      </c>
      <c r="S229" s="159">
        <v>0</v>
      </c>
      <c r="T229" s="160">
        <f t="shared" si="3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1" t="s">
        <v>144</v>
      </c>
      <c r="AT229" s="161" t="s">
        <v>140</v>
      </c>
      <c r="AU229" s="161" t="s">
        <v>86</v>
      </c>
      <c r="AY229" s="14" t="s">
        <v>138</v>
      </c>
      <c r="BE229" s="162">
        <f t="shared" si="34"/>
        <v>0</v>
      </c>
      <c r="BF229" s="162">
        <f t="shared" si="35"/>
        <v>0</v>
      </c>
      <c r="BG229" s="162">
        <f t="shared" si="36"/>
        <v>0</v>
      </c>
      <c r="BH229" s="162">
        <f t="shared" si="37"/>
        <v>0</v>
      </c>
      <c r="BI229" s="162">
        <f t="shared" si="38"/>
        <v>0</v>
      </c>
      <c r="BJ229" s="14" t="s">
        <v>86</v>
      </c>
      <c r="BK229" s="162">
        <f t="shared" si="39"/>
        <v>0</v>
      </c>
      <c r="BL229" s="14" t="s">
        <v>144</v>
      </c>
      <c r="BM229" s="161" t="s">
        <v>482</v>
      </c>
    </row>
    <row r="230" spans="1:65" s="2" customFormat="1" ht="33" customHeight="1">
      <c r="A230" s="26"/>
      <c r="B230" s="149"/>
      <c r="C230" s="150" t="s">
        <v>483</v>
      </c>
      <c r="D230" s="150" t="s">
        <v>140</v>
      </c>
      <c r="E230" s="151" t="s">
        <v>484</v>
      </c>
      <c r="F230" s="152" t="s">
        <v>485</v>
      </c>
      <c r="G230" s="153" t="s">
        <v>148</v>
      </c>
      <c r="H230" s="154">
        <v>17.969000000000001</v>
      </c>
      <c r="I230" s="178"/>
      <c r="J230" s="155">
        <f t="shared" si="30"/>
        <v>0</v>
      </c>
      <c r="K230" s="156"/>
      <c r="L230" s="27"/>
      <c r="M230" s="157" t="s">
        <v>1</v>
      </c>
      <c r="N230" s="158" t="s">
        <v>39</v>
      </c>
      <c r="O230" s="159">
        <v>0.33600000000000002</v>
      </c>
      <c r="P230" s="159">
        <f t="shared" si="31"/>
        <v>6.0375840000000007</v>
      </c>
      <c r="Q230" s="159">
        <v>0</v>
      </c>
      <c r="R230" s="159">
        <f t="shared" si="32"/>
        <v>0</v>
      </c>
      <c r="S230" s="159">
        <v>0</v>
      </c>
      <c r="T230" s="160">
        <f t="shared" si="3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1" t="s">
        <v>144</v>
      </c>
      <c r="AT230" s="161" t="s">
        <v>140</v>
      </c>
      <c r="AU230" s="161" t="s">
        <v>86</v>
      </c>
      <c r="AY230" s="14" t="s">
        <v>138</v>
      </c>
      <c r="BE230" s="162">
        <f t="shared" si="34"/>
        <v>0</v>
      </c>
      <c r="BF230" s="162">
        <f t="shared" si="35"/>
        <v>0</v>
      </c>
      <c r="BG230" s="162">
        <f t="shared" si="36"/>
        <v>0</v>
      </c>
      <c r="BH230" s="162">
        <f t="shared" si="37"/>
        <v>0</v>
      </c>
      <c r="BI230" s="162">
        <f t="shared" si="38"/>
        <v>0</v>
      </c>
      <c r="BJ230" s="14" t="s">
        <v>86</v>
      </c>
      <c r="BK230" s="162">
        <f t="shared" si="39"/>
        <v>0</v>
      </c>
      <c r="BL230" s="14" t="s">
        <v>144</v>
      </c>
      <c r="BM230" s="161" t="s">
        <v>486</v>
      </c>
    </row>
    <row r="231" spans="1:65" s="2" customFormat="1" ht="24.2" customHeight="1">
      <c r="A231" s="26"/>
      <c r="B231" s="149"/>
      <c r="C231" s="150" t="s">
        <v>487</v>
      </c>
      <c r="D231" s="150" t="s">
        <v>140</v>
      </c>
      <c r="E231" s="151" t="s">
        <v>488</v>
      </c>
      <c r="F231" s="152" t="s">
        <v>489</v>
      </c>
      <c r="G231" s="153" t="s">
        <v>148</v>
      </c>
      <c r="H231" s="154">
        <v>28.47</v>
      </c>
      <c r="I231" s="178"/>
      <c r="J231" s="155">
        <f t="shared" si="30"/>
        <v>0</v>
      </c>
      <c r="K231" s="156"/>
      <c r="L231" s="27"/>
      <c r="M231" s="157" t="s">
        <v>1</v>
      </c>
      <c r="N231" s="158" t="s">
        <v>39</v>
      </c>
      <c r="O231" s="159">
        <v>0.83499999999999996</v>
      </c>
      <c r="P231" s="159">
        <f t="shared" si="31"/>
        <v>23.772449999999999</v>
      </c>
      <c r="Q231" s="159">
        <v>2.3560000000000001E-2</v>
      </c>
      <c r="R231" s="159">
        <f t="shared" si="32"/>
        <v>0.67075320000000005</v>
      </c>
      <c r="S231" s="159">
        <v>0</v>
      </c>
      <c r="T231" s="160">
        <f t="shared" si="3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1" t="s">
        <v>144</v>
      </c>
      <c r="AT231" s="161" t="s">
        <v>140</v>
      </c>
      <c r="AU231" s="161" t="s">
        <v>86</v>
      </c>
      <c r="AY231" s="14" t="s">
        <v>138</v>
      </c>
      <c r="BE231" s="162">
        <f t="shared" si="34"/>
        <v>0</v>
      </c>
      <c r="BF231" s="162">
        <f t="shared" si="35"/>
        <v>0</v>
      </c>
      <c r="BG231" s="162">
        <f t="shared" si="36"/>
        <v>0</v>
      </c>
      <c r="BH231" s="162">
        <f t="shared" si="37"/>
        <v>0</v>
      </c>
      <c r="BI231" s="162">
        <f t="shared" si="38"/>
        <v>0</v>
      </c>
      <c r="BJ231" s="14" t="s">
        <v>86</v>
      </c>
      <c r="BK231" s="162">
        <f t="shared" si="39"/>
        <v>0</v>
      </c>
      <c r="BL231" s="14" t="s">
        <v>144</v>
      </c>
      <c r="BM231" s="161" t="s">
        <v>490</v>
      </c>
    </row>
    <row r="232" spans="1:65" s="2" customFormat="1" ht="24.2" customHeight="1">
      <c r="A232" s="26"/>
      <c r="B232" s="149"/>
      <c r="C232" s="150" t="s">
        <v>491</v>
      </c>
      <c r="D232" s="150" t="s">
        <v>140</v>
      </c>
      <c r="E232" s="151" t="s">
        <v>492</v>
      </c>
      <c r="F232" s="152" t="s">
        <v>493</v>
      </c>
      <c r="G232" s="153" t="s">
        <v>148</v>
      </c>
      <c r="H232" s="154">
        <v>28.47</v>
      </c>
      <c r="I232" s="178"/>
      <c r="J232" s="155">
        <f t="shared" si="30"/>
        <v>0</v>
      </c>
      <c r="K232" s="156"/>
      <c r="L232" s="27"/>
      <c r="M232" s="157" t="s">
        <v>1</v>
      </c>
      <c r="N232" s="158" t="s">
        <v>39</v>
      </c>
      <c r="O232" s="159">
        <v>0.25900000000000001</v>
      </c>
      <c r="P232" s="159">
        <f t="shared" si="31"/>
        <v>7.3737300000000001</v>
      </c>
      <c r="Q232" s="159">
        <v>0</v>
      </c>
      <c r="R232" s="159">
        <f t="shared" si="32"/>
        <v>0</v>
      </c>
      <c r="S232" s="159">
        <v>0</v>
      </c>
      <c r="T232" s="160">
        <f t="shared" si="3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1" t="s">
        <v>144</v>
      </c>
      <c r="AT232" s="161" t="s">
        <v>140</v>
      </c>
      <c r="AU232" s="161" t="s">
        <v>86</v>
      </c>
      <c r="AY232" s="14" t="s">
        <v>138</v>
      </c>
      <c r="BE232" s="162">
        <f t="shared" si="34"/>
        <v>0</v>
      </c>
      <c r="BF232" s="162">
        <f t="shared" si="35"/>
        <v>0</v>
      </c>
      <c r="BG232" s="162">
        <f t="shared" si="36"/>
        <v>0</v>
      </c>
      <c r="BH232" s="162">
        <f t="shared" si="37"/>
        <v>0</v>
      </c>
      <c r="BI232" s="162">
        <f t="shared" si="38"/>
        <v>0</v>
      </c>
      <c r="BJ232" s="14" t="s">
        <v>86</v>
      </c>
      <c r="BK232" s="162">
        <f t="shared" si="39"/>
        <v>0</v>
      </c>
      <c r="BL232" s="14" t="s">
        <v>144</v>
      </c>
      <c r="BM232" s="161" t="s">
        <v>494</v>
      </c>
    </row>
    <row r="233" spans="1:65" s="12" customFormat="1" ht="22.9" customHeight="1">
      <c r="B233" s="137"/>
      <c r="D233" s="138" t="s">
        <v>72</v>
      </c>
      <c r="E233" s="147" t="s">
        <v>174</v>
      </c>
      <c r="F233" s="147" t="s">
        <v>495</v>
      </c>
      <c r="I233" s="179"/>
      <c r="J233" s="148">
        <f>BK233</f>
        <v>0</v>
      </c>
      <c r="L233" s="137"/>
      <c r="M233" s="141"/>
      <c r="N233" s="142"/>
      <c r="O233" s="142"/>
      <c r="P233" s="143">
        <f>SUM(P234:P302)</f>
        <v>11638.93215635</v>
      </c>
      <c r="Q233" s="142"/>
      <c r="R233" s="143">
        <f>SUM(R234:R302)</f>
        <v>64.854874019999997</v>
      </c>
      <c r="S233" s="142"/>
      <c r="T233" s="144">
        <f>SUM(T234:T302)</f>
        <v>1003.2330709999999</v>
      </c>
      <c r="AR233" s="138" t="s">
        <v>80</v>
      </c>
      <c r="AT233" s="145" t="s">
        <v>72</v>
      </c>
      <c r="AU233" s="145" t="s">
        <v>80</v>
      </c>
      <c r="AY233" s="138" t="s">
        <v>138</v>
      </c>
      <c r="BK233" s="146">
        <f>SUM(BK234:BK302)</f>
        <v>0</v>
      </c>
    </row>
    <row r="234" spans="1:65" s="2" customFormat="1" ht="33" customHeight="1">
      <c r="A234" s="26"/>
      <c r="B234" s="149"/>
      <c r="C234" s="150" t="s">
        <v>496</v>
      </c>
      <c r="D234" s="150" t="s">
        <v>140</v>
      </c>
      <c r="E234" s="151" t="s">
        <v>497</v>
      </c>
      <c r="F234" s="152" t="s">
        <v>498</v>
      </c>
      <c r="G234" s="153" t="s">
        <v>148</v>
      </c>
      <c r="H234" s="154">
        <v>976.82299999999998</v>
      </c>
      <c r="I234" s="178"/>
      <c r="J234" s="155">
        <f t="shared" ref="J234:J265" si="40">ROUND(I234*H234,2)</f>
        <v>0</v>
      </c>
      <c r="K234" s="156"/>
      <c r="L234" s="27"/>
      <c r="M234" s="157" t="s">
        <v>1</v>
      </c>
      <c r="N234" s="158" t="s">
        <v>39</v>
      </c>
      <c r="O234" s="159">
        <v>0.14599999999999999</v>
      </c>
      <c r="P234" s="159">
        <f t="shared" ref="P234:P265" si="41">O234*H234</f>
        <v>142.61615799999998</v>
      </c>
      <c r="Q234" s="159">
        <v>2.572E-2</v>
      </c>
      <c r="R234" s="159">
        <f t="shared" ref="R234:R265" si="42">Q234*H234</f>
        <v>25.12388756</v>
      </c>
      <c r="S234" s="159">
        <v>0</v>
      </c>
      <c r="T234" s="160">
        <f t="shared" ref="T234:T265" si="43">S234*H234</f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61" t="s">
        <v>144</v>
      </c>
      <c r="AT234" s="161" t="s">
        <v>140</v>
      </c>
      <c r="AU234" s="161" t="s">
        <v>86</v>
      </c>
      <c r="AY234" s="14" t="s">
        <v>138</v>
      </c>
      <c r="BE234" s="162">
        <f t="shared" ref="BE234:BE265" si="44">IF(N234="základná",J234,0)</f>
        <v>0</v>
      </c>
      <c r="BF234" s="162">
        <f t="shared" ref="BF234:BF265" si="45">IF(N234="znížená",J234,0)</f>
        <v>0</v>
      </c>
      <c r="BG234" s="162">
        <f t="shared" ref="BG234:BG265" si="46">IF(N234="zákl. prenesená",J234,0)</f>
        <v>0</v>
      </c>
      <c r="BH234" s="162">
        <f t="shared" ref="BH234:BH265" si="47">IF(N234="zníž. prenesená",J234,0)</f>
        <v>0</v>
      </c>
      <c r="BI234" s="162">
        <f t="shared" ref="BI234:BI265" si="48">IF(N234="nulová",J234,0)</f>
        <v>0</v>
      </c>
      <c r="BJ234" s="14" t="s">
        <v>86</v>
      </c>
      <c r="BK234" s="162">
        <f t="shared" ref="BK234:BK265" si="49">ROUND(I234*H234,2)</f>
        <v>0</v>
      </c>
      <c r="BL234" s="14" t="s">
        <v>144</v>
      </c>
      <c r="BM234" s="161" t="s">
        <v>499</v>
      </c>
    </row>
    <row r="235" spans="1:65" s="2" customFormat="1" ht="44.25" customHeight="1">
      <c r="A235" s="26"/>
      <c r="B235" s="149"/>
      <c r="C235" s="150" t="s">
        <v>500</v>
      </c>
      <c r="D235" s="150" t="s">
        <v>140</v>
      </c>
      <c r="E235" s="151" t="s">
        <v>501</v>
      </c>
      <c r="F235" s="152" t="s">
        <v>502</v>
      </c>
      <c r="G235" s="153" t="s">
        <v>148</v>
      </c>
      <c r="H235" s="154">
        <v>2930.4690000000001</v>
      </c>
      <c r="I235" s="178"/>
      <c r="J235" s="155">
        <f t="shared" si="40"/>
        <v>0</v>
      </c>
      <c r="K235" s="156"/>
      <c r="L235" s="27"/>
      <c r="M235" s="157" t="s">
        <v>1</v>
      </c>
      <c r="N235" s="158" t="s">
        <v>39</v>
      </c>
      <c r="O235" s="159">
        <v>6.0000000000000001E-3</v>
      </c>
      <c r="P235" s="159">
        <f t="shared" si="41"/>
        <v>17.582813999999999</v>
      </c>
      <c r="Q235" s="159">
        <v>0</v>
      </c>
      <c r="R235" s="159">
        <f t="shared" si="42"/>
        <v>0</v>
      </c>
      <c r="S235" s="159">
        <v>0</v>
      </c>
      <c r="T235" s="160">
        <f t="shared" si="43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1" t="s">
        <v>144</v>
      </c>
      <c r="AT235" s="161" t="s">
        <v>140</v>
      </c>
      <c r="AU235" s="161" t="s">
        <v>86</v>
      </c>
      <c r="AY235" s="14" t="s">
        <v>138</v>
      </c>
      <c r="BE235" s="162">
        <f t="shared" si="44"/>
        <v>0</v>
      </c>
      <c r="BF235" s="162">
        <f t="shared" si="45"/>
        <v>0</v>
      </c>
      <c r="BG235" s="162">
        <f t="shared" si="46"/>
        <v>0</v>
      </c>
      <c r="BH235" s="162">
        <f t="shared" si="47"/>
        <v>0</v>
      </c>
      <c r="BI235" s="162">
        <f t="shared" si="48"/>
        <v>0</v>
      </c>
      <c r="BJ235" s="14" t="s">
        <v>86</v>
      </c>
      <c r="BK235" s="162">
        <f t="shared" si="49"/>
        <v>0</v>
      </c>
      <c r="BL235" s="14" t="s">
        <v>144</v>
      </c>
      <c r="BM235" s="161" t="s">
        <v>503</v>
      </c>
    </row>
    <row r="236" spans="1:65" s="2" customFormat="1" ht="33" customHeight="1">
      <c r="A236" s="26"/>
      <c r="B236" s="149"/>
      <c r="C236" s="150" t="s">
        <v>504</v>
      </c>
      <c r="D236" s="150" t="s">
        <v>140</v>
      </c>
      <c r="E236" s="151" t="s">
        <v>505</v>
      </c>
      <c r="F236" s="152" t="s">
        <v>506</v>
      </c>
      <c r="G236" s="153" t="s">
        <v>148</v>
      </c>
      <c r="H236" s="154">
        <v>976.82299999999998</v>
      </c>
      <c r="I236" s="178"/>
      <c r="J236" s="155">
        <f t="shared" si="40"/>
        <v>0</v>
      </c>
      <c r="K236" s="156"/>
      <c r="L236" s="27"/>
      <c r="M236" s="157" t="s">
        <v>1</v>
      </c>
      <c r="N236" s="158" t="s">
        <v>39</v>
      </c>
      <c r="O236" s="159">
        <v>0.104</v>
      </c>
      <c r="P236" s="159">
        <f t="shared" si="41"/>
        <v>101.589592</v>
      </c>
      <c r="Q236" s="159">
        <v>2.572E-2</v>
      </c>
      <c r="R236" s="159">
        <f t="shared" si="42"/>
        <v>25.12388756</v>
      </c>
      <c r="S236" s="159">
        <v>0</v>
      </c>
      <c r="T236" s="160">
        <f t="shared" si="4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1" t="s">
        <v>144</v>
      </c>
      <c r="AT236" s="161" t="s">
        <v>140</v>
      </c>
      <c r="AU236" s="161" t="s">
        <v>86</v>
      </c>
      <c r="AY236" s="14" t="s">
        <v>138</v>
      </c>
      <c r="BE236" s="162">
        <f t="shared" si="44"/>
        <v>0</v>
      </c>
      <c r="BF236" s="162">
        <f t="shared" si="45"/>
        <v>0</v>
      </c>
      <c r="BG236" s="162">
        <f t="shared" si="46"/>
        <v>0</v>
      </c>
      <c r="BH236" s="162">
        <f t="shared" si="47"/>
        <v>0</v>
      </c>
      <c r="BI236" s="162">
        <f t="shared" si="48"/>
        <v>0</v>
      </c>
      <c r="BJ236" s="14" t="s">
        <v>86</v>
      </c>
      <c r="BK236" s="162">
        <f t="shared" si="49"/>
        <v>0</v>
      </c>
      <c r="BL236" s="14" t="s">
        <v>144</v>
      </c>
      <c r="BM236" s="161" t="s">
        <v>507</v>
      </c>
    </row>
    <row r="237" spans="1:65" s="2" customFormat="1" ht="16.5" customHeight="1">
      <c r="A237" s="26"/>
      <c r="B237" s="149"/>
      <c r="C237" s="150" t="s">
        <v>508</v>
      </c>
      <c r="D237" s="150" t="s">
        <v>140</v>
      </c>
      <c r="E237" s="151" t="s">
        <v>509</v>
      </c>
      <c r="F237" s="152" t="s">
        <v>510</v>
      </c>
      <c r="G237" s="153" t="s">
        <v>148</v>
      </c>
      <c r="H237" s="154">
        <v>976.82299999999998</v>
      </c>
      <c r="I237" s="178"/>
      <c r="J237" s="155">
        <f t="shared" si="40"/>
        <v>0</v>
      </c>
      <c r="K237" s="156"/>
      <c r="L237" s="27"/>
      <c r="M237" s="157" t="s">
        <v>1</v>
      </c>
      <c r="N237" s="158" t="s">
        <v>39</v>
      </c>
      <c r="O237" s="159">
        <v>4.0129999999999999E-2</v>
      </c>
      <c r="P237" s="159">
        <f t="shared" si="41"/>
        <v>39.199906989999995</v>
      </c>
      <c r="Q237" s="159">
        <v>5.0000000000000002E-5</v>
      </c>
      <c r="R237" s="159">
        <f t="shared" si="42"/>
        <v>4.884115E-2</v>
      </c>
      <c r="S237" s="159">
        <v>0</v>
      </c>
      <c r="T237" s="160">
        <f t="shared" si="4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1" t="s">
        <v>144</v>
      </c>
      <c r="AT237" s="161" t="s">
        <v>140</v>
      </c>
      <c r="AU237" s="161" t="s">
        <v>86</v>
      </c>
      <c r="AY237" s="14" t="s">
        <v>138</v>
      </c>
      <c r="BE237" s="162">
        <f t="shared" si="44"/>
        <v>0</v>
      </c>
      <c r="BF237" s="162">
        <f t="shared" si="45"/>
        <v>0</v>
      </c>
      <c r="BG237" s="162">
        <f t="shared" si="46"/>
        <v>0</v>
      </c>
      <c r="BH237" s="162">
        <f t="shared" si="47"/>
        <v>0</v>
      </c>
      <c r="BI237" s="162">
        <f t="shared" si="48"/>
        <v>0</v>
      </c>
      <c r="BJ237" s="14" t="s">
        <v>86</v>
      </c>
      <c r="BK237" s="162">
        <f t="shared" si="49"/>
        <v>0</v>
      </c>
      <c r="BL237" s="14" t="s">
        <v>144</v>
      </c>
      <c r="BM237" s="161" t="s">
        <v>511</v>
      </c>
    </row>
    <row r="238" spans="1:65" s="2" customFormat="1" ht="24.2" customHeight="1">
      <c r="A238" s="26"/>
      <c r="B238" s="149"/>
      <c r="C238" s="150" t="s">
        <v>512</v>
      </c>
      <c r="D238" s="150" t="s">
        <v>140</v>
      </c>
      <c r="E238" s="151" t="s">
        <v>513</v>
      </c>
      <c r="F238" s="152" t="s">
        <v>514</v>
      </c>
      <c r="G238" s="153" t="s">
        <v>148</v>
      </c>
      <c r="H238" s="154">
        <v>976.82299999999998</v>
      </c>
      <c r="I238" s="178"/>
      <c r="J238" s="155">
        <f t="shared" si="40"/>
        <v>0</v>
      </c>
      <c r="K238" s="156"/>
      <c r="L238" s="27"/>
      <c r="M238" s="157" t="s">
        <v>1</v>
      </c>
      <c r="N238" s="158" t="s">
        <v>39</v>
      </c>
      <c r="O238" s="159">
        <v>0.04</v>
      </c>
      <c r="P238" s="159">
        <f t="shared" si="41"/>
        <v>39.072920000000003</v>
      </c>
      <c r="Q238" s="159">
        <v>0</v>
      </c>
      <c r="R238" s="159">
        <f t="shared" si="42"/>
        <v>0</v>
      </c>
      <c r="S238" s="159">
        <v>0</v>
      </c>
      <c r="T238" s="160">
        <f t="shared" si="4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61" t="s">
        <v>144</v>
      </c>
      <c r="AT238" s="161" t="s">
        <v>140</v>
      </c>
      <c r="AU238" s="161" t="s">
        <v>86</v>
      </c>
      <c r="AY238" s="14" t="s">
        <v>138</v>
      </c>
      <c r="BE238" s="162">
        <f t="shared" si="44"/>
        <v>0</v>
      </c>
      <c r="BF238" s="162">
        <f t="shared" si="45"/>
        <v>0</v>
      </c>
      <c r="BG238" s="162">
        <f t="shared" si="46"/>
        <v>0</v>
      </c>
      <c r="BH238" s="162">
        <f t="shared" si="47"/>
        <v>0</v>
      </c>
      <c r="BI238" s="162">
        <f t="shared" si="48"/>
        <v>0</v>
      </c>
      <c r="BJ238" s="14" t="s">
        <v>86</v>
      </c>
      <c r="BK238" s="162">
        <f t="shared" si="49"/>
        <v>0</v>
      </c>
      <c r="BL238" s="14" t="s">
        <v>144</v>
      </c>
      <c r="BM238" s="161" t="s">
        <v>515</v>
      </c>
    </row>
    <row r="239" spans="1:65" s="2" customFormat="1" ht="21.75" customHeight="1">
      <c r="A239" s="26"/>
      <c r="B239" s="149"/>
      <c r="C239" s="150" t="s">
        <v>516</v>
      </c>
      <c r="D239" s="150" t="s">
        <v>140</v>
      </c>
      <c r="E239" s="151" t="s">
        <v>517</v>
      </c>
      <c r="F239" s="152" t="s">
        <v>518</v>
      </c>
      <c r="G239" s="153" t="s">
        <v>519</v>
      </c>
      <c r="H239" s="154">
        <v>260</v>
      </c>
      <c r="I239" s="178"/>
      <c r="J239" s="155">
        <f t="shared" si="40"/>
        <v>0</v>
      </c>
      <c r="K239" s="156"/>
      <c r="L239" s="27"/>
      <c r="M239" s="157" t="s">
        <v>1</v>
      </c>
      <c r="N239" s="158" t="s">
        <v>39</v>
      </c>
      <c r="O239" s="159">
        <v>0.123</v>
      </c>
      <c r="P239" s="159">
        <f t="shared" si="41"/>
        <v>31.98</v>
      </c>
      <c r="Q239" s="159">
        <v>2.5300000000000001E-3</v>
      </c>
      <c r="R239" s="159">
        <f t="shared" si="42"/>
        <v>0.65780000000000005</v>
      </c>
      <c r="S239" s="159">
        <v>0</v>
      </c>
      <c r="T239" s="160">
        <f t="shared" si="4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1" t="s">
        <v>144</v>
      </c>
      <c r="AT239" s="161" t="s">
        <v>140</v>
      </c>
      <c r="AU239" s="161" t="s">
        <v>86</v>
      </c>
      <c r="AY239" s="14" t="s">
        <v>138</v>
      </c>
      <c r="BE239" s="162">
        <f t="shared" si="44"/>
        <v>0</v>
      </c>
      <c r="BF239" s="162">
        <f t="shared" si="45"/>
        <v>0</v>
      </c>
      <c r="BG239" s="162">
        <f t="shared" si="46"/>
        <v>0</v>
      </c>
      <c r="BH239" s="162">
        <f t="shared" si="47"/>
        <v>0</v>
      </c>
      <c r="BI239" s="162">
        <f t="shared" si="48"/>
        <v>0</v>
      </c>
      <c r="BJ239" s="14" t="s">
        <v>86</v>
      </c>
      <c r="BK239" s="162">
        <f t="shared" si="49"/>
        <v>0</v>
      </c>
      <c r="BL239" s="14" t="s">
        <v>144</v>
      </c>
      <c r="BM239" s="161" t="s">
        <v>520</v>
      </c>
    </row>
    <row r="240" spans="1:65" s="2" customFormat="1" ht="21.75" customHeight="1">
      <c r="A240" s="26"/>
      <c r="B240" s="149"/>
      <c r="C240" s="150" t="s">
        <v>521</v>
      </c>
      <c r="D240" s="150" t="s">
        <v>140</v>
      </c>
      <c r="E240" s="151" t="s">
        <v>522</v>
      </c>
      <c r="F240" s="152" t="s">
        <v>523</v>
      </c>
      <c r="G240" s="153" t="s">
        <v>148</v>
      </c>
      <c r="H240" s="154">
        <v>212.56700000000001</v>
      </c>
      <c r="I240" s="178"/>
      <c r="J240" s="155">
        <f t="shared" si="40"/>
        <v>0</v>
      </c>
      <c r="K240" s="156"/>
      <c r="L240" s="27"/>
      <c r="M240" s="157" t="s">
        <v>1</v>
      </c>
      <c r="N240" s="158" t="s">
        <v>39</v>
      </c>
      <c r="O240" s="159">
        <v>0.32400000000000001</v>
      </c>
      <c r="P240" s="159">
        <f t="shared" si="41"/>
        <v>68.871707999999998</v>
      </c>
      <c r="Q240" s="159">
        <v>2.0500000000000002E-3</v>
      </c>
      <c r="R240" s="159">
        <f t="shared" si="42"/>
        <v>0.43576235000000008</v>
      </c>
      <c r="S240" s="159">
        <v>0</v>
      </c>
      <c r="T240" s="160">
        <f t="shared" si="4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1" t="s">
        <v>144</v>
      </c>
      <c r="AT240" s="161" t="s">
        <v>140</v>
      </c>
      <c r="AU240" s="161" t="s">
        <v>86</v>
      </c>
      <c r="AY240" s="14" t="s">
        <v>138</v>
      </c>
      <c r="BE240" s="162">
        <f t="shared" si="44"/>
        <v>0</v>
      </c>
      <c r="BF240" s="162">
        <f t="shared" si="45"/>
        <v>0</v>
      </c>
      <c r="BG240" s="162">
        <f t="shared" si="46"/>
        <v>0</v>
      </c>
      <c r="BH240" s="162">
        <f t="shared" si="47"/>
        <v>0</v>
      </c>
      <c r="BI240" s="162">
        <f t="shared" si="48"/>
        <v>0</v>
      </c>
      <c r="BJ240" s="14" t="s">
        <v>86</v>
      </c>
      <c r="BK240" s="162">
        <f t="shared" si="49"/>
        <v>0</v>
      </c>
      <c r="BL240" s="14" t="s">
        <v>144</v>
      </c>
      <c r="BM240" s="161" t="s">
        <v>524</v>
      </c>
    </row>
    <row r="241" spans="1:65" s="2" customFormat="1" ht="24.2" customHeight="1">
      <c r="A241" s="26"/>
      <c r="B241" s="149"/>
      <c r="C241" s="150" t="s">
        <v>525</v>
      </c>
      <c r="D241" s="150" t="s">
        <v>140</v>
      </c>
      <c r="E241" s="151" t="s">
        <v>526</v>
      </c>
      <c r="F241" s="152" t="s">
        <v>527</v>
      </c>
      <c r="G241" s="153" t="s">
        <v>148</v>
      </c>
      <c r="H241" s="154">
        <v>3593.4479999999999</v>
      </c>
      <c r="I241" s="178"/>
      <c r="J241" s="155">
        <f t="shared" si="40"/>
        <v>0</v>
      </c>
      <c r="K241" s="156"/>
      <c r="L241" s="27"/>
      <c r="M241" s="157" t="s">
        <v>1</v>
      </c>
      <c r="N241" s="158" t="s">
        <v>39</v>
      </c>
      <c r="O241" s="159">
        <v>0.32400000000000001</v>
      </c>
      <c r="P241" s="159">
        <f t="shared" si="41"/>
        <v>1164.2771519999999</v>
      </c>
      <c r="Q241" s="159">
        <v>2.0500000000000002E-3</v>
      </c>
      <c r="R241" s="159">
        <f t="shared" si="42"/>
        <v>7.3665684000000002</v>
      </c>
      <c r="S241" s="159">
        <v>0</v>
      </c>
      <c r="T241" s="160">
        <f t="shared" si="4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61" t="s">
        <v>144</v>
      </c>
      <c r="AT241" s="161" t="s">
        <v>140</v>
      </c>
      <c r="AU241" s="161" t="s">
        <v>86</v>
      </c>
      <c r="AY241" s="14" t="s">
        <v>138</v>
      </c>
      <c r="BE241" s="162">
        <f t="shared" si="44"/>
        <v>0</v>
      </c>
      <c r="BF241" s="162">
        <f t="shared" si="45"/>
        <v>0</v>
      </c>
      <c r="BG241" s="162">
        <f t="shared" si="46"/>
        <v>0</v>
      </c>
      <c r="BH241" s="162">
        <f t="shared" si="47"/>
        <v>0</v>
      </c>
      <c r="BI241" s="162">
        <f t="shared" si="48"/>
        <v>0</v>
      </c>
      <c r="BJ241" s="14" t="s">
        <v>86</v>
      </c>
      <c r="BK241" s="162">
        <f t="shared" si="49"/>
        <v>0</v>
      </c>
      <c r="BL241" s="14" t="s">
        <v>144</v>
      </c>
      <c r="BM241" s="161" t="s">
        <v>528</v>
      </c>
    </row>
    <row r="242" spans="1:65" s="2" customFormat="1" ht="16.5" customHeight="1">
      <c r="A242" s="26"/>
      <c r="B242" s="149"/>
      <c r="C242" s="150" t="s">
        <v>529</v>
      </c>
      <c r="D242" s="150" t="s">
        <v>140</v>
      </c>
      <c r="E242" s="151" t="s">
        <v>530</v>
      </c>
      <c r="F242" s="152" t="s">
        <v>531</v>
      </c>
      <c r="G242" s="153" t="s">
        <v>299</v>
      </c>
      <c r="H242" s="154">
        <v>120</v>
      </c>
      <c r="I242" s="178"/>
      <c r="J242" s="155">
        <f t="shared" si="40"/>
        <v>0</v>
      </c>
      <c r="K242" s="156"/>
      <c r="L242" s="27"/>
      <c r="M242" s="157" t="s">
        <v>1</v>
      </c>
      <c r="N242" s="158" t="s">
        <v>39</v>
      </c>
      <c r="O242" s="159">
        <v>0.25047999999999998</v>
      </c>
      <c r="P242" s="159">
        <f t="shared" si="41"/>
        <v>30.057599999999997</v>
      </c>
      <c r="Q242" s="159">
        <v>7.6000000000000004E-4</v>
      </c>
      <c r="R242" s="159">
        <f t="shared" si="42"/>
        <v>9.1200000000000003E-2</v>
      </c>
      <c r="S242" s="159">
        <v>0</v>
      </c>
      <c r="T242" s="160">
        <f t="shared" si="4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1" t="s">
        <v>144</v>
      </c>
      <c r="AT242" s="161" t="s">
        <v>140</v>
      </c>
      <c r="AU242" s="161" t="s">
        <v>86</v>
      </c>
      <c r="AY242" s="14" t="s">
        <v>138</v>
      </c>
      <c r="BE242" s="162">
        <f t="shared" si="44"/>
        <v>0</v>
      </c>
      <c r="BF242" s="162">
        <f t="shared" si="45"/>
        <v>0</v>
      </c>
      <c r="BG242" s="162">
        <f t="shared" si="46"/>
        <v>0</v>
      </c>
      <c r="BH242" s="162">
        <f t="shared" si="47"/>
        <v>0</v>
      </c>
      <c r="BI242" s="162">
        <f t="shared" si="48"/>
        <v>0</v>
      </c>
      <c r="BJ242" s="14" t="s">
        <v>86</v>
      </c>
      <c r="BK242" s="162">
        <f t="shared" si="49"/>
        <v>0</v>
      </c>
      <c r="BL242" s="14" t="s">
        <v>144</v>
      </c>
      <c r="BM242" s="161" t="s">
        <v>532</v>
      </c>
    </row>
    <row r="243" spans="1:65" s="2" customFormat="1" ht="24.2" customHeight="1">
      <c r="A243" s="26"/>
      <c r="B243" s="149"/>
      <c r="C243" s="150" t="s">
        <v>533</v>
      </c>
      <c r="D243" s="150" t="s">
        <v>140</v>
      </c>
      <c r="E243" s="151" t="s">
        <v>534</v>
      </c>
      <c r="F243" s="152" t="s">
        <v>535</v>
      </c>
      <c r="G243" s="153" t="s">
        <v>148</v>
      </c>
      <c r="H243" s="154">
        <v>230.46199999999999</v>
      </c>
      <c r="I243" s="178"/>
      <c r="J243" s="155">
        <f t="shared" si="40"/>
        <v>0</v>
      </c>
      <c r="K243" s="156"/>
      <c r="L243" s="27"/>
      <c r="M243" s="157" t="s">
        <v>1</v>
      </c>
      <c r="N243" s="158" t="s">
        <v>39</v>
      </c>
      <c r="O243" s="159">
        <v>0.16400000000000001</v>
      </c>
      <c r="P243" s="159">
        <f t="shared" si="41"/>
        <v>37.795768000000002</v>
      </c>
      <c r="Q243" s="159">
        <v>0</v>
      </c>
      <c r="R243" s="159">
        <f t="shared" si="42"/>
        <v>0</v>
      </c>
      <c r="S243" s="159">
        <v>0.19600000000000001</v>
      </c>
      <c r="T243" s="160">
        <f t="shared" si="43"/>
        <v>45.170552000000001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1" t="s">
        <v>144</v>
      </c>
      <c r="AT243" s="161" t="s">
        <v>140</v>
      </c>
      <c r="AU243" s="161" t="s">
        <v>86</v>
      </c>
      <c r="AY243" s="14" t="s">
        <v>138</v>
      </c>
      <c r="BE243" s="162">
        <f t="shared" si="44"/>
        <v>0</v>
      </c>
      <c r="BF243" s="162">
        <f t="shared" si="45"/>
        <v>0</v>
      </c>
      <c r="BG243" s="162">
        <f t="shared" si="46"/>
        <v>0</v>
      </c>
      <c r="BH243" s="162">
        <f t="shared" si="47"/>
        <v>0</v>
      </c>
      <c r="BI243" s="162">
        <f t="shared" si="48"/>
        <v>0</v>
      </c>
      <c r="BJ243" s="14" t="s">
        <v>86</v>
      </c>
      <c r="BK243" s="162">
        <f t="shared" si="49"/>
        <v>0</v>
      </c>
      <c r="BL243" s="14" t="s">
        <v>144</v>
      </c>
      <c r="BM243" s="161" t="s">
        <v>536</v>
      </c>
    </row>
    <row r="244" spans="1:65" s="2" customFormat="1" ht="37.9" customHeight="1">
      <c r="A244" s="26"/>
      <c r="B244" s="149"/>
      <c r="C244" s="150" t="s">
        <v>537</v>
      </c>
      <c r="D244" s="150" t="s">
        <v>140</v>
      </c>
      <c r="E244" s="151" t="s">
        <v>538</v>
      </c>
      <c r="F244" s="152" t="s">
        <v>539</v>
      </c>
      <c r="G244" s="153" t="s">
        <v>153</v>
      </c>
      <c r="H244" s="154">
        <v>14.02</v>
      </c>
      <c r="I244" s="178"/>
      <c r="J244" s="155">
        <f t="shared" si="40"/>
        <v>0</v>
      </c>
      <c r="K244" s="156"/>
      <c r="L244" s="27"/>
      <c r="M244" s="157" t="s">
        <v>1</v>
      </c>
      <c r="N244" s="158" t="s">
        <v>39</v>
      </c>
      <c r="O244" s="159">
        <v>1.4550000000000001</v>
      </c>
      <c r="P244" s="159">
        <f t="shared" si="41"/>
        <v>20.399100000000001</v>
      </c>
      <c r="Q244" s="159">
        <v>0</v>
      </c>
      <c r="R244" s="159">
        <f t="shared" si="42"/>
        <v>0</v>
      </c>
      <c r="S244" s="159">
        <v>1.905</v>
      </c>
      <c r="T244" s="160">
        <f t="shared" si="43"/>
        <v>26.708099999999998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61" t="s">
        <v>144</v>
      </c>
      <c r="AT244" s="161" t="s">
        <v>140</v>
      </c>
      <c r="AU244" s="161" t="s">
        <v>86</v>
      </c>
      <c r="AY244" s="14" t="s">
        <v>138</v>
      </c>
      <c r="BE244" s="162">
        <f t="shared" si="44"/>
        <v>0</v>
      </c>
      <c r="BF244" s="162">
        <f t="shared" si="45"/>
        <v>0</v>
      </c>
      <c r="BG244" s="162">
        <f t="shared" si="46"/>
        <v>0</v>
      </c>
      <c r="BH244" s="162">
        <f t="shared" si="47"/>
        <v>0</v>
      </c>
      <c r="BI244" s="162">
        <f t="shared" si="48"/>
        <v>0</v>
      </c>
      <c r="BJ244" s="14" t="s">
        <v>86</v>
      </c>
      <c r="BK244" s="162">
        <f t="shared" si="49"/>
        <v>0</v>
      </c>
      <c r="BL244" s="14" t="s">
        <v>144</v>
      </c>
      <c r="BM244" s="161" t="s">
        <v>540</v>
      </c>
    </row>
    <row r="245" spans="1:65" s="2" customFormat="1" ht="37.9" customHeight="1">
      <c r="A245" s="26"/>
      <c r="B245" s="149"/>
      <c r="C245" s="150" t="s">
        <v>541</v>
      </c>
      <c r="D245" s="150" t="s">
        <v>140</v>
      </c>
      <c r="E245" s="151" t="s">
        <v>538</v>
      </c>
      <c r="F245" s="152" t="s">
        <v>539</v>
      </c>
      <c r="G245" s="153" t="s">
        <v>153</v>
      </c>
      <c r="H245" s="154">
        <v>49.457000000000001</v>
      </c>
      <c r="I245" s="178"/>
      <c r="J245" s="155">
        <f t="shared" si="40"/>
        <v>0</v>
      </c>
      <c r="K245" s="156"/>
      <c r="L245" s="27"/>
      <c r="M245" s="157" t="s">
        <v>1</v>
      </c>
      <c r="N245" s="158" t="s">
        <v>39</v>
      </c>
      <c r="O245" s="159">
        <v>1.4550000000000001</v>
      </c>
      <c r="P245" s="159">
        <f t="shared" si="41"/>
        <v>71.959935000000002</v>
      </c>
      <c r="Q245" s="159">
        <v>0</v>
      </c>
      <c r="R245" s="159">
        <f t="shared" si="42"/>
        <v>0</v>
      </c>
      <c r="S245" s="159">
        <v>1.905</v>
      </c>
      <c r="T245" s="160">
        <f t="shared" si="43"/>
        <v>94.215585000000004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1" t="s">
        <v>144</v>
      </c>
      <c r="AT245" s="161" t="s">
        <v>140</v>
      </c>
      <c r="AU245" s="161" t="s">
        <v>86</v>
      </c>
      <c r="AY245" s="14" t="s">
        <v>138</v>
      </c>
      <c r="BE245" s="162">
        <f t="shared" si="44"/>
        <v>0</v>
      </c>
      <c r="BF245" s="162">
        <f t="shared" si="45"/>
        <v>0</v>
      </c>
      <c r="BG245" s="162">
        <f t="shared" si="46"/>
        <v>0</v>
      </c>
      <c r="BH245" s="162">
        <f t="shared" si="47"/>
        <v>0</v>
      </c>
      <c r="BI245" s="162">
        <f t="shared" si="48"/>
        <v>0</v>
      </c>
      <c r="BJ245" s="14" t="s">
        <v>86</v>
      </c>
      <c r="BK245" s="162">
        <f t="shared" si="49"/>
        <v>0</v>
      </c>
      <c r="BL245" s="14" t="s">
        <v>144</v>
      </c>
      <c r="BM245" s="161" t="s">
        <v>542</v>
      </c>
    </row>
    <row r="246" spans="1:65" s="2" customFormat="1" ht="24.2" customHeight="1">
      <c r="A246" s="26"/>
      <c r="B246" s="149"/>
      <c r="C246" s="150" t="s">
        <v>543</v>
      </c>
      <c r="D246" s="150" t="s">
        <v>140</v>
      </c>
      <c r="E246" s="151" t="s">
        <v>544</v>
      </c>
      <c r="F246" s="152" t="s">
        <v>545</v>
      </c>
      <c r="G246" s="153" t="s">
        <v>148</v>
      </c>
      <c r="H246" s="154">
        <v>5</v>
      </c>
      <c r="I246" s="178"/>
      <c r="J246" s="155">
        <f t="shared" si="40"/>
        <v>0</v>
      </c>
      <c r="K246" s="156"/>
      <c r="L246" s="27"/>
      <c r="M246" s="157" t="s">
        <v>1</v>
      </c>
      <c r="N246" s="158" t="s">
        <v>39</v>
      </c>
      <c r="O246" s="159">
        <v>0.51</v>
      </c>
      <c r="P246" s="159">
        <f t="shared" si="41"/>
        <v>2.5499999999999998</v>
      </c>
      <c r="Q246" s="159">
        <v>0</v>
      </c>
      <c r="R246" s="159">
        <f t="shared" si="42"/>
        <v>0</v>
      </c>
      <c r="S246" s="159">
        <v>8.2000000000000003E-2</v>
      </c>
      <c r="T246" s="160">
        <f t="shared" si="43"/>
        <v>0.41000000000000003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1" t="s">
        <v>144</v>
      </c>
      <c r="AT246" s="161" t="s">
        <v>140</v>
      </c>
      <c r="AU246" s="161" t="s">
        <v>86</v>
      </c>
      <c r="AY246" s="14" t="s">
        <v>138</v>
      </c>
      <c r="BE246" s="162">
        <f t="shared" si="44"/>
        <v>0</v>
      </c>
      <c r="BF246" s="162">
        <f t="shared" si="45"/>
        <v>0</v>
      </c>
      <c r="BG246" s="162">
        <f t="shared" si="46"/>
        <v>0</v>
      </c>
      <c r="BH246" s="162">
        <f t="shared" si="47"/>
        <v>0</v>
      </c>
      <c r="BI246" s="162">
        <f t="shared" si="48"/>
        <v>0</v>
      </c>
      <c r="BJ246" s="14" t="s">
        <v>86</v>
      </c>
      <c r="BK246" s="162">
        <f t="shared" si="49"/>
        <v>0</v>
      </c>
      <c r="BL246" s="14" t="s">
        <v>144</v>
      </c>
      <c r="BM246" s="161" t="s">
        <v>546</v>
      </c>
    </row>
    <row r="247" spans="1:65" s="2" customFormat="1" ht="24.2" customHeight="1">
      <c r="A247" s="26"/>
      <c r="B247" s="149"/>
      <c r="C247" s="150" t="s">
        <v>547</v>
      </c>
      <c r="D247" s="150" t="s">
        <v>140</v>
      </c>
      <c r="E247" s="151" t="s">
        <v>548</v>
      </c>
      <c r="F247" s="152" t="s">
        <v>549</v>
      </c>
      <c r="G247" s="153" t="s">
        <v>153</v>
      </c>
      <c r="H247" s="154">
        <v>92.31</v>
      </c>
      <c r="I247" s="178"/>
      <c r="J247" s="155">
        <f t="shared" si="40"/>
        <v>0</v>
      </c>
      <c r="K247" s="156"/>
      <c r="L247" s="27"/>
      <c r="M247" s="157" t="s">
        <v>1</v>
      </c>
      <c r="N247" s="158" t="s">
        <v>39</v>
      </c>
      <c r="O247" s="159">
        <v>6.2930000000000001</v>
      </c>
      <c r="P247" s="159">
        <f t="shared" si="41"/>
        <v>580.90683000000001</v>
      </c>
      <c r="Q247" s="159">
        <v>0</v>
      </c>
      <c r="R247" s="159">
        <f t="shared" si="42"/>
        <v>0</v>
      </c>
      <c r="S247" s="159">
        <v>1.7</v>
      </c>
      <c r="T247" s="160">
        <f t="shared" si="43"/>
        <v>156.92699999999999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61" t="s">
        <v>144</v>
      </c>
      <c r="AT247" s="161" t="s">
        <v>140</v>
      </c>
      <c r="AU247" s="161" t="s">
        <v>86</v>
      </c>
      <c r="AY247" s="14" t="s">
        <v>138</v>
      </c>
      <c r="BE247" s="162">
        <f t="shared" si="44"/>
        <v>0</v>
      </c>
      <c r="BF247" s="162">
        <f t="shared" si="45"/>
        <v>0</v>
      </c>
      <c r="BG247" s="162">
        <f t="shared" si="46"/>
        <v>0</v>
      </c>
      <c r="BH247" s="162">
        <f t="shared" si="47"/>
        <v>0</v>
      </c>
      <c r="BI247" s="162">
        <f t="shared" si="48"/>
        <v>0</v>
      </c>
      <c r="BJ247" s="14" t="s">
        <v>86</v>
      </c>
      <c r="BK247" s="162">
        <f t="shared" si="49"/>
        <v>0</v>
      </c>
      <c r="BL247" s="14" t="s">
        <v>144</v>
      </c>
      <c r="BM247" s="161" t="s">
        <v>550</v>
      </c>
    </row>
    <row r="248" spans="1:65" s="2" customFormat="1" ht="33" customHeight="1">
      <c r="A248" s="26"/>
      <c r="B248" s="149"/>
      <c r="C248" s="150" t="s">
        <v>551</v>
      </c>
      <c r="D248" s="150" t="s">
        <v>140</v>
      </c>
      <c r="E248" s="151" t="s">
        <v>552</v>
      </c>
      <c r="F248" s="152" t="s">
        <v>553</v>
      </c>
      <c r="G248" s="153" t="s">
        <v>143</v>
      </c>
      <c r="H248" s="154">
        <v>17.645</v>
      </c>
      <c r="I248" s="178"/>
      <c r="J248" s="155">
        <f t="shared" si="40"/>
        <v>0</v>
      </c>
      <c r="K248" s="156"/>
      <c r="L248" s="27"/>
      <c r="M248" s="157" t="s">
        <v>1</v>
      </c>
      <c r="N248" s="158" t="s">
        <v>39</v>
      </c>
      <c r="O248" s="159">
        <v>0.60599999999999998</v>
      </c>
      <c r="P248" s="159">
        <f t="shared" si="41"/>
        <v>10.692869999999999</v>
      </c>
      <c r="Q248" s="159">
        <v>0</v>
      </c>
      <c r="R248" s="159">
        <f t="shared" si="42"/>
        <v>0</v>
      </c>
      <c r="S248" s="159">
        <v>7.0000000000000007E-2</v>
      </c>
      <c r="T248" s="160">
        <f t="shared" si="43"/>
        <v>1.2351500000000002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1" t="s">
        <v>144</v>
      </c>
      <c r="AT248" s="161" t="s">
        <v>140</v>
      </c>
      <c r="AU248" s="161" t="s">
        <v>86</v>
      </c>
      <c r="AY248" s="14" t="s">
        <v>138</v>
      </c>
      <c r="BE248" s="162">
        <f t="shared" si="44"/>
        <v>0</v>
      </c>
      <c r="BF248" s="162">
        <f t="shared" si="45"/>
        <v>0</v>
      </c>
      <c r="BG248" s="162">
        <f t="shared" si="46"/>
        <v>0</v>
      </c>
      <c r="BH248" s="162">
        <f t="shared" si="47"/>
        <v>0</v>
      </c>
      <c r="BI248" s="162">
        <f t="shared" si="48"/>
        <v>0</v>
      </c>
      <c r="BJ248" s="14" t="s">
        <v>86</v>
      </c>
      <c r="BK248" s="162">
        <f t="shared" si="49"/>
        <v>0</v>
      </c>
      <c r="BL248" s="14" t="s">
        <v>144</v>
      </c>
      <c r="BM248" s="161" t="s">
        <v>554</v>
      </c>
    </row>
    <row r="249" spans="1:65" s="2" customFormat="1" ht="37.9" customHeight="1">
      <c r="A249" s="26"/>
      <c r="B249" s="149"/>
      <c r="C249" s="150" t="s">
        <v>555</v>
      </c>
      <c r="D249" s="150" t="s">
        <v>140</v>
      </c>
      <c r="E249" s="151" t="s">
        <v>556</v>
      </c>
      <c r="F249" s="152" t="s">
        <v>557</v>
      </c>
      <c r="G249" s="153" t="s">
        <v>153</v>
      </c>
      <c r="H249" s="154">
        <v>104.926</v>
      </c>
      <c r="I249" s="178"/>
      <c r="J249" s="155">
        <f t="shared" si="40"/>
        <v>0</v>
      </c>
      <c r="K249" s="156"/>
      <c r="L249" s="27"/>
      <c r="M249" s="157" t="s">
        <v>1</v>
      </c>
      <c r="N249" s="158" t="s">
        <v>39</v>
      </c>
      <c r="O249" s="159">
        <v>6.6260000000000003</v>
      </c>
      <c r="P249" s="159">
        <f t="shared" si="41"/>
        <v>695.23967600000003</v>
      </c>
      <c r="Q249" s="159">
        <v>0</v>
      </c>
      <c r="R249" s="159">
        <f t="shared" si="42"/>
        <v>0</v>
      </c>
      <c r="S249" s="159">
        <v>2.2000000000000002</v>
      </c>
      <c r="T249" s="160">
        <f t="shared" si="43"/>
        <v>230.83720000000002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1" t="s">
        <v>144</v>
      </c>
      <c r="AT249" s="161" t="s">
        <v>140</v>
      </c>
      <c r="AU249" s="161" t="s">
        <v>86</v>
      </c>
      <c r="AY249" s="14" t="s">
        <v>138</v>
      </c>
      <c r="BE249" s="162">
        <f t="shared" si="44"/>
        <v>0</v>
      </c>
      <c r="BF249" s="162">
        <f t="shared" si="45"/>
        <v>0</v>
      </c>
      <c r="BG249" s="162">
        <f t="shared" si="46"/>
        <v>0</v>
      </c>
      <c r="BH249" s="162">
        <f t="shared" si="47"/>
        <v>0</v>
      </c>
      <c r="BI249" s="162">
        <f t="shared" si="48"/>
        <v>0</v>
      </c>
      <c r="BJ249" s="14" t="s">
        <v>86</v>
      </c>
      <c r="BK249" s="162">
        <f t="shared" si="49"/>
        <v>0</v>
      </c>
      <c r="BL249" s="14" t="s">
        <v>144</v>
      </c>
      <c r="BM249" s="161" t="s">
        <v>558</v>
      </c>
    </row>
    <row r="250" spans="1:65" s="2" customFormat="1" ht="44.25" customHeight="1">
      <c r="A250" s="26"/>
      <c r="B250" s="149"/>
      <c r="C250" s="150" t="s">
        <v>559</v>
      </c>
      <c r="D250" s="150" t="s">
        <v>140</v>
      </c>
      <c r="E250" s="151" t="s">
        <v>560</v>
      </c>
      <c r="F250" s="152" t="s">
        <v>561</v>
      </c>
      <c r="G250" s="153" t="s">
        <v>153</v>
      </c>
      <c r="H250" s="154">
        <v>16.120999999999999</v>
      </c>
      <c r="I250" s="178"/>
      <c r="J250" s="155">
        <f t="shared" si="40"/>
        <v>0</v>
      </c>
      <c r="K250" s="156"/>
      <c r="L250" s="27"/>
      <c r="M250" s="157" t="s">
        <v>1</v>
      </c>
      <c r="N250" s="158" t="s">
        <v>39</v>
      </c>
      <c r="O250" s="159">
        <v>5.843</v>
      </c>
      <c r="P250" s="159">
        <f t="shared" si="41"/>
        <v>94.195002999999986</v>
      </c>
      <c r="Q250" s="159">
        <v>0</v>
      </c>
      <c r="R250" s="159">
        <f t="shared" si="42"/>
        <v>0</v>
      </c>
      <c r="S250" s="159">
        <v>2.2000000000000002</v>
      </c>
      <c r="T250" s="160">
        <f t="shared" si="43"/>
        <v>35.466200000000001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1" t="s">
        <v>144</v>
      </c>
      <c r="AT250" s="161" t="s">
        <v>140</v>
      </c>
      <c r="AU250" s="161" t="s">
        <v>86</v>
      </c>
      <c r="AY250" s="14" t="s">
        <v>138</v>
      </c>
      <c r="BE250" s="162">
        <f t="shared" si="44"/>
        <v>0</v>
      </c>
      <c r="BF250" s="162">
        <f t="shared" si="45"/>
        <v>0</v>
      </c>
      <c r="BG250" s="162">
        <f t="shared" si="46"/>
        <v>0</v>
      </c>
      <c r="BH250" s="162">
        <f t="shared" si="47"/>
        <v>0</v>
      </c>
      <c r="BI250" s="162">
        <f t="shared" si="48"/>
        <v>0</v>
      </c>
      <c r="BJ250" s="14" t="s">
        <v>86</v>
      </c>
      <c r="BK250" s="162">
        <f t="shared" si="49"/>
        <v>0</v>
      </c>
      <c r="BL250" s="14" t="s">
        <v>144</v>
      </c>
      <c r="BM250" s="161" t="s">
        <v>562</v>
      </c>
    </row>
    <row r="251" spans="1:65" s="2" customFormat="1" ht="33" customHeight="1">
      <c r="A251" s="26"/>
      <c r="B251" s="149"/>
      <c r="C251" s="150" t="s">
        <v>563</v>
      </c>
      <c r="D251" s="150" t="s">
        <v>140</v>
      </c>
      <c r="E251" s="151" t="s">
        <v>564</v>
      </c>
      <c r="F251" s="152" t="s">
        <v>565</v>
      </c>
      <c r="G251" s="153" t="s">
        <v>148</v>
      </c>
      <c r="H251" s="154">
        <v>456.29</v>
      </c>
      <c r="I251" s="178"/>
      <c r="J251" s="155">
        <f t="shared" si="40"/>
        <v>0</v>
      </c>
      <c r="K251" s="156"/>
      <c r="L251" s="27"/>
      <c r="M251" s="157" t="s">
        <v>1</v>
      </c>
      <c r="N251" s="158" t="s">
        <v>39</v>
      </c>
      <c r="O251" s="159">
        <v>0.13400000000000001</v>
      </c>
      <c r="P251" s="159">
        <f t="shared" si="41"/>
        <v>61.142860000000006</v>
      </c>
      <c r="Q251" s="159">
        <v>0</v>
      </c>
      <c r="R251" s="159">
        <f t="shared" si="42"/>
        <v>0</v>
      </c>
      <c r="S251" s="159">
        <v>4.4999999999999998E-2</v>
      </c>
      <c r="T251" s="160">
        <f t="shared" si="43"/>
        <v>20.533049999999999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61" t="s">
        <v>144</v>
      </c>
      <c r="AT251" s="161" t="s">
        <v>140</v>
      </c>
      <c r="AU251" s="161" t="s">
        <v>86</v>
      </c>
      <c r="AY251" s="14" t="s">
        <v>138</v>
      </c>
      <c r="BE251" s="162">
        <f t="shared" si="44"/>
        <v>0</v>
      </c>
      <c r="BF251" s="162">
        <f t="shared" si="45"/>
        <v>0</v>
      </c>
      <c r="BG251" s="162">
        <f t="shared" si="46"/>
        <v>0</v>
      </c>
      <c r="BH251" s="162">
        <f t="shared" si="47"/>
        <v>0</v>
      </c>
      <c r="BI251" s="162">
        <f t="shared" si="48"/>
        <v>0</v>
      </c>
      <c r="BJ251" s="14" t="s">
        <v>86</v>
      </c>
      <c r="BK251" s="162">
        <f t="shared" si="49"/>
        <v>0</v>
      </c>
      <c r="BL251" s="14" t="s">
        <v>144</v>
      </c>
      <c r="BM251" s="161" t="s">
        <v>566</v>
      </c>
    </row>
    <row r="252" spans="1:65" s="2" customFormat="1" ht="44.25" customHeight="1">
      <c r="A252" s="26"/>
      <c r="B252" s="149"/>
      <c r="C252" s="150" t="s">
        <v>567</v>
      </c>
      <c r="D252" s="150" t="s">
        <v>140</v>
      </c>
      <c r="E252" s="151" t="s">
        <v>568</v>
      </c>
      <c r="F252" s="152" t="s">
        <v>569</v>
      </c>
      <c r="G252" s="153" t="s">
        <v>148</v>
      </c>
      <c r="H252" s="154">
        <v>24.2</v>
      </c>
      <c r="I252" s="178"/>
      <c r="J252" s="155">
        <f t="shared" si="40"/>
        <v>0</v>
      </c>
      <c r="K252" s="156"/>
      <c r="L252" s="27"/>
      <c r="M252" s="157" t="s">
        <v>1</v>
      </c>
      <c r="N252" s="158" t="s">
        <v>39</v>
      </c>
      <c r="O252" s="159">
        <v>0.16600000000000001</v>
      </c>
      <c r="P252" s="159">
        <f t="shared" si="41"/>
        <v>4.0171999999999999</v>
      </c>
      <c r="Q252" s="159">
        <v>0</v>
      </c>
      <c r="R252" s="159">
        <f t="shared" si="42"/>
        <v>0</v>
      </c>
      <c r="S252" s="159">
        <v>0.02</v>
      </c>
      <c r="T252" s="160">
        <f t="shared" si="43"/>
        <v>0.48399999999999999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61" t="s">
        <v>144</v>
      </c>
      <c r="AT252" s="161" t="s">
        <v>140</v>
      </c>
      <c r="AU252" s="161" t="s">
        <v>86</v>
      </c>
      <c r="AY252" s="14" t="s">
        <v>138</v>
      </c>
      <c r="BE252" s="162">
        <f t="shared" si="44"/>
        <v>0</v>
      </c>
      <c r="BF252" s="162">
        <f t="shared" si="45"/>
        <v>0</v>
      </c>
      <c r="BG252" s="162">
        <f t="shared" si="46"/>
        <v>0</v>
      </c>
      <c r="BH252" s="162">
        <f t="shared" si="47"/>
        <v>0</v>
      </c>
      <c r="BI252" s="162">
        <f t="shared" si="48"/>
        <v>0</v>
      </c>
      <c r="BJ252" s="14" t="s">
        <v>86</v>
      </c>
      <c r="BK252" s="162">
        <f t="shared" si="49"/>
        <v>0</v>
      </c>
      <c r="BL252" s="14" t="s">
        <v>144</v>
      </c>
      <c r="BM252" s="161" t="s">
        <v>570</v>
      </c>
    </row>
    <row r="253" spans="1:65" s="2" customFormat="1" ht="49.15" customHeight="1">
      <c r="A253" s="26"/>
      <c r="B253" s="149"/>
      <c r="C253" s="150" t="s">
        <v>571</v>
      </c>
      <c r="D253" s="150" t="s">
        <v>140</v>
      </c>
      <c r="E253" s="151" t="s">
        <v>572</v>
      </c>
      <c r="F253" s="152" t="s">
        <v>573</v>
      </c>
      <c r="G253" s="153" t="s">
        <v>148</v>
      </c>
      <c r="H253" s="154">
        <v>227.74199999999999</v>
      </c>
      <c r="I253" s="178"/>
      <c r="J253" s="155">
        <f t="shared" si="40"/>
        <v>0</v>
      </c>
      <c r="K253" s="156"/>
      <c r="L253" s="27"/>
      <c r="M253" s="157" t="s">
        <v>1</v>
      </c>
      <c r="N253" s="158" t="s">
        <v>39</v>
      </c>
      <c r="O253" s="159">
        <v>0.29099999999999998</v>
      </c>
      <c r="P253" s="159">
        <f t="shared" si="41"/>
        <v>66.272921999999994</v>
      </c>
      <c r="Q253" s="159">
        <v>0</v>
      </c>
      <c r="R253" s="159">
        <f t="shared" si="42"/>
        <v>0</v>
      </c>
      <c r="S253" s="159">
        <v>6.5000000000000002E-2</v>
      </c>
      <c r="T253" s="160">
        <f t="shared" si="43"/>
        <v>14.803229999999999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61" t="s">
        <v>144</v>
      </c>
      <c r="AT253" s="161" t="s">
        <v>140</v>
      </c>
      <c r="AU253" s="161" t="s">
        <v>86</v>
      </c>
      <c r="AY253" s="14" t="s">
        <v>138</v>
      </c>
      <c r="BE253" s="162">
        <f t="shared" si="44"/>
        <v>0</v>
      </c>
      <c r="BF253" s="162">
        <f t="shared" si="45"/>
        <v>0</v>
      </c>
      <c r="BG253" s="162">
        <f t="shared" si="46"/>
        <v>0</v>
      </c>
      <c r="BH253" s="162">
        <f t="shared" si="47"/>
        <v>0</v>
      </c>
      <c r="BI253" s="162">
        <f t="shared" si="48"/>
        <v>0</v>
      </c>
      <c r="BJ253" s="14" t="s">
        <v>86</v>
      </c>
      <c r="BK253" s="162">
        <f t="shared" si="49"/>
        <v>0</v>
      </c>
      <c r="BL253" s="14" t="s">
        <v>144</v>
      </c>
      <c r="BM253" s="161" t="s">
        <v>574</v>
      </c>
    </row>
    <row r="254" spans="1:65" s="2" customFormat="1" ht="37.9" customHeight="1">
      <c r="A254" s="26"/>
      <c r="B254" s="149"/>
      <c r="C254" s="150" t="s">
        <v>575</v>
      </c>
      <c r="D254" s="150" t="s">
        <v>140</v>
      </c>
      <c r="E254" s="151" t="s">
        <v>576</v>
      </c>
      <c r="F254" s="152" t="s">
        <v>577</v>
      </c>
      <c r="G254" s="153" t="s">
        <v>148</v>
      </c>
      <c r="H254" s="154">
        <v>338.82</v>
      </c>
      <c r="I254" s="178"/>
      <c r="J254" s="155">
        <f t="shared" si="40"/>
        <v>0</v>
      </c>
      <c r="K254" s="156"/>
      <c r="L254" s="27"/>
      <c r="M254" s="157" t="s">
        <v>1</v>
      </c>
      <c r="N254" s="158" t="s">
        <v>39</v>
      </c>
      <c r="O254" s="159">
        <v>0.29099999999999998</v>
      </c>
      <c r="P254" s="159">
        <f t="shared" si="41"/>
        <v>98.596619999999987</v>
      </c>
      <c r="Q254" s="159">
        <v>4.3200000000000001E-3</v>
      </c>
      <c r="R254" s="159">
        <f t="shared" si="42"/>
        <v>1.4637024000000001</v>
      </c>
      <c r="S254" s="159">
        <v>7.5999999999999998E-2</v>
      </c>
      <c r="T254" s="160">
        <f t="shared" si="43"/>
        <v>25.750319999999999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61" t="s">
        <v>144</v>
      </c>
      <c r="AT254" s="161" t="s">
        <v>140</v>
      </c>
      <c r="AU254" s="161" t="s">
        <v>86</v>
      </c>
      <c r="AY254" s="14" t="s">
        <v>138</v>
      </c>
      <c r="BE254" s="162">
        <f t="shared" si="44"/>
        <v>0</v>
      </c>
      <c r="BF254" s="162">
        <f t="shared" si="45"/>
        <v>0</v>
      </c>
      <c r="BG254" s="162">
        <f t="shared" si="46"/>
        <v>0</v>
      </c>
      <c r="BH254" s="162">
        <f t="shared" si="47"/>
        <v>0</v>
      </c>
      <c r="BI254" s="162">
        <f t="shared" si="48"/>
        <v>0</v>
      </c>
      <c r="BJ254" s="14" t="s">
        <v>86</v>
      </c>
      <c r="BK254" s="162">
        <f t="shared" si="49"/>
        <v>0</v>
      </c>
      <c r="BL254" s="14" t="s">
        <v>144</v>
      </c>
      <c r="BM254" s="161" t="s">
        <v>578</v>
      </c>
    </row>
    <row r="255" spans="1:65" s="2" customFormat="1" ht="37.9" customHeight="1">
      <c r="A255" s="26"/>
      <c r="B255" s="149"/>
      <c r="C255" s="150" t="s">
        <v>579</v>
      </c>
      <c r="D255" s="150" t="s">
        <v>140</v>
      </c>
      <c r="E255" s="151" t="s">
        <v>580</v>
      </c>
      <c r="F255" s="152" t="s">
        <v>581</v>
      </c>
      <c r="G255" s="153" t="s">
        <v>153</v>
      </c>
      <c r="H255" s="154">
        <v>50.075000000000003</v>
      </c>
      <c r="I255" s="178"/>
      <c r="J255" s="155">
        <f t="shared" si="40"/>
        <v>0</v>
      </c>
      <c r="K255" s="156"/>
      <c r="L255" s="27"/>
      <c r="M255" s="157" t="s">
        <v>1</v>
      </c>
      <c r="N255" s="158" t="s">
        <v>39</v>
      </c>
      <c r="O255" s="159">
        <v>1.2450000000000001</v>
      </c>
      <c r="P255" s="159">
        <f t="shared" si="41"/>
        <v>62.343375000000009</v>
      </c>
      <c r="Q255" s="159">
        <v>0</v>
      </c>
      <c r="R255" s="159">
        <f t="shared" si="42"/>
        <v>0</v>
      </c>
      <c r="S255" s="159">
        <v>1.4</v>
      </c>
      <c r="T255" s="160">
        <f t="shared" si="43"/>
        <v>70.105000000000004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61" t="s">
        <v>144</v>
      </c>
      <c r="AT255" s="161" t="s">
        <v>140</v>
      </c>
      <c r="AU255" s="161" t="s">
        <v>86</v>
      </c>
      <c r="AY255" s="14" t="s">
        <v>138</v>
      </c>
      <c r="BE255" s="162">
        <f t="shared" si="44"/>
        <v>0</v>
      </c>
      <c r="BF255" s="162">
        <f t="shared" si="45"/>
        <v>0</v>
      </c>
      <c r="BG255" s="162">
        <f t="shared" si="46"/>
        <v>0</v>
      </c>
      <c r="BH255" s="162">
        <f t="shared" si="47"/>
        <v>0</v>
      </c>
      <c r="BI255" s="162">
        <f t="shared" si="48"/>
        <v>0</v>
      </c>
      <c r="BJ255" s="14" t="s">
        <v>86</v>
      </c>
      <c r="BK255" s="162">
        <f t="shared" si="49"/>
        <v>0</v>
      </c>
      <c r="BL255" s="14" t="s">
        <v>144</v>
      </c>
      <c r="BM255" s="161" t="s">
        <v>582</v>
      </c>
    </row>
    <row r="256" spans="1:65" s="2" customFormat="1" ht="24.2" customHeight="1">
      <c r="A256" s="26"/>
      <c r="B256" s="149"/>
      <c r="C256" s="150" t="s">
        <v>583</v>
      </c>
      <c r="D256" s="150" t="s">
        <v>140</v>
      </c>
      <c r="E256" s="151" t="s">
        <v>584</v>
      </c>
      <c r="F256" s="152" t="s">
        <v>585</v>
      </c>
      <c r="G256" s="153" t="s">
        <v>153</v>
      </c>
      <c r="H256" s="154">
        <v>3.4359999999999999</v>
      </c>
      <c r="I256" s="178"/>
      <c r="J256" s="155">
        <f t="shared" si="40"/>
        <v>0</v>
      </c>
      <c r="K256" s="156"/>
      <c r="L256" s="27"/>
      <c r="M256" s="157" t="s">
        <v>1</v>
      </c>
      <c r="N256" s="158" t="s">
        <v>39</v>
      </c>
      <c r="O256" s="159">
        <v>1.0409999999999999</v>
      </c>
      <c r="P256" s="159">
        <f t="shared" si="41"/>
        <v>3.5768759999999995</v>
      </c>
      <c r="Q256" s="159">
        <v>0</v>
      </c>
      <c r="R256" s="159">
        <f t="shared" si="42"/>
        <v>0</v>
      </c>
      <c r="S256" s="159">
        <v>1.4</v>
      </c>
      <c r="T256" s="160">
        <f t="shared" si="43"/>
        <v>4.8103999999999996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61" t="s">
        <v>144</v>
      </c>
      <c r="AT256" s="161" t="s">
        <v>140</v>
      </c>
      <c r="AU256" s="161" t="s">
        <v>86</v>
      </c>
      <c r="AY256" s="14" t="s">
        <v>138</v>
      </c>
      <c r="BE256" s="162">
        <f t="shared" si="44"/>
        <v>0</v>
      </c>
      <c r="BF256" s="162">
        <f t="shared" si="45"/>
        <v>0</v>
      </c>
      <c r="BG256" s="162">
        <f t="shared" si="46"/>
        <v>0</v>
      </c>
      <c r="BH256" s="162">
        <f t="shared" si="47"/>
        <v>0</v>
      </c>
      <c r="BI256" s="162">
        <f t="shared" si="48"/>
        <v>0</v>
      </c>
      <c r="BJ256" s="14" t="s">
        <v>86</v>
      </c>
      <c r="BK256" s="162">
        <f t="shared" si="49"/>
        <v>0</v>
      </c>
      <c r="BL256" s="14" t="s">
        <v>144</v>
      </c>
      <c r="BM256" s="161" t="s">
        <v>586</v>
      </c>
    </row>
    <row r="257" spans="1:65" s="2" customFormat="1" ht="33" customHeight="1">
      <c r="A257" s="26"/>
      <c r="B257" s="149"/>
      <c r="C257" s="150" t="s">
        <v>587</v>
      </c>
      <c r="D257" s="150" t="s">
        <v>140</v>
      </c>
      <c r="E257" s="151" t="s">
        <v>588</v>
      </c>
      <c r="F257" s="152" t="s">
        <v>589</v>
      </c>
      <c r="G257" s="153" t="s">
        <v>148</v>
      </c>
      <c r="H257" s="154">
        <v>126.398</v>
      </c>
      <c r="I257" s="178"/>
      <c r="J257" s="155">
        <f t="shared" si="40"/>
        <v>0</v>
      </c>
      <c r="K257" s="156"/>
      <c r="L257" s="27"/>
      <c r="M257" s="157" t="s">
        <v>1</v>
      </c>
      <c r="N257" s="158" t="s">
        <v>39</v>
      </c>
      <c r="O257" s="159">
        <v>0.48099999999999998</v>
      </c>
      <c r="P257" s="159">
        <f t="shared" si="41"/>
        <v>60.797437999999993</v>
      </c>
      <c r="Q257" s="159">
        <v>0</v>
      </c>
      <c r="R257" s="159">
        <f t="shared" si="42"/>
        <v>0</v>
      </c>
      <c r="S257" s="159">
        <v>5.7000000000000002E-2</v>
      </c>
      <c r="T257" s="160">
        <f t="shared" si="43"/>
        <v>7.2046859999999997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61" t="s">
        <v>144</v>
      </c>
      <c r="AT257" s="161" t="s">
        <v>140</v>
      </c>
      <c r="AU257" s="161" t="s">
        <v>86</v>
      </c>
      <c r="AY257" s="14" t="s">
        <v>138</v>
      </c>
      <c r="BE257" s="162">
        <f t="shared" si="44"/>
        <v>0</v>
      </c>
      <c r="BF257" s="162">
        <f t="shared" si="45"/>
        <v>0</v>
      </c>
      <c r="BG257" s="162">
        <f t="shared" si="46"/>
        <v>0</v>
      </c>
      <c r="BH257" s="162">
        <f t="shared" si="47"/>
        <v>0</v>
      </c>
      <c r="BI257" s="162">
        <f t="shared" si="48"/>
        <v>0</v>
      </c>
      <c r="BJ257" s="14" t="s">
        <v>86</v>
      </c>
      <c r="BK257" s="162">
        <f t="shared" si="49"/>
        <v>0</v>
      </c>
      <c r="BL257" s="14" t="s">
        <v>144</v>
      </c>
      <c r="BM257" s="161" t="s">
        <v>590</v>
      </c>
    </row>
    <row r="258" spans="1:65" s="2" customFormat="1" ht="37.9" customHeight="1">
      <c r="A258" s="26"/>
      <c r="B258" s="149"/>
      <c r="C258" s="150" t="s">
        <v>591</v>
      </c>
      <c r="D258" s="150" t="s">
        <v>140</v>
      </c>
      <c r="E258" s="151" t="s">
        <v>592</v>
      </c>
      <c r="F258" s="152" t="s">
        <v>593</v>
      </c>
      <c r="G258" s="153" t="s">
        <v>148</v>
      </c>
      <c r="H258" s="154">
        <v>11.516999999999999</v>
      </c>
      <c r="I258" s="178"/>
      <c r="J258" s="155">
        <f t="shared" si="40"/>
        <v>0</v>
      </c>
      <c r="K258" s="156"/>
      <c r="L258" s="27"/>
      <c r="M258" s="157" t="s">
        <v>1</v>
      </c>
      <c r="N258" s="158" t="s">
        <v>39</v>
      </c>
      <c r="O258" s="159">
        <v>0.54500000000000004</v>
      </c>
      <c r="P258" s="159">
        <f t="shared" si="41"/>
        <v>6.2767650000000001</v>
      </c>
      <c r="Q258" s="159">
        <v>0</v>
      </c>
      <c r="R258" s="159">
        <f t="shared" si="42"/>
        <v>0</v>
      </c>
      <c r="S258" s="159">
        <v>0.183</v>
      </c>
      <c r="T258" s="160">
        <f t="shared" si="43"/>
        <v>2.1076109999999999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61" t="s">
        <v>144</v>
      </c>
      <c r="AT258" s="161" t="s">
        <v>140</v>
      </c>
      <c r="AU258" s="161" t="s">
        <v>86</v>
      </c>
      <c r="AY258" s="14" t="s">
        <v>138</v>
      </c>
      <c r="BE258" s="162">
        <f t="shared" si="44"/>
        <v>0</v>
      </c>
      <c r="BF258" s="162">
        <f t="shared" si="45"/>
        <v>0</v>
      </c>
      <c r="BG258" s="162">
        <f t="shared" si="46"/>
        <v>0</v>
      </c>
      <c r="BH258" s="162">
        <f t="shared" si="47"/>
        <v>0</v>
      </c>
      <c r="BI258" s="162">
        <f t="shared" si="48"/>
        <v>0</v>
      </c>
      <c r="BJ258" s="14" t="s">
        <v>86</v>
      </c>
      <c r="BK258" s="162">
        <f t="shared" si="49"/>
        <v>0</v>
      </c>
      <c r="BL258" s="14" t="s">
        <v>144</v>
      </c>
      <c r="BM258" s="161" t="s">
        <v>594</v>
      </c>
    </row>
    <row r="259" spans="1:65" s="2" customFormat="1" ht="37.9" customHeight="1">
      <c r="A259" s="26"/>
      <c r="B259" s="149"/>
      <c r="C259" s="150" t="s">
        <v>595</v>
      </c>
      <c r="D259" s="150" t="s">
        <v>140</v>
      </c>
      <c r="E259" s="151" t="s">
        <v>596</v>
      </c>
      <c r="F259" s="152" t="s">
        <v>597</v>
      </c>
      <c r="G259" s="153" t="s">
        <v>148</v>
      </c>
      <c r="H259" s="154">
        <v>11.218999999999999</v>
      </c>
      <c r="I259" s="178"/>
      <c r="J259" s="155">
        <f t="shared" si="40"/>
        <v>0</v>
      </c>
      <c r="K259" s="156"/>
      <c r="L259" s="27"/>
      <c r="M259" s="157" t="s">
        <v>1</v>
      </c>
      <c r="N259" s="158" t="s">
        <v>39</v>
      </c>
      <c r="O259" s="159">
        <v>1.3009999999999999</v>
      </c>
      <c r="P259" s="159">
        <f t="shared" si="41"/>
        <v>14.595918999999999</v>
      </c>
      <c r="Q259" s="159">
        <v>0</v>
      </c>
      <c r="R259" s="159">
        <f t="shared" si="42"/>
        <v>0</v>
      </c>
      <c r="S259" s="159">
        <v>0.27500000000000002</v>
      </c>
      <c r="T259" s="160">
        <f t="shared" si="43"/>
        <v>3.0852249999999999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61" t="s">
        <v>144</v>
      </c>
      <c r="AT259" s="161" t="s">
        <v>140</v>
      </c>
      <c r="AU259" s="161" t="s">
        <v>86</v>
      </c>
      <c r="AY259" s="14" t="s">
        <v>138</v>
      </c>
      <c r="BE259" s="162">
        <f t="shared" si="44"/>
        <v>0</v>
      </c>
      <c r="BF259" s="162">
        <f t="shared" si="45"/>
        <v>0</v>
      </c>
      <c r="BG259" s="162">
        <f t="shared" si="46"/>
        <v>0</v>
      </c>
      <c r="BH259" s="162">
        <f t="shared" si="47"/>
        <v>0</v>
      </c>
      <c r="BI259" s="162">
        <f t="shared" si="48"/>
        <v>0</v>
      </c>
      <c r="BJ259" s="14" t="s">
        <v>86</v>
      </c>
      <c r="BK259" s="162">
        <f t="shared" si="49"/>
        <v>0</v>
      </c>
      <c r="BL259" s="14" t="s">
        <v>144</v>
      </c>
      <c r="BM259" s="161" t="s">
        <v>598</v>
      </c>
    </row>
    <row r="260" spans="1:65" s="2" customFormat="1" ht="37.9" customHeight="1">
      <c r="A260" s="26"/>
      <c r="B260" s="149"/>
      <c r="C260" s="150" t="s">
        <v>599</v>
      </c>
      <c r="D260" s="150" t="s">
        <v>140</v>
      </c>
      <c r="E260" s="151" t="s">
        <v>600</v>
      </c>
      <c r="F260" s="152" t="s">
        <v>601</v>
      </c>
      <c r="G260" s="153" t="s">
        <v>148</v>
      </c>
      <c r="H260" s="154">
        <v>46.749000000000002</v>
      </c>
      <c r="I260" s="178"/>
      <c r="J260" s="155">
        <f t="shared" si="40"/>
        <v>0</v>
      </c>
      <c r="K260" s="156"/>
      <c r="L260" s="27"/>
      <c r="M260" s="157" t="s">
        <v>1</v>
      </c>
      <c r="N260" s="158" t="s">
        <v>39</v>
      </c>
      <c r="O260" s="159">
        <v>1.7330000000000001</v>
      </c>
      <c r="P260" s="159">
        <f t="shared" si="41"/>
        <v>81.016017000000005</v>
      </c>
      <c r="Q260" s="159">
        <v>0</v>
      </c>
      <c r="R260" s="159">
        <f t="shared" si="42"/>
        <v>0</v>
      </c>
      <c r="S260" s="159">
        <v>0.55700000000000005</v>
      </c>
      <c r="T260" s="160">
        <f t="shared" si="43"/>
        <v>26.039193000000004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61" t="s">
        <v>144</v>
      </c>
      <c r="AT260" s="161" t="s">
        <v>140</v>
      </c>
      <c r="AU260" s="161" t="s">
        <v>86</v>
      </c>
      <c r="AY260" s="14" t="s">
        <v>138</v>
      </c>
      <c r="BE260" s="162">
        <f t="shared" si="44"/>
        <v>0</v>
      </c>
      <c r="BF260" s="162">
        <f t="shared" si="45"/>
        <v>0</v>
      </c>
      <c r="BG260" s="162">
        <f t="shared" si="46"/>
        <v>0</v>
      </c>
      <c r="BH260" s="162">
        <f t="shared" si="47"/>
        <v>0</v>
      </c>
      <c r="BI260" s="162">
        <f t="shared" si="48"/>
        <v>0</v>
      </c>
      <c r="BJ260" s="14" t="s">
        <v>86</v>
      </c>
      <c r="BK260" s="162">
        <f t="shared" si="49"/>
        <v>0</v>
      </c>
      <c r="BL260" s="14" t="s">
        <v>144</v>
      </c>
      <c r="BM260" s="161" t="s">
        <v>602</v>
      </c>
    </row>
    <row r="261" spans="1:65" s="2" customFormat="1" ht="24.2" customHeight="1">
      <c r="A261" s="26"/>
      <c r="B261" s="149"/>
      <c r="C261" s="150" t="s">
        <v>603</v>
      </c>
      <c r="D261" s="150" t="s">
        <v>140</v>
      </c>
      <c r="E261" s="151" t="s">
        <v>604</v>
      </c>
      <c r="F261" s="152" t="s">
        <v>605</v>
      </c>
      <c r="G261" s="153" t="s">
        <v>299</v>
      </c>
      <c r="H261" s="154">
        <v>9</v>
      </c>
      <c r="I261" s="178"/>
      <c r="J261" s="155">
        <f t="shared" si="40"/>
        <v>0</v>
      </c>
      <c r="K261" s="156"/>
      <c r="L261" s="27"/>
      <c r="M261" s="157" t="s">
        <v>1</v>
      </c>
      <c r="N261" s="158" t="s">
        <v>39</v>
      </c>
      <c r="O261" s="159">
        <v>0.03</v>
      </c>
      <c r="P261" s="159">
        <f t="shared" si="41"/>
        <v>0.27</v>
      </c>
      <c r="Q261" s="159">
        <v>0</v>
      </c>
      <c r="R261" s="159">
        <f t="shared" si="42"/>
        <v>0</v>
      </c>
      <c r="S261" s="159">
        <v>1.2E-2</v>
      </c>
      <c r="T261" s="160">
        <f t="shared" si="43"/>
        <v>0.108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61" t="s">
        <v>144</v>
      </c>
      <c r="AT261" s="161" t="s">
        <v>140</v>
      </c>
      <c r="AU261" s="161" t="s">
        <v>86</v>
      </c>
      <c r="AY261" s="14" t="s">
        <v>138</v>
      </c>
      <c r="BE261" s="162">
        <f t="shared" si="44"/>
        <v>0</v>
      </c>
      <c r="BF261" s="162">
        <f t="shared" si="45"/>
        <v>0</v>
      </c>
      <c r="BG261" s="162">
        <f t="shared" si="46"/>
        <v>0</v>
      </c>
      <c r="BH261" s="162">
        <f t="shared" si="47"/>
        <v>0</v>
      </c>
      <c r="BI261" s="162">
        <f t="shared" si="48"/>
        <v>0</v>
      </c>
      <c r="BJ261" s="14" t="s">
        <v>86</v>
      </c>
      <c r="BK261" s="162">
        <f t="shared" si="49"/>
        <v>0</v>
      </c>
      <c r="BL261" s="14" t="s">
        <v>144</v>
      </c>
      <c r="BM261" s="161" t="s">
        <v>606</v>
      </c>
    </row>
    <row r="262" spans="1:65" s="2" customFormat="1" ht="24.2" customHeight="1">
      <c r="A262" s="26"/>
      <c r="B262" s="149"/>
      <c r="C262" s="150" t="s">
        <v>607</v>
      </c>
      <c r="D262" s="150" t="s">
        <v>140</v>
      </c>
      <c r="E262" s="151" t="s">
        <v>608</v>
      </c>
      <c r="F262" s="152" t="s">
        <v>609</v>
      </c>
      <c r="G262" s="153" t="s">
        <v>299</v>
      </c>
      <c r="H262" s="154">
        <v>3</v>
      </c>
      <c r="I262" s="178"/>
      <c r="J262" s="155">
        <f t="shared" si="40"/>
        <v>0</v>
      </c>
      <c r="K262" s="156"/>
      <c r="L262" s="27"/>
      <c r="M262" s="157" t="s">
        <v>1</v>
      </c>
      <c r="N262" s="158" t="s">
        <v>39</v>
      </c>
      <c r="O262" s="159">
        <v>6.0999999999999999E-2</v>
      </c>
      <c r="P262" s="159">
        <f t="shared" si="41"/>
        <v>0.183</v>
      </c>
      <c r="Q262" s="159">
        <v>0</v>
      </c>
      <c r="R262" s="159">
        <f t="shared" si="42"/>
        <v>0</v>
      </c>
      <c r="S262" s="159">
        <v>1.6E-2</v>
      </c>
      <c r="T262" s="160">
        <f t="shared" si="43"/>
        <v>4.8000000000000001E-2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61" t="s">
        <v>144</v>
      </c>
      <c r="AT262" s="161" t="s">
        <v>140</v>
      </c>
      <c r="AU262" s="161" t="s">
        <v>86</v>
      </c>
      <c r="AY262" s="14" t="s">
        <v>138</v>
      </c>
      <c r="BE262" s="162">
        <f t="shared" si="44"/>
        <v>0</v>
      </c>
      <c r="BF262" s="162">
        <f t="shared" si="45"/>
        <v>0</v>
      </c>
      <c r="BG262" s="162">
        <f t="shared" si="46"/>
        <v>0</v>
      </c>
      <c r="BH262" s="162">
        <f t="shared" si="47"/>
        <v>0</v>
      </c>
      <c r="BI262" s="162">
        <f t="shared" si="48"/>
        <v>0</v>
      </c>
      <c r="BJ262" s="14" t="s">
        <v>86</v>
      </c>
      <c r="BK262" s="162">
        <f t="shared" si="49"/>
        <v>0</v>
      </c>
      <c r="BL262" s="14" t="s">
        <v>144</v>
      </c>
      <c r="BM262" s="161" t="s">
        <v>610</v>
      </c>
    </row>
    <row r="263" spans="1:65" s="2" customFormat="1" ht="24.2" customHeight="1">
      <c r="A263" s="26"/>
      <c r="B263" s="149"/>
      <c r="C263" s="150" t="s">
        <v>611</v>
      </c>
      <c r="D263" s="150" t="s">
        <v>140</v>
      </c>
      <c r="E263" s="151" t="s">
        <v>612</v>
      </c>
      <c r="F263" s="152" t="s">
        <v>613</v>
      </c>
      <c r="G263" s="153" t="s">
        <v>299</v>
      </c>
      <c r="H263" s="154">
        <v>103</v>
      </c>
      <c r="I263" s="178"/>
      <c r="J263" s="155">
        <f t="shared" si="40"/>
        <v>0</v>
      </c>
      <c r="K263" s="156"/>
      <c r="L263" s="27"/>
      <c r="M263" s="157" t="s">
        <v>1</v>
      </c>
      <c r="N263" s="158" t="s">
        <v>39</v>
      </c>
      <c r="O263" s="159">
        <v>4.9000000000000002E-2</v>
      </c>
      <c r="P263" s="159">
        <f t="shared" si="41"/>
        <v>5.0470000000000006</v>
      </c>
      <c r="Q263" s="159">
        <v>0</v>
      </c>
      <c r="R263" s="159">
        <f t="shared" si="42"/>
        <v>0</v>
      </c>
      <c r="S263" s="159">
        <v>2.4E-2</v>
      </c>
      <c r="T263" s="160">
        <f t="shared" si="43"/>
        <v>2.472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61" t="s">
        <v>144</v>
      </c>
      <c r="AT263" s="161" t="s">
        <v>140</v>
      </c>
      <c r="AU263" s="161" t="s">
        <v>86</v>
      </c>
      <c r="AY263" s="14" t="s">
        <v>138</v>
      </c>
      <c r="BE263" s="162">
        <f t="shared" si="44"/>
        <v>0</v>
      </c>
      <c r="BF263" s="162">
        <f t="shared" si="45"/>
        <v>0</v>
      </c>
      <c r="BG263" s="162">
        <f t="shared" si="46"/>
        <v>0</v>
      </c>
      <c r="BH263" s="162">
        <f t="shared" si="47"/>
        <v>0</v>
      </c>
      <c r="BI263" s="162">
        <f t="shared" si="48"/>
        <v>0</v>
      </c>
      <c r="BJ263" s="14" t="s">
        <v>86</v>
      </c>
      <c r="BK263" s="162">
        <f t="shared" si="49"/>
        <v>0</v>
      </c>
      <c r="BL263" s="14" t="s">
        <v>144</v>
      </c>
      <c r="BM263" s="161" t="s">
        <v>614</v>
      </c>
    </row>
    <row r="264" spans="1:65" s="2" customFormat="1" ht="24.2" customHeight="1">
      <c r="A264" s="26"/>
      <c r="B264" s="149"/>
      <c r="C264" s="150" t="s">
        <v>615</v>
      </c>
      <c r="D264" s="150" t="s">
        <v>140</v>
      </c>
      <c r="E264" s="151" t="s">
        <v>616</v>
      </c>
      <c r="F264" s="152" t="s">
        <v>617</v>
      </c>
      <c r="G264" s="153" t="s">
        <v>299</v>
      </c>
      <c r="H264" s="154">
        <v>5</v>
      </c>
      <c r="I264" s="178"/>
      <c r="J264" s="155">
        <f t="shared" si="40"/>
        <v>0</v>
      </c>
      <c r="K264" s="156"/>
      <c r="L264" s="27"/>
      <c r="M264" s="157" t="s">
        <v>1</v>
      </c>
      <c r="N264" s="158" t="s">
        <v>39</v>
      </c>
      <c r="O264" s="159">
        <v>8.8999999999999996E-2</v>
      </c>
      <c r="P264" s="159">
        <f t="shared" si="41"/>
        <v>0.44499999999999995</v>
      </c>
      <c r="Q264" s="159">
        <v>0</v>
      </c>
      <c r="R264" s="159">
        <f t="shared" si="42"/>
        <v>0</v>
      </c>
      <c r="S264" s="159">
        <v>2.7E-2</v>
      </c>
      <c r="T264" s="160">
        <f t="shared" si="43"/>
        <v>0.13500000000000001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61" t="s">
        <v>144</v>
      </c>
      <c r="AT264" s="161" t="s">
        <v>140</v>
      </c>
      <c r="AU264" s="161" t="s">
        <v>86</v>
      </c>
      <c r="AY264" s="14" t="s">
        <v>138</v>
      </c>
      <c r="BE264" s="162">
        <f t="shared" si="44"/>
        <v>0</v>
      </c>
      <c r="BF264" s="162">
        <f t="shared" si="45"/>
        <v>0</v>
      </c>
      <c r="BG264" s="162">
        <f t="shared" si="46"/>
        <v>0</v>
      </c>
      <c r="BH264" s="162">
        <f t="shared" si="47"/>
        <v>0</v>
      </c>
      <c r="BI264" s="162">
        <f t="shared" si="48"/>
        <v>0</v>
      </c>
      <c r="BJ264" s="14" t="s">
        <v>86</v>
      </c>
      <c r="BK264" s="162">
        <f t="shared" si="49"/>
        <v>0</v>
      </c>
      <c r="BL264" s="14" t="s">
        <v>144</v>
      </c>
      <c r="BM264" s="161" t="s">
        <v>618</v>
      </c>
    </row>
    <row r="265" spans="1:65" s="2" customFormat="1" ht="24.2" customHeight="1">
      <c r="A265" s="26"/>
      <c r="B265" s="149"/>
      <c r="C265" s="150" t="s">
        <v>619</v>
      </c>
      <c r="D265" s="150" t="s">
        <v>140</v>
      </c>
      <c r="E265" s="151" t="s">
        <v>620</v>
      </c>
      <c r="F265" s="152" t="s">
        <v>621</v>
      </c>
      <c r="G265" s="153" t="s">
        <v>148</v>
      </c>
      <c r="H265" s="154">
        <v>3.2730000000000001</v>
      </c>
      <c r="I265" s="178"/>
      <c r="J265" s="155">
        <f t="shared" si="40"/>
        <v>0</v>
      </c>
      <c r="K265" s="156"/>
      <c r="L265" s="27"/>
      <c r="M265" s="157" t="s">
        <v>1</v>
      </c>
      <c r="N265" s="158" t="s">
        <v>39</v>
      </c>
      <c r="O265" s="159">
        <v>0.45300000000000001</v>
      </c>
      <c r="P265" s="159">
        <f t="shared" si="41"/>
        <v>1.482669</v>
      </c>
      <c r="Q265" s="159">
        <v>0</v>
      </c>
      <c r="R265" s="159">
        <f t="shared" si="42"/>
        <v>0</v>
      </c>
      <c r="S265" s="159">
        <v>4.1000000000000002E-2</v>
      </c>
      <c r="T265" s="160">
        <f t="shared" si="43"/>
        <v>0.13419300000000001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61" t="s">
        <v>144</v>
      </c>
      <c r="AT265" s="161" t="s">
        <v>140</v>
      </c>
      <c r="AU265" s="161" t="s">
        <v>86</v>
      </c>
      <c r="AY265" s="14" t="s">
        <v>138</v>
      </c>
      <c r="BE265" s="162">
        <f t="shared" si="44"/>
        <v>0</v>
      </c>
      <c r="BF265" s="162">
        <f t="shared" si="45"/>
        <v>0</v>
      </c>
      <c r="BG265" s="162">
        <f t="shared" si="46"/>
        <v>0</v>
      </c>
      <c r="BH265" s="162">
        <f t="shared" si="47"/>
        <v>0</v>
      </c>
      <c r="BI265" s="162">
        <f t="shared" si="48"/>
        <v>0</v>
      </c>
      <c r="BJ265" s="14" t="s">
        <v>86</v>
      </c>
      <c r="BK265" s="162">
        <f t="shared" si="49"/>
        <v>0</v>
      </c>
      <c r="BL265" s="14" t="s">
        <v>144</v>
      </c>
      <c r="BM265" s="161" t="s">
        <v>622</v>
      </c>
    </row>
    <row r="266" spans="1:65" s="2" customFormat="1" ht="24.2" customHeight="1">
      <c r="A266" s="26"/>
      <c r="B266" s="149"/>
      <c r="C266" s="150" t="s">
        <v>623</v>
      </c>
      <c r="D266" s="150" t="s">
        <v>140</v>
      </c>
      <c r="E266" s="151" t="s">
        <v>624</v>
      </c>
      <c r="F266" s="152" t="s">
        <v>625</v>
      </c>
      <c r="G266" s="153" t="s">
        <v>148</v>
      </c>
      <c r="H266" s="154">
        <v>3.161</v>
      </c>
      <c r="I266" s="178"/>
      <c r="J266" s="155">
        <f t="shared" ref="J266:J297" si="50">ROUND(I266*H266,2)</f>
        <v>0</v>
      </c>
      <c r="K266" s="156"/>
      <c r="L266" s="27"/>
      <c r="M266" s="157" t="s">
        <v>1</v>
      </c>
      <c r="N266" s="158" t="s">
        <v>39</v>
      </c>
      <c r="O266" s="159">
        <v>0.29899999999999999</v>
      </c>
      <c r="P266" s="159">
        <f t="shared" ref="P266:P297" si="51">O266*H266</f>
        <v>0.94513899999999995</v>
      </c>
      <c r="Q266" s="159">
        <v>0</v>
      </c>
      <c r="R266" s="159">
        <f t="shared" ref="R266:R297" si="52">Q266*H266</f>
        <v>0</v>
      </c>
      <c r="S266" s="159">
        <v>3.1E-2</v>
      </c>
      <c r="T266" s="160">
        <f t="shared" ref="T266:T297" si="53">S266*H266</f>
        <v>9.7990999999999995E-2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61" t="s">
        <v>144</v>
      </c>
      <c r="AT266" s="161" t="s">
        <v>140</v>
      </c>
      <c r="AU266" s="161" t="s">
        <v>86</v>
      </c>
      <c r="AY266" s="14" t="s">
        <v>138</v>
      </c>
      <c r="BE266" s="162">
        <f t="shared" ref="BE266:BE302" si="54">IF(N266="základná",J266,0)</f>
        <v>0</v>
      </c>
      <c r="BF266" s="162">
        <f t="shared" ref="BF266:BF302" si="55">IF(N266="znížená",J266,0)</f>
        <v>0</v>
      </c>
      <c r="BG266" s="162">
        <f t="shared" ref="BG266:BG302" si="56">IF(N266="zákl. prenesená",J266,0)</f>
        <v>0</v>
      </c>
      <c r="BH266" s="162">
        <f t="shared" ref="BH266:BH302" si="57">IF(N266="zníž. prenesená",J266,0)</f>
        <v>0</v>
      </c>
      <c r="BI266" s="162">
        <f t="shared" ref="BI266:BI302" si="58">IF(N266="nulová",J266,0)</f>
        <v>0</v>
      </c>
      <c r="BJ266" s="14" t="s">
        <v>86</v>
      </c>
      <c r="BK266" s="162">
        <f t="shared" ref="BK266:BK302" si="59">ROUND(I266*H266,2)</f>
        <v>0</v>
      </c>
      <c r="BL266" s="14" t="s">
        <v>144</v>
      </c>
      <c r="BM266" s="161" t="s">
        <v>626</v>
      </c>
    </row>
    <row r="267" spans="1:65" s="2" customFormat="1" ht="24.2" customHeight="1">
      <c r="A267" s="26"/>
      <c r="B267" s="149"/>
      <c r="C267" s="150" t="s">
        <v>627</v>
      </c>
      <c r="D267" s="150" t="s">
        <v>140</v>
      </c>
      <c r="E267" s="151" t="s">
        <v>628</v>
      </c>
      <c r="F267" s="152" t="s">
        <v>629</v>
      </c>
      <c r="G267" s="153" t="s">
        <v>148</v>
      </c>
      <c r="H267" s="154">
        <v>5.9470000000000001</v>
      </c>
      <c r="I267" s="178"/>
      <c r="J267" s="155">
        <f t="shared" si="50"/>
        <v>0</v>
      </c>
      <c r="K267" s="156"/>
      <c r="L267" s="27"/>
      <c r="M267" s="157" t="s">
        <v>1</v>
      </c>
      <c r="N267" s="158" t="s">
        <v>39</v>
      </c>
      <c r="O267" s="159">
        <v>0.56000000000000005</v>
      </c>
      <c r="P267" s="159">
        <f t="shared" si="51"/>
        <v>3.3303200000000004</v>
      </c>
      <c r="Q267" s="159">
        <v>0</v>
      </c>
      <c r="R267" s="159">
        <f t="shared" si="52"/>
        <v>0</v>
      </c>
      <c r="S267" s="159">
        <v>6.2E-2</v>
      </c>
      <c r="T267" s="160">
        <f t="shared" si="53"/>
        <v>0.36871399999999999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61" t="s">
        <v>144</v>
      </c>
      <c r="AT267" s="161" t="s">
        <v>140</v>
      </c>
      <c r="AU267" s="161" t="s">
        <v>86</v>
      </c>
      <c r="AY267" s="14" t="s">
        <v>138</v>
      </c>
      <c r="BE267" s="162">
        <f t="shared" si="54"/>
        <v>0</v>
      </c>
      <c r="BF267" s="162">
        <f t="shared" si="55"/>
        <v>0</v>
      </c>
      <c r="BG267" s="162">
        <f t="shared" si="56"/>
        <v>0</v>
      </c>
      <c r="BH267" s="162">
        <f t="shared" si="57"/>
        <v>0</v>
      </c>
      <c r="BI267" s="162">
        <f t="shared" si="58"/>
        <v>0</v>
      </c>
      <c r="BJ267" s="14" t="s">
        <v>86</v>
      </c>
      <c r="BK267" s="162">
        <f t="shared" si="59"/>
        <v>0</v>
      </c>
      <c r="BL267" s="14" t="s">
        <v>144</v>
      </c>
      <c r="BM267" s="161" t="s">
        <v>630</v>
      </c>
    </row>
    <row r="268" spans="1:65" s="2" customFormat="1" ht="24.2" customHeight="1">
      <c r="A268" s="26"/>
      <c r="B268" s="149"/>
      <c r="C268" s="150" t="s">
        <v>631</v>
      </c>
      <c r="D268" s="150" t="s">
        <v>140</v>
      </c>
      <c r="E268" s="151" t="s">
        <v>632</v>
      </c>
      <c r="F268" s="152" t="s">
        <v>633</v>
      </c>
      <c r="G268" s="153" t="s">
        <v>148</v>
      </c>
      <c r="H268" s="154">
        <v>181.642</v>
      </c>
      <c r="I268" s="178"/>
      <c r="J268" s="155">
        <f t="shared" si="50"/>
        <v>0</v>
      </c>
      <c r="K268" s="156"/>
      <c r="L268" s="27"/>
      <c r="M268" s="157" t="s">
        <v>1</v>
      </c>
      <c r="N268" s="158" t="s">
        <v>39</v>
      </c>
      <c r="O268" s="159">
        <v>1.6</v>
      </c>
      <c r="P268" s="159">
        <f t="shared" si="51"/>
        <v>290.62720000000002</v>
      </c>
      <c r="Q268" s="159">
        <v>0</v>
      </c>
      <c r="R268" s="159">
        <f t="shared" si="52"/>
        <v>0</v>
      </c>
      <c r="S268" s="159">
        <v>7.5999999999999998E-2</v>
      </c>
      <c r="T268" s="160">
        <f t="shared" si="53"/>
        <v>13.804791999999999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61" t="s">
        <v>144</v>
      </c>
      <c r="AT268" s="161" t="s">
        <v>140</v>
      </c>
      <c r="AU268" s="161" t="s">
        <v>86</v>
      </c>
      <c r="AY268" s="14" t="s">
        <v>138</v>
      </c>
      <c r="BE268" s="162">
        <f t="shared" si="54"/>
        <v>0</v>
      </c>
      <c r="BF268" s="162">
        <f t="shared" si="55"/>
        <v>0</v>
      </c>
      <c r="BG268" s="162">
        <f t="shared" si="56"/>
        <v>0</v>
      </c>
      <c r="BH268" s="162">
        <f t="shared" si="57"/>
        <v>0</v>
      </c>
      <c r="BI268" s="162">
        <f t="shared" si="58"/>
        <v>0</v>
      </c>
      <c r="BJ268" s="14" t="s">
        <v>86</v>
      </c>
      <c r="BK268" s="162">
        <f t="shared" si="59"/>
        <v>0</v>
      </c>
      <c r="BL268" s="14" t="s">
        <v>144</v>
      </c>
      <c r="BM268" s="161" t="s">
        <v>634</v>
      </c>
    </row>
    <row r="269" spans="1:65" s="2" customFormat="1" ht="24.2" customHeight="1">
      <c r="A269" s="26"/>
      <c r="B269" s="149"/>
      <c r="C269" s="150" t="s">
        <v>635</v>
      </c>
      <c r="D269" s="150" t="s">
        <v>140</v>
      </c>
      <c r="E269" s="151" t="s">
        <v>636</v>
      </c>
      <c r="F269" s="152" t="s">
        <v>637</v>
      </c>
      <c r="G269" s="153" t="s">
        <v>148</v>
      </c>
      <c r="H269" s="154">
        <v>47.430999999999997</v>
      </c>
      <c r="I269" s="178"/>
      <c r="J269" s="155">
        <f t="shared" si="50"/>
        <v>0</v>
      </c>
      <c r="K269" s="156"/>
      <c r="L269" s="27"/>
      <c r="M269" s="157" t="s">
        <v>1</v>
      </c>
      <c r="N269" s="158" t="s">
        <v>39</v>
      </c>
      <c r="O269" s="159">
        <v>1.2</v>
      </c>
      <c r="P269" s="159">
        <f t="shared" si="51"/>
        <v>56.917199999999994</v>
      </c>
      <c r="Q269" s="159">
        <v>0</v>
      </c>
      <c r="R269" s="159">
        <f t="shared" si="52"/>
        <v>0</v>
      </c>
      <c r="S269" s="159">
        <v>6.3E-2</v>
      </c>
      <c r="T269" s="160">
        <f t="shared" si="53"/>
        <v>2.9881530000000001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61" t="s">
        <v>144</v>
      </c>
      <c r="AT269" s="161" t="s">
        <v>140</v>
      </c>
      <c r="AU269" s="161" t="s">
        <v>86</v>
      </c>
      <c r="AY269" s="14" t="s">
        <v>138</v>
      </c>
      <c r="BE269" s="162">
        <f t="shared" si="54"/>
        <v>0</v>
      </c>
      <c r="BF269" s="162">
        <f t="shared" si="55"/>
        <v>0</v>
      </c>
      <c r="BG269" s="162">
        <f t="shared" si="56"/>
        <v>0</v>
      </c>
      <c r="BH269" s="162">
        <f t="shared" si="57"/>
        <v>0</v>
      </c>
      <c r="BI269" s="162">
        <f t="shared" si="58"/>
        <v>0</v>
      </c>
      <c r="BJ269" s="14" t="s">
        <v>86</v>
      </c>
      <c r="BK269" s="162">
        <f t="shared" si="59"/>
        <v>0</v>
      </c>
      <c r="BL269" s="14" t="s">
        <v>144</v>
      </c>
      <c r="BM269" s="161" t="s">
        <v>638</v>
      </c>
    </row>
    <row r="270" spans="1:65" s="2" customFormat="1" ht="24.2" customHeight="1">
      <c r="A270" s="26"/>
      <c r="B270" s="149"/>
      <c r="C270" s="150" t="s">
        <v>639</v>
      </c>
      <c r="D270" s="150" t="s">
        <v>140</v>
      </c>
      <c r="E270" s="151" t="s">
        <v>640</v>
      </c>
      <c r="F270" s="152" t="s">
        <v>641</v>
      </c>
      <c r="G270" s="153" t="s">
        <v>299</v>
      </c>
      <c r="H270" s="154">
        <v>5</v>
      </c>
      <c r="I270" s="178"/>
      <c r="J270" s="155">
        <f t="shared" si="50"/>
        <v>0</v>
      </c>
      <c r="K270" s="156"/>
      <c r="L270" s="27"/>
      <c r="M270" s="157" t="s">
        <v>1</v>
      </c>
      <c r="N270" s="158" t="s">
        <v>39</v>
      </c>
      <c r="O270" s="159">
        <v>0.31900000000000001</v>
      </c>
      <c r="P270" s="159">
        <f t="shared" si="51"/>
        <v>1.595</v>
      </c>
      <c r="Q270" s="159">
        <v>0</v>
      </c>
      <c r="R270" s="159">
        <f t="shared" si="52"/>
        <v>0</v>
      </c>
      <c r="S270" s="159">
        <v>7.2999999999999995E-2</v>
      </c>
      <c r="T270" s="160">
        <f t="shared" si="53"/>
        <v>0.36499999999999999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61" t="s">
        <v>144</v>
      </c>
      <c r="AT270" s="161" t="s">
        <v>140</v>
      </c>
      <c r="AU270" s="161" t="s">
        <v>86</v>
      </c>
      <c r="AY270" s="14" t="s">
        <v>138</v>
      </c>
      <c r="BE270" s="162">
        <f t="shared" si="54"/>
        <v>0</v>
      </c>
      <c r="BF270" s="162">
        <f t="shared" si="55"/>
        <v>0</v>
      </c>
      <c r="BG270" s="162">
        <f t="shared" si="56"/>
        <v>0</v>
      </c>
      <c r="BH270" s="162">
        <f t="shared" si="57"/>
        <v>0</v>
      </c>
      <c r="BI270" s="162">
        <f t="shared" si="58"/>
        <v>0</v>
      </c>
      <c r="BJ270" s="14" t="s">
        <v>86</v>
      </c>
      <c r="BK270" s="162">
        <f t="shared" si="59"/>
        <v>0</v>
      </c>
      <c r="BL270" s="14" t="s">
        <v>144</v>
      </c>
      <c r="BM270" s="161" t="s">
        <v>642</v>
      </c>
    </row>
    <row r="271" spans="1:65" s="2" customFormat="1" ht="24.2" customHeight="1">
      <c r="A271" s="26"/>
      <c r="B271" s="149"/>
      <c r="C271" s="150" t="s">
        <v>643</v>
      </c>
      <c r="D271" s="150" t="s">
        <v>140</v>
      </c>
      <c r="E271" s="151" t="s">
        <v>644</v>
      </c>
      <c r="F271" s="152" t="s">
        <v>645</v>
      </c>
      <c r="G271" s="153" t="s">
        <v>148</v>
      </c>
      <c r="H271" s="154">
        <v>5.1020000000000003</v>
      </c>
      <c r="I271" s="178"/>
      <c r="J271" s="155">
        <f t="shared" si="50"/>
        <v>0</v>
      </c>
      <c r="K271" s="156"/>
      <c r="L271" s="27"/>
      <c r="M271" s="157" t="s">
        <v>1</v>
      </c>
      <c r="N271" s="158" t="s">
        <v>39</v>
      </c>
      <c r="O271" s="159">
        <v>0.42799999999999999</v>
      </c>
      <c r="P271" s="159">
        <f t="shared" si="51"/>
        <v>2.183656</v>
      </c>
      <c r="Q271" s="159">
        <v>0</v>
      </c>
      <c r="R271" s="159">
        <f t="shared" si="52"/>
        <v>0</v>
      </c>
      <c r="S271" s="159">
        <v>0.191</v>
      </c>
      <c r="T271" s="160">
        <f t="shared" si="53"/>
        <v>0.97448200000000007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61" t="s">
        <v>144</v>
      </c>
      <c r="AT271" s="161" t="s">
        <v>140</v>
      </c>
      <c r="AU271" s="161" t="s">
        <v>86</v>
      </c>
      <c r="AY271" s="14" t="s">
        <v>138</v>
      </c>
      <c r="BE271" s="162">
        <f t="shared" si="54"/>
        <v>0</v>
      </c>
      <c r="BF271" s="162">
        <f t="shared" si="55"/>
        <v>0</v>
      </c>
      <c r="BG271" s="162">
        <f t="shared" si="56"/>
        <v>0</v>
      </c>
      <c r="BH271" s="162">
        <f t="shared" si="57"/>
        <v>0</v>
      </c>
      <c r="BI271" s="162">
        <f t="shared" si="58"/>
        <v>0</v>
      </c>
      <c r="BJ271" s="14" t="s">
        <v>86</v>
      </c>
      <c r="BK271" s="162">
        <f t="shared" si="59"/>
        <v>0</v>
      </c>
      <c r="BL271" s="14" t="s">
        <v>144</v>
      </c>
      <c r="BM271" s="161" t="s">
        <v>646</v>
      </c>
    </row>
    <row r="272" spans="1:65" s="2" customFormat="1" ht="24.2" customHeight="1">
      <c r="A272" s="26"/>
      <c r="B272" s="149"/>
      <c r="C272" s="150" t="s">
        <v>647</v>
      </c>
      <c r="D272" s="150" t="s">
        <v>140</v>
      </c>
      <c r="E272" s="151" t="s">
        <v>648</v>
      </c>
      <c r="F272" s="152" t="s">
        <v>649</v>
      </c>
      <c r="G272" s="153" t="s">
        <v>148</v>
      </c>
      <c r="H272" s="154">
        <v>6.1879999999999997</v>
      </c>
      <c r="I272" s="178"/>
      <c r="J272" s="155">
        <f t="shared" si="50"/>
        <v>0</v>
      </c>
      <c r="K272" s="156"/>
      <c r="L272" s="27"/>
      <c r="M272" s="157" t="s">
        <v>1</v>
      </c>
      <c r="N272" s="158" t="s">
        <v>39</v>
      </c>
      <c r="O272" s="159">
        <v>0.63700000000000001</v>
      </c>
      <c r="P272" s="159">
        <f t="shared" si="51"/>
        <v>3.9417559999999998</v>
      </c>
      <c r="Q272" s="159">
        <v>0</v>
      </c>
      <c r="R272" s="159">
        <f t="shared" si="52"/>
        <v>0</v>
      </c>
      <c r="S272" s="159">
        <v>0.28100000000000003</v>
      </c>
      <c r="T272" s="160">
        <f t="shared" si="53"/>
        <v>1.738828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61" t="s">
        <v>144</v>
      </c>
      <c r="AT272" s="161" t="s">
        <v>140</v>
      </c>
      <c r="AU272" s="161" t="s">
        <v>86</v>
      </c>
      <c r="AY272" s="14" t="s">
        <v>138</v>
      </c>
      <c r="BE272" s="162">
        <f t="shared" si="54"/>
        <v>0</v>
      </c>
      <c r="BF272" s="162">
        <f t="shared" si="55"/>
        <v>0</v>
      </c>
      <c r="BG272" s="162">
        <f t="shared" si="56"/>
        <v>0</v>
      </c>
      <c r="BH272" s="162">
        <f t="shared" si="57"/>
        <v>0</v>
      </c>
      <c r="BI272" s="162">
        <f t="shared" si="58"/>
        <v>0</v>
      </c>
      <c r="BJ272" s="14" t="s">
        <v>86</v>
      </c>
      <c r="BK272" s="162">
        <f t="shared" si="59"/>
        <v>0</v>
      </c>
      <c r="BL272" s="14" t="s">
        <v>144</v>
      </c>
      <c r="BM272" s="161" t="s">
        <v>650</v>
      </c>
    </row>
    <row r="273" spans="1:65" s="2" customFormat="1" ht="24.2" customHeight="1">
      <c r="A273" s="26"/>
      <c r="B273" s="149"/>
      <c r="C273" s="150" t="s">
        <v>651</v>
      </c>
      <c r="D273" s="150" t="s">
        <v>140</v>
      </c>
      <c r="E273" s="151" t="s">
        <v>652</v>
      </c>
      <c r="F273" s="152" t="s">
        <v>653</v>
      </c>
      <c r="G273" s="153" t="s">
        <v>153</v>
      </c>
      <c r="H273" s="154">
        <v>2.706</v>
      </c>
      <c r="I273" s="178"/>
      <c r="J273" s="155">
        <f t="shared" si="50"/>
        <v>0</v>
      </c>
      <c r="K273" s="156"/>
      <c r="L273" s="27"/>
      <c r="M273" s="157" t="s">
        <v>1</v>
      </c>
      <c r="N273" s="158" t="s">
        <v>39</v>
      </c>
      <c r="O273" s="159">
        <v>5.41</v>
      </c>
      <c r="P273" s="159">
        <f t="shared" si="51"/>
        <v>14.63946</v>
      </c>
      <c r="Q273" s="159">
        <v>0</v>
      </c>
      <c r="R273" s="159">
        <f t="shared" si="52"/>
        <v>0</v>
      </c>
      <c r="S273" s="159">
        <v>1.875</v>
      </c>
      <c r="T273" s="160">
        <f t="shared" si="53"/>
        <v>5.0737499999999995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61" t="s">
        <v>144</v>
      </c>
      <c r="AT273" s="161" t="s">
        <v>140</v>
      </c>
      <c r="AU273" s="161" t="s">
        <v>86</v>
      </c>
      <c r="AY273" s="14" t="s">
        <v>138</v>
      </c>
      <c r="BE273" s="162">
        <f t="shared" si="54"/>
        <v>0</v>
      </c>
      <c r="BF273" s="162">
        <f t="shared" si="55"/>
        <v>0</v>
      </c>
      <c r="BG273" s="162">
        <f t="shared" si="56"/>
        <v>0</v>
      </c>
      <c r="BH273" s="162">
        <f t="shared" si="57"/>
        <v>0</v>
      </c>
      <c r="BI273" s="162">
        <f t="shared" si="58"/>
        <v>0</v>
      </c>
      <c r="BJ273" s="14" t="s">
        <v>86</v>
      </c>
      <c r="BK273" s="162">
        <f t="shared" si="59"/>
        <v>0</v>
      </c>
      <c r="BL273" s="14" t="s">
        <v>144</v>
      </c>
      <c r="BM273" s="161" t="s">
        <v>654</v>
      </c>
    </row>
    <row r="274" spans="1:65" s="2" customFormat="1" ht="24.2" customHeight="1">
      <c r="A274" s="26"/>
      <c r="B274" s="149"/>
      <c r="C274" s="150" t="s">
        <v>655</v>
      </c>
      <c r="D274" s="150" t="s">
        <v>140</v>
      </c>
      <c r="E274" s="151" t="s">
        <v>656</v>
      </c>
      <c r="F274" s="152" t="s">
        <v>657</v>
      </c>
      <c r="G274" s="153" t="s">
        <v>153</v>
      </c>
      <c r="H274" s="154">
        <v>0.495</v>
      </c>
      <c r="I274" s="178"/>
      <c r="J274" s="155">
        <f t="shared" si="50"/>
        <v>0</v>
      </c>
      <c r="K274" s="156"/>
      <c r="L274" s="27"/>
      <c r="M274" s="157" t="s">
        <v>1</v>
      </c>
      <c r="N274" s="158" t="s">
        <v>39</v>
      </c>
      <c r="O274" s="159">
        <v>6.1760000000000002</v>
      </c>
      <c r="P274" s="159">
        <f t="shared" si="51"/>
        <v>3.0571199999999998</v>
      </c>
      <c r="Q274" s="159">
        <v>0</v>
      </c>
      <c r="R274" s="159">
        <f t="shared" si="52"/>
        <v>0</v>
      </c>
      <c r="S274" s="159">
        <v>1.875</v>
      </c>
      <c r="T274" s="160">
        <f t="shared" si="53"/>
        <v>0.92812499999999998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61" t="s">
        <v>144</v>
      </c>
      <c r="AT274" s="161" t="s">
        <v>140</v>
      </c>
      <c r="AU274" s="161" t="s">
        <v>86</v>
      </c>
      <c r="AY274" s="14" t="s">
        <v>138</v>
      </c>
      <c r="BE274" s="162">
        <f t="shared" si="54"/>
        <v>0</v>
      </c>
      <c r="BF274" s="162">
        <f t="shared" si="55"/>
        <v>0</v>
      </c>
      <c r="BG274" s="162">
        <f t="shared" si="56"/>
        <v>0</v>
      </c>
      <c r="BH274" s="162">
        <f t="shared" si="57"/>
        <v>0</v>
      </c>
      <c r="BI274" s="162">
        <f t="shared" si="58"/>
        <v>0</v>
      </c>
      <c r="BJ274" s="14" t="s">
        <v>86</v>
      </c>
      <c r="BK274" s="162">
        <f t="shared" si="59"/>
        <v>0</v>
      </c>
      <c r="BL274" s="14" t="s">
        <v>144</v>
      </c>
      <c r="BM274" s="161" t="s">
        <v>658</v>
      </c>
    </row>
    <row r="275" spans="1:65" s="2" customFormat="1" ht="24.2" customHeight="1">
      <c r="A275" s="26"/>
      <c r="B275" s="149"/>
      <c r="C275" s="150" t="s">
        <v>659</v>
      </c>
      <c r="D275" s="150" t="s">
        <v>140</v>
      </c>
      <c r="E275" s="151" t="s">
        <v>660</v>
      </c>
      <c r="F275" s="152" t="s">
        <v>661</v>
      </c>
      <c r="G275" s="153" t="s">
        <v>153</v>
      </c>
      <c r="H275" s="154">
        <v>0.33</v>
      </c>
      <c r="I275" s="178"/>
      <c r="J275" s="155">
        <f t="shared" si="50"/>
        <v>0</v>
      </c>
      <c r="K275" s="156"/>
      <c r="L275" s="27"/>
      <c r="M275" s="157" t="s">
        <v>1</v>
      </c>
      <c r="N275" s="158" t="s">
        <v>39</v>
      </c>
      <c r="O275" s="159">
        <v>7.0880000000000001</v>
      </c>
      <c r="P275" s="159">
        <f t="shared" si="51"/>
        <v>2.3390400000000002</v>
      </c>
      <c r="Q275" s="159">
        <v>0</v>
      </c>
      <c r="R275" s="159">
        <f t="shared" si="52"/>
        <v>0</v>
      </c>
      <c r="S275" s="159">
        <v>1.875</v>
      </c>
      <c r="T275" s="160">
        <f t="shared" si="53"/>
        <v>0.61875000000000002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61" t="s">
        <v>144</v>
      </c>
      <c r="AT275" s="161" t="s">
        <v>140</v>
      </c>
      <c r="AU275" s="161" t="s">
        <v>86</v>
      </c>
      <c r="AY275" s="14" t="s">
        <v>138</v>
      </c>
      <c r="BE275" s="162">
        <f t="shared" si="54"/>
        <v>0</v>
      </c>
      <c r="BF275" s="162">
        <f t="shared" si="55"/>
        <v>0</v>
      </c>
      <c r="BG275" s="162">
        <f t="shared" si="56"/>
        <v>0</v>
      </c>
      <c r="BH275" s="162">
        <f t="shared" si="57"/>
        <v>0</v>
      </c>
      <c r="BI275" s="162">
        <f t="shared" si="58"/>
        <v>0</v>
      </c>
      <c r="BJ275" s="14" t="s">
        <v>86</v>
      </c>
      <c r="BK275" s="162">
        <f t="shared" si="59"/>
        <v>0</v>
      </c>
      <c r="BL275" s="14" t="s">
        <v>144</v>
      </c>
      <c r="BM275" s="161" t="s">
        <v>662</v>
      </c>
    </row>
    <row r="276" spans="1:65" s="2" customFormat="1" ht="24.2" customHeight="1">
      <c r="A276" s="26"/>
      <c r="B276" s="149"/>
      <c r="C276" s="150" t="s">
        <v>663</v>
      </c>
      <c r="D276" s="150" t="s">
        <v>140</v>
      </c>
      <c r="E276" s="151" t="s">
        <v>664</v>
      </c>
      <c r="F276" s="152" t="s">
        <v>665</v>
      </c>
      <c r="G276" s="153" t="s">
        <v>148</v>
      </c>
      <c r="H276" s="154">
        <v>8.9359999999999999</v>
      </c>
      <c r="I276" s="178"/>
      <c r="J276" s="155">
        <f t="shared" si="50"/>
        <v>0</v>
      </c>
      <c r="K276" s="156"/>
      <c r="L276" s="27"/>
      <c r="M276" s="157" t="s">
        <v>1</v>
      </c>
      <c r="N276" s="158" t="s">
        <v>39</v>
      </c>
      <c r="O276" s="159">
        <v>0.24399999999999999</v>
      </c>
      <c r="P276" s="159">
        <f t="shared" si="51"/>
        <v>2.1803840000000001</v>
      </c>
      <c r="Q276" s="159">
        <v>0</v>
      </c>
      <c r="R276" s="159">
        <f t="shared" si="52"/>
        <v>0</v>
      </c>
      <c r="S276" s="159">
        <v>0.18</v>
      </c>
      <c r="T276" s="160">
        <f t="shared" si="53"/>
        <v>1.6084799999999999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61" t="s">
        <v>144</v>
      </c>
      <c r="AT276" s="161" t="s">
        <v>140</v>
      </c>
      <c r="AU276" s="161" t="s">
        <v>86</v>
      </c>
      <c r="AY276" s="14" t="s">
        <v>138</v>
      </c>
      <c r="BE276" s="162">
        <f t="shared" si="54"/>
        <v>0</v>
      </c>
      <c r="BF276" s="162">
        <f t="shared" si="55"/>
        <v>0</v>
      </c>
      <c r="BG276" s="162">
        <f t="shared" si="56"/>
        <v>0</v>
      </c>
      <c r="BH276" s="162">
        <f t="shared" si="57"/>
        <v>0</v>
      </c>
      <c r="BI276" s="162">
        <f t="shared" si="58"/>
        <v>0</v>
      </c>
      <c r="BJ276" s="14" t="s">
        <v>86</v>
      </c>
      <c r="BK276" s="162">
        <f t="shared" si="59"/>
        <v>0</v>
      </c>
      <c r="BL276" s="14" t="s">
        <v>144</v>
      </c>
      <c r="BM276" s="161" t="s">
        <v>666</v>
      </c>
    </row>
    <row r="277" spans="1:65" s="2" customFormat="1" ht="24.2" customHeight="1">
      <c r="A277" s="26"/>
      <c r="B277" s="149"/>
      <c r="C277" s="150" t="s">
        <v>667</v>
      </c>
      <c r="D277" s="150" t="s">
        <v>140</v>
      </c>
      <c r="E277" s="151" t="s">
        <v>668</v>
      </c>
      <c r="F277" s="152" t="s">
        <v>669</v>
      </c>
      <c r="G277" s="153" t="s">
        <v>148</v>
      </c>
      <c r="H277" s="154">
        <v>8.6560000000000006</v>
      </c>
      <c r="I277" s="178"/>
      <c r="J277" s="155">
        <f t="shared" si="50"/>
        <v>0</v>
      </c>
      <c r="K277" s="156"/>
      <c r="L277" s="27"/>
      <c r="M277" s="157" t="s">
        <v>1</v>
      </c>
      <c r="N277" s="158" t="s">
        <v>39</v>
      </c>
      <c r="O277" s="159">
        <v>0.35899999999999999</v>
      </c>
      <c r="P277" s="159">
        <f t="shared" si="51"/>
        <v>3.107504</v>
      </c>
      <c r="Q277" s="159">
        <v>0</v>
      </c>
      <c r="R277" s="159">
        <f t="shared" si="52"/>
        <v>0</v>
      </c>
      <c r="S277" s="159">
        <v>0.27</v>
      </c>
      <c r="T277" s="160">
        <f t="shared" si="53"/>
        <v>2.3371200000000005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61" t="s">
        <v>144</v>
      </c>
      <c r="AT277" s="161" t="s">
        <v>140</v>
      </c>
      <c r="AU277" s="161" t="s">
        <v>86</v>
      </c>
      <c r="AY277" s="14" t="s">
        <v>138</v>
      </c>
      <c r="BE277" s="162">
        <f t="shared" si="54"/>
        <v>0</v>
      </c>
      <c r="BF277" s="162">
        <f t="shared" si="55"/>
        <v>0</v>
      </c>
      <c r="BG277" s="162">
        <f t="shared" si="56"/>
        <v>0</v>
      </c>
      <c r="BH277" s="162">
        <f t="shared" si="57"/>
        <v>0</v>
      </c>
      <c r="BI277" s="162">
        <f t="shared" si="58"/>
        <v>0</v>
      </c>
      <c r="BJ277" s="14" t="s">
        <v>86</v>
      </c>
      <c r="BK277" s="162">
        <f t="shared" si="59"/>
        <v>0</v>
      </c>
      <c r="BL277" s="14" t="s">
        <v>144</v>
      </c>
      <c r="BM277" s="161" t="s">
        <v>670</v>
      </c>
    </row>
    <row r="278" spans="1:65" s="2" customFormat="1" ht="24.2" customHeight="1">
      <c r="A278" s="26"/>
      <c r="B278" s="149"/>
      <c r="C278" s="150" t="s">
        <v>671</v>
      </c>
      <c r="D278" s="150" t="s">
        <v>140</v>
      </c>
      <c r="E278" s="151" t="s">
        <v>672</v>
      </c>
      <c r="F278" s="152" t="s">
        <v>673</v>
      </c>
      <c r="G278" s="153" t="s">
        <v>153</v>
      </c>
      <c r="H278" s="154">
        <v>6.6609999999999996</v>
      </c>
      <c r="I278" s="178"/>
      <c r="J278" s="155">
        <f t="shared" si="50"/>
        <v>0</v>
      </c>
      <c r="K278" s="156"/>
      <c r="L278" s="27"/>
      <c r="M278" s="157" t="s">
        <v>1</v>
      </c>
      <c r="N278" s="158" t="s">
        <v>39</v>
      </c>
      <c r="O278" s="159">
        <v>3.6269999999999998</v>
      </c>
      <c r="P278" s="159">
        <f t="shared" si="51"/>
        <v>24.159446999999997</v>
      </c>
      <c r="Q278" s="159">
        <v>0</v>
      </c>
      <c r="R278" s="159">
        <f t="shared" si="52"/>
        <v>0</v>
      </c>
      <c r="S278" s="159">
        <v>1.875</v>
      </c>
      <c r="T278" s="160">
        <f t="shared" si="53"/>
        <v>12.489374999999999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61" t="s">
        <v>144</v>
      </c>
      <c r="AT278" s="161" t="s">
        <v>140</v>
      </c>
      <c r="AU278" s="161" t="s">
        <v>86</v>
      </c>
      <c r="AY278" s="14" t="s">
        <v>138</v>
      </c>
      <c r="BE278" s="162">
        <f t="shared" si="54"/>
        <v>0</v>
      </c>
      <c r="BF278" s="162">
        <f t="shared" si="55"/>
        <v>0</v>
      </c>
      <c r="BG278" s="162">
        <f t="shared" si="56"/>
        <v>0</v>
      </c>
      <c r="BH278" s="162">
        <f t="shared" si="57"/>
        <v>0</v>
      </c>
      <c r="BI278" s="162">
        <f t="shared" si="58"/>
        <v>0</v>
      </c>
      <c r="BJ278" s="14" t="s">
        <v>86</v>
      </c>
      <c r="BK278" s="162">
        <f t="shared" si="59"/>
        <v>0</v>
      </c>
      <c r="BL278" s="14" t="s">
        <v>144</v>
      </c>
      <c r="BM278" s="161" t="s">
        <v>674</v>
      </c>
    </row>
    <row r="279" spans="1:65" s="2" customFormat="1" ht="24.2" customHeight="1">
      <c r="A279" s="26"/>
      <c r="B279" s="149"/>
      <c r="C279" s="150" t="s">
        <v>675</v>
      </c>
      <c r="D279" s="150" t="s">
        <v>140</v>
      </c>
      <c r="E279" s="151" t="s">
        <v>676</v>
      </c>
      <c r="F279" s="152" t="s">
        <v>677</v>
      </c>
      <c r="G279" s="153" t="s">
        <v>153</v>
      </c>
      <c r="H279" s="154">
        <v>7.8140000000000001</v>
      </c>
      <c r="I279" s="178"/>
      <c r="J279" s="155">
        <f t="shared" si="50"/>
        <v>0</v>
      </c>
      <c r="K279" s="156"/>
      <c r="L279" s="27"/>
      <c r="M279" s="157" t="s">
        <v>1</v>
      </c>
      <c r="N279" s="158" t="s">
        <v>39</v>
      </c>
      <c r="O279" s="159">
        <v>4.2140000000000004</v>
      </c>
      <c r="P279" s="159">
        <f t="shared" si="51"/>
        <v>32.928196000000007</v>
      </c>
      <c r="Q279" s="159">
        <v>0</v>
      </c>
      <c r="R279" s="159">
        <f t="shared" si="52"/>
        <v>0</v>
      </c>
      <c r="S279" s="159">
        <v>1.875</v>
      </c>
      <c r="T279" s="160">
        <f t="shared" si="53"/>
        <v>14.651250000000001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61" t="s">
        <v>144</v>
      </c>
      <c r="AT279" s="161" t="s">
        <v>140</v>
      </c>
      <c r="AU279" s="161" t="s">
        <v>86</v>
      </c>
      <c r="AY279" s="14" t="s">
        <v>138</v>
      </c>
      <c r="BE279" s="162">
        <f t="shared" si="54"/>
        <v>0</v>
      </c>
      <c r="BF279" s="162">
        <f t="shared" si="55"/>
        <v>0</v>
      </c>
      <c r="BG279" s="162">
        <f t="shared" si="56"/>
        <v>0</v>
      </c>
      <c r="BH279" s="162">
        <f t="shared" si="57"/>
        <v>0</v>
      </c>
      <c r="BI279" s="162">
        <f t="shared" si="58"/>
        <v>0</v>
      </c>
      <c r="BJ279" s="14" t="s">
        <v>86</v>
      </c>
      <c r="BK279" s="162">
        <f t="shared" si="59"/>
        <v>0</v>
      </c>
      <c r="BL279" s="14" t="s">
        <v>144</v>
      </c>
      <c r="BM279" s="161" t="s">
        <v>678</v>
      </c>
    </row>
    <row r="280" spans="1:65" s="2" customFormat="1" ht="21.75" customHeight="1">
      <c r="A280" s="26"/>
      <c r="B280" s="149"/>
      <c r="C280" s="150" t="s">
        <v>679</v>
      </c>
      <c r="D280" s="150" t="s">
        <v>140</v>
      </c>
      <c r="E280" s="151" t="s">
        <v>680</v>
      </c>
      <c r="F280" s="152" t="s">
        <v>681</v>
      </c>
      <c r="G280" s="153" t="s">
        <v>143</v>
      </c>
      <c r="H280" s="154">
        <v>119.874</v>
      </c>
      <c r="I280" s="178"/>
      <c r="J280" s="155">
        <f t="shared" si="50"/>
        <v>0</v>
      </c>
      <c r="K280" s="156"/>
      <c r="L280" s="27"/>
      <c r="M280" s="157" t="s">
        <v>1</v>
      </c>
      <c r="N280" s="158" t="s">
        <v>39</v>
      </c>
      <c r="O280" s="159">
        <v>6.806</v>
      </c>
      <c r="P280" s="159">
        <f t="shared" si="51"/>
        <v>815.86244399999998</v>
      </c>
      <c r="Q280" s="159">
        <v>3.7900000000000003E-2</v>
      </c>
      <c r="R280" s="159">
        <f t="shared" si="52"/>
        <v>4.5432246000000003</v>
      </c>
      <c r="S280" s="159">
        <v>0</v>
      </c>
      <c r="T280" s="160">
        <f t="shared" si="5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61" t="s">
        <v>144</v>
      </c>
      <c r="AT280" s="161" t="s">
        <v>140</v>
      </c>
      <c r="AU280" s="161" t="s">
        <v>86</v>
      </c>
      <c r="AY280" s="14" t="s">
        <v>138</v>
      </c>
      <c r="BE280" s="162">
        <f t="shared" si="54"/>
        <v>0</v>
      </c>
      <c r="BF280" s="162">
        <f t="shared" si="55"/>
        <v>0</v>
      </c>
      <c r="BG280" s="162">
        <f t="shared" si="56"/>
        <v>0</v>
      </c>
      <c r="BH280" s="162">
        <f t="shared" si="57"/>
        <v>0</v>
      </c>
      <c r="BI280" s="162">
        <f t="shared" si="58"/>
        <v>0</v>
      </c>
      <c r="BJ280" s="14" t="s">
        <v>86</v>
      </c>
      <c r="BK280" s="162">
        <f t="shared" si="59"/>
        <v>0</v>
      </c>
      <c r="BL280" s="14" t="s">
        <v>144</v>
      </c>
      <c r="BM280" s="161" t="s">
        <v>682</v>
      </c>
    </row>
    <row r="281" spans="1:65" s="2" customFormat="1" ht="24.2" customHeight="1">
      <c r="A281" s="26"/>
      <c r="B281" s="149"/>
      <c r="C281" s="150" t="s">
        <v>683</v>
      </c>
      <c r="D281" s="150" t="s">
        <v>140</v>
      </c>
      <c r="E281" s="151" t="s">
        <v>684</v>
      </c>
      <c r="F281" s="152" t="s">
        <v>685</v>
      </c>
      <c r="G281" s="153" t="s">
        <v>299</v>
      </c>
      <c r="H281" s="154">
        <v>140</v>
      </c>
      <c r="I281" s="178"/>
      <c r="J281" s="155">
        <f t="shared" si="50"/>
        <v>0</v>
      </c>
      <c r="K281" s="156"/>
      <c r="L281" s="27"/>
      <c r="M281" s="157" t="s">
        <v>1</v>
      </c>
      <c r="N281" s="158" t="s">
        <v>39</v>
      </c>
      <c r="O281" s="159">
        <v>0.435</v>
      </c>
      <c r="P281" s="159">
        <f t="shared" si="51"/>
        <v>60.9</v>
      </c>
      <c r="Q281" s="159">
        <v>0</v>
      </c>
      <c r="R281" s="159">
        <f t="shared" si="52"/>
        <v>0</v>
      </c>
      <c r="S281" s="159">
        <v>1.4999999999999999E-2</v>
      </c>
      <c r="T281" s="160">
        <f t="shared" si="53"/>
        <v>2.1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61" t="s">
        <v>144</v>
      </c>
      <c r="AT281" s="161" t="s">
        <v>140</v>
      </c>
      <c r="AU281" s="161" t="s">
        <v>86</v>
      </c>
      <c r="AY281" s="14" t="s">
        <v>138</v>
      </c>
      <c r="BE281" s="162">
        <f t="shared" si="54"/>
        <v>0</v>
      </c>
      <c r="BF281" s="162">
        <f t="shared" si="55"/>
        <v>0</v>
      </c>
      <c r="BG281" s="162">
        <f t="shared" si="56"/>
        <v>0</v>
      </c>
      <c r="BH281" s="162">
        <f t="shared" si="57"/>
        <v>0</v>
      </c>
      <c r="BI281" s="162">
        <f t="shared" si="58"/>
        <v>0</v>
      </c>
      <c r="BJ281" s="14" t="s">
        <v>86</v>
      </c>
      <c r="BK281" s="162">
        <f t="shared" si="59"/>
        <v>0</v>
      </c>
      <c r="BL281" s="14" t="s">
        <v>144</v>
      </c>
      <c r="BM281" s="161" t="s">
        <v>686</v>
      </c>
    </row>
    <row r="282" spans="1:65" s="2" customFormat="1" ht="24.2" customHeight="1">
      <c r="A282" s="26"/>
      <c r="B282" s="149"/>
      <c r="C282" s="150" t="s">
        <v>687</v>
      </c>
      <c r="D282" s="150" t="s">
        <v>140</v>
      </c>
      <c r="E282" s="151" t="s">
        <v>688</v>
      </c>
      <c r="F282" s="152" t="s">
        <v>689</v>
      </c>
      <c r="G282" s="153" t="s">
        <v>299</v>
      </c>
      <c r="H282" s="154">
        <v>7</v>
      </c>
      <c r="I282" s="178"/>
      <c r="J282" s="155">
        <f t="shared" si="50"/>
        <v>0</v>
      </c>
      <c r="K282" s="156"/>
      <c r="L282" s="27"/>
      <c r="M282" s="157" t="s">
        <v>1</v>
      </c>
      <c r="N282" s="158" t="s">
        <v>39</v>
      </c>
      <c r="O282" s="159">
        <v>0.65300000000000002</v>
      </c>
      <c r="P282" s="159">
        <f t="shared" si="51"/>
        <v>4.5709999999999997</v>
      </c>
      <c r="Q282" s="159">
        <v>0</v>
      </c>
      <c r="R282" s="159">
        <f t="shared" si="52"/>
        <v>0</v>
      </c>
      <c r="S282" s="159">
        <v>3.1E-2</v>
      </c>
      <c r="T282" s="160">
        <f t="shared" si="53"/>
        <v>0.217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61" t="s">
        <v>144</v>
      </c>
      <c r="AT282" s="161" t="s">
        <v>140</v>
      </c>
      <c r="AU282" s="161" t="s">
        <v>86</v>
      </c>
      <c r="AY282" s="14" t="s">
        <v>138</v>
      </c>
      <c r="BE282" s="162">
        <f t="shared" si="54"/>
        <v>0</v>
      </c>
      <c r="BF282" s="162">
        <f t="shared" si="55"/>
        <v>0</v>
      </c>
      <c r="BG282" s="162">
        <f t="shared" si="56"/>
        <v>0</v>
      </c>
      <c r="BH282" s="162">
        <f t="shared" si="57"/>
        <v>0</v>
      </c>
      <c r="BI282" s="162">
        <f t="shared" si="58"/>
        <v>0</v>
      </c>
      <c r="BJ282" s="14" t="s">
        <v>86</v>
      </c>
      <c r="BK282" s="162">
        <f t="shared" si="59"/>
        <v>0</v>
      </c>
      <c r="BL282" s="14" t="s">
        <v>144</v>
      </c>
      <c r="BM282" s="161" t="s">
        <v>690</v>
      </c>
    </row>
    <row r="283" spans="1:65" s="2" customFormat="1" ht="24.2" customHeight="1">
      <c r="A283" s="26"/>
      <c r="B283" s="149"/>
      <c r="C283" s="150" t="s">
        <v>691</v>
      </c>
      <c r="D283" s="150" t="s">
        <v>140</v>
      </c>
      <c r="E283" s="151" t="s">
        <v>692</v>
      </c>
      <c r="F283" s="152" t="s">
        <v>693</v>
      </c>
      <c r="G283" s="153" t="s">
        <v>299</v>
      </c>
      <c r="H283" s="154">
        <v>2</v>
      </c>
      <c r="I283" s="178"/>
      <c r="J283" s="155">
        <f t="shared" si="50"/>
        <v>0</v>
      </c>
      <c r="K283" s="156"/>
      <c r="L283" s="27"/>
      <c r="M283" s="157" t="s">
        <v>1</v>
      </c>
      <c r="N283" s="158" t="s">
        <v>39</v>
      </c>
      <c r="O283" s="159">
        <v>0.95199999999999996</v>
      </c>
      <c r="P283" s="159">
        <f t="shared" si="51"/>
        <v>1.9039999999999999</v>
      </c>
      <c r="Q283" s="159">
        <v>0</v>
      </c>
      <c r="R283" s="159">
        <f t="shared" si="52"/>
        <v>0</v>
      </c>
      <c r="S283" s="159">
        <v>0.08</v>
      </c>
      <c r="T283" s="160">
        <f t="shared" si="53"/>
        <v>0.16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61" t="s">
        <v>144</v>
      </c>
      <c r="AT283" s="161" t="s">
        <v>140</v>
      </c>
      <c r="AU283" s="161" t="s">
        <v>86</v>
      </c>
      <c r="AY283" s="14" t="s">
        <v>138</v>
      </c>
      <c r="BE283" s="162">
        <f t="shared" si="54"/>
        <v>0</v>
      </c>
      <c r="BF283" s="162">
        <f t="shared" si="55"/>
        <v>0</v>
      </c>
      <c r="BG283" s="162">
        <f t="shared" si="56"/>
        <v>0</v>
      </c>
      <c r="BH283" s="162">
        <f t="shared" si="57"/>
        <v>0</v>
      </c>
      <c r="BI283" s="162">
        <f t="shared" si="58"/>
        <v>0</v>
      </c>
      <c r="BJ283" s="14" t="s">
        <v>86</v>
      </c>
      <c r="BK283" s="162">
        <f t="shared" si="59"/>
        <v>0</v>
      </c>
      <c r="BL283" s="14" t="s">
        <v>144</v>
      </c>
      <c r="BM283" s="161" t="s">
        <v>694</v>
      </c>
    </row>
    <row r="284" spans="1:65" s="2" customFormat="1" ht="37.9" customHeight="1">
      <c r="A284" s="26"/>
      <c r="B284" s="149"/>
      <c r="C284" s="150" t="s">
        <v>695</v>
      </c>
      <c r="D284" s="150" t="s">
        <v>140</v>
      </c>
      <c r="E284" s="151" t="s">
        <v>696</v>
      </c>
      <c r="F284" s="152" t="s">
        <v>697</v>
      </c>
      <c r="G284" s="153" t="s">
        <v>143</v>
      </c>
      <c r="H284" s="154">
        <v>6.359</v>
      </c>
      <c r="I284" s="178"/>
      <c r="J284" s="155">
        <f t="shared" si="50"/>
        <v>0</v>
      </c>
      <c r="K284" s="156"/>
      <c r="L284" s="27"/>
      <c r="M284" s="157" t="s">
        <v>1</v>
      </c>
      <c r="N284" s="158" t="s">
        <v>39</v>
      </c>
      <c r="O284" s="159">
        <v>0.50651999999999997</v>
      </c>
      <c r="P284" s="159">
        <f t="shared" si="51"/>
        <v>3.2209606799999997</v>
      </c>
      <c r="Q284" s="159">
        <v>0</v>
      </c>
      <c r="R284" s="159">
        <f t="shared" si="52"/>
        <v>0</v>
      </c>
      <c r="S284" s="159">
        <v>3.7999999999999999E-2</v>
      </c>
      <c r="T284" s="160">
        <f t="shared" si="53"/>
        <v>0.241642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61" t="s">
        <v>144</v>
      </c>
      <c r="AT284" s="161" t="s">
        <v>140</v>
      </c>
      <c r="AU284" s="161" t="s">
        <v>86</v>
      </c>
      <c r="AY284" s="14" t="s">
        <v>138</v>
      </c>
      <c r="BE284" s="162">
        <f t="shared" si="54"/>
        <v>0</v>
      </c>
      <c r="BF284" s="162">
        <f t="shared" si="55"/>
        <v>0</v>
      </c>
      <c r="BG284" s="162">
        <f t="shared" si="56"/>
        <v>0</v>
      </c>
      <c r="BH284" s="162">
        <f t="shared" si="57"/>
        <v>0</v>
      </c>
      <c r="BI284" s="162">
        <f t="shared" si="58"/>
        <v>0</v>
      </c>
      <c r="BJ284" s="14" t="s">
        <v>86</v>
      </c>
      <c r="BK284" s="162">
        <f t="shared" si="59"/>
        <v>0</v>
      </c>
      <c r="BL284" s="14" t="s">
        <v>144</v>
      </c>
      <c r="BM284" s="161" t="s">
        <v>698</v>
      </c>
    </row>
    <row r="285" spans="1:65" s="2" customFormat="1" ht="37.9" customHeight="1">
      <c r="A285" s="26"/>
      <c r="B285" s="149"/>
      <c r="C285" s="150" t="s">
        <v>699</v>
      </c>
      <c r="D285" s="150" t="s">
        <v>140</v>
      </c>
      <c r="E285" s="151" t="s">
        <v>700</v>
      </c>
      <c r="F285" s="152" t="s">
        <v>701</v>
      </c>
      <c r="G285" s="153" t="s">
        <v>143</v>
      </c>
      <c r="H285" s="154">
        <v>9.8480000000000008</v>
      </c>
      <c r="I285" s="178"/>
      <c r="J285" s="155">
        <f t="shared" si="50"/>
        <v>0</v>
      </c>
      <c r="K285" s="156"/>
      <c r="L285" s="27"/>
      <c r="M285" s="157" t="s">
        <v>1</v>
      </c>
      <c r="N285" s="158" t="s">
        <v>39</v>
      </c>
      <c r="O285" s="159">
        <v>0.62992999999999999</v>
      </c>
      <c r="P285" s="159">
        <f t="shared" si="51"/>
        <v>6.2035506400000004</v>
      </c>
      <c r="Q285" s="159">
        <v>0</v>
      </c>
      <c r="R285" s="159">
        <f t="shared" si="52"/>
        <v>0</v>
      </c>
      <c r="S285" s="159">
        <v>5.3999999999999999E-2</v>
      </c>
      <c r="T285" s="160">
        <f t="shared" si="53"/>
        <v>0.53179200000000004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61" t="s">
        <v>144</v>
      </c>
      <c r="AT285" s="161" t="s">
        <v>140</v>
      </c>
      <c r="AU285" s="161" t="s">
        <v>86</v>
      </c>
      <c r="AY285" s="14" t="s">
        <v>138</v>
      </c>
      <c r="BE285" s="162">
        <f t="shared" si="54"/>
        <v>0</v>
      </c>
      <c r="BF285" s="162">
        <f t="shared" si="55"/>
        <v>0</v>
      </c>
      <c r="BG285" s="162">
        <f t="shared" si="56"/>
        <v>0</v>
      </c>
      <c r="BH285" s="162">
        <f t="shared" si="57"/>
        <v>0</v>
      </c>
      <c r="BI285" s="162">
        <f t="shared" si="58"/>
        <v>0</v>
      </c>
      <c r="BJ285" s="14" t="s">
        <v>86</v>
      </c>
      <c r="BK285" s="162">
        <f t="shared" si="59"/>
        <v>0</v>
      </c>
      <c r="BL285" s="14" t="s">
        <v>144</v>
      </c>
      <c r="BM285" s="161" t="s">
        <v>702</v>
      </c>
    </row>
    <row r="286" spans="1:65" s="2" customFormat="1" ht="24.2" customHeight="1">
      <c r="A286" s="26"/>
      <c r="B286" s="149"/>
      <c r="C286" s="150" t="s">
        <v>703</v>
      </c>
      <c r="D286" s="150" t="s">
        <v>140</v>
      </c>
      <c r="E286" s="151" t="s">
        <v>704</v>
      </c>
      <c r="F286" s="152" t="s">
        <v>705</v>
      </c>
      <c r="G286" s="153" t="s">
        <v>143</v>
      </c>
      <c r="H286" s="154">
        <v>165.1</v>
      </c>
      <c r="I286" s="178"/>
      <c r="J286" s="155">
        <f t="shared" si="50"/>
        <v>0</v>
      </c>
      <c r="K286" s="156"/>
      <c r="L286" s="27"/>
      <c r="M286" s="157" t="s">
        <v>1</v>
      </c>
      <c r="N286" s="158" t="s">
        <v>39</v>
      </c>
      <c r="O286" s="159">
        <v>0.67600000000000005</v>
      </c>
      <c r="P286" s="159">
        <f t="shared" si="51"/>
        <v>111.60760000000001</v>
      </c>
      <c r="Q286" s="159">
        <v>0</v>
      </c>
      <c r="R286" s="159">
        <f t="shared" si="52"/>
        <v>0</v>
      </c>
      <c r="S286" s="159">
        <v>4.2000000000000003E-2</v>
      </c>
      <c r="T286" s="160">
        <f t="shared" si="53"/>
        <v>6.9342000000000006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61" t="s">
        <v>144</v>
      </c>
      <c r="AT286" s="161" t="s">
        <v>140</v>
      </c>
      <c r="AU286" s="161" t="s">
        <v>86</v>
      </c>
      <c r="AY286" s="14" t="s">
        <v>138</v>
      </c>
      <c r="BE286" s="162">
        <f t="shared" si="54"/>
        <v>0</v>
      </c>
      <c r="BF286" s="162">
        <f t="shared" si="55"/>
        <v>0</v>
      </c>
      <c r="BG286" s="162">
        <f t="shared" si="56"/>
        <v>0</v>
      </c>
      <c r="BH286" s="162">
        <f t="shared" si="57"/>
        <v>0</v>
      </c>
      <c r="BI286" s="162">
        <f t="shared" si="58"/>
        <v>0</v>
      </c>
      <c r="BJ286" s="14" t="s">
        <v>86</v>
      </c>
      <c r="BK286" s="162">
        <f t="shared" si="59"/>
        <v>0</v>
      </c>
      <c r="BL286" s="14" t="s">
        <v>144</v>
      </c>
      <c r="BM286" s="161" t="s">
        <v>706</v>
      </c>
    </row>
    <row r="287" spans="1:65" s="2" customFormat="1" ht="24.2" customHeight="1">
      <c r="A287" s="26"/>
      <c r="B287" s="149"/>
      <c r="C287" s="150" t="s">
        <v>707</v>
      </c>
      <c r="D287" s="150" t="s">
        <v>140</v>
      </c>
      <c r="E287" s="151" t="s">
        <v>708</v>
      </c>
      <c r="F287" s="152" t="s">
        <v>709</v>
      </c>
      <c r="G287" s="153" t="s">
        <v>143</v>
      </c>
      <c r="H287" s="154">
        <v>25.79</v>
      </c>
      <c r="I287" s="178"/>
      <c r="J287" s="155">
        <f t="shared" si="50"/>
        <v>0</v>
      </c>
      <c r="K287" s="156"/>
      <c r="L287" s="27"/>
      <c r="M287" s="157" t="s">
        <v>1</v>
      </c>
      <c r="N287" s="158" t="s">
        <v>39</v>
      </c>
      <c r="O287" s="159">
        <v>0.879</v>
      </c>
      <c r="P287" s="159">
        <f t="shared" si="51"/>
        <v>22.669409999999999</v>
      </c>
      <c r="Q287" s="159">
        <v>0</v>
      </c>
      <c r="R287" s="159">
        <f t="shared" si="52"/>
        <v>0</v>
      </c>
      <c r="S287" s="159">
        <v>6.5000000000000002E-2</v>
      </c>
      <c r="T287" s="160">
        <f t="shared" si="53"/>
        <v>1.67635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61" t="s">
        <v>144</v>
      </c>
      <c r="AT287" s="161" t="s">
        <v>140</v>
      </c>
      <c r="AU287" s="161" t="s">
        <v>86</v>
      </c>
      <c r="AY287" s="14" t="s">
        <v>138</v>
      </c>
      <c r="BE287" s="162">
        <f t="shared" si="54"/>
        <v>0</v>
      </c>
      <c r="BF287" s="162">
        <f t="shared" si="55"/>
        <v>0</v>
      </c>
      <c r="BG287" s="162">
        <f t="shared" si="56"/>
        <v>0</v>
      </c>
      <c r="BH287" s="162">
        <f t="shared" si="57"/>
        <v>0</v>
      </c>
      <c r="BI287" s="162">
        <f t="shared" si="58"/>
        <v>0</v>
      </c>
      <c r="BJ287" s="14" t="s">
        <v>86</v>
      </c>
      <c r="BK287" s="162">
        <f t="shared" si="59"/>
        <v>0</v>
      </c>
      <c r="BL287" s="14" t="s">
        <v>144</v>
      </c>
      <c r="BM287" s="161" t="s">
        <v>710</v>
      </c>
    </row>
    <row r="288" spans="1:65" s="2" customFormat="1" ht="24.2" customHeight="1">
      <c r="A288" s="26"/>
      <c r="B288" s="149"/>
      <c r="C288" s="150" t="s">
        <v>711</v>
      </c>
      <c r="D288" s="150" t="s">
        <v>140</v>
      </c>
      <c r="E288" s="151" t="s">
        <v>712</v>
      </c>
      <c r="F288" s="152" t="s">
        <v>713</v>
      </c>
      <c r="G288" s="153" t="s">
        <v>143</v>
      </c>
      <c r="H288" s="154">
        <v>5.2</v>
      </c>
      <c r="I288" s="178"/>
      <c r="J288" s="155">
        <f t="shared" si="50"/>
        <v>0</v>
      </c>
      <c r="K288" s="156"/>
      <c r="L288" s="27"/>
      <c r="M288" s="157" t="s">
        <v>1</v>
      </c>
      <c r="N288" s="158" t="s">
        <v>39</v>
      </c>
      <c r="O288" s="159">
        <v>1.0680000000000001</v>
      </c>
      <c r="P288" s="159">
        <f t="shared" si="51"/>
        <v>5.5536000000000003</v>
      </c>
      <c r="Q288" s="159">
        <v>0</v>
      </c>
      <c r="R288" s="159">
        <f t="shared" si="52"/>
        <v>0</v>
      </c>
      <c r="S288" s="159">
        <v>9.7000000000000003E-2</v>
      </c>
      <c r="T288" s="160">
        <f t="shared" si="53"/>
        <v>0.50440000000000007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61" t="s">
        <v>144</v>
      </c>
      <c r="AT288" s="161" t="s">
        <v>140</v>
      </c>
      <c r="AU288" s="161" t="s">
        <v>86</v>
      </c>
      <c r="AY288" s="14" t="s">
        <v>138</v>
      </c>
      <c r="BE288" s="162">
        <f t="shared" si="54"/>
        <v>0</v>
      </c>
      <c r="BF288" s="162">
        <f t="shared" si="55"/>
        <v>0</v>
      </c>
      <c r="BG288" s="162">
        <f t="shared" si="56"/>
        <v>0</v>
      </c>
      <c r="BH288" s="162">
        <f t="shared" si="57"/>
        <v>0</v>
      </c>
      <c r="BI288" s="162">
        <f t="shared" si="58"/>
        <v>0</v>
      </c>
      <c r="BJ288" s="14" t="s">
        <v>86</v>
      </c>
      <c r="BK288" s="162">
        <f t="shared" si="59"/>
        <v>0</v>
      </c>
      <c r="BL288" s="14" t="s">
        <v>144</v>
      </c>
      <c r="BM288" s="161" t="s">
        <v>714</v>
      </c>
    </row>
    <row r="289" spans="1:65" s="2" customFormat="1" ht="24.2" customHeight="1">
      <c r="A289" s="26"/>
      <c r="B289" s="149"/>
      <c r="C289" s="150" t="s">
        <v>715</v>
      </c>
      <c r="D289" s="150" t="s">
        <v>140</v>
      </c>
      <c r="E289" s="151" t="s">
        <v>716</v>
      </c>
      <c r="F289" s="152" t="s">
        <v>717</v>
      </c>
      <c r="G289" s="153" t="s">
        <v>143</v>
      </c>
      <c r="H289" s="154">
        <v>2.8</v>
      </c>
      <c r="I289" s="178"/>
      <c r="J289" s="155">
        <f t="shared" si="50"/>
        <v>0</v>
      </c>
      <c r="K289" s="156"/>
      <c r="L289" s="27"/>
      <c r="M289" s="157" t="s">
        <v>1</v>
      </c>
      <c r="N289" s="158" t="s">
        <v>39</v>
      </c>
      <c r="O289" s="159">
        <v>1.2290000000000001</v>
      </c>
      <c r="P289" s="159">
        <f t="shared" si="51"/>
        <v>3.4412000000000003</v>
      </c>
      <c r="Q289" s="159">
        <v>0</v>
      </c>
      <c r="R289" s="159">
        <f t="shared" si="52"/>
        <v>0</v>
      </c>
      <c r="S289" s="159">
        <v>0.129</v>
      </c>
      <c r="T289" s="160">
        <f t="shared" si="53"/>
        <v>0.36119999999999997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61" t="s">
        <v>144</v>
      </c>
      <c r="AT289" s="161" t="s">
        <v>140</v>
      </c>
      <c r="AU289" s="161" t="s">
        <v>86</v>
      </c>
      <c r="AY289" s="14" t="s">
        <v>138</v>
      </c>
      <c r="BE289" s="162">
        <f t="shared" si="54"/>
        <v>0</v>
      </c>
      <c r="BF289" s="162">
        <f t="shared" si="55"/>
        <v>0</v>
      </c>
      <c r="BG289" s="162">
        <f t="shared" si="56"/>
        <v>0</v>
      </c>
      <c r="BH289" s="162">
        <f t="shared" si="57"/>
        <v>0</v>
      </c>
      <c r="BI289" s="162">
        <f t="shared" si="58"/>
        <v>0</v>
      </c>
      <c r="BJ289" s="14" t="s">
        <v>86</v>
      </c>
      <c r="BK289" s="162">
        <f t="shared" si="59"/>
        <v>0</v>
      </c>
      <c r="BL289" s="14" t="s">
        <v>144</v>
      </c>
      <c r="BM289" s="161" t="s">
        <v>718</v>
      </c>
    </row>
    <row r="290" spans="1:65" s="2" customFormat="1" ht="21.75" customHeight="1">
      <c r="A290" s="26"/>
      <c r="B290" s="149"/>
      <c r="C290" s="150" t="s">
        <v>719</v>
      </c>
      <c r="D290" s="150" t="s">
        <v>140</v>
      </c>
      <c r="E290" s="151" t="s">
        <v>720</v>
      </c>
      <c r="F290" s="152" t="s">
        <v>721</v>
      </c>
      <c r="G290" s="153" t="s">
        <v>143</v>
      </c>
      <c r="H290" s="154">
        <v>37.4</v>
      </c>
      <c r="I290" s="178"/>
      <c r="J290" s="155">
        <f t="shared" si="50"/>
        <v>0</v>
      </c>
      <c r="K290" s="156"/>
      <c r="L290" s="27"/>
      <c r="M290" s="157" t="s">
        <v>1</v>
      </c>
      <c r="N290" s="158" t="s">
        <v>39</v>
      </c>
      <c r="O290" s="159">
        <v>0.52</v>
      </c>
      <c r="P290" s="159">
        <f t="shared" si="51"/>
        <v>19.448</v>
      </c>
      <c r="Q290" s="159">
        <v>0</v>
      </c>
      <c r="R290" s="159">
        <f t="shared" si="52"/>
        <v>0</v>
      </c>
      <c r="S290" s="159">
        <v>3.6999999999999998E-2</v>
      </c>
      <c r="T290" s="160">
        <f t="shared" si="53"/>
        <v>1.3837999999999999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61" t="s">
        <v>144</v>
      </c>
      <c r="AT290" s="161" t="s">
        <v>140</v>
      </c>
      <c r="AU290" s="161" t="s">
        <v>86</v>
      </c>
      <c r="AY290" s="14" t="s">
        <v>138</v>
      </c>
      <c r="BE290" s="162">
        <f t="shared" si="54"/>
        <v>0</v>
      </c>
      <c r="BF290" s="162">
        <f t="shared" si="55"/>
        <v>0</v>
      </c>
      <c r="BG290" s="162">
        <f t="shared" si="56"/>
        <v>0</v>
      </c>
      <c r="BH290" s="162">
        <f t="shared" si="57"/>
        <v>0</v>
      </c>
      <c r="BI290" s="162">
        <f t="shared" si="58"/>
        <v>0</v>
      </c>
      <c r="BJ290" s="14" t="s">
        <v>86</v>
      </c>
      <c r="BK290" s="162">
        <f t="shared" si="59"/>
        <v>0</v>
      </c>
      <c r="BL290" s="14" t="s">
        <v>144</v>
      </c>
      <c r="BM290" s="161" t="s">
        <v>722</v>
      </c>
    </row>
    <row r="291" spans="1:65" s="2" customFormat="1" ht="33" customHeight="1">
      <c r="A291" s="26"/>
      <c r="B291" s="149"/>
      <c r="C291" s="150" t="s">
        <v>723</v>
      </c>
      <c r="D291" s="150" t="s">
        <v>140</v>
      </c>
      <c r="E291" s="151" t="s">
        <v>724</v>
      </c>
      <c r="F291" s="152" t="s">
        <v>725</v>
      </c>
      <c r="G291" s="153" t="s">
        <v>148</v>
      </c>
      <c r="H291" s="154">
        <v>303.42399999999998</v>
      </c>
      <c r="I291" s="178"/>
      <c r="J291" s="155">
        <f t="shared" si="50"/>
        <v>0</v>
      </c>
      <c r="K291" s="156"/>
      <c r="L291" s="27"/>
      <c r="M291" s="157" t="s">
        <v>1</v>
      </c>
      <c r="N291" s="158" t="s">
        <v>39</v>
      </c>
      <c r="O291" s="159">
        <v>0.32200000000000001</v>
      </c>
      <c r="P291" s="159">
        <f t="shared" si="51"/>
        <v>97.702528000000001</v>
      </c>
      <c r="Q291" s="159">
        <v>0</v>
      </c>
      <c r="R291" s="159">
        <f t="shared" si="52"/>
        <v>0</v>
      </c>
      <c r="S291" s="159">
        <v>0.05</v>
      </c>
      <c r="T291" s="160">
        <f t="shared" si="53"/>
        <v>15.171199999999999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61" t="s">
        <v>144</v>
      </c>
      <c r="AT291" s="161" t="s">
        <v>140</v>
      </c>
      <c r="AU291" s="161" t="s">
        <v>86</v>
      </c>
      <c r="AY291" s="14" t="s">
        <v>138</v>
      </c>
      <c r="BE291" s="162">
        <f t="shared" si="54"/>
        <v>0</v>
      </c>
      <c r="BF291" s="162">
        <f t="shared" si="55"/>
        <v>0</v>
      </c>
      <c r="BG291" s="162">
        <f t="shared" si="56"/>
        <v>0</v>
      </c>
      <c r="BH291" s="162">
        <f t="shared" si="57"/>
        <v>0</v>
      </c>
      <c r="BI291" s="162">
        <f t="shared" si="58"/>
        <v>0</v>
      </c>
      <c r="BJ291" s="14" t="s">
        <v>86</v>
      </c>
      <c r="BK291" s="162">
        <f t="shared" si="59"/>
        <v>0</v>
      </c>
      <c r="BL291" s="14" t="s">
        <v>144</v>
      </c>
      <c r="BM291" s="161" t="s">
        <v>726</v>
      </c>
    </row>
    <row r="292" spans="1:65" s="2" customFormat="1" ht="33" customHeight="1">
      <c r="A292" s="26"/>
      <c r="B292" s="149"/>
      <c r="C292" s="150" t="s">
        <v>727</v>
      </c>
      <c r="D292" s="150" t="s">
        <v>140</v>
      </c>
      <c r="E292" s="151" t="s">
        <v>728</v>
      </c>
      <c r="F292" s="152" t="s">
        <v>729</v>
      </c>
      <c r="G292" s="153" t="s">
        <v>148</v>
      </c>
      <c r="H292" s="154">
        <v>1565.5989999999999</v>
      </c>
      <c r="I292" s="178"/>
      <c r="J292" s="155">
        <f t="shared" si="50"/>
        <v>0</v>
      </c>
      <c r="K292" s="156"/>
      <c r="L292" s="27"/>
      <c r="M292" s="157" t="s">
        <v>1</v>
      </c>
      <c r="N292" s="158" t="s">
        <v>39</v>
      </c>
      <c r="O292" s="159">
        <v>0.254</v>
      </c>
      <c r="P292" s="159">
        <f t="shared" si="51"/>
        <v>397.66214600000001</v>
      </c>
      <c r="Q292" s="159">
        <v>0</v>
      </c>
      <c r="R292" s="159">
        <f t="shared" si="52"/>
        <v>0</v>
      </c>
      <c r="S292" s="159">
        <v>4.5999999999999999E-2</v>
      </c>
      <c r="T292" s="160">
        <f t="shared" si="53"/>
        <v>72.01755399999999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61" t="s">
        <v>144</v>
      </c>
      <c r="AT292" s="161" t="s">
        <v>140</v>
      </c>
      <c r="AU292" s="161" t="s">
        <v>86</v>
      </c>
      <c r="AY292" s="14" t="s">
        <v>138</v>
      </c>
      <c r="BE292" s="162">
        <f t="shared" si="54"/>
        <v>0</v>
      </c>
      <c r="BF292" s="162">
        <f t="shared" si="55"/>
        <v>0</v>
      </c>
      <c r="BG292" s="162">
        <f t="shared" si="56"/>
        <v>0</v>
      </c>
      <c r="BH292" s="162">
        <f t="shared" si="57"/>
        <v>0</v>
      </c>
      <c r="BI292" s="162">
        <f t="shared" si="58"/>
        <v>0</v>
      </c>
      <c r="BJ292" s="14" t="s">
        <v>86</v>
      </c>
      <c r="BK292" s="162">
        <f t="shared" si="59"/>
        <v>0</v>
      </c>
      <c r="BL292" s="14" t="s">
        <v>144</v>
      </c>
      <c r="BM292" s="161" t="s">
        <v>730</v>
      </c>
    </row>
    <row r="293" spans="1:65" s="2" customFormat="1" ht="37.9" customHeight="1">
      <c r="A293" s="26"/>
      <c r="B293" s="149"/>
      <c r="C293" s="150" t="s">
        <v>731</v>
      </c>
      <c r="D293" s="150" t="s">
        <v>140</v>
      </c>
      <c r="E293" s="151" t="s">
        <v>732</v>
      </c>
      <c r="F293" s="152" t="s">
        <v>733</v>
      </c>
      <c r="G293" s="153" t="s">
        <v>148</v>
      </c>
      <c r="H293" s="154">
        <v>451.88799999999998</v>
      </c>
      <c r="I293" s="178"/>
      <c r="J293" s="155">
        <f t="shared" si="50"/>
        <v>0</v>
      </c>
      <c r="K293" s="156"/>
      <c r="L293" s="27"/>
      <c r="M293" s="157" t="s">
        <v>1</v>
      </c>
      <c r="N293" s="158" t="s">
        <v>39</v>
      </c>
      <c r="O293" s="159">
        <v>0.25383</v>
      </c>
      <c r="P293" s="159">
        <f t="shared" si="51"/>
        <v>114.70273103999999</v>
      </c>
      <c r="Q293" s="159">
        <v>0</v>
      </c>
      <c r="R293" s="159">
        <f t="shared" si="52"/>
        <v>0</v>
      </c>
      <c r="S293" s="159">
        <v>5.8999999999999997E-2</v>
      </c>
      <c r="T293" s="160">
        <f t="shared" si="53"/>
        <v>26.661391999999996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61" t="s">
        <v>144</v>
      </c>
      <c r="AT293" s="161" t="s">
        <v>140</v>
      </c>
      <c r="AU293" s="161" t="s">
        <v>86</v>
      </c>
      <c r="AY293" s="14" t="s">
        <v>138</v>
      </c>
      <c r="BE293" s="162">
        <f t="shared" si="54"/>
        <v>0</v>
      </c>
      <c r="BF293" s="162">
        <f t="shared" si="55"/>
        <v>0</v>
      </c>
      <c r="BG293" s="162">
        <f t="shared" si="56"/>
        <v>0</v>
      </c>
      <c r="BH293" s="162">
        <f t="shared" si="57"/>
        <v>0</v>
      </c>
      <c r="BI293" s="162">
        <f t="shared" si="58"/>
        <v>0</v>
      </c>
      <c r="BJ293" s="14" t="s">
        <v>86</v>
      </c>
      <c r="BK293" s="162">
        <f t="shared" si="59"/>
        <v>0</v>
      </c>
      <c r="BL293" s="14" t="s">
        <v>144</v>
      </c>
      <c r="BM293" s="161" t="s">
        <v>734</v>
      </c>
    </row>
    <row r="294" spans="1:65" s="2" customFormat="1" ht="44.25" customHeight="1">
      <c r="A294" s="26"/>
      <c r="B294" s="149"/>
      <c r="C294" s="150" t="s">
        <v>735</v>
      </c>
      <c r="D294" s="150" t="s">
        <v>140</v>
      </c>
      <c r="E294" s="151" t="s">
        <v>736</v>
      </c>
      <c r="F294" s="152" t="s">
        <v>737</v>
      </c>
      <c r="G294" s="153" t="s">
        <v>148</v>
      </c>
      <c r="H294" s="154">
        <v>660</v>
      </c>
      <c r="I294" s="178"/>
      <c r="J294" s="155">
        <f t="shared" si="50"/>
        <v>0</v>
      </c>
      <c r="K294" s="156"/>
      <c r="L294" s="27"/>
      <c r="M294" s="157" t="s">
        <v>1</v>
      </c>
      <c r="N294" s="158" t="s">
        <v>39</v>
      </c>
      <c r="O294" s="159">
        <v>0.25383</v>
      </c>
      <c r="P294" s="159">
        <f t="shared" si="51"/>
        <v>167.52780000000001</v>
      </c>
      <c r="Q294" s="159">
        <v>0</v>
      </c>
      <c r="R294" s="159">
        <f t="shared" si="52"/>
        <v>0</v>
      </c>
      <c r="S294" s="159">
        <v>5.8999999999999997E-2</v>
      </c>
      <c r="T294" s="160">
        <f t="shared" si="53"/>
        <v>38.94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61" t="s">
        <v>144</v>
      </c>
      <c r="AT294" s="161" t="s">
        <v>140</v>
      </c>
      <c r="AU294" s="161" t="s">
        <v>86</v>
      </c>
      <c r="AY294" s="14" t="s">
        <v>138</v>
      </c>
      <c r="BE294" s="162">
        <f t="shared" si="54"/>
        <v>0</v>
      </c>
      <c r="BF294" s="162">
        <f t="shared" si="55"/>
        <v>0</v>
      </c>
      <c r="BG294" s="162">
        <f t="shared" si="56"/>
        <v>0</v>
      </c>
      <c r="BH294" s="162">
        <f t="shared" si="57"/>
        <v>0</v>
      </c>
      <c r="BI294" s="162">
        <f t="shared" si="58"/>
        <v>0</v>
      </c>
      <c r="BJ294" s="14" t="s">
        <v>86</v>
      </c>
      <c r="BK294" s="162">
        <f t="shared" si="59"/>
        <v>0</v>
      </c>
      <c r="BL294" s="14" t="s">
        <v>144</v>
      </c>
      <c r="BM294" s="161" t="s">
        <v>738</v>
      </c>
    </row>
    <row r="295" spans="1:65" s="2" customFormat="1" ht="24.2" customHeight="1">
      <c r="A295" s="26"/>
      <c r="B295" s="149"/>
      <c r="C295" s="150" t="s">
        <v>739</v>
      </c>
      <c r="D295" s="150" t="s">
        <v>140</v>
      </c>
      <c r="E295" s="151" t="s">
        <v>740</v>
      </c>
      <c r="F295" s="152" t="s">
        <v>741</v>
      </c>
      <c r="G295" s="153" t="s">
        <v>148</v>
      </c>
      <c r="H295" s="154">
        <v>139.67699999999999</v>
      </c>
      <c r="I295" s="178"/>
      <c r="J295" s="155">
        <f t="shared" si="50"/>
        <v>0</v>
      </c>
      <c r="K295" s="156"/>
      <c r="L295" s="27"/>
      <c r="M295" s="157" t="s">
        <v>1</v>
      </c>
      <c r="N295" s="158" t="s">
        <v>39</v>
      </c>
      <c r="O295" s="159">
        <v>0.28399999999999997</v>
      </c>
      <c r="P295" s="159">
        <f t="shared" si="51"/>
        <v>39.668267999999998</v>
      </c>
      <c r="Q295" s="159">
        <v>0</v>
      </c>
      <c r="R295" s="159">
        <f t="shared" si="52"/>
        <v>0</v>
      </c>
      <c r="S295" s="159">
        <v>6.8000000000000005E-2</v>
      </c>
      <c r="T295" s="160">
        <f t="shared" si="53"/>
        <v>9.4980360000000008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61" t="s">
        <v>144</v>
      </c>
      <c r="AT295" s="161" t="s">
        <v>140</v>
      </c>
      <c r="AU295" s="161" t="s">
        <v>86</v>
      </c>
      <c r="AY295" s="14" t="s">
        <v>138</v>
      </c>
      <c r="BE295" s="162">
        <f t="shared" si="54"/>
        <v>0</v>
      </c>
      <c r="BF295" s="162">
        <f t="shared" si="55"/>
        <v>0</v>
      </c>
      <c r="BG295" s="162">
        <f t="shared" si="56"/>
        <v>0</v>
      </c>
      <c r="BH295" s="162">
        <f t="shared" si="57"/>
        <v>0</v>
      </c>
      <c r="BI295" s="162">
        <f t="shared" si="58"/>
        <v>0</v>
      </c>
      <c r="BJ295" s="14" t="s">
        <v>86</v>
      </c>
      <c r="BK295" s="162">
        <f t="shared" si="59"/>
        <v>0</v>
      </c>
      <c r="BL295" s="14" t="s">
        <v>144</v>
      </c>
      <c r="BM295" s="161" t="s">
        <v>742</v>
      </c>
    </row>
    <row r="296" spans="1:65" s="2" customFormat="1" ht="24.2" customHeight="1">
      <c r="A296" s="26"/>
      <c r="B296" s="149"/>
      <c r="C296" s="150" t="s">
        <v>743</v>
      </c>
      <c r="D296" s="150" t="s">
        <v>140</v>
      </c>
      <c r="E296" s="151" t="s">
        <v>744</v>
      </c>
      <c r="F296" s="152" t="s">
        <v>745</v>
      </c>
      <c r="G296" s="153" t="s">
        <v>209</v>
      </c>
      <c r="H296" s="154">
        <v>1200.1859999999999</v>
      </c>
      <c r="I296" s="178"/>
      <c r="J296" s="155">
        <f t="shared" si="50"/>
        <v>0</v>
      </c>
      <c r="K296" s="156"/>
      <c r="L296" s="27"/>
      <c r="M296" s="157" t="s">
        <v>1</v>
      </c>
      <c r="N296" s="158" t="s">
        <v>39</v>
      </c>
      <c r="O296" s="159">
        <v>0.88200000000000001</v>
      </c>
      <c r="P296" s="159">
        <f t="shared" si="51"/>
        <v>1058.5640519999999</v>
      </c>
      <c r="Q296" s="159">
        <v>0</v>
      </c>
      <c r="R296" s="159">
        <f t="shared" si="52"/>
        <v>0</v>
      </c>
      <c r="S296" s="159">
        <v>0</v>
      </c>
      <c r="T296" s="160">
        <f t="shared" si="5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61" t="s">
        <v>144</v>
      </c>
      <c r="AT296" s="161" t="s">
        <v>140</v>
      </c>
      <c r="AU296" s="161" t="s">
        <v>86</v>
      </c>
      <c r="AY296" s="14" t="s">
        <v>138</v>
      </c>
      <c r="BE296" s="162">
        <f t="shared" si="54"/>
        <v>0</v>
      </c>
      <c r="BF296" s="162">
        <f t="shared" si="55"/>
        <v>0</v>
      </c>
      <c r="BG296" s="162">
        <f t="shared" si="56"/>
        <v>0</v>
      </c>
      <c r="BH296" s="162">
        <f t="shared" si="57"/>
        <v>0</v>
      </c>
      <c r="BI296" s="162">
        <f t="shared" si="58"/>
        <v>0</v>
      </c>
      <c r="BJ296" s="14" t="s">
        <v>86</v>
      </c>
      <c r="BK296" s="162">
        <f t="shared" si="59"/>
        <v>0</v>
      </c>
      <c r="BL296" s="14" t="s">
        <v>144</v>
      </c>
      <c r="BM296" s="161" t="s">
        <v>746</v>
      </c>
    </row>
    <row r="297" spans="1:65" s="2" customFormat="1" ht="24.2" customHeight="1">
      <c r="A297" s="26"/>
      <c r="B297" s="149"/>
      <c r="C297" s="150" t="s">
        <v>747</v>
      </c>
      <c r="D297" s="150" t="s">
        <v>140</v>
      </c>
      <c r="E297" s="151" t="s">
        <v>748</v>
      </c>
      <c r="F297" s="152" t="s">
        <v>749</v>
      </c>
      <c r="G297" s="153" t="s">
        <v>209</v>
      </c>
      <c r="H297" s="154">
        <v>3600.558</v>
      </c>
      <c r="I297" s="178"/>
      <c r="J297" s="155">
        <f t="shared" si="50"/>
        <v>0</v>
      </c>
      <c r="K297" s="156"/>
      <c r="L297" s="27"/>
      <c r="M297" s="157" t="s">
        <v>1</v>
      </c>
      <c r="N297" s="158" t="s">
        <v>39</v>
      </c>
      <c r="O297" s="159">
        <v>0.61799999999999999</v>
      </c>
      <c r="P297" s="159">
        <f t="shared" si="51"/>
        <v>2225.1448439999999</v>
      </c>
      <c r="Q297" s="159">
        <v>0</v>
      </c>
      <c r="R297" s="159">
        <f t="shared" si="52"/>
        <v>0</v>
      </c>
      <c r="S297" s="159">
        <v>0</v>
      </c>
      <c r="T297" s="160">
        <f t="shared" si="5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61" t="s">
        <v>144</v>
      </c>
      <c r="AT297" s="161" t="s">
        <v>140</v>
      </c>
      <c r="AU297" s="161" t="s">
        <v>86</v>
      </c>
      <c r="AY297" s="14" t="s">
        <v>138</v>
      </c>
      <c r="BE297" s="162">
        <f t="shared" si="54"/>
        <v>0</v>
      </c>
      <c r="BF297" s="162">
        <f t="shared" si="55"/>
        <v>0</v>
      </c>
      <c r="BG297" s="162">
        <f t="shared" si="56"/>
        <v>0</v>
      </c>
      <c r="BH297" s="162">
        <f t="shared" si="57"/>
        <v>0</v>
      </c>
      <c r="BI297" s="162">
        <f t="shared" si="58"/>
        <v>0</v>
      </c>
      <c r="BJ297" s="14" t="s">
        <v>86</v>
      </c>
      <c r="BK297" s="162">
        <f t="shared" si="59"/>
        <v>0</v>
      </c>
      <c r="BL297" s="14" t="s">
        <v>144</v>
      </c>
      <c r="BM297" s="161" t="s">
        <v>750</v>
      </c>
    </row>
    <row r="298" spans="1:65" s="2" customFormat="1" ht="21.75" customHeight="1">
      <c r="A298" s="26"/>
      <c r="B298" s="149"/>
      <c r="C298" s="150" t="s">
        <v>751</v>
      </c>
      <c r="D298" s="150" t="s">
        <v>140</v>
      </c>
      <c r="E298" s="151" t="s">
        <v>752</v>
      </c>
      <c r="F298" s="152" t="s">
        <v>753</v>
      </c>
      <c r="G298" s="153" t="s">
        <v>209</v>
      </c>
      <c r="H298" s="154">
        <v>1200.1859999999999</v>
      </c>
      <c r="I298" s="178"/>
      <c r="J298" s="155">
        <f t="shared" ref="J298:J302" si="60">ROUND(I298*H298,2)</f>
        <v>0</v>
      </c>
      <c r="K298" s="156"/>
      <c r="L298" s="27"/>
      <c r="M298" s="157" t="s">
        <v>1</v>
      </c>
      <c r="N298" s="158" t="s">
        <v>39</v>
      </c>
      <c r="O298" s="159">
        <v>0.59799999999999998</v>
      </c>
      <c r="P298" s="159">
        <f t="shared" ref="P298:P302" si="61">O298*H298</f>
        <v>717.71122799999989</v>
      </c>
      <c r="Q298" s="159">
        <v>0</v>
      </c>
      <c r="R298" s="159">
        <f t="shared" ref="R298:R302" si="62">Q298*H298</f>
        <v>0</v>
      </c>
      <c r="S298" s="159">
        <v>0</v>
      </c>
      <c r="T298" s="160">
        <f t="shared" ref="T298:T302" si="63">S298*H298</f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61" t="s">
        <v>144</v>
      </c>
      <c r="AT298" s="161" t="s">
        <v>140</v>
      </c>
      <c r="AU298" s="161" t="s">
        <v>86</v>
      </c>
      <c r="AY298" s="14" t="s">
        <v>138</v>
      </c>
      <c r="BE298" s="162">
        <f t="shared" si="54"/>
        <v>0</v>
      </c>
      <c r="BF298" s="162">
        <f t="shared" si="55"/>
        <v>0</v>
      </c>
      <c r="BG298" s="162">
        <f t="shared" si="56"/>
        <v>0</v>
      </c>
      <c r="BH298" s="162">
        <f t="shared" si="57"/>
        <v>0</v>
      </c>
      <c r="BI298" s="162">
        <f t="shared" si="58"/>
        <v>0</v>
      </c>
      <c r="BJ298" s="14" t="s">
        <v>86</v>
      </c>
      <c r="BK298" s="162">
        <f t="shared" si="59"/>
        <v>0</v>
      </c>
      <c r="BL298" s="14" t="s">
        <v>144</v>
      </c>
      <c r="BM298" s="161" t="s">
        <v>754</v>
      </c>
    </row>
    <row r="299" spans="1:65" s="2" customFormat="1" ht="37.9" customHeight="1">
      <c r="A299" s="26"/>
      <c r="B299" s="149"/>
      <c r="C299" s="150" t="s">
        <v>755</v>
      </c>
      <c r="D299" s="150" t="s">
        <v>140</v>
      </c>
      <c r="E299" s="151" t="s">
        <v>756</v>
      </c>
      <c r="F299" s="152" t="s">
        <v>757</v>
      </c>
      <c r="G299" s="153" t="s">
        <v>209</v>
      </c>
      <c r="H299" s="154">
        <v>22803.534</v>
      </c>
      <c r="I299" s="178"/>
      <c r="J299" s="155">
        <f t="shared" si="60"/>
        <v>0</v>
      </c>
      <c r="K299" s="156"/>
      <c r="L299" s="27"/>
      <c r="M299" s="157" t="s">
        <v>1</v>
      </c>
      <c r="N299" s="158" t="s">
        <v>39</v>
      </c>
      <c r="O299" s="159">
        <v>7.0000000000000001E-3</v>
      </c>
      <c r="P299" s="159">
        <f t="shared" si="61"/>
        <v>159.62473800000001</v>
      </c>
      <c r="Q299" s="159">
        <v>0</v>
      </c>
      <c r="R299" s="159">
        <f t="shared" si="62"/>
        <v>0</v>
      </c>
      <c r="S299" s="159">
        <v>0</v>
      </c>
      <c r="T299" s="160">
        <f t="shared" si="6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61" t="s">
        <v>144</v>
      </c>
      <c r="AT299" s="161" t="s">
        <v>140</v>
      </c>
      <c r="AU299" s="161" t="s">
        <v>86</v>
      </c>
      <c r="AY299" s="14" t="s">
        <v>138</v>
      </c>
      <c r="BE299" s="162">
        <f t="shared" si="54"/>
        <v>0</v>
      </c>
      <c r="BF299" s="162">
        <f t="shared" si="55"/>
        <v>0</v>
      </c>
      <c r="BG299" s="162">
        <f t="shared" si="56"/>
        <v>0</v>
      </c>
      <c r="BH299" s="162">
        <f t="shared" si="57"/>
        <v>0</v>
      </c>
      <c r="BI299" s="162">
        <f t="shared" si="58"/>
        <v>0</v>
      </c>
      <c r="BJ299" s="14" t="s">
        <v>86</v>
      </c>
      <c r="BK299" s="162">
        <f t="shared" si="59"/>
        <v>0</v>
      </c>
      <c r="BL299" s="14" t="s">
        <v>144</v>
      </c>
      <c r="BM299" s="161" t="s">
        <v>758</v>
      </c>
    </row>
    <row r="300" spans="1:65" s="2" customFormat="1" ht="24.2" customHeight="1">
      <c r="A300" s="26"/>
      <c r="B300" s="149"/>
      <c r="C300" s="150" t="s">
        <v>759</v>
      </c>
      <c r="D300" s="150" t="s">
        <v>140</v>
      </c>
      <c r="E300" s="151" t="s">
        <v>760</v>
      </c>
      <c r="F300" s="152" t="s">
        <v>761</v>
      </c>
      <c r="G300" s="153" t="s">
        <v>209</v>
      </c>
      <c r="H300" s="154">
        <v>1200.1859999999999</v>
      </c>
      <c r="I300" s="178"/>
      <c r="J300" s="155">
        <f t="shared" si="60"/>
        <v>0</v>
      </c>
      <c r="K300" s="156"/>
      <c r="L300" s="27"/>
      <c r="M300" s="157" t="s">
        <v>1</v>
      </c>
      <c r="N300" s="158" t="s">
        <v>39</v>
      </c>
      <c r="O300" s="159">
        <v>0.89</v>
      </c>
      <c r="P300" s="159">
        <f t="shared" si="61"/>
        <v>1068.16554</v>
      </c>
      <c r="Q300" s="159">
        <v>0</v>
      </c>
      <c r="R300" s="159">
        <f t="shared" si="62"/>
        <v>0</v>
      </c>
      <c r="S300" s="159">
        <v>0</v>
      </c>
      <c r="T300" s="160">
        <f t="shared" si="6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61" t="s">
        <v>144</v>
      </c>
      <c r="AT300" s="161" t="s">
        <v>140</v>
      </c>
      <c r="AU300" s="161" t="s">
        <v>86</v>
      </c>
      <c r="AY300" s="14" t="s">
        <v>138</v>
      </c>
      <c r="BE300" s="162">
        <f t="shared" si="54"/>
        <v>0</v>
      </c>
      <c r="BF300" s="162">
        <f t="shared" si="55"/>
        <v>0</v>
      </c>
      <c r="BG300" s="162">
        <f t="shared" si="56"/>
        <v>0</v>
      </c>
      <c r="BH300" s="162">
        <f t="shared" si="57"/>
        <v>0</v>
      </c>
      <c r="BI300" s="162">
        <f t="shared" si="58"/>
        <v>0</v>
      </c>
      <c r="BJ300" s="14" t="s">
        <v>86</v>
      </c>
      <c r="BK300" s="162">
        <f t="shared" si="59"/>
        <v>0</v>
      </c>
      <c r="BL300" s="14" t="s">
        <v>144</v>
      </c>
      <c r="BM300" s="161" t="s">
        <v>762</v>
      </c>
    </row>
    <row r="301" spans="1:65" s="2" customFormat="1" ht="24.2" customHeight="1">
      <c r="A301" s="26"/>
      <c r="B301" s="149"/>
      <c r="C301" s="150" t="s">
        <v>763</v>
      </c>
      <c r="D301" s="150" t="s">
        <v>140</v>
      </c>
      <c r="E301" s="151" t="s">
        <v>764</v>
      </c>
      <c r="F301" s="152" t="s">
        <v>765</v>
      </c>
      <c r="G301" s="153" t="s">
        <v>209</v>
      </c>
      <c r="H301" s="154">
        <v>4800.7439999999997</v>
      </c>
      <c r="I301" s="178"/>
      <c r="J301" s="155">
        <f t="shared" si="60"/>
        <v>0</v>
      </c>
      <c r="K301" s="156"/>
      <c r="L301" s="27"/>
      <c r="M301" s="157" t="s">
        <v>1</v>
      </c>
      <c r="N301" s="158" t="s">
        <v>39</v>
      </c>
      <c r="O301" s="159">
        <v>0.1</v>
      </c>
      <c r="P301" s="159">
        <f t="shared" si="61"/>
        <v>480.07439999999997</v>
      </c>
      <c r="Q301" s="159">
        <v>0</v>
      </c>
      <c r="R301" s="159">
        <f t="shared" si="62"/>
        <v>0</v>
      </c>
      <c r="S301" s="159">
        <v>0</v>
      </c>
      <c r="T301" s="160">
        <f t="shared" si="6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61" t="s">
        <v>144</v>
      </c>
      <c r="AT301" s="161" t="s">
        <v>140</v>
      </c>
      <c r="AU301" s="161" t="s">
        <v>86</v>
      </c>
      <c r="AY301" s="14" t="s">
        <v>138</v>
      </c>
      <c r="BE301" s="162">
        <f t="shared" si="54"/>
        <v>0</v>
      </c>
      <c r="BF301" s="162">
        <f t="shared" si="55"/>
        <v>0</v>
      </c>
      <c r="BG301" s="162">
        <f t="shared" si="56"/>
        <v>0</v>
      </c>
      <c r="BH301" s="162">
        <f t="shared" si="57"/>
        <v>0</v>
      </c>
      <c r="BI301" s="162">
        <f t="shared" si="58"/>
        <v>0</v>
      </c>
      <c r="BJ301" s="14" t="s">
        <v>86</v>
      </c>
      <c r="BK301" s="162">
        <f t="shared" si="59"/>
        <v>0</v>
      </c>
      <c r="BL301" s="14" t="s">
        <v>144</v>
      </c>
      <c r="BM301" s="161" t="s">
        <v>766</v>
      </c>
    </row>
    <row r="302" spans="1:65" s="2" customFormat="1" ht="24.2" customHeight="1">
      <c r="A302" s="26"/>
      <c r="B302" s="149"/>
      <c r="C302" s="150" t="s">
        <v>767</v>
      </c>
      <c r="D302" s="150" t="s">
        <v>140</v>
      </c>
      <c r="E302" s="151" t="s">
        <v>768</v>
      </c>
      <c r="F302" s="152" t="s">
        <v>769</v>
      </c>
      <c r="G302" s="153" t="s">
        <v>209</v>
      </c>
      <c r="H302" s="154">
        <v>1200.1859999999999</v>
      </c>
      <c r="I302" s="178"/>
      <c r="J302" s="155">
        <f t="shared" si="60"/>
        <v>0</v>
      </c>
      <c r="K302" s="156"/>
      <c r="L302" s="27"/>
      <c r="M302" s="157" t="s">
        <v>1</v>
      </c>
      <c r="N302" s="158" t="s">
        <v>39</v>
      </c>
      <c r="O302" s="159">
        <v>0</v>
      </c>
      <c r="P302" s="159">
        <f t="shared" si="61"/>
        <v>0</v>
      </c>
      <c r="Q302" s="159">
        <v>0</v>
      </c>
      <c r="R302" s="159">
        <f t="shared" si="62"/>
        <v>0</v>
      </c>
      <c r="S302" s="159">
        <v>0</v>
      </c>
      <c r="T302" s="160">
        <f t="shared" si="6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61" t="s">
        <v>144</v>
      </c>
      <c r="AT302" s="161" t="s">
        <v>140</v>
      </c>
      <c r="AU302" s="161" t="s">
        <v>86</v>
      </c>
      <c r="AY302" s="14" t="s">
        <v>138</v>
      </c>
      <c r="BE302" s="162">
        <f t="shared" si="54"/>
        <v>0</v>
      </c>
      <c r="BF302" s="162">
        <f t="shared" si="55"/>
        <v>0</v>
      </c>
      <c r="BG302" s="162">
        <f t="shared" si="56"/>
        <v>0</v>
      </c>
      <c r="BH302" s="162">
        <f t="shared" si="57"/>
        <v>0</v>
      </c>
      <c r="BI302" s="162">
        <f t="shared" si="58"/>
        <v>0</v>
      </c>
      <c r="BJ302" s="14" t="s">
        <v>86</v>
      </c>
      <c r="BK302" s="162">
        <f t="shared" si="59"/>
        <v>0</v>
      </c>
      <c r="BL302" s="14" t="s">
        <v>144</v>
      </c>
      <c r="BM302" s="161" t="s">
        <v>770</v>
      </c>
    </row>
    <row r="303" spans="1:65" s="12" customFormat="1" ht="22.9" customHeight="1">
      <c r="B303" s="137"/>
      <c r="D303" s="138" t="s">
        <v>72</v>
      </c>
      <c r="E303" s="147" t="s">
        <v>541</v>
      </c>
      <c r="F303" s="147" t="s">
        <v>771</v>
      </c>
      <c r="I303" s="179"/>
      <c r="J303" s="148">
        <f>BK303</f>
        <v>0</v>
      </c>
      <c r="L303" s="137"/>
      <c r="M303" s="141"/>
      <c r="N303" s="142"/>
      <c r="O303" s="142"/>
      <c r="P303" s="143">
        <f>P304</f>
        <v>2340.3844709999998</v>
      </c>
      <c r="Q303" s="142"/>
      <c r="R303" s="143">
        <f>R304</f>
        <v>0</v>
      </c>
      <c r="S303" s="142"/>
      <c r="T303" s="144">
        <f>T304</f>
        <v>0</v>
      </c>
      <c r="AR303" s="138" t="s">
        <v>80</v>
      </c>
      <c r="AT303" s="145" t="s">
        <v>72</v>
      </c>
      <c r="AU303" s="145" t="s">
        <v>80</v>
      </c>
      <c r="AY303" s="138" t="s">
        <v>138</v>
      </c>
      <c r="BK303" s="146">
        <f>BK304</f>
        <v>0</v>
      </c>
    </row>
    <row r="304" spans="1:65" s="2" customFormat="1" ht="24.2" customHeight="1">
      <c r="A304" s="26"/>
      <c r="B304" s="149"/>
      <c r="C304" s="150" t="s">
        <v>772</v>
      </c>
      <c r="D304" s="150" t="s">
        <v>140</v>
      </c>
      <c r="E304" s="151" t="s">
        <v>773</v>
      </c>
      <c r="F304" s="152" t="s">
        <v>774</v>
      </c>
      <c r="G304" s="153" t="s">
        <v>209</v>
      </c>
      <c r="H304" s="154">
        <v>950.21699999999998</v>
      </c>
      <c r="I304" s="178"/>
      <c r="J304" s="155">
        <f>ROUND(I304*H304,2)</f>
        <v>0</v>
      </c>
      <c r="K304" s="156"/>
      <c r="L304" s="27"/>
      <c r="M304" s="157" t="s">
        <v>1</v>
      </c>
      <c r="N304" s="158" t="s">
        <v>39</v>
      </c>
      <c r="O304" s="159">
        <v>2.4630000000000001</v>
      </c>
      <c r="P304" s="159">
        <f>O304*H304</f>
        <v>2340.3844709999998</v>
      </c>
      <c r="Q304" s="159">
        <v>0</v>
      </c>
      <c r="R304" s="159">
        <f>Q304*H304</f>
        <v>0</v>
      </c>
      <c r="S304" s="159">
        <v>0</v>
      </c>
      <c r="T304" s="160">
        <f>S304*H304</f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61" t="s">
        <v>144</v>
      </c>
      <c r="AT304" s="161" t="s">
        <v>140</v>
      </c>
      <c r="AU304" s="161" t="s">
        <v>86</v>
      </c>
      <c r="AY304" s="14" t="s">
        <v>138</v>
      </c>
      <c r="BE304" s="162">
        <f>IF(N304="základná",J304,0)</f>
        <v>0</v>
      </c>
      <c r="BF304" s="162">
        <f>IF(N304="znížená",J304,0)</f>
        <v>0</v>
      </c>
      <c r="BG304" s="162">
        <f>IF(N304="zákl. prenesená",J304,0)</f>
        <v>0</v>
      </c>
      <c r="BH304" s="162">
        <f>IF(N304="zníž. prenesená",J304,0)</f>
        <v>0</v>
      </c>
      <c r="BI304" s="162">
        <f>IF(N304="nulová",J304,0)</f>
        <v>0</v>
      </c>
      <c r="BJ304" s="14" t="s">
        <v>86</v>
      </c>
      <c r="BK304" s="162">
        <f>ROUND(I304*H304,2)</f>
        <v>0</v>
      </c>
      <c r="BL304" s="14" t="s">
        <v>144</v>
      </c>
      <c r="BM304" s="161" t="s">
        <v>775</v>
      </c>
    </row>
    <row r="305" spans="1:65" s="12" customFormat="1" ht="25.9" customHeight="1">
      <c r="B305" s="137"/>
      <c r="D305" s="138" t="s">
        <v>72</v>
      </c>
      <c r="E305" s="139" t="s">
        <v>776</v>
      </c>
      <c r="F305" s="139" t="s">
        <v>777</v>
      </c>
      <c r="I305" s="181"/>
      <c r="J305" s="140">
        <f>BK305</f>
        <v>0</v>
      </c>
      <c r="L305" s="137"/>
      <c r="M305" s="141"/>
      <c r="N305" s="142"/>
      <c r="O305" s="142"/>
      <c r="P305" s="143">
        <f>P306+P308+P310+P337+P340+P442+P445+P460+P462+P467+P470</f>
        <v>2023.9136339599997</v>
      </c>
      <c r="Q305" s="142"/>
      <c r="R305" s="143">
        <f>R306+R308+R310+R337+R340+R442+R445+R460+R462+R467+R470</f>
        <v>50.602360210000001</v>
      </c>
      <c r="S305" s="142"/>
      <c r="T305" s="144">
        <f>T306+T308+T310+T337+T340+T442+T445+T460+T462+T467+T470</f>
        <v>116.81035075999999</v>
      </c>
      <c r="AR305" s="138" t="s">
        <v>86</v>
      </c>
      <c r="AT305" s="145" t="s">
        <v>72</v>
      </c>
      <c r="AU305" s="145" t="s">
        <v>73</v>
      </c>
      <c r="AY305" s="138" t="s">
        <v>138</v>
      </c>
      <c r="BK305" s="146">
        <f>BK306+BK308+BK310+BK337+BK340+BK442+BK445+BK460+BK462+BK467+BK470</f>
        <v>0</v>
      </c>
    </row>
    <row r="306" spans="1:65" s="12" customFormat="1" ht="22.9" customHeight="1">
      <c r="B306" s="137"/>
      <c r="D306" s="138" t="s">
        <v>72</v>
      </c>
      <c r="E306" s="147" t="s">
        <v>778</v>
      </c>
      <c r="F306" s="147" t="s">
        <v>779</v>
      </c>
      <c r="I306" s="181"/>
      <c r="J306" s="148">
        <f>BK306</f>
        <v>0</v>
      </c>
      <c r="L306" s="137"/>
      <c r="M306" s="141"/>
      <c r="N306" s="142"/>
      <c r="O306" s="142"/>
      <c r="P306" s="143">
        <f>P307</f>
        <v>11.523330000000001</v>
      </c>
      <c r="Q306" s="142"/>
      <c r="R306" s="143">
        <f>R307</f>
        <v>0.29547000000000001</v>
      </c>
      <c r="S306" s="142"/>
      <c r="T306" s="144">
        <f>T307</f>
        <v>4.2045381000000006</v>
      </c>
      <c r="AR306" s="138" t="s">
        <v>86</v>
      </c>
      <c r="AT306" s="145" t="s">
        <v>72</v>
      </c>
      <c r="AU306" s="145" t="s">
        <v>80</v>
      </c>
      <c r="AY306" s="138" t="s">
        <v>138</v>
      </c>
      <c r="BK306" s="146">
        <f>BK307</f>
        <v>0</v>
      </c>
    </row>
    <row r="307" spans="1:65" s="2" customFormat="1" ht="49.15" customHeight="1">
      <c r="A307" s="26"/>
      <c r="B307" s="149"/>
      <c r="C307" s="150" t="s">
        <v>780</v>
      </c>
      <c r="D307" s="150" t="s">
        <v>140</v>
      </c>
      <c r="E307" s="151" t="s">
        <v>781</v>
      </c>
      <c r="F307" s="152" t="s">
        <v>782</v>
      </c>
      <c r="G307" s="153" t="s">
        <v>148</v>
      </c>
      <c r="H307" s="154">
        <v>295.47000000000003</v>
      </c>
      <c r="I307" s="178"/>
      <c r="J307" s="155">
        <f>ROUND(I307*H307,2)</f>
        <v>0</v>
      </c>
      <c r="K307" s="156"/>
      <c r="L307" s="27"/>
      <c r="M307" s="157" t="s">
        <v>1</v>
      </c>
      <c r="N307" s="158" t="s">
        <v>39</v>
      </c>
      <c r="O307" s="159">
        <v>3.9E-2</v>
      </c>
      <c r="P307" s="159">
        <f>O307*H307</f>
        <v>11.523330000000001</v>
      </c>
      <c r="Q307" s="159">
        <v>1E-3</v>
      </c>
      <c r="R307" s="159">
        <f>Q307*H307</f>
        <v>0.29547000000000001</v>
      </c>
      <c r="S307" s="159">
        <v>1.423E-2</v>
      </c>
      <c r="T307" s="160">
        <f>S307*H307</f>
        <v>4.2045381000000006</v>
      </c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61" t="s">
        <v>202</v>
      </c>
      <c r="AT307" s="161" t="s">
        <v>140</v>
      </c>
      <c r="AU307" s="161" t="s">
        <v>86</v>
      </c>
      <c r="AY307" s="14" t="s">
        <v>138</v>
      </c>
      <c r="BE307" s="162">
        <f>IF(N307="základná",J307,0)</f>
        <v>0</v>
      </c>
      <c r="BF307" s="162">
        <f>IF(N307="znížená",J307,0)</f>
        <v>0</v>
      </c>
      <c r="BG307" s="162">
        <f>IF(N307="zákl. prenesená",J307,0)</f>
        <v>0</v>
      </c>
      <c r="BH307" s="162">
        <f>IF(N307="zníž. prenesená",J307,0)</f>
        <v>0</v>
      </c>
      <c r="BI307" s="162">
        <f>IF(N307="nulová",J307,0)</f>
        <v>0</v>
      </c>
      <c r="BJ307" s="14" t="s">
        <v>86</v>
      </c>
      <c r="BK307" s="162">
        <f>ROUND(I307*H307,2)</f>
        <v>0</v>
      </c>
      <c r="BL307" s="14" t="s">
        <v>202</v>
      </c>
      <c r="BM307" s="161" t="s">
        <v>783</v>
      </c>
    </row>
    <row r="308" spans="1:65" s="12" customFormat="1" ht="22.9" customHeight="1">
      <c r="B308" s="137"/>
      <c r="D308" s="138" t="s">
        <v>72</v>
      </c>
      <c r="E308" s="147" t="s">
        <v>784</v>
      </c>
      <c r="F308" s="147" t="s">
        <v>785</v>
      </c>
      <c r="I308" s="179"/>
      <c r="J308" s="148">
        <f>BK308</f>
        <v>0</v>
      </c>
      <c r="L308" s="137"/>
      <c r="M308" s="141"/>
      <c r="N308" s="142"/>
      <c r="O308" s="142"/>
      <c r="P308" s="143">
        <f>P309</f>
        <v>6.2591500000000009</v>
      </c>
      <c r="Q308" s="142"/>
      <c r="R308" s="143">
        <f>R309</f>
        <v>0</v>
      </c>
      <c r="S308" s="142"/>
      <c r="T308" s="144">
        <f>T309</f>
        <v>0.75109800000000004</v>
      </c>
      <c r="AR308" s="138" t="s">
        <v>86</v>
      </c>
      <c r="AT308" s="145" t="s">
        <v>72</v>
      </c>
      <c r="AU308" s="145" t="s">
        <v>80</v>
      </c>
      <c r="AY308" s="138" t="s">
        <v>138</v>
      </c>
      <c r="BK308" s="146">
        <f>BK309</f>
        <v>0</v>
      </c>
    </row>
    <row r="309" spans="1:65" s="2" customFormat="1" ht="24.2" customHeight="1">
      <c r="A309" s="26"/>
      <c r="B309" s="149"/>
      <c r="C309" s="150" t="s">
        <v>786</v>
      </c>
      <c r="D309" s="150" t="s">
        <v>140</v>
      </c>
      <c r="E309" s="151" t="s">
        <v>787</v>
      </c>
      <c r="F309" s="152" t="s">
        <v>788</v>
      </c>
      <c r="G309" s="153" t="s">
        <v>148</v>
      </c>
      <c r="H309" s="154">
        <v>125.18300000000001</v>
      </c>
      <c r="I309" s="178"/>
      <c r="J309" s="155">
        <f>ROUND(I309*H309,2)</f>
        <v>0</v>
      </c>
      <c r="K309" s="156"/>
      <c r="L309" s="27"/>
      <c r="M309" s="157" t="s">
        <v>1</v>
      </c>
      <c r="N309" s="158" t="s">
        <v>39</v>
      </c>
      <c r="O309" s="159">
        <v>0.05</v>
      </c>
      <c r="P309" s="159">
        <f>O309*H309</f>
        <v>6.2591500000000009</v>
      </c>
      <c r="Q309" s="159">
        <v>0</v>
      </c>
      <c r="R309" s="159">
        <f>Q309*H309</f>
        <v>0</v>
      </c>
      <c r="S309" s="159">
        <v>6.0000000000000001E-3</v>
      </c>
      <c r="T309" s="160">
        <f>S309*H309</f>
        <v>0.75109800000000004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61" t="s">
        <v>202</v>
      </c>
      <c r="AT309" s="161" t="s">
        <v>140</v>
      </c>
      <c r="AU309" s="161" t="s">
        <v>86</v>
      </c>
      <c r="AY309" s="14" t="s">
        <v>138</v>
      </c>
      <c r="BE309" s="162">
        <f>IF(N309="základná",J309,0)</f>
        <v>0</v>
      </c>
      <c r="BF309" s="162">
        <f>IF(N309="znížená",J309,0)</f>
        <v>0</v>
      </c>
      <c r="BG309" s="162">
        <f>IF(N309="zákl. prenesená",J309,0)</f>
        <v>0</v>
      </c>
      <c r="BH309" s="162">
        <f>IF(N309="zníž. prenesená",J309,0)</f>
        <v>0</v>
      </c>
      <c r="BI309" s="162">
        <f>IF(N309="nulová",J309,0)</f>
        <v>0</v>
      </c>
      <c r="BJ309" s="14" t="s">
        <v>86</v>
      </c>
      <c r="BK309" s="162">
        <f>ROUND(I309*H309,2)</f>
        <v>0</v>
      </c>
      <c r="BL309" s="14" t="s">
        <v>202</v>
      </c>
      <c r="BM309" s="161" t="s">
        <v>789</v>
      </c>
    </row>
    <row r="310" spans="1:65" s="12" customFormat="1" ht="22.9" customHeight="1">
      <c r="B310" s="137"/>
      <c r="D310" s="138" t="s">
        <v>72</v>
      </c>
      <c r="E310" s="147" t="s">
        <v>790</v>
      </c>
      <c r="F310" s="147" t="s">
        <v>791</v>
      </c>
      <c r="I310" s="179"/>
      <c r="J310" s="148">
        <f>BK310</f>
        <v>0</v>
      </c>
      <c r="L310" s="137"/>
      <c r="M310" s="141"/>
      <c r="N310" s="142"/>
      <c r="O310" s="142"/>
      <c r="P310" s="143">
        <f>SUM(P311:P336)</f>
        <v>899.77699295999992</v>
      </c>
      <c r="Q310" s="142"/>
      <c r="R310" s="143">
        <f>SUM(R311:R336)</f>
        <v>48.915270700000001</v>
      </c>
      <c r="S310" s="142"/>
      <c r="T310" s="144">
        <f>SUM(T311:T336)</f>
        <v>48.810654</v>
      </c>
      <c r="AR310" s="138" t="s">
        <v>86</v>
      </c>
      <c r="AT310" s="145" t="s">
        <v>72</v>
      </c>
      <c r="AU310" s="145" t="s">
        <v>80</v>
      </c>
      <c r="AY310" s="138" t="s">
        <v>138</v>
      </c>
      <c r="BK310" s="146">
        <f>SUM(BK311:BK336)</f>
        <v>0</v>
      </c>
    </row>
    <row r="311" spans="1:65" s="2" customFormat="1" ht="24.2" customHeight="1">
      <c r="A311" s="26"/>
      <c r="B311" s="149"/>
      <c r="C311" s="150" t="s">
        <v>792</v>
      </c>
      <c r="D311" s="150" t="s">
        <v>140</v>
      </c>
      <c r="E311" s="151" t="s">
        <v>793</v>
      </c>
      <c r="F311" s="152" t="s">
        <v>794</v>
      </c>
      <c r="G311" s="153" t="s">
        <v>299</v>
      </c>
      <c r="H311" s="154">
        <v>154</v>
      </c>
      <c r="I311" s="178"/>
      <c r="J311" s="155">
        <f t="shared" ref="J311:J336" si="64">ROUND(I311*H311,2)</f>
        <v>0</v>
      </c>
      <c r="K311" s="156"/>
      <c r="L311" s="27"/>
      <c r="M311" s="157" t="s">
        <v>1</v>
      </c>
      <c r="N311" s="158" t="s">
        <v>39</v>
      </c>
      <c r="O311" s="159">
        <v>0.21</v>
      </c>
      <c r="P311" s="159">
        <f t="shared" ref="P311:P336" si="65">O311*H311</f>
        <v>32.339999999999996</v>
      </c>
      <c r="Q311" s="159">
        <v>0</v>
      </c>
      <c r="R311" s="159">
        <f t="shared" ref="R311:R336" si="66">Q311*H311</f>
        <v>0</v>
      </c>
      <c r="S311" s="159">
        <v>0</v>
      </c>
      <c r="T311" s="160">
        <f t="shared" ref="T311:T336" si="67">S311*H311</f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61" t="s">
        <v>202</v>
      </c>
      <c r="AT311" s="161" t="s">
        <v>140</v>
      </c>
      <c r="AU311" s="161" t="s">
        <v>86</v>
      </c>
      <c r="AY311" s="14" t="s">
        <v>138</v>
      </c>
      <c r="BE311" s="162">
        <f t="shared" ref="BE311:BE336" si="68">IF(N311="základná",J311,0)</f>
        <v>0</v>
      </c>
      <c r="BF311" s="162">
        <f t="shared" ref="BF311:BF336" si="69">IF(N311="znížená",J311,0)</f>
        <v>0</v>
      </c>
      <c r="BG311" s="162">
        <f t="shared" ref="BG311:BG336" si="70">IF(N311="zákl. prenesená",J311,0)</f>
        <v>0</v>
      </c>
      <c r="BH311" s="162">
        <f t="shared" ref="BH311:BH336" si="71">IF(N311="zníž. prenesená",J311,0)</f>
        <v>0</v>
      </c>
      <c r="BI311" s="162">
        <f t="shared" ref="BI311:BI336" si="72">IF(N311="nulová",J311,0)</f>
        <v>0</v>
      </c>
      <c r="BJ311" s="14" t="s">
        <v>86</v>
      </c>
      <c r="BK311" s="162">
        <f t="shared" ref="BK311:BK336" si="73">ROUND(I311*H311,2)</f>
        <v>0</v>
      </c>
      <c r="BL311" s="14" t="s">
        <v>202</v>
      </c>
      <c r="BM311" s="161" t="s">
        <v>795</v>
      </c>
    </row>
    <row r="312" spans="1:65" s="2" customFormat="1" ht="44.25" customHeight="1">
      <c r="A312" s="26"/>
      <c r="B312" s="149"/>
      <c r="C312" s="150" t="s">
        <v>796</v>
      </c>
      <c r="D312" s="150" t="s">
        <v>140</v>
      </c>
      <c r="E312" s="151" t="s">
        <v>797</v>
      </c>
      <c r="F312" s="152" t="s">
        <v>798</v>
      </c>
      <c r="G312" s="153" t="s">
        <v>153</v>
      </c>
      <c r="H312" s="154">
        <v>33.527999999999999</v>
      </c>
      <c r="I312" s="178"/>
      <c r="J312" s="155">
        <f t="shared" si="64"/>
        <v>0</v>
      </c>
      <c r="K312" s="156"/>
      <c r="L312" s="27"/>
      <c r="M312" s="157" t="s">
        <v>1</v>
      </c>
      <c r="N312" s="158" t="s">
        <v>39</v>
      </c>
      <c r="O312" s="159">
        <v>0.14599999999999999</v>
      </c>
      <c r="P312" s="159">
        <f t="shared" si="65"/>
        <v>4.8950879999999994</v>
      </c>
      <c r="Q312" s="159">
        <v>0</v>
      </c>
      <c r="R312" s="159">
        <f t="shared" si="66"/>
        <v>0</v>
      </c>
      <c r="S312" s="159">
        <v>2.4E-2</v>
      </c>
      <c r="T312" s="160">
        <f t="shared" si="67"/>
        <v>0.80467199999999994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61" t="s">
        <v>202</v>
      </c>
      <c r="AT312" s="161" t="s">
        <v>140</v>
      </c>
      <c r="AU312" s="161" t="s">
        <v>86</v>
      </c>
      <c r="AY312" s="14" t="s">
        <v>138</v>
      </c>
      <c r="BE312" s="162">
        <f t="shared" si="68"/>
        <v>0</v>
      </c>
      <c r="BF312" s="162">
        <f t="shared" si="69"/>
        <v>0</v>
      </c>
      <c r="BG312" s="162">
        <f t="shared" si="70"/>
        <v>0</v>
      </c>
      <c r="BH312" s="162">
        <f t="shared" si="71"/>
        <v>0</v>
      </c>
      <c r="BI312" s="162">
        <f t="shared" si="72"/>
        <v>0</v>
      </c>
      <c r="BJ312" s="14" t="s">
        <v>86</v>
      </c>
      <c r="BK312" s="162">
        <f t="shared" si="73"/>
        <v>0</v>
      </c>
      <c r="BL312" s="14" t="s">
        <v>202</v>
      </c>
      <c r="BM312" s="161" t="s">
        <v>799</v>
      </c>
    </row>
    <row r="313" spans="1:65" s="2" customFormat="1" ht="33" customHeight="1">
      <c r="A313" s="26"/>
      <c r="B313" s="149"/>
      <c r="C313" s="150" t="s">
        <v>800</v>
      </c>
      <c r="D313" s="150" t="s">
        <v>140</v>
      </c>
      <c r="E313" s="151" t="s">
        <v>801</v>
      </c>
      <c r="F313" s="152" t="s">
        <v>802</v>
      </c>
      <c r="G313" s="153" t="s">
        <v>143</v>
      </c>
      <c r="H313" s="154">
        <v>774.505</v>
      </c>
      <c r="I313" s="178"/>
      <c r="J313" s="155">
        <f t="shared" si="64"/>
        <v>0</v>
      </c>
      <c r="K313" s="156"/>
      <c r="L313" s="27"/>
      <c r="M313" s="157" t="s">
        <v>1</v>
      </c>
      <c r="N313" s="158" t="s">
        <v>39</v>
      </c>
      <c r="O313" s="159">
        <v>0.17</v>
      </c>
      <c r="P313" s="159">
        <f t="shared" si="65"/>
        <v>131.66585000000001</v>
      </c>
      <c r="Q313" s="159">
        <v>0</v>
      </c>
      <c r="R313" s="159">
        <f t="shared" si="66"/>
        <v>0</v>
      </c>
      <c r="S313" s="159">
        <v>3.2000000000000001E-2</v>
      </c>
      <c r="T313" s="160">
        <f t="shared" si="67"/>
        <v>24.78416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61" t="s">
        <v>202</v>
      </c>
      <c r="AT313" s="161" t="s">
        <v>140</v>
      </c>
      <c r="AU313" s="161" t="s">
        <v>86</v>
      </c>
      <c r="AY313" s="14" t="s">
        <v>138</v>
      </c>
      <c r="BE313" s="162">
        <f t="shared" si="68"/>
        <v>0</v>
      </c>
      <c r="BF313" s="162">
        <f t="shared" si="69"/>
        <v>0</v>
      </c>
      <c r="BG313" s="162">
        <f t="shared" si="70"/>
        <v>0</v>
      </c>
      <c r="BH313" s="162">
        <f t="shared" si="71"/>
        <v>0</v>
      </c>
      <c r="BI313" s="162">
        <f t="shared" si="72"/>
        <v>0</v>
      </c>
      <c r="BJ313" s="14" t="s">
        <v>86</v>
      </c>
      <c r="BK313" s="162">
        <f t="shared" si="73"/>
        <v>0</v>
      </c>
      <c r="BL313" s="14" t="s">
        <v>202</v>
      </c>
      <c r="BM313" s="161" t="s">
        <v>803</v>
      </c>
    </row>
    <row r="314" spans="1:65" s="2" customFormat="1" ht="37.9" customHeight="1">
      <c r="A314" s="26"/>
      <c r="B314" s="149"/>
      <c r="C314" s="150" t="s">
        <v>804</v>
      </c>
      <c r="D314" s="150" t="s">
        <v>140</v>
      </c>
      <c r="E314" s="151" t="s">
        <v>805</v>
      </c>
      <c r="F314" s="152" t="s">
        <v>806</v>
      </c>
      <c r="G314" s="153" t="s">
        <v>153</v>
      </c>
      <c r="H314" s="154">
        <v>33.527999999999999</v>
      </c>
      <c r="I314" s="178"/>
      <c r="J314" s="155">
        <f t="shared" si="64"/>
        <v>0</v>
      </c>
      <c r="K314" s="156"/>
      <c r="L314" s="27"/>
      <c r="M314" s="157" t="s">
        <v>1</v>
      </c>
      <c r="N314" s="158" t="s">
        <v>39</v>
      </c>
      <c r="O314" s="159">
        <v>0.21199999999999999</v>
      </c>
      <c r="P314" s="159">
        <f t="shared" si="65"/>
        <v>7.1079359999999996</v>
      </c>
      <c r="Q314" s="159">
        <v>2.5999999999999998E-4</v>
      </c>
      <c r="R314" s="159">
        <f t="shared" si="66"/>
        <v>8.7172799999999991E-3</v>
      </c>
      <c r="S314" s="159">
        <v>0</v>
      </c>
      <c r="T314" s="160">
        <f t="shared" si="67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61" t="s">
        <v>202</v>
      </c>
      <c r="AT314" s="161" t="s">
        <v>140</v>
      </c>
      <c r="AU314" s="161" t="s">
        <v>86</v>
      </c>
      <c r="AY314" s="14" t="s">
        <v>138</v>
      </c>
      <c r="BE314" s="162">
        <f t="shared" si="68"/>
        <v>0</v>
      </c>
      <c r="BF314" s="162">
        <f t="shared" si="69"/>
        <v>0</v>
      </c>
      <c r="BG314" s="162">
        <f t="shared" si="70"/>
        <v>0</v>
      </c>
      <c r="BH314" s="162">
        <f t="shared" si="71"/>
        <v>0</v>
      </c>
      <c r="BI314" s="162">
        <f t="shared" si="72"/>
        <v>0</v>
      </c>
      <c r="BJ314" s="14" t="s">
        <v>86</v>
      </c>
      <c r="BK314" s="162">
        <f t="shared" si="73"/>
        <v>0</v>
      </c>
      <c r="BL314" s="14" t="s">
        <v>202</v>
      </c>
      <c r="BM314" s="161" t="s">
        <v>807</v>
      </c>
    </row>
    <row r="315" spans="1:65" s="2" customFormat="1" ht="24.2" customHeight="1">
      <c r="A315" s="26"/>
      <c r="B315" s="149"/>
      <c r="C315" s="150" t="s">
        <v>808</v>
      </c>
      <c r="D315" s="150" t="s">
        <v>140</v>
      </c>
      <c r="E315" s="151" t="s">
        <v>809</v>
      </c>
      <c r="F315" s="152" t="s">
        <v>810</v>
      </c>
      <c r="G315" s="153" t="s">
        <v>143</v>
      </c>
      <c r="H315" s="154">
        <v>28.5</v>
      </c>
      <c r="I315" s="178"/>
      <c r="J315" s="155">
        <f t="shared" si="64"/>
        <v>0</v>
      </c>
      <c r="K315" s="156"/>
      <c r="L315" s="27"/>
      <c r="M315" s="157" t="s">
        <v>1</v>
      </c>
      <c r="N315" s="158" t="s">
        <v>39</v>
      </c>
      <c r="O315" s="159">
        <v>0.21199999999999999</v>
      </c>
      <c r="P315" s="159">
        <f t="shared" si="65"/>
        <v>6.0419999999999998</v>
      </c>
      <c r="Q315" s="159">
        <v>2.5999999999999998E-4</v>
      </c>
      <c r="R315" s="159">
        <f t="shared" si="66"/>
        <v>7.4099999999999991E-3</v>
      </c>
      <c r="S315" s="159">
        <v>0</v>
      </c>
      <c r="T315" s="160">
        <f t="shared" si="67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61" t="s">
        <v>202</v>
      </c>
      <c r="AT315" s="161" t="s">
        <v>140</v>
      </c>
      <c r="AU315" s="161" t="s">
        <v>86</v>
      </c>
      <c r="AY315" s="14" t="s">
        <v>138</v>
      </c>
      <c r="BE315" s="162">
        <f t="shared" si="68"/>
        <v>0</v>
      </c>
      <c r="BF315" s="162">
        <f t="shared" si="69"/>
        <v>0</v>
      </c>
      <c r="BG315" s="162">
        <f t="shared" si="70"/>
        <v>0</v>
      </c>
      <c r="BH315" s="162">
        <f t="shared" si="71"/>
        <v>0</v>
      </c>
      <c r="BI315" s="162">
        <f t="shared" si="72"/>
        <v>0</v>
      </c>
      <c r="BJ315" s="14" t="s">
        <v>86</v>
      </c>
      <c r="BK315" s="162">
        <f t="shared" si="73"/>
        <v>0</v>
      </c>
      <c r="BL315" s="14" t="s">
        <v>202</v>
      </c>
      <c r="BM315" s="161" t="s">
        <v>811</v>
      </c>
    </row>
    <row r="316" spans="1:65" s="2" customFormat="1" ht="24.2" customHeight="1">
      <c r="A316" s="26"/>
      <c r="B316" s="149"/>
      <c r="C316" s="150" t="s">
        <v>812</v>
      </c>
      <c r="D316" s="150" t="s">
        <v>140</v>
      </c>
      <c r="E316" s="151" t="s">
        <v>813</v>
      </c>
      <c r="F316" s="152" t="s">
        <v>814</v>
      </c>
      <c r="G316" s="153" t="s">
        <v>143</v>
      </c>
      <c r="H316" s="154">
        <v>185.4</v>
      </c>
      <c r="I316" s="178"/>
      <c r="J316" s="155">
        <f t="shared" si="64"/>
        <v>0</v>
      </c>
      <c r="K316" s="156"/>
      <c r="L316" s="27"/>
      <c r="M316" s="157" t="s">
        <v>1</v>
      </c>
      <c r="N316" s="158" t="s">
        <v>39</v>
      </c>
      <c r="O316" s="159">
        <v>0.307</v>
      </c>
      <c r="P316" s="159">
        <f t="shared" si="65"/>
        <v>56.9178</v>
      </c>
      <c r="Q316" s="159">
        <v>2.5999999999999998E-4</v>
      </c>
      <c r="R316" s="159">
        <f t="shared" si="66"/>
        <v>4.8203999999999997E-2</v>
      </c>
      <c r="S316" s="159">
        <v>0</v>
      </c>
      <c r="T316" s="160">
        <f t="shared" si="67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61" t="s">
        <v>202</v>
      </c>
      <c r="AT316" s="161" t="s">
        <v>140</v>
      </c>
      <c r="AU316" s="161" t="s">
        <v>86</v>
      </c>
      <c r="AY316" s="14" t="s">
        <v>138</v>
      </c>
      <c r="BE316" s="162">
        <f t="shared" si="68"/>
        <v>0</v>
      </c>
      <c r="BF316" s="162">
        <f t="shared" si="69"/>
        <v>0</v>
      </c>
      <c r="BG316" s="162">
        <f t="shared" si="70"/>
        <v>0</v>
      </c>
      <c r="BH316" s="162">
        <f t="shared" si="71"/>
        <v>0</v>
      </c>
      <c r="BI316" s="162">
        <f t="shared" si="72"/>
        <v>0</v>
      </c>
      <c r="BJ316" s="14" t="s">
        <v>86</v>
      </c>
      <c r="BK316" s="162">
        <f t="shared" si="73"/>
        <v>0</v>
      </c>
      <c r="BL316" s="14" t="s">
        <v>202</v>
      </c>
      <c r="BM316" s="161" t="s">
        <v>815</v>
      </c>
    </row>
    <row r="317" spans="1:65" s="2" customFormat="1" ht="24.2" customHeight="1">
      <c r="A317" s="26"/>
      <c r="B317" s="149"/>
      <c r="C317" s="150" t="s">
        <v>816</v>
      </c>
      <c r="D317" s="150" t="s">
        <v>140</v>
      </c>
      <c r="E317" s="151" t="s">
        <v>817</v>
      </c>
      <c r="F317" s="152" t="s">
        <v>818</v>
      </c>
      <c r="G317" s="153" t="s">
        <v>143</v>
      </c>
      <c r="H317" s="154">
        <v>9.8000000000000007</v>
      </c>
      <c r="I317" s="178"/>
      <c r="J317" s="155">
        <f t="shared" si="64"/>
        <v>0</v>
      </c>
      <c r="K317" s="156"/>
      <c r="L317" s="27"/>
      <c r="M317" s="157" t="s">
        <v>1</v>
      </c>
      <c r="N317" s="158" t="s">
        <v>39</v>
      </c>
      <c r="O317" s="159">
        <v>0.39700000000000002</v>
      </c>
      <c r="P317" s="159">
        <f t="shared" si="65"/>
        <v>3.8906000000000005</v>
      </c>
      <c r="Q317" s="159">
        <v>2.5999999999999998E-4</v>
      </c>
      <c r="R317" s="159">
        <f t="shared" si="66"/>
        <v>2.5479999999999999E-3</v>
      </c>
      <c r="S317" s="159">
        <v>0</v>
      </c>
      <c r="T317" s="160">
        <f t="shared" si="67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61" t="s">
        <v>202</v>
      </c>
      <c r="AT317" s="161" t="s">
        <v>140</v>
      </c>
      <c r="AU317" s="161" t="s">
        <v>86</v>
      </c>
      <c r="AY317" s="14" t="s">
        <v>138</v>
      </c>
      <c r="BE317" s="162">
        <f t="shared" si="68"/>
        <v>0</v>
      </c>
      <c r="BF317" s="162">
        <f t="shared" si="69"/>
        <v>0</v>
      </c>
      <c r="BG317" s="162">
        <f t="shared" si="70"/>
        <v>0</v>
      </c>
      <c r="BH317" s="162">
        <f t="shared" si="71"/>
        <v>0</v>
      </c>
      <c r="BI317" s="162">
        <f t="shared" si="72"/>
        <v>0</v>
      </c>
      <c r="BJ317" s="14" t="s">
        <v>86</v>
      </c>
      <c r="BK317" s="162">
        <f t="shared" si="73"/>
        <v>0</v>
      </c>
      <c r="BL317" s="14" t="s">
        <v>202</v>
      </c>
      <c r="BM317" s="161" t="s">
        <v>819</v>
      </c>
    </row>
    <row r="318" spans="1:65" s="2" customFormat="1" ht="24.2" customHeight="1">
      <c r="A318" s="26"/>
      <c r="B318" s="149"/>
      <c r="C318" s="150" t="s">
        <v>820</v>
      </c>
      <c r="D318" s="150" t="s">
        <v>140</v>
      </c>
      <c r="E318" s="151" t="s">
        <v>821</v>
      </c>
      <c r="F318" s="152" t="s">
        <v>822</v>
      </c>
      <c r="G318" s="153" t="s">
        <v>143</v>
      </c>
      <c r="H318" s="154">
        <v>288.8</v>
      </c>
      <c r="I318" s="178"/>
      <c r="J318" s="155">
        <f t="shared" si="64"/>
        <v>0</v>
      </c>
      <c r="K318" s="156"/>
      <c r="L318" s="27"/>
      <c r="M318" s="157" t="s">
        <v>1</v>
      </c>
      <c r="N318" s="158" t="s">
        <v>39</v>
      </c>
      <c r="O318" s="159">
        <v>0.43096000000000001</v>
      </c>
      <c r="P318" s="159">
        <f t="shared" si="65"/>
        <v>124.46124800000001</v>
      </c>
      <c r="Q318" s="159">
        <v>2.5999999999999998E-4</v>
      </c>
      <c r="R318" s="159">
        <f t="shared" si="66"/>
        <v>7.5088000000000002E-2</v>
      </c>
      <c r="S318" s="159">
        <v>0</v>
      </c>
      <c r="T318" s="160">
        <f t="shared" si="67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61" t="s">
        <v>202</v>
      </c>
      <c r="AT318" s="161" t="s">
        <v>140</v>
      </c>
      <c r="AU318" s="161" t="s">
        <v>86</v>
      </c>
      <c r="AY318" s="14" t="s">
        <v>138</v>
      </c>
      <c r="BE318" s="162">
        <f t="shared" si="68"/>
        <v>0</v>
      </c>
      <c r="BF318" s="162">
        <f t="shared" si="69"/>
        <v>0</v>
      </c>
      <c r="BG318" s="162">
        <f t="shared" si="70"/>
        <v>0</v>
      </c>
      <c r="BH318" s="162">
        <f t="shared" si="71"/>
        <v>0</v>
      </c>
      <c r="BI318" s="162">
        <f t="shared" si="72"/>
        <v>0</v>
      </c>
      <c r="BJ318" s="14" t="s">
        <v>86</v>
      </c>
      <c r="BK318" s="162">
        <f t="shared" si="73"/>
        <v>0</v>
      </c>
      <c r="BL318" s="14" t="s">
        <v>202</v>
      </c>
      <c r="BM318" s="161" t="s">
        <v>823</v>
      </c>
    </row>
    <row r="319" spans="1:65" s="2" customFormat="1" ht="16.5" customHeight="1">
      <c r="A319" s="26"/>
      <c r="B319" s="149"/>
      <c r="C319" s="163" t="s">
        <v>824</v>
      </c>
      <c r="D319" s="163" t="s">
        <v>322</v>
      </c>
      <c r="E319" s="164" t="s">
        <v>825</v>
      </c>
      <c r="F319" s="165" t="s">
        <v>826</v>
      </c>
      <c r="G319" s="166" t="s">
        <v>153</v>
      </c>
      <c r="H319" s="167">
        <v>3.4860000000000002</v>
      </c>
      <c r="I319" s="180"/>
      <c r="J319" s="168">
        <f t="shared" si="64"/>
        <v>0</v>
      </c>
      <c r="K319" s="169"/>
      <c r="L319" s="170"/>
      <c r="M319" s="171" t="s">
        <v>1</v>
      </c>
      <c r="N319" s="172" t="s">
        <v>39</v>
      </c>
      <c r="O319" s="159">
        <v>0</v>
      </c>
      <c r="P319" s="159">
        <f t="shared" si="65"/>
        <v>0</v>
      </c>
      <c r="Q319" s="159">
        <v>0.55000000000000004</v>
      </c>
      <c r="R319" s="159">
        <f t="shared" si="66"/>
        <v>1.9173000000000002</v>
      </c>
      <c r="S319" s="159">
        <v>0</v>
      </c>
      <c r="T319" s="160">
        <f t="shared" si="67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61" t="s">
        <v>267</v>
      </c>
      <c r="AT319" s="161" t="s">
        <v>322</v>
      </c>
      <c r="AU319" s="161" t="s">
        <v>86</v>
      </c>
      <c r="AY319" s="14" t="s">
        <v>138</v>
      </c>
      <c r="BE319" s="162">
        <f t="shared" si="68"/>
        <v>0</v>
      </c>
      <c r="BF319" s="162">
        <f t="shared" si="69"/>
        <v>0</v>
      </c>
      <c r="BG319" s="162">
        <f t="shared" si="70"/>
        <v>0</v>
      </c>
      <c r="BH319" s="162">
        <f t="shared" si="71"/>
        <v>0</v>
      </c>
      <c r="BI319" s="162">
        <f t="shared" si="72"/>
        <v>0</v>
      </c>
      <c r="BJ319" s="14" t="s">
        <v>86</v>
      </c>
      <c r="BK319" s="162">
        <f t="shared" si="73"/>
        <v>0</v>
      </c>
      <c r="BL319" s="14" t="s">
        <v>202</v>
      </c>
      <c r="BM319" s="161" t="s">
        <v>827</v>
      </c>
    </row>
    <row r="320" spans="1:65" s="2" customFormat="1" ht="16.5" customHeight="1">
      <c r="A320" s="26"/>
      <c r="B320" s="149"/>
      <c r="C320" s="163" t="s">
        <v>828</v>
      </c>
      <c r="D320" s="163" t="s">
        <v>322</v>
      </c>
      <c r="E320" s="164" t="s">
        <v>829</v>
      </c>
      <c r="F320" s="165" t="s">
        <v>830</v>
      </c>
      <c r="G320" s="166" t="s">
        <v>153</v>
      </c>
      <c r="H320" s="167">
        <v>11.885999999999999</v>
      </c>
      <c r="I320" s="180"/>
      <c r="J320" s="168">
        <f t="shared" si="64"/>
        <v>0</v>
      </c>
      <c r="K320" s="169"/>
      <c r="L320" s="170"/>
      <c r="M320" s="171" t="s">
        <v>1</v>
      </c>
      <c r="N320" s="172" t="s">
        <v>39</v>
      </c>
      <c r="O320" s="159">
        <v>0</v>
      </c>
      <c r="P320" s="159">
        <f t="shared" si="65"/>
        <v>0</v>
      </c>
      <c r="Q320" s="159">
        <v>0.55000000000000004</v>
      </c>
      <c r="R320" s="159">
        <f t="shared" si="66"/>
        <v>6.5373000000000001</v>
      </c>
      <c r="S320" s="159">
        <v>0</v>
      </c>
      <c r="T320" s="160">
        <f t="shared" si="67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61" t="s">
        <v>267</v>
      </c>
      <c r="AT320" s="161" t="s">
        <v>322</v>
      </c>
      <c r="AU320" s="161" t="s">
        <v>86</v>
      </c>
      <c r="AY320" s="14" t="s">
        <v>138</v>
      </c>
      <c r="BE320" s="162">
        <f t="shared" si="68"/>
        <v>0</v>
      </c>
      <c r="BF320" s="162">
        <f t="shared" si="69"/>
        <v>0</v>
      </c>
      <c r="BG320" s="162">
        <f t="shared" si="70"/>
        <v>0</v>
      </c>
      <c r="BH320" s="162">
        <f t="shared" si="71"/>
        <v>0</v>
      </c>
      <c r="BI320" s="162">
        <f t="shared" si="72"/>
        <v>0</v>
      </c>
      <c r="BJ320" s="14" t="s">
        <v>86</v>
      </c>
      <c r="BK320" s="162">
        <f t="shared" si="73"/>
        <v>0</v>
      </c>
      <c r="BL320" s="14" t="s">
        <v>202</v>
      </c>
      <c r="BM320" s="161" t="s">
        <v>831</v>
      </c>
    </row>
    <row r="321" spans="1:65" s="2" customFormat="1" ht="16.5" customHeight="1">
      <c r="A321" s="26"/>
      <c r="B321" s="149"/>
      <c r="C321" s="163" t="s">
        <v>832</v>
      </c>
      <c r="D321" s="163" t="s">
        <v>322</v>
      </c>
      <c r="E321" s="164" t="s">
        <v>833</v>
      </c>
      <c r="F321" s="165" t="s">
        <v>834</v>
      </c>
      <c r="G321" s="166" t="s">
        <v>153</v>
      </c>
      <c r="H321" s="167">
        <v>35.204000000000001</v>
      </c>
      <c r="I321" s="180"/>
      <c r="J321" s="168">
        <f t="shared" si="64"/>
        <v>0</v>
      </c>
      <c r="K321" s="169"/>
      <c r="L321" s="170"/>
      <c r="M321" s="171" t="s">
        <v>1</v>
      </c>
      <c r="N321" s="172" t="s">
        <v>39</v>
      </c>
      <c r="O321" s="159">
        <v>0</v>
      </c>
      <c r="P321" s="159">
        <f t="shared" si="65"/>
        <v>0</v>
      </c>
      <c r="Q321" s="159">
        <v>0.55000000000000004</v>
      </c>
      <c r="R321" s="159">
        <f t="shared" si="66"/>
        <v>19.362200000000001</v>
      </c>
      <c r="S321" s="159">
        <v>0</v>
      </c>
      <c r="T321" s="160">
        <f t="shared" si="67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61" t="s">
        <v>267</v>
      </c>
      <c r="AT321" s="161" t="s">
        <v>322</v>
      </c>
      <c r="AU321" s="161" t="s">
        <v>86</v>
      </c>
      <c r="AY321" s="14" t="s">
        <v>138</v>
      </c>
      <c r="BE321" s="162">
        <f t="shared" si="68"/>
        <v>0</v>
      </c>
      <c r="BF321" s="162">
        <f t="shared" si="69"/>
        <v>0</v>
      </c>
      <c r="BG321" s="162">
        <f t="shared" si="70"/>
        <v>0</v>
      </c>
      <c r="BH321" s="162">
        <f t="shared" si="71"/>
        <v>0</v>
      </c>
      <c r="BI321" s="162">
        <f t="shared" si="72"/>
        <v>0</v>
      </c>
      <c r="BJ321" s="14" t="s">
        <v>86</v>
      </c>
      <c r="BK321" s="162">
        <f t="shared" si="73"/>
        <v>0</v>
      </c>
      <c r="BL321" s="14" t="s">
        <v>202</v>
      </c>
      <c r="BM321" s="161" t="s">
        <v>835</v>
      </c>
    </row>
    <row r="322" spans="1:65" s="2" customFormat="1" ht="21.75" customHeight="1">
      <c r="A322" s="26"/>
      <c r="B322" s="149"/>
      <c r="C322" s="150" t="s">
        <v>836</v>
      </c>
      <c r="D322" s="150" t="s">
        <v>140</v>
      </c>
      <c r="E322" s="151" t="s">
        <v>837</v>
      </c>
      <c r="F322" s="152" t="s">
        <v>838</v>
      </c>
      <c r="G322" s="153" t="s">
        <v>153</v>
      </c>
      <c r="H322" s="154">
        <v>33.204000000000001</v>
      </c>
      <c r="I322" s="178"/>
      <c r="J322" s="155">
        <f t="shared" si="64"/>
        <v>0</v>
      </c>
      <c r="K322" s="156"/>
      <c r="L322" s="27"/>
      <c r="M322" s="157" t="s">
        <v>1</v>
      </c>
      <c r="N322" s="158" t="s">
        <v>39</v>
      </c>
      <c r="O322" s="159">
        <v>0.43096000000000001</v>
      </c>
      <c r="P322" s="159">
        <f t="shared" si="65"/>
        <v>14.30959584</v>
      </c>
      <c r="Q322" s="159">
        <v>2.5999999999999998E-4</v>
      </c>
      <c r="R322" s="159">
        <f t="shared" si="66"/>
        <v>8.6330399999999998E-3</v>
      </c>
      <c r="S322" s="159">
        <v>0</v>
      </c>
      <c r="T322" s="160">
        <f t="shared" si="67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61" t="s">
        <v>202</v>
      </c>
      <c r="AT322" s="161" t="s">
        <v>140</v>
      </c>
      <c r="AU322" s="161" t="s">
        <v>86</v>
      </c>
      <c r="AY322" s="14" t="s">
        <v>138</v>
      </c>
      <c r="BE322" s="162">
        <f t="shared" si="68"/>
        <v>0</v>
      </c>
      <c r="BF322" s="162">
        <f t="shared" si="69"/>
        <v>0</v>
      </c>
      <c r="BG322" s="162">
        <f t="shared" si="70"/>
        <v>0</v>
      </c>
      <c r="BH322" s="162">
        <f t="shared" si="71"/>
        <v>0</v>
      </c>
      <c r="BI322" s="162">
        <f t="shared" si="72"/>
        <v>0</v>
      </c>
      <c r="BJ322" s="14" t="s">
        <v>86</v>
      </c>
      <c r="BK322" s="162">
        <f t="shared" si="73"/>
        <v>0</v>
      </c>
      <c r="BL322" s="14" t="s">
        <v>202</v>
      </c>
      <c r="BM322" s="161" t="s">
        <v>839</v>
      </c>
    </row>
    <row r="323" spans="1:65" s="2" customFormat="1" ht="24.2" customHeight="1">
      <c r="A323" s="26"/>
      <c r="B323" s="149"/>
      <c r="C323" s="150" t="s">
        <v>840</v>
      </c>
      <c r="D323" s="150" t="s">
        <v>140</v>
      </c>
      <c r="E323" s="151" t="s">
        <v>841</v>
      </c>
      <c r="F323" s="152" t="s">
        <v>842</v>
      </c>
      <c r="G323" s="153" t="s">
        <v>148</v>
      </c>
      <c r="H323" s="154">
        <v>935.84100000000001</v>
      </c>
      <c r="I323" s="178"/>
      <c r="J323" s="155">
        <f t="shared" si="64"/>
        <v>0</v>
      </c>
      <c r="K323" s="156"/>
      <c r="L323" s="27"/>
      <c r="M323" s="157" t="s">
        <v>1</v>
      </c>
      <c r="N323" s="158" t="s">
        <v>39</v>
      </c>
      <c r="O323" s="159">
        <v>0.26400000000000001</v>
      </c>
      <c r="P323" s="159">
        <f t="shared" si="65"/>
        <v>247.06202400000001</v>
      </c>
      <c r="Q323" s="159">
        <v>0</v>
      </c>
      <c r="R323" s="159">
        <f t="shared" si="66"/>
        <v>0</v>
      </c>
      <c r="S323" s="159">
        <v>0</v>
      </c>
      <c r="T323" s="160">
        <f t="shared" si="67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61" t="s">
        <v>202</v>
      </c>
      <c r="AT323" s="161" t="s">
        <v>140</v>
      </c>
      <c r="AU323" s="161" t="s">
        <v>86</v>
      </c>
      <c r="AY323" s="14" t="s">
        <v>138</v>
      </c>
      <c r="BE323" s="162">
        <f t="shared" si="68"/>
        <v>0</v>
      </c>
      <c r="BF323" s="162">
        <f t="shared" si="69"/>
        <v>0</v>
      </c>
      <c r="BG323" s="162">
        <f t="shared" si="70"/>
        <v>0</v>
      </c>
      <c r="BH323" s="162">
        <f t="shared" si="71"/>
        <v>0</v>
      </c>
      <c r="BI323" s="162">
        <f t="shared" si="72"/>
        <v>0</v>
      </c>
      <c r="BJ323" s="14" t="s">
        <v>86</v>
      </c>
      <c r="BK323" s="162">
        <f t="shared" si="73"/>
        <v>0</v>
      </c>
      <c r="BL323" s="14" t="s">
        <v>202</v>
      </c>
      <c r="BM323" s="161" t="s">
        <v>843</v>
      </c>
    </row>
    <row r="324" spans="1:65" s="2" customFormat="1" ht="24.2" customHeight="1">
      <c r="A324" s="26"/>
      <c r="B324" s="149"/>
      <c r="C324" s="163" t="s">
        <v>844</v>
      </c>
      <c r="D324" s="163" t="s">
        <v>322</v>
      </c>
      <c r="E324" s="164" t="s">
        <v>845</v>
      </c>
      <c r="F324" s="165" t="s">
        <v>846</v>
      </c>
      <c r="G324" s="166" t="s">
        <v>153</v>
      </c>
      <c r="H324" s="167">
        <v>25.268000000000001</v>
      </c>
      <c r="I324" s="180"/>
      <c r="J324" s="168">
        <f t="shared" si="64"/>
        <v>0</v>
      </c>
      <c r="K324" s="169"/>
      <c r="L324" s="170"/>
      <c r="M324" s="171" t="s">
        <v>1</v>
      </c>
      <c r="N324" s="172" t="s">
        <v>39</v>
      </c>
      <c r="O324" s="159">
        <v>0</v>
      </c>
      <c r="P324" s="159">
        <f t="shared" si="65"/>
        <v>0</v>
      </c>
      <c r="Q324" s="159">
        <v>0.55000000000000004</v>
      </c>
      <c r="R324" s="159">
        <f t="shared" si="66"/>
        <v>13.897400000000001</v>
      </c>
      <c r="S324" s="159">
        <v>0</v>
      </c>
      <c r="T324" s="160">
        <f t="shared" si="67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61" t="s">
        <v>267</v>
      </c>
      <c r="AT324" s="161" t="s">
        <v>322</v>
      </c>
      <c r="AU324" s="161" t="s">
        <v>86</v>
      </c>
      <c r="AY324" s="14" t="s">
        <v>138</v>
      </c>
      <c r="BE324" s="162">
        <f t="shared" si="68"/>
        <v>0</v>
      </c>
      <c r="BF324" s="162">
        <f t="shared" si="69"/>
        <v>0</v>
      </c>
      <c r="BG324" s="162">
        <f t="shared" si="70"/>
        <v>0</v>
      </c>
      <c r="BH324" s="162">
        <f t="shared" si="71"/>
        <v>0</v>
      </c>
      <c r="BI324" s="162">
        <f t="shared" si="72"/>
        <v>0</v>
      </c>
      <c r="BJ324" s="14" t="s">
        <v>86</v>
      </c>
      <c r="BK324" s="162">
        <f t="shared" si="73"/>
        <v>0</v>
      </c>
      <c r="BL324" s="14" t="s">
        <v>202</v>
      </c>
      <c r="BM324" s="161" t="s">
        <v>847</v>
      </c>
    </row>
    <row r="325" spans="1:65" s="2" customFormat="1" ht="16.5" customHeight="1">
      <c r="A325" s="26"/>
      <c r="B325" s="149"/>
      <c r="C325" s="150" t="s">
        <v>848</v>
      </c>
      <c r="D325" s="150" t="s">
        <v>140</v>
      </c>
      <c r="E325" s="151" t="s">
        <v>849</v>
      </c>
      <c r="F325" s="152" t="s">
        <v>850</v>
      </c>
      <c r="G325" s="153" t="s">
        <v>148</v>
      </c>
      <c r="H325" s="154">
        <v>878.41700000000003</v>
      </c>
      <c r="I325" s="178"/>
      <c r="J325" s="155">
        <f t="shared" si="64"/>
        <v>0</v>
      </c>
      <c r="K325" s="156"/>
      <c r="L325" s="27"/>
      <c r="M325" s="157" t="s">
        <v>1</v>
      </c>
      <c r="N325" s="158" t="s">
        <v>39</v>
      </c>
      <c r="O325" s="159">
        <v>8.7160000000000001E-2</v>
      </c>
      <c r="P325" s="159">
        <f t="shared" si="65"/>
        <v>76.562825720000006</v>
      </c>
      <c r="Q325" s="159">
        <v>0</v>
      </c>
      <c r="R325" s="159">
        <f t="shared" si="66"/>
        <v>0</v>
      </c>
      <c r="S325" s="159">
        <v>0</v>
      </c>
      <c r="T325" s="160">
        <f t="shared" si="67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61" t="s">
        <v>202</v>
      </c>
      <c r="AT325" s="161" t="s">
        <v>140</v>
      </c>
      <c r="AU325" s="161" t="s">
        <v>86</v>
      </c>
      <c r="AY325" s="14" t="s">
        <v>138</v>
      </c>
      <c r="BE325" s="162">
        <f t="shared" si="68"/>
        <v>0</v>
      </c>
      <c r="BF325" s="162">
        <f t="shared" si="69"/>
        <v>0</v>
      </c>
      <c r="BG325" s="162">
        <f t="shared" si="70"/>
        <v>0</v>
      </c>
      <c r="BH325" s="162">
        <f t="shared" si="71"/>
        <v>0</v>
      </c>
      <c r="BI325" s="162">
        <f t="shared" si="72"/>
        <v>0</v>
      </c>
      <c r="BJ325" s="14" t="s">
        <v>86</v>
      </c>
      <c r="BK325" s="162">
        <f t="shared" si="73"/>
        <v>0</v>
      </c>
      <c r="BL325" s="14" t="s">
        <v>202</v>
      </c>
      <c r="BM325" s="161" t="s">
        <v>851</v>
      </c>
    </row>
    <row r="326" spans="1:65" s="2" customFormat="1" ht="16.5" customHeight="1">
      <c r="A326" s="26"/>
      <c r="B326" s="149"/>
      <c r="C326" s="163" t="s">
        <v>852</v>
      </c>
      <c r="D326" s="163" t="s">
        <v>322</v>
      </c>
      <c r="E326" s="164" t="s">
        <v>853</v>
      </c>
      <c r="F326" s="165" t="s">
        <v>854</v>
      </c>
      <c r="G326" s="166" t="s">
        <v>153</v>
      </c>
      <c r="H326" s="167">
        <v>6.7759999999999998</v>
      </c>
      <c r="I326" s="180"/>
      <c r="J326" s="168">
        <f t="shared" si="64"/>
        <v>0</v>
      </c>
      <c r="K326" s="169"/>
      <c r="L326" s="170"/>
      <c r="M326" s="171" t="s">
        <v>1</v>
      </c>
      <c r="N326" s="172" t="s">
        <v>39</v>
      </c>
      <c r="O326" s="159">
        <v>0</v>
      </c>
      <c r="P326" s="159">
        <f t="shared" si="65"/>
        <v>0</v>
      </c>
      <c r="Q326" s="159">
        <v>0.55000000000000004</v>
      </c>
      <c r="R326" s="159">
        <f t="shared" si="66"/>
        <v>3.7268000000000003</v>
      </c>
      <c r="S326" s="159">
        <v>0</v>
      </c>
      <c r="T326" s="160">
        <f t="shared" si="67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61" t="s">
        <v>267</v>
      </c>
      <c r="AT326" s="161" t="s">
        <v>322</v>
      </c>
      <c r="AU326" s="161" t="s">
        <v>86</v>
      </c>
      <c r="AY326" s="14" t="s">
        <v>138</v>
      </c>
      <c r="BE326" s="162">
        <f t="shared" si="68"/>
        <v>0</v>
      </c>
      <c r="BF326" s="162">
        <f t="shared" si="69"/>
        <v>0</v>
      </c>
      <c r="BG326" s="162">
        <f t="shared" si="70"/>
        <v>0</v>
      </c>
      <c r="BH326" s="162">
        <f t="shared" si="71"/>
        <v>0</v>
      </c>
      <c r="BI326" s="162">
        <f t="shared" si="72"/>
        <v>0</v>
      </c>
      <c r="BJ326" s="14" t="s">
        <v>86</v>
      </c>
      <c r="BK326" s="162">
        <f t="shared" si="73"/>
        <v>0</v>
      </c>
      <c r="BL326" s="14" t="s">
        <v>202</v>
      </c>
      <c r="BM326" s="161" t="s">
        <v>855</v>
      </c>
    </row>
    <row r="327" spans="1:65" s="2" customFormat="1" ht="33" customHeight="1">
      <c r="A327" s="26"/>
      <c r="B327" s="149"/>
      <c r="C327" s="150" t="s">
        <v>856</v>
      </c>
      <c r="D327" s="150" t="s">
        <v>140</v>
      </c>
      <c r="E327" s="151" t="s">
        <v>857</v>
      </c>
      <c r="F327" s="152" t="s">
        <v>858</v>
      </c>
      <c r="G327" s="153" t="s">
        <v>148</v>
      </c>
      <c r="H327" s="154">
        <v>372</v>
      </c>
      <c r="I327" s="178"/>
      <c r="J327" s="155">
        <f t="shared" si="64"/>
        <v>0</v>
      </c>
      <c r="K327" s="156"/>
      <c r="L327" s="27"/>
      <c r="M327" s="157" t="s">
        <v>1</v>
      </c>
      <c r="N327" s="158" t="s">
        <v>39</v>
      </c>
      <c r="O327" s="159">
        <v>5.6000000000000001E-2</v>
      </c>
      <c r="P327" s="159">
        <f t="shared" si="65"/>
        <v>20.832000000000001</v>
      </c>
      <c r="Q327" s="159">
        <v>0</v>
      </c>
      <c r="R327" s="159">
        <f t="shared" si="66"/>
        <v>0</v>
      </c>
      <c r="S327" s="159">
        <v>7.0000000000000001E-3</v>
      </c>
      <c r="T327" s="160">
        <f t="shared" si="67"/>
        <v>2.6040000000000001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61" t="s">
        <v>202</v>
      </c>
      <c r="AT327" s="161" t="s">
        <v>140</v>
      </c>
      <c r="AU327" s="161" t="s">
        <v>86</v>
      </c>
      <c r="AY327" s="14" t="s">
        <v>138</v>
      </c>
      <c r="BE327" s="162">
        <f t="shared" si="68"/>
        <v>0</v>
      </c>
      <c r="BF327" s="162">
        <f t="shared" si="69"/>
        <v>0</v>
      </c>
      <c r="BG327" s="162">
        <f t="shared" si="70"/>
        <v>0</v>
      </c>
      <c r="BH327" s="162">
        <f t="shared" si="71"/>
        <v>0</v>
      </c>
      <c r="BI327" s="162">
        <f t="shared" si="72"/>
        <v>0</v>
      </c>
      <c r="BJ327" s="14" t="s">
        <v>86</v>
      </c>
      <c r="BK327" s="162">
        <f t="shared" si="73"/>
        <v>0</v>
      </c>
      <c r="BL327" s="14" t="s">
        <v>202</v>
      </c>
      <c r="BM327" s="161" t="s">
        <v>859</v>
      </c>
    </row>
    <row r="328" spans="1:65" s="2" customFormat="1" ht="24.2" customHeight="1">
      <c r="A328" s="26"/>
      <c r="B328" s="149"/>
      <c r="C328" s="150" t="s">
        <v>860</v>
      </c>
      <c r="D328" s="150" t="s">
        <v>140</v>
      </c>
      <c r="E328" s="151" t="s">
        <v>861</v>
      </c>
      <c r="F328" s="152" t="s">
        <v>862</v>
      </c>
      <c r="G328" s="153" t="s">
        <v>148</v>
      </c>
      <c r="H328" s="154">
        <v>19.399999999999999</v>
      </c>
      <c r="I328" s="178"/>
      <c r="J328" s="155">
        <f t="shared" si="64"/>
        <v>0</v>
      </c>
      <c r="K328" s="156"/>
      <c r="L328" s="27"/>
      <c r="M328" s="157" t="s">
        <v>1</v>
      </c>
      <c r="N328" s="158" t="s">
        <v>39</v>
      </c>
      <c r="O328" s="159">
        <v>0.17</v>
      </c>
      <c r="P328" s="159">
        <f t="shared" si="65"/>
        <v>3.298</v>
      </c>
      <c r="Q328" s="159">
        <v>0</v>
      </c>
      <c r="R328" s="159">
        <f t="shared" si="66"/>
        <v>0</v>
      </c>
      <c r="S328" s="159">
        <v>1.7999999999999999E-2</v>
      </c>
      <c r="T328" s="160">
        <f t="shared" si="67"/>
        <v>0.34919999999999995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61" t="s">
        <v>202</v>
      </c>
      <c r="AT328" s="161" t="s">
        <v>140</v>
      </c>
      <c r="AU328" s="161" t="s">
        <v>86</v>
      </c>
      <c r="AY328" s="14" t="s">
        <v>138</v>
      </c>
      <c r="BE328" s="162">
        <f t="shared" si="68"/>
        <v>0</v>
      </c>
      <c r="BF328" s="162">
        <f t="shared" si="69"/>
        <v>0</v>
      </c>
      <c r="BG328" s="162">
        <f t="shared" si="70"/>
        <v>0</v>
      </c>
      <c r="BH328" s="162">
        <f t="shared" si="71"/>
        <v>0</v>
      </c>
      <c r="BI328" s="162">
        <f t="shared" si="72"/>
        <v>0</v>
      </c>
      <c r="BJ328" s="14" t="s">
        <v>86</v>
      </c>
      <c r="BK328" s="162">
        <f t="shared" si="73"/>
        <v>0</v>
      </c>
      <c r="BL328" s="14" t="s">
        <v>202</v>
      </c>
      <c r="BM328" s="161" t="s">
        <v>863</v>
      </c>
    </row>
    <row r="329" spans="1:65" s="2" customFormat="1" ht="44.25" customHeight="1">
      <c r="A329" s="26"/>
      <c r="B329" s="149"/>
      <c r="C329" s="150" t="s">
        <v>864</v>
      </c>
      <c r="D329" s="150" t="s">
        <v>140</v>
      </c>
      <c r="E329" s="151" t="s">
        <v>865</v>
      </c>
      <c r="F329" s="152" t="s">
        <v>866</v>
      </c>
      <c r="G329" s="153" t="s">
        <v>153</v>
      </c>
      <c r="H329" s="154">
        <v>38.036999999999999</v>
      </c>
      <c r="I329" s="178"/>
      <c r="J329" s="155">
        <f t="shared" si="64"/>
        <v>0</v>
      </c>
      <c r="K329" s="156"/>
      <c r="L329" s="27"/>
      <c r="M329" s="157" t="s">
        <v>1</v>
      </c>
      <c r="N329" s="158" t="s">
        <v>39</v>
      </c>
      <c r="O329" s="159">
        <v>0.01</v>
      </c>
      <c r="P329" s="159">
        <f t="shared" si="65"/>
        <v>0.38036999999999999</v>
      </c>
      <c r="Q329" s="159">
        <v>2.3099999999999999E-2</v>
      </c>
      <c r="R329" s="159">
        <f t="shared" si="66"/>
        <v>0.8786546999999999</v>
      </c>
      <c r="S329" s="159">
        <v>0</v>
      </c>
      <c r="T329" s="160">
        <f t="shared" si="67"/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61" t="s">
        <v>202</v>
      </c>
      <c r="AT329" s="161" t="s">
        <v>140</v>
      </c>
      <c r="AU329" s="161" t="s">
        <v>86</v>
      </c>
      <c r="AY329" s="14" t="s">
        <v>138</v>
      </c>
      <c r="BE329" s="162">
        <f t="shared" si="68"/>
        <v>0</v>
      </c>
      <c r="BF329" s="162">
        <f t="shared" si="69"/>
        <v>0</v>
      </c>
      <c r="BG329" s="162">
        <f t="shared" si="70"/>
        <v>0</v>
      </c>
      <c r="BH329" s="162">
        <f t="shared" si="71"/>
        <v>0</v>
      </c>
      <c r="BI329" s="162">
        <f t="shared" si="72"/>
        <v>0</v>
      </c>
      <c r="BJ329" s="14" t="s">
        <v>86</v>
      </c>
      <c r="BK329" s="162">
        <f t="shared" si="73"/>
        <v>0</v>
      </c>
      <c r="BL329" s="14" t="s">
        <v>202</v>
      </c>
      <c r="BM329" s="161" t="s">
        <v>867</v>
      </c>
    </row>
    <row r="330" spans="1:65" s="2" customFormat="1" ht="37.9" customHeight="1">
      <c r="A330" s="26"/>
      <c r="B330" s="149"/>
      <c r="C330" s="150" t="s">
        <v>868</v>
      </c>
      <c r="D330" s="150" t="s">
        <v>140</v>
      </c>
      <c r="E330" s="151" t="s">
        <v>869</v>
      </c>
      <c r="F330" s="152" t="s">
        <v>870</v>
      </c>
      <c r="G330" s="153" t="s">
        <v>148</v>
      </c>
      <c r="H330" s="154">
        <v>145.54</v>
      </c>
      <c r="I330" s="178"/>
      <c r="J330" s="155">
        <f t="shared" si="64"/>
        <v>0</v>
      </c>
      <c r="K330" s="156"/>
      <c r="L330" s="27"/>
      <c r="M330" s="157" t="s">
        <v>1</v>
      </c>
      <c r="N330" s="158" t="s">
        <v>39</v>
      </c>
      <c r="O330" s="159">
        <v>0.21426000000000001</v>
      </c>
      <c r="P330" s="159">
        <f t="shared" si="65"/>
        <v>31.1834004</v>
      </c>
      <c r="Q330" s="159">
        <v>8.4799999999999997E-3</v>
      </c>
      <c r="R330" s="159">
        <f t="shared" si="66"/>
        <v>1.2341791999999998</v>
      </c>
      <c r="S330" s="159">
        <v>0</v>
      </c>
      <c r="T330" s="160">
        <f t="shared" si="67"/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61" t="s">
        <v>202</v>
      </c>
      <c r="AT330" s="161" t="s">
        <v>140</v>
      </c>
      <c r="AU330" s="161" t="s">
        <v>86</v>
      </c>
      <c r="AY330" s="14" t="s">
        <v>138</v>
      </c>
      <c r="BE330" s="162">
        <f t="shared" si="68"/>
        <v>0</v>
      </c>
      <c r="BF330" s="162">
        <f t="shared" si="69"/>
        <v>0</v>
      </c>
      <c r="BG330" s="162">
        <f t="shared" si="70"/>
        <v>0</v>
      </c>
      <c r="BH330" s="162">
        <f t="shared" si="71"/>
        <v>0</v>
      </c>
      <c r="BI330" s="162">
        <f t="shared" si="72"/>
        <v>0</v>
      </c>
      <c r="BJ330" s="14" t="s">
        <v>86</v>
      </c>
      <c r="BK330" s="162">
        <f t="shared" si="73"/>
        <v>0</v>
      </c>
      <c r="BL330" s="14" t="s">
        <v>202</v>
      </c>
      <c r="BM330" s="161" t="s">
        <v>871</v>
      </c>
    </row>
    <row r="331" spans="1:65" s="2" customFormat="1" ht="49.15" customHeight="1">
      <c r="A331" s="26"/>
      <c r="B331" s="149"/>
      <c r="C331" s="150" t="s">
        <v>872</v>
      </c>
      <c r="D331" s="150" t="s">
        <v>140</v>
      </c>
      <c r="E331" s="151" t="s">
        <v>873</v>
      </c>
      <c r="F331" s="152" t="s">
        <v>874</v>
      </c>
      <c r="G331" s="153" t="s">
        <v>148</v>
      </c>
      <c r="H331" s="154">
        <v>28.6</v>
      </c>
      <c r="I331" s="178"/>
      <c r="J331" s="155">
        <f t="shared" si="64"/>
        <v>0</v>
      </c>
      <c r="K331" s="156"/>
      <c r="L331" s="27"/>
      <c r="M331" s="157" t="s">
        <v>1</v>
      </c>
      <c r="N331" s="158" t="s">
        <v>39</v>
      </c>
      <c r="O331" s="159">
        <v>0.222</v>
      </c>
      <c r="P331" s="159">
        <f t="shared" si="65"/>
        <v>6.3492000000000006</v>
      </c>
      <c r="Q331" s="159">
        <v>0</v>
      </c>
      <c r="R331" s="159">
        <f t="shared" si="66"/>
        <v>0</v>
      </c>
      <c r="S331" s="159">
        <v>0.03</v>
      </c>
      <c r="T331" s="160">
        <f t="shared" si="67"/>
        <v>0.85799999999999998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61" t="s">
        <v>202</v>
      </c>
      <c r="AT331" s="161" t="s">
        <v>140</v>
      </c>
      <c r="AU331" s="161" t="s">
        <v>86</v>
      </c>
      <c r="AY331" s="14" t="s">
        <v>138</v>
      </c>
      <c r="BE331" s="162">
        <f t="shared" si="68"/>
        <v>0</v>
      </c>
      <c r="BF331" s="162">
        <f t="shared" si="69"/>
        <v>0</v>
      </c>
      <c r="BG331" s="162">
        <f t="shared" si="70"/>
        <v>0</v>
      </c>
      <c r="BH331" s="162">
        <f t="shared" si="71"/>
        <v>0</v>
      </c>
      <c r="BI331" s="162">
        <f t="shared" si="72"/>
        <v>0</v>
      </c>
      <c r="BJ331" s="14" t="s">
        <v>86</v>
      </c>
      <c r="BK331" s="162">
        <f t="shared" si="73"/>
        <v>0</v>
      </c>
      <c r="BL331" s="14" t="s">
        <v>202</v>
      </c>
      <c r="BM331" s="161" t="s">
        <v>875</v>
      </c>
    </row>
    <row r="332" spans="1:65" s="2" customFormat="1" ht="24.2" customHeight="1">
      <c r="A332" s="26"/>
      <c r="B332" s="149"/>
      <c r="C332" s="150" t="s">
        <v>876</v>
      </c>
      <c r="D332" s="150" t="s">
        <v>140</v>
      </c>
      <c r="E332" s="151" t="s">
        <v>877</v>
      </c>
      <c r="F332" s="152" t="s">
        <v>878</v>
      </c>
      <c r="G332" s="153" t="s">
        <v>148</v>
      </c>
      <c r="H332" s="154">
        <v>6.5839999999999996</v>
      </c>
      <c r="I332" s="178"/>
      <c r="J332" s="155">
        <f t="shared" si="64"/>
        <v>0</v>
      </c>
      <c r="K332" s="156"/>
      <c r="L332" s="27"/>
      <c r="M332" s="157" t="s">
        <v>1</v>
      </c>
      <c r="N332" s="158" t="s">
        <v>39</v>
      </c>
      <c r="O332" s="159">
        <v>0.255</v>
      </c>
      <c r="P332" s="159">
        <f t="shared" si="65"/>
        <v>1.67892</v>
      </c>
      <c r="Q332" s="159">
        <v>3.1220000000000001E-2</v>
      </c>
      <c r="R332" s="159">
        <f t="shared" si="66"/>
        <v>0.20555248000000001</v>
      </c>
      <c r="S332" s="159">
        <v>0</v>
      </c>
      <c r="T332" s="160">
        <f t="shared" si="67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61" t="s">
        <v>202</v>
      </c>
      <c r="AT332" s="161" t="s">
        <v>140</v>
      </c>
      <c r="AU332" s="161" t="s">
        <v>86</v>
      </c>
      <c r="AY332" s="14" t="s">
        <v>138</v>
      </c>
      <c r="BE332" s="162">
        <f t="shared" si="68"/>
        <v>0</v>
      </c>
      <c r="BF332" s="162">
        <f t="shared" si="69"/>
        <v>0</v>
      </c>
      <c r="BG332" s="162">
        <f t="shared" si="70"/>
        <v>0</v>
      </c>
      <c r="BH332" s="162">
        <f t="shared" si="71"/>
        <v>0</v>
      </c>
      <c r="BI332" s="162">
        <f t="shared" si="72"/>
        <v>0</v>
      </c>
      <c r="BJ332" s="14" t="s">
        <v>86</v>
      </c>
      <c r="BK332" s="162">
        <f t="shared" si="73"/>
        <v>0</v>
      </c>
      <c r="BL332" s="14" t="s">
        <v>202</v>
      </c>
      <c r="BM332" s="161" t="s">
        <v>879</v>
      </c>
    </row>
    <row r="333" spans="1:65" s="2" customFormat="1" ht="55.5" customHeight="1">
      <c r="A333" s="26"/>
      <c r="B333" s="149"/>
      <c r="C333" s="150" t="s">
        <v>880</v>
      </c>
      <c r="D333" s="150" t="s">
        <v>140</v>
      </c>
      <c r="E333" s="151" t="s">
        <v>881</v>
      </c>
      <c r="F333" s="152" t="s">
        <v>882</v>
      </c>
      <c r="G333" s="153" t="s">
        <v>143</v>
      </c>
      <c r="H333" s="154">
        <v>32.200000000000003</v>
      </c>
      <c r="I333" s="178"/>
      <c r="J333" s="155">
        <f t="shared" si="64"/>
        <v>0</v>
      </c>
      <c r="K333" s="156"/>
      <c r="L333" s="27"/>
      <c r="M333" s="157" t="s">
        <v>1</v>
      </c>
      <c r="N333" s="158" t="s">
        <v>39</v>
      </c>
      <c r="O333" s="159">
        <v>0.255</v>
      </c>
      <c r="P333" s="159">
        <f t="shared" si="65"/>
        <v>8.2110000000000003</v>
      </c>
      <c r="Q333" s="159">
        <v>3.1220000000000001E-2</v>
      </c>
      <c r="R333" s="159">
        <f t="shared" si="66"/>
        <v>1.0052840000000001</v>
      </c>
      <c r="S333" s="159">
        <v>0</v>
      </c>
      <c r="T333" s="160">
        <f t="shared" si="67"/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61" t="s">
        <v>202</v>
      </c>
      <c r="AT333" s="161" t="s">
        <v>140</v>
      </c>
      <c r="AU333" s="161" t="s">
        <v>86</v>
      </c>
      <c r="AY333" s="14" t="s">
        <v>138</v>
      </c>
      <c r="BE333" s="162">
        <f t="shared" si="68"/>
        <v>0</v>
      </c>
      <c r="BF333" s="162">
        <f t="shared" si="69"/>
        <v>0</v>
      </c>
      <c r="BG333" s="162">
        <f t="shared" si="70"/>
        <v>0</v>
      </c>
      <c r="BH333" s="162">
        <f t="shared" si="71"/>
        <v>0</v>
      </c>
      <c r="BI333" s="162">
        <f t="shared" si="72"/>
        <v>0</v>
      </c>
      <c r="BJ333" s="14" t="s">
        <v>86</v>
      </c>
      <c r="BK333" s="162">
        <f t="shared" si="73"/>
        <v>0</v>
      </c>
      <c r="BL333" s="14" t="s">
        <v>202</v>
      </c>
      <c r="BM333" s="161" t="s">
        <v>883</v>
      </c>
    </row>
    <row r="334" spans="1:65" s="2" customFormat="1" ht="24.2" customHeight="1">
      <c r="A334" s="26"/>
      <c r="B334" s="149"/>
      <c r="C334" s="150" t="s">
        <v>884</v>
      </c>
      <c r="D334" s="150" t="s">
        <v>140</v>
      </c>
      <c r="E334" s="151" t="s">
        <v>885</v>
      </c>
      <c r="F334" s="152" t="s">
        <v>886</v>
      </c>
      <c r="G334" s="153" t="s">
        <v>148</v>
      </c>
      <c r="H334" s="154">
        <v>456.29</v>
      </c>
      <c r="I334" s="178"/>
      <c r="J334" s="155">
        <f t="shared" si="64"/>
        <v>0</v>
      </c>
      <c r="K334" s="156"/>
      <c r="L334" s="27"/>
      <c r="M334" s="157" t="s">
        <v>1</v>
      </c>
      <c r="N334" s="158" t="s">
        <v>39</v>
      </c>
      <c r="O334" s="159">
        <v>7.4999999999999997E-2</v>
      </c>
      <c r="P334" s="159">
        <f t="shared" si="65"/>
        <v>34.22175</v>
      </c>
      <c r="Q334" s="159">
        <v>0</v>
      </c>
      <c r="R334" s="159">
        <f t="shared" si="66"/>
        <v>0</v>
      </c>
      <c r="S334" s="159">
        <v>1.4E-2</v>
      </c>
      <c r="T334" s="160">
        <f t="shared" si="67"/>
        <v>6.3880600000000003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61" t="s">
        <v>202</v>
      </c>
      <c r="AT334" s="161" t="s">
        <v>140</v>
      </c>
      <c r="AU334" s="161" t="s">
        <v>86</v>
      </c>
      <c r="AY334" s="14" t="s">
        <v>138</v>
      </c>
      <c r="BE334" s="162">
        <f t="shared" si="68"/>
        <v>0</v>
      </c>
      <c r="BF334" s="162">
        <f t="shared" si="69"/>
        <v>0</v>
      </c>
      <c r="BG334" s="162">
        <f t="shared" si="70"/>
        <v>0</v>
      </c>
      <c r="BH334" s="162">
        <f t="shared" si="71"/>
        <v>0</v>
      </c>
      <c r="BI334" s="162">
        <f t="shared" si="72"/>
        <v>0</v>
      </c>
      <c r="BJ334" s="14" t="s">
        <v>86</v>
      </c>
      <c r="BK334" s="162">
        <f t="shared" si="73"/>
        <v>0</v>
      </c>
      <c r="BL334" s="14" t="s">
        <v>202</v>
      </c>
      <c r="BM334" s="161" t="s">
        <v>887</v>
      </c>
    </row>
    <row r="335" spans="1:65" s="2" customFormat="1" ht="24.2" customHeight="1">
      <c r="A335" s="26"/>
      <c r="B335" s="149"/>
      <c r="C335" s="150" t="s">
        <v>888</v>
      </c>
      <c r="D335" s="150" t="s">
        <v>140</v>
      </c>
      <c r="E335" s="151" t="s">
        <v>889</v>
      </c>
      <c r="F335" s="152" t="s">
        <v>890</v>
      </c>
      <c r="G335" s="153" t="s">
        <v>148</v>
      </c>
      <c r="H335" s="154">
        <v>930.18299999999999</v>
      </c>
      <c r="I335" s="178"/>
      <c r="J335" s="155">
        <f t="shared" si="64"/>
        <v>0</v>
      </c>
      <c r="K335" s="156"/>
      <c r="L335" s="27"/>
      <c r="M335" s="157" t="s">
        <v>1</v>
      </c>
      <c r="N335" s="158" t="s">
        <v>39</v>
      </c>
      <c r="O335" s="159">
        <v>9.5000000000000001E-2</v>
      </c>
      <c r="P335" s="159">
        <f t="shared" si="65"/>
        <v>88.367384999999999</v>
      </c>
      <c r="Q335" s="159">
        <v>0</v>
      </c>
      <c r="R335" s="159">
        <f t="shared" si="66"/>
        <v>0</v>
      </c>
      <c r="S335" s="159">
        <v>1.4E-2</v>
      </c>
      <c r="T335" s="160">
        <f t="shared" si="67"/>
        <v>13.022562000000001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61" t="s">
        <v>202</v>
      </c>
      <c r="AT335" s="161" t="s">
        <v>140</v>
      </c>
      <c r="AU335" s="161" t="s">
        <v>86</v>
      </c>
      <c r="AY335" s="14" t="s">
        <v>138</v>
      </c>
      <c r="BE335" s="162">
        <f t="shared" si="68"/>
        <v>0</v>
      </c>
      <c r="BF335" s="162">
        <f t="shared" si="69"/>
        <v>0</v>
      </c>
      <c r="BG335" s="162">
        <f t="shared" si="70"/>
        <v>0</v>
      </c>
      <c r="BH335" s="162">
        <f t="shared" si="71"/>
        <v>0</v>
      </c>
      <c r="BI335" s="162">
        <f t="shared" si="72"/>
        <v>0</v>
      </c>
      <c r="BJ335" s="14" t="s">
        <v>86</v>
      </c>
      <c r="BK335" s="162">
        <f t="shared" si="73"/>
        <v>0</v>
      </c>
      <c r="BL335" s="14" t="s">
        <v>202</v>
      </c>
      <c r="BM335" s="161" t="s">
        <v>891</v>
      </c>
    </row>
    <row r="336" spans="1:65" s="2" customFormat="1" ht="24.2" customHeight="1">
      <c r="A336" s="26"/>
      <c r="B336" s="149"/>
      <c r="C336" s="150" t="s">
        <v>892</v>
      </c>
      <c r="D336" s="150" t="s">
        <v>140</v>
      </c>
      <c r="E336" s="151" t="s">
        <v>893</v>
      </c>
      <c r="F336" s="152" t="s">
        <v>894</v>
      </c>
      <c r="G336" s="153" t="s">
        <v>895</v>
      </c>
      <c r="H336" s="177"/>
      <c r="I336" s="178"/>
      <c r="J336" s="155">
        <f t="shared" si="64"/>
        <v>0</v>
      </c>
      <c r="K336" s="156"/>
      <c r="L336" s="27"/>
      <c r="M336" s="157" t="s">
        <v>1</v>
      </c>
      <c r="N336" s="158" t="s">
        <v>39</v>
      </c>
      <c r="O336" s="159">
        <v>0</v>
      </c>
      <c r="P336" s="159">
        <f t="shared" si="65"/>
        <v>0</v>
      </c>
      <c r="Q336" s="159">
        <v>0</v>
      </c>
      <c r="R336" s="159">
        <f t="shared" si="66"/>
        <v>0</v>
      </c>
      <c r="S336" s="159">
        <v>0</v>
      </c>
      <c r="T336" s="160">
        <f t="shared" si="67"/>
        <v>0</v>
      </c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R336" s="161" t="s">
        <v>202</v>
      </c>
      <c r="AT336" s="161" t="s">
        <v>140</v>
      </c>
      <c r="AU336" s="161" t="s">
        <v>86</v>
      </c>
      <c r="AY336" s="14" t="s">
        <v>138</v>
      </c>
      <c r="BE336" s="162">
        <f t="shared" si="68"/>
        <v>0</v>
      </c>
      <c r="BF336" s="162">
        <f t="shared" si="69"/>
        <v>0</v>
      </c>
      <c r="BG336" s="162">
        <f t="shared" si="70"/>
        <v>0</v>
      </c>
      <c r="BH336" s="162">
        <f t="shared" si="71"/>
        <v>0</v>
      </c>
      <c r="BI336" s="162">
        <f t="shared" si="72"/>
        <v>0</v>
      </c>
      <c r="BJ336" s="14" t="s">
        <v>86</v>
      </c>
      <c r="BK336" s="162">
        <f t="shared" si="73"/>
        <v>0</v>
      </c>
      <c r="BL336" s="14" t="s">
        <v>202</v>
      </c>
      <c r="BM336" s="161" t="s">
        <v>896</v>
      </c>
    </row>
    <row r="337" spans="1:65" s="12" customFormat="1" ht="22.9" customHeight="1">
      <c r="B337" s="137"/>
      <c r="D337" s="138" t="s">
        <v>72</v>
      </c>
      <c r="E337" s="147" t="s">
        <v>897</v>
      </c>
      <c r="F337" s="147" t="s">
        <v>898</v>
      </c>
      <c r="J337" s="148">
        <f>BK337</f>
        <v>0</v>
      </c>
      <c r="L337" s="137"/>
      <c r="M337" s="141"/>
      <c r="N337" s="142"/>
      <c r="O337" s="142"/>
      <c r="P337" s="143">
        <f>SUM(P338:P339)</f>
        <v>2.1886800000000002</v>
      </c>
      <c r="Q337" s="142"/>
      <c r="R337" s="143">
        <f>SUM(R338:R339)</f>
        <v>0</v>
      </c>
      <c r="S337" s="142"/>
      <c r="T337" s="144">
        <f>SUM(T338:T339)</f>
        <v>0.2239254</v>
      </c>
      <c r="AR337" s="138" t="s">
        <v>86</v>
      </c>
      <c r="AT337" s="145" t="s">
        <v>72</v>
      </c>
      <c r="AU337" s="145" t="s">
        <v>80</v>
      </c>
      <c r="AY337" s="138" t="s">
        <v>138</v>
      </c>
      <c r="BK337" s="146">
        <f>SUM(BK338:BK339)</f>
        <v>0</v>
      </c>
    </row>
    <row r="338" spans="1:65" s="2" customFormat="1" ht="37.9" customHeight="1">
      <c r="A338" s="26"/>
      <c r="B338" s="149"/>
      <c r="C338" s="150" t="s">
        <v>899</v>
      </c>
      <c r="D338" s="150" t="s">
        <v>140</v>
      </c>
      <c r="E338" s="151" t="s">
        <v>900</v>
      </c>
      <c r="F338" s="152" t="s">
        <v>901</v>
      </c>
      <c r="G338" s="153" t="s">
        <v>148</v>
      </c>
      <c r="H338" s="154">
        <v>4.92</v>
      </c>
      <c r="I338" s="178"/>
      <c r="J338" s="155">
        <f>ROUND(I338*H338,2)</f>
        <v>0</v>
      </c>
      <c r="K338" s="156"/>
      <c r="L338" s="27"/>
      <c r="M338" s="157" t="s">
        <v>1</v>
      </c>
      <c r="N338" s="158" t="s">
        <v>39</v>
      </c>
      <c r="O338" s="159">
        <v>0.154</v>
      </c>
      <c r="P338" s="159">
        <f>O338*H338</f>
        <v>0.75768000000000002</v>
      </c>
      <c r="Q338" s="159">
        <v>0</v>
      </c>
      <c r="R338" s="159">
        <f>Q338*H338</f>
        <v>0</v>
      </c>
      <c r="S338" s="159">
        <v>1.6619999999999999E-2</v>
      </c>
      <c r="T338" s="160">
        <f>S338*H338</f>
        <v>8.1770399999999993E-2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61" t="s">
        <v>202</v>
      </c>
      <c r="AT338" s="161" t="s">
        <v>140</v>
      </c>
      <c r="AU338" s="161" t="s">
        <v>86</v>
      </c>
      <c r="AY338" s="14" t="s">
        <v>138</v>
      </c>
      <c r="BE338" s="162">
        <f>IF(N338="základná",J338,0)</f>
        <v>0</v>
      </c>
      <c r="BF338" s="162">
        <f>IF(N338="znížená",J338,0)</f>
        <v>0</v>
      </c>
      <c r="BG338" s="162">
        <f>IF(N338="zákl. prenesená",J338,0)</f>
        <v>0</v>
      </c>
      <c r="BH338" s="162">
        <f>IF(N338="zníž. prenesená",J338,0)</f>
        <v>0</v>
      </c>
      <c r="BI338" s="162">
        <f>IF(N338="nulová",J338,0)</f>
        <v>0</v>
      </c>
      <c r="BJ338" s="14" t="s">
        <v>86</v>
      </c>
      <c r="BK338" s="162">
        <f>ROUND(I338*H338,2)</f>
        <v>0</v>
      </c>
      <c r="BL338" s="14" t="s">
        <v>202</v>
      </c>
      <c r="BM338" s="161" t="s">
        <v>902</v>
      </c>
    </row>
    <row r="339" spans="1:65" s="2" customFormat="1" ht="37.9" customHeight="1">
      <c r="A339" s="26"/>
      <c r="B339" s="149"/>
      <c r="C339" s="150" t="s">
        <v>903</v>
      </c>
      <c r="D339" s="150" t="s">
        <v>140</v>
      </c>
      <c r="E339" s="151" t="s">
        <v>904</v>
      </c>
      <c r="F339" s="152" t="s">
        <v>905</v>
      </c>
      <c r="G339" s="153" t="s">
        <v>148</v>
      </c>
      <c r="H339" s="154">
        <v>6.75</v>
      </c>
      <c r="I339" s="178"/>
      <c r="J339" s="155">
        <f>ROUND(I339*H339,2)</f>
        <v>0</v>
      </c>
      <c r="K339" s="156"/>
      <c r="L339" s="27"/>
      <c r="M339" s="157" t="s">
        <v>1</v>
      </c>
      <c r="N339" s="158" t="s">
        <v>39</v>
      </c>
      <c r="O339" s="159">
        <v>0.21199999999999999</v>
      </c>
      <c r="P339" s="159">
        <f>O339*H339</f>
        <v>1.431</v>
      </c>
      <c r="Q339" s="159">
        <v>0</v>
      </c>
      <c r="R339" s="159">
        <f>Q339*H339</f>
        <v>0</v>
      </c>
      <c r="S339" s="159">
        <v>2.1059999999999999E-2</v>
      </c>
      <c r="T339" s="160">
        <f>S339*H339</f>
        <v>0.142155</v>
      </c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61" t="s">
        <v>202</v>
      </c>
      <c r="AT339" s="161" t="s">
        <v>140</v>
      </c>
      <c r="AU339" s="161" t="s">
        <v>86</v>
      </c>
      <c r="AY339" s="14" t="s">
        <v>138</v>
      </c>
      <c r="BE339" s="162">
        <f>IF(N339="základná",J339,0)</f>
        <v>0</v>
      </c>
      <c r="BF339" s="162">
        <f>IF(N339="znížená",J339,0)</f>
        <v>0</v>
      </c>
      <c r="BG339" s="162">
        <f>IF(N339="zákl. prenesená",J339,0)</f>
        <v>0</v>
      </c>
      <c r="BH339" s="162">
        <f>IF(N339="zníž. prenesená",J339,0)</f>
        <v>0</v>
      </c>
      <c r="BI339" s="162">
        <f>IF(N339="nulová",J339,0)</f>
        <v>0</v>
      </c>
      <c r="BJ339" s="14" t="s">
        <v>86</v>
      </c>
      <c r="BK339" s="162">
        <f>ROUND(I339*H339,2)</f>
        <v>0</v>
      </c>
      <c r="BL339" s="14" t="s">
        <v>202</v>
      </c>
      <c r="BM339" s="161" t="s">
        <v>906</v>
      </c>
    </row>
    <row r="340" spans="1:65" s="12" customFormat="1" ht="22.9" customHeight="1">
      <c r="B340" s="137"/>
      <c r="D340" s="138" t="s">
        <v>72</v>
      </c>
      <c r="E340" s="147" t="s">
        <v>907</v>
      </c>
      <c r="F340" s="147" t="s">
        <v>908</v>
      </c>
      <c r="J340" s="148">
        <f>BK340</f>
        <v>0</v>
      </c>
      <c r="L340" s="137"/>
      <c r="M340" s="141"/>
      <c r="N340" s="142"/>
      <c r="O340" s="142"/>
      <c r="P340" s="143">
        <f>SUM(P341:P441)</f>
        <v>90.007768999999982</v>
      </c>
      <c r="Q340" s="142"/>
      <c r="R340" s="143">
        <f>SUM(R341:R441)</f>
        <v>0</v>
      </c>
      <c r="S340" s="142"/>
      <c r="T340" s="144">
        <f>SUM(T341:T441)</f>
        <v>7.5440672600000003</v>
      </c>
      <c r="AR340" s="138" t="s">
        <v>86</v>
      </c>
      <c r="AT340" s="145" t="s">
        <v>72</v>
      </c>
      <c r="AU340" s="145" t="s">
        <v>80</v>
      </c>
      <c r="AY340" s="138" t="s">
        <v>138</v>
      </c>
      <c r="BK340" s="146">
        <f>SUM(BK341:BK441)</f>
        <v>0</v>
      </c>
    </row>
    <row r="341" spans="1:65" s="2" customFormat="1" ht="21.75" customHeight="1">
      <c r="A341" s="26"/>
      <c r="B341" s="149"/>
      <c r="C341" s="150" t="s">
        <v>909</v>
      </c>
      <c r="D341" s="150" t="s">
        <v>140</v>
      </c>
      <c r="E341" s="151" t="s">
        <v>910</v>
      </c>
      <c r="F341" s="152" t="s">
        <v>911</v>
      </c>
      <c r="G341" s="153" t="s">
        <v>912</v>
      </c>
      <c r="H341" s="154">
        <v>84.21</v>
      </c>
      <c r="I341" s="178"/>
      <c r="J341" s="155">
        <f t="shared" ref="J341:J372" si="74">ROUND(I341*H341,2)</f>
        <v>0</v>
      </c>
      <c r="K341" s="156"/>
      <c r="L341" s="27"/>
      <c r="M341" s="157" t="s">
        <v>1</v>
      </c>
      <c r="N341" s="158" t="s">
        <v>39</v>
      </c>
      <c r="O341" s="159">
        <v>0</v>
      </c>
      <c r="P341" s="159">
        <f t="shared" ref="P341:P372" si="75">O341*H341</f>
        <v>0</v>
      </c>
      <c r="Q341" s="159">
        <v>0</v>
      </c>
      <c r="R341" s="159">
        <f t="shared" ref="R341:R372" si="76">Q341*H341</f>
        <v>0</v>
      </c>
      <c r="S341" s="159">
        <v>0</v>
      </c>
      <c r="T341" s="160">
        <f t="shared" ref="T341:T372" si="77">S341*H341</f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61" t="s">
        <v>202</v>
      </c>
      <c r="AT341" s="161" t="s">
        <v>140</v>
      </c>
      <c r="AU341" s="161" t="s">
        <v>86</v>
      </c>
      <c r="AY341" s="14" t="s">
        <v>138</v>
      </c>
      <c r="BE341" s="162">
        <f t="shared" ref="BE341:BE372" si="78">IF(N341="základná",J341,0)</f>
        <v>0</v>
      </c>
      <c r="BF341" s="162">
        <f t="shared" ref="BF341:BF372" si="79">IF(N341="znížená",J341,0)</f>
        <v>0</v>
      </c>
      <c r="BG341" s="162">
        <f t="shared" ref="BG341:BG372" si="80">IF(N341="zákl. prenesená",J341,0)</f>
        <v>0</v>
      </c>
      <c r="BH341" s="162">
        <f t="shared" ref="BH341:BH372" si="81">IF(N341="zníž. prenesená",J341,0)</f>
        <v>0</v>
      </c>
      <c r="BI341" s="162">
        <f t="shared" ref="BI341:BI372" si="82">IF(N341="nulová",J341,0)</f>
        <v>0</v>
      </c>
      <c r="BJ341" s="14" t="s">
        <v>86</v>
      </c>
      <c r="BK341" s="162">
        <f t="shared" ref="BK341:BK372" si="83">ROUND(I341*H341,2)</f>
        <v>0</v>
      </c>
      <c r="BL341" s="14" t="s">
        <v>202</v>
      </c>
      <c r="BM341" s="161" t="s">
        <v>913</v>
      </c>
    </row>
    <row r="342" spans="1:65" s="2" customFormat="1" ht="16.5" customHeight="1">
      <c r="A342" s="26"/>
      <c r="B342" s="149"/>
      <c r="C342" s="163" t="s">
        <v>914</v>
      </c>
      <c r="D342" s="163" t="s">
        <v>322</v>
      </c>
      <c r="E342" s="164" t="s">
        <v>915</v>
      </c>
      <c r="F342" s="165" t="s">
        <v>916</v>
      </c>
      <c r="G342" s="166" t="s">
        <v>912</v>
      </c>
      <c r="H342" s="167">
        <v>75</v>
      </c>
      <c r="I342" s="180"/>
      <c r="J342" s="168">
        <f t="shared" si="74"/>
        <v>0</v>
      </c>
      <c r="K342" s="169"/>
      <c r="L342" s="170"/>
      <c r="M342" s="171" t="s">
        <v>1</v>
      </c>
      <c r="N342" s="172" t="s">
        <v>39</v>
      </c>
      <c r="O342" s="159">
        <v>0</v>
      </c>
      <c r="P342" s="159">
        <f t="shared" si="75"/>
        <v>0</v>
      </c>
      <c r="Q342" s="159">
        <v>0</v>
      </c>
      <c r="R342" s="159">
        <f t="shared" si="76"/>
        <v>0</v>
      </c>
      <c r="S342" s="159">
        <v>0</v>
      </c>
      <c r="T342" s="160">
        <f t="shared" si="77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61" t="s">
        <v>267</v>
      </c>
      <c r="AT342" s="161" t="s">
        <v>322</v>
      </c>
      <c r="AU342" s="161" t="s">
        <v>86</v>
      </c>
      <c r="AY342" s="14" t="s">
        <v>138</v>
      </c>
      <c r="BE342" s="162">
        <f t="shared" si="78"/>
        <v>0</v>
      </c>
      <c r="BF342" s="162">
        <f t="shared" si="79"/>
        <v>0</v>
      </c>
      <c r="BG342" s="162">
        <f t="shared" si="80"/>
        <v>0</v>
      </c>
      <c r="BH342" s="162">
        <f t="shared" si="81"/>
        <v>0</v>
      </c>
      <c r="BI342" s="162">
        <f t="shared" si="82"/>
        <v>0</v>
      </c>
      <c r="BJ342" s="14" t="s">
        <v>86</v>
      </c>
      <c r="BK342" s="162">
        <f t="shared" si="83"/>
        <v>0</v>
      </c>
      <c r="BL342" s="14" t="s">
        <v>202</v>
      </c>
      <c r="BM342" s="161" t="s">
        <v>917</v>
      </c>
    </row>
    <row r="343" spans="1:65" s="2" customFormat="1" ht="16.5" customHeight="1">
      <c r="A343" s="26"/>
      <c r="B343" s="149"/>
      <c r="C343" s="163" t="s">
        <v>918</v>
      </c>
      <c r="D343" s="163" t="s">
        <v>322</v>
      </c>
      <c r="E343" s="164" t="s">
        <v>919</v>
      </c>
      <c r="F343" s="165" t="s">
        <v>920</v>
      </c>
      <c r="G343" s="166" t="s">
        <v>912</v>
      </c>
      <c r="H343" s="167">
        <v>12</v>
      </c>
      <c r="I343" s="180"/>
      <c r="J343" s="168">
        <f t="shared" si="74"/>
        <v>0</v>
      </c>
      <c r="K343" s="169"/>
      <c r="L343" s="170"/>
      <c r="M343" s="171" t="s">
        <v>1</v>
      </c>
      <c r="N343" s="172" t="s">
        <v>39</v>
      </c>
      <c r="O343" s="159">
        <v>0</v>
      </c>
      <c r="P343" s="159">
        <f t="shared" si="75"/>
        <v>0</v>
      </c>
      <c r="Q343" s="159">
        <v>0</v>
      </c>
      <c r="R343" s="159">
        <f t="shared" si="76"/>
        <v>0</v>
      </c>
      <c r="S343" s="159">
        <v>0</v>
      </c>
      <c r="T343" s="160">
        <f t="shared" si="77"/>
        <v>0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61" t="s">
        <v>267</v>
      </c>
      <c r="AT343" s="161" t="s">
        <v>322</v>
      </c>
      <c r="AU343" s="161" t="s">
        <v>86</v>
      </c>
      <c r="AY343" s="14" t="s">
        <v>138</v>
      </c>
      <c r="BE343" s="162">
        <f t="shared" si="78"/>
        <v>0</v>
      </c>
      <c r="BF343" s="162">
        <f t="shared" si="79"/>
        <v>0</v>
      </c>
      <c r="BG343" s="162">
        <f t="shared" si="80"/>
        <v>0</v>
      </c>
      <c r="BH343" s="162">
        <f t="shared" si="81"/>
        <v>0</v>
      </c>
      <c r="BI343" s="162">
        <f t="shared" si="82"/>
        <v>0</v>
      </c>
      <c r="BJ343" s="14" t="s">
        <v>86</v>
      </c>
      <c r="BK343" s="162">
        <f t="shared" si="83"/>
        <v>0</v>
      </c>
      <c r="BL343" s="14" t="s">
        <v>202</v>
      </c>
      <c r="BM343" s="161" t="s">
        <v>921</v>
      </c>
    </row>
    <row r="344" spans="1:65" s="2" customFormat="1" ht="16.5" customHeight="1">
      <c r="A344" s="26"/>
      <c r="B344" s="149"/>
      <c r="C344" s="150" t="s">
        <v>922</v>
      </c>
      <c r="D344" s="150" t="s">
        <v>140</v>
      </c>
      <c r="E344" s="151" t="s">
        <v>923</v>
      </c>
      <c r="F344" s="152" t="s">
        <v>924</v>
      </c>
      <c r="G344" s="153" t="s">
        <v>299</v>
      </c>
      <c r="H344" s="154">
        <v>89</v>
      </c>
      <c r="I344" s="178"/>
      <c r="J344" s="155">
        <f t="shared" si="74"/>
        <v>0</v>
      </c>
      <c r="K344" s="156"/>
      <c r="L344" s="27"/>
      <c r="M344" s="157" t="s">
        <v>1</v>
      </c>
      <c r="N344" s="158" t="s">
        <v>39</v>
      </c>
      <c r="O344" s="159">
        <v>0</v>
      </c>
      <c r="P344" s="159">
        <f t="shared" si="75"/>
        <v>0</v>
      </c>
      <c r="Q344" s="159">
        <v>0</v>
      </c>
      <c r="R344" s="159">
        <f t="shared" si="76"/>
        <v>0</v>
      </c>
      <c r="S344" s="159">
        <v>0</v>
      </c>
      <c r="T344" s="160">
        <f t="shared" si="77"/>
        <v>0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61" t="s">
        <v>202</v>
      </c>
      <c r="AT344" s="161" t="s">
        <v>140</v>
      </c>
      <c r="AU344" s="161" t="s">
        <v>86</v>
      </c>
      <c r="AY344" s="14" t="s">
        <v>138</v>
      </c>
      <c r="BE344" s="162">
        <f t="shared" si="78"/>
        <v>0</v>
      </c>
      <c r="BF344" s="162">
        <f t="shared" si="79"/>
        <v>0</v>
      </c>
      <c r="BG344" s="162">
        <f t="shared" si="80"/>
        <v>0</v>
      </c>
      <c r="BH344" s="162">
        <f t="shared" si="81"/>
        <v>0</v>
      </c>
      <c r="BI344" s="162">
        <f t="shared" si="82"/>
        <v>0</v>
      </c>
      <c r="BJ344" s="14" t="s">
        <v>86</v>
      </c>
      <c r="BK344" s="162">
        <f t="shared" si="83"/>
        <v>0</v>
      </c>
      <c r="BL344" s="14" t="s">
        <v>202</v>
      </c>
      <c r="BM344" s="161" t="s">
        <v>925</v>
      </c>
    </row>
    <row r="345" spans="1:65" s="2" customFormat="1" ht="16.5" customHeight="1">
      <c r="A345" s="26"/>
      <c r="B345" s="149"/>
      <c r="C345" s="163" t="s">
        <v>926</v>
      </c>
      <c r="D345" s="163" t="s">
        <v>322</v>
      </c>
      <c r="E345" s="164" t="s">
        <v>927</v>
      </c>
      <c r="F345" s="165" t="s">
        <v>928</v>
      </c>
      <c r="G345" s="166" t="s">
        <v>299</v>
      </c>
      <c r="H345" s="167">
        <v>79</v>
      </c>
      <c r="I345" s="180"/>
      <c r="J345" s="168">
        <f t="shared" si="74"/>
        <v>0</v>
      </c>
      <c r="K345" s="169"/>
      <c r="L345" s="170"/>
      <c r="M345" s="171" t="s">
        <v>1</v>
      </c>
      <c r="N345" s="172" t="s">
        <v>39</v>
      </c>
      <c r="O345" s="159">
        <v>0</v>
      </c>
      <c r="P345" s="159">
        <f t="shared" si="75"/>
        <v>0</v>
      </c>
      <c r="Q345" s="159">
        <v>0</v>
      </c>
      <c r="R345" s="159">
        <f t="shared" si="76"/>
        <v>0</v>
      </c>
      <c r="S345" s="159">
        <v>0</v>
      </c>
      <c r="T345" s="160">
        <f t="shared" si="77"/>
        <v>0</v>
      </c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61" t="s">
        <v>267</v>
      </c>
      <c r="AT345" s="161" t="s">
        <v>322</v>
      </c>
      <c r="AU345" s="161" t="s">
        <v>86</v>
      </c>
      <c r="AY345" s="14" t="s">
        <v>138</v>
      </c>
      <c r="BE345" s="162">
        <f t="shared" si="78"/>
        <v>0</v>
      </c>
      <c r="BF345" s="162">
        <f t="shared" si="79"/>
        <v>0</v>
      </c>
      <c r="BG345" s="162">
        <f t="shared" si="80"/>
        <v>0</v>
      </c>
      <c r="BH345" s="162">
        <f t="shared" si="81"/>
        <v>0</v>
      </c>
      <c r="BI345" s="162">
        <f t="shared" si="82"/>
        <v>0</v>
      </c>
      <c r="BJ345" s="14" t="s">
        <v>86</v>
      </c>
      <c r="BK345" s="162">
        <f t="shared" si="83"/>
        <v>0</v>
      </c>
      <c r="BL345" s="14" t="s">
        <v>202</v>
      </c>
      <c r="BM345" s="161" t="s">
        <v>929</v>
      </c>
    </row>
    <row r="346" spans="1:65" s="2" customFormat="1" ht="16.5" customHeight="1">
      <c r="A346" s="26"/>
      <c r="B346" s="149"/>
      <c r="C346" s="163" t="s">
        <v>930</v>
      </c>
      <c r="D346" s="163" t="s">
        <v>322</v>
      </c>
      <c r="E346" s="164" t="s">
        <v>931</v>
      </c>
      <c r="F346" s="165" t="s">
        <v>932</v>
      </c>
      <c r="G346" s="166" t="s">
        <v>299</v>
      </c>
      <c r="H346" s="167">
        <v>10</v>
      </c>
      <c r="I346" s="180"/>
      <c r="J346" s="168">
        <f t="shared" si="74"/>
        <v>0</v>
      </c>
      <c r="K346" s="169"/>
      <c r="L346" s="170"/>
      <c r="M346" s="171" t="s">
        <v>1</v>
      </c>
      <c r="N346" s="172" t="s">
        <v>39</v>
      </c>
      <c r="O346" s="159">
        <v>0</v>
      </c>
      <c r="P346" s="159">
        <f t="shared" si="75"/>
        <v>0</v>
      </c>
      <c r="Q346" s="159">
        <v>0</v>
      </c>
      <c r="R346" s="159">
        <f t="shared" si="76"/>
        <v>0</v>
      </c>
      <c r="S346" s="159">
        <v>0</v>
      </c>
      <c r="T346" s="160">
        <f t="shared" si="77"/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61" t="s">
        <v>267</v>
      </c>
      <c r="AT346" s="161" t="s">
        <v>322</v>
      </c>
      <c r="AU346" s="161" t="s">
        <v>86</v>
      </c>
      <c r="AY346" s="14" t="s">
        <v>138</v>
      </c>
      <c r="BE346" s="162">
        <f t="shared" si="78"/>
        <v>0</v>
      </c>
      <c r="BF346" s="162">
        <f t="shared" si="79"/>
        <v>0</v>
      </c>
      <c r="BG346" s="162">
        <f t="shared" si="80"/>
        <v>0</v>
      </c>
      <c r="BH346" s="162">
        <f t="shared" si="81"/>
        <v>0</v>
      </c>
      <c r="BI346" s="162">
        <f t="shared" si="82"/>
        <v>0</v>
      </c>
      <c r="BJ346" s="14" t="s">
        <v>86</v>
      </c>
      <c r="BK346" s="162">
        <f t="shared" si="83"/>
        <v>0</v>
      </c>
      <c r="BL346" s="14" t="s">
        <v>202</v>
      </c>
      <c r="BM346" s="161" t="s">
        <v>933</v>
      </c>
    </row>
    <row r="347" spans="1:65" s="2" customFormat="1" ht="16.5" customHeight="1">
      <c r="A347" s="26"/>
      <c r="B347" s="149"/>
      <c r="C347" s="150" t="s">
        <v>934</v>
      </c>
      <c r="D347" s="150" t="s">
        <v>140</v>
      </c>
      <c r="E347" s="151" t="s">
        <v>935</v>
      </c>
      <c r="F347" s="152" t="s">
        <v>936</v>
      </c>
      <c r="G347" s="153" t="s">
        <v>299</v>
      </c>
      <c r="H347" s="154">
        <v>11</v>
      </c>
      <c r="I347" s="178"/>
      <c r="J347" s="155">
        <f t="shared" si="74"/>
        <v>0</v>
      </c>
      <c r="K347" s="156"/>
      <c r="L347" s="27"/>
      <c r="M347" s="157" t="s">
        <v>1</v>
      </c>
      <c r="N347" s="158" t="s">
        <v>39</v>
      </c>
      <c r="O347" s="159">
        <v>0</v>
      </c>
      <c r="P347" s="159">
        <f t="shared" si="75"/>
        <v>0</v>
      </c>
      <c r="Q347" s="159">
        <v>0</v>
      </c>
      <c r="R347" s="159">
        <f t="shared" si="76"/>
        <v>0</v>
      </c>
      <c r="S347" s="159">
        <v>0</v>
      </c>
      <c r="T347" s="160">
        <f t="shared" si="77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61" t="s">
        <v>202</v>
      </c>
      <c r="AT347" s="161" t="s">
        <v>140</v>
      </c>
      <c r="AU347" s="161" t="s">
        <v>86</v>
      </c>
      <c r="AY347" s="14" t="s">
        <v>138</v>
      </c>
      <c r="BE347" s="162">
        <f t="shared" si="78"/>
        <v>0</v>
      </c>
      <c r="BF347" s="162">
        <f t="shared" si="79"/>
        <v>0</v>
      </c>
      <c r="BG347" s="162">
        <f t="shared" si="80"/>
        <v>0</v>
      </c>
      <c r="BH347" s="162">
        <f t="shared" si="81"/>
        <v>0</v>
      </c>
      <c r="BI347" s="162">
        <f t="shared" si="82"/>
        <v>0</v>
      </c>
      <c r="BJ347" s="14" t="s">
        <v>86</v>
      </c>
      <c r="BK347" s="162">
        <f t="shared" si="83"/>
        <v>0</v>
      </c>
      <c r="BL347" s="14" t="s">
        <v>202</v>
      </c>
      <c r="BM347" s="161" t="s">
        <v>937</v>
      </c>
    </row>
    <row r="348" spans="1:65" s="2" customFormat="1" ht="16.5" customHeight="1">
      <c r="A348" s="26"/>
      <c r="B348" s="149"/>
      <c r="C348" s="163" t="s">
        <v>938</v>
      </c>
      <c r="D348" s="163" t="s">
        <v>322</v>
      </c>
      <c r="E348" s="164" t="s">
        <v>939</v>
      </c>
      <c r="F348" s="165" t="s">
        <v>940</v>
      </c>
      <c r="G348" s="166" t="s">
        <v>299</v>
      </c>
      <c r="H348" s="167">
        <v>10</v>
      </c>
      <c r="I348" s="180"/>
      <c r="J348" s="168">
        <f t="shared" si="74"/>
        <v>0</v>
      </c>
      <c r="K348" s="169"/>
      <c r="L348" s="170"/>
      <c r="M348" s="171" t="s">
        <v>1</v>
      </c>
      <c r="N348" s="172" t="s">
        <v>39</v>
      </c>
      <c r="O348" s="159">
        <v>0</v>
      </c>
      <c r="P348" s="159">
        <f t="shared" si="75"/>
        <v>0</v>
      </c>
      <c r="Q348" s="159">
        <v>0</v>
      </c>
      <c r="R348" s="159">
        <f t="shared" si="76"/>
        <v>0</v>
      </c>
      <c r="S348" s="159">
        <v>0</v>
      </c>
      <c r="T348" s="160">
        <f t="shared" si="77"/>
        <v>0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61" t="s">
        <v>267</v>
      </c>
      <c r="AT348" s="161" t="s">
        <v>322</v>
      </c>
      <c r="AU348" s="161" t="s">
        <v>86</v>
      </c>
      <c r="AY348" s="14" t="s">
        <v>138</v>
      </c>
      <c r="BE348" s="162">
        <f t="shared" si="78"/>
        <v>0</v>
      </c>
      <c r="BF348" s="162">
        <f t="shared" si="79"/>
        <v>0</v>
      </c>
      <c r="BG348" s="162">
        <f t="shared" si="80"/>
        <v>0</v>
      </c>
      <c r="BH348" s="162">
        <f t="shared" si="81"/>
        <v>0</v>
      </c>
      <c r="BI348" s="162">
        <f t="shared" si="82"/>
        <v>0</v>
      </c>
      <c r="BJ348" s="14" t="s">
        <v>86</v>
      </c>
      <c r="BK348" s="162">
        <f t="shared" si="83"/>
        <v>0</v>
      </c>
      <c r="BL348" s="14" t="s">
        <v>202</v>
      </c>
      <c r="BM348" s="161" t="s">
        <v>941</v>
      </c>
    </row>
    <row r="349" spans="1:65" s="2" customFormat="1" ht="16.5" customHeight="1">
      <c r="A349" s="26"/>
      <c r="B349" s="149"/>
      <c r="C349" s="163" t="s">
        <v>942</v>
      </c>
      <c r="D349" s="163" t="s">
        <v>322</v>
      </c>
      <c r="E349" s="164" t="s">
        <v>943</v>
      </c>
      <c r="F349" s="165" t="s">
        <v>944</v>
      </c>
      <c r="G349" s="166" t="s">
        <v>299</v>
      </c>
      <c r="H349" s="167">
        <v>3</v>
      </c>
      <c r="I349" s="180"/>
      <c r="J349" s="168">
        <f t="shared" si="74"/>
        <v>0</v>
      </c>
      <c r="K349" s="169"/>
      <c r="L349" s="170"/>
      <c r="M349" s="171" t="s">
        <v>1</v>
      </c>
      <c r="N349" s="172" t="s">
        <v>39</v>
      </c>
      <c r="O349" s="159">
        <v>0</v>
      </c>
      <c r="P349" s="159">
        <f t="shared" si="75"/>
        <v>0</v>
      </c>
      <c r="Q349" s="159">
        <v>0</v>
      </c>
      <c r="R349" s="159">
        <f t="shared" si="76"/>
        <v>0</v>
      </c>
      <c r="S349" s="159">
        <v>0</v>
      </c>
      <c r="T349" s="160">
        <f t="shared" si="77"/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61" t="s">
        <v>267</v>
      </c>
      <c r="AT349" s="161" t="s">
        <v>322</v>
      </c>
      <c r="AU349" s="161" t="s">
        <v>86</v>
      </c>
      <c r="AY349" s="14" t="s">
        <v>138</v>
      </c>
      <c r="BE349" s="162">
        <f t="shared" si="78"/>
        <v>0</v>
      </c>
      <c r="BF349" s="162">
        <f t="shared" si="79"/>
        <v>0</v>
      </c>
      <c r="BG349" s="162">
        <f t="shared" si="80"/>
        <v>0</v>
      </c>
      <c r="BH349" s="162">
        <f t="shared" si="81"/>
        <v>0</v>
      </c>
      <c r="BI349" s="162">
        <f t="shared" si="82"/>
        <v>0</v>
      </c>
      <c r="BJ349" s="14" t="s">
        <v>86</v>
      </c>
      <c r="BK349" s="162">
        <f t="shared" si="83"/>
        <v>0</v>
      </c>
      <c r="BL349" s="14" t="s">
        <v>202</v>
      </c>
      <c r="BM349" s="161" t="s">
        <v>945</v>
      </c>
    </row>
    <row r="350" spans="1:65" s="2" customFormat="1" ht="16.5" customHeight="1">
      <c r="A350" s="26"/>
      <c r="B350" s="149"/>
      <c r="C350" s="150" t="s">
        <v>946</v>
      </c>
      <c r="D350" s="150" t="s">
        <v>140</v>
      </c>
      <c r="E350" s="151" t="s">
        <v>947</v>
      </c>
      <c r="F350" s="152" t="s">
        <v>948</v>
      </c>
      <c r="G350" s="153" t="s">
        <v>299</v>
      </c>
      <c r="H350" s="154">
        <v>16</v>
      </c>
      <c r="I350" s="178"/>
      <c r="J350" s="155">
        <f t="shared" si="74"/>
        <v>0</v>
      </c>
      <c r="K350" s="156"/>
      <c r="L350" s="27"/>
      <c r="M350" s="157" t="s">
        <v>1</v>
      </c>
      <c r="N350" s="158" t="s">
        <v>39</v>
      </c>
      <c r="O350" s="159">
        <v>0</v>
      </c>
      <c r="P350" s="159">
        <f t="shared" si="75"/>
        <v>0</v>
      </c>
      <c r="Q350" s="159">
        <v>0</v>
      </c>
      <c r="R350" s="159">
        <f t="shared" si="76"/>
        <v>0</v>
      </c>
      <c r="S350" s="159">
        <v>0</v>
      </c>
      <c r="T350" s="160">
        <f t="shared" si="77"/>
        <v>0</v>
      </c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61" t="s">
        <v>202</v>
      </c>
      <c r="AT350" s="161" t="s">
        <v>140</v>
      </c>
      <c r="AU350" s="161" t="s">
        <v>86</v>
      </c>
      <c r="AY350" s="14" t="s">
        <v>138</v>
      </c>
      <c r="BE350" s="162">
        <f t="shared" si="78"/>
        <v>0</v>
      </c>
      <c r="BF350" s="162">
        <f t="shared" si="79"/>
        <v>0</v>
      </c>
      <c r="BG350" s="162">
        <f t="shared" si="80"/>
        <v>0</v>
      </c>
      <c r="BH350" s="162">
        <f t="shared" si="81"/>
        <v>0</v>
      </c>
      <c r="BI350" s="162">
        <f t="shared" si="82"/>
        <v>0</v>
      </c>
      <c r="BJ350" s="14" t="s">
        <v>86</v>
      </c>
      <c r="BK350" s="162">
        <f t="shared" si="83"/>
        <v>0</v>
      </c>
      <c r="BL350" s="14" t="s">
        <v>202</v>
      </c>
      <c r="BM350" s="161" t="s">
        <v>949</v>
      </c>
    </row>
    <row r="351" spans="1:65" s="2" customFormat="1" ht="16.5" customHeight="1">
      <c r="A351" s="26"/>
      <c r="B351" s="149"/>
      <c r="C351" s="163" t="s">
        <v>950</v>
      </c>
      <c r="D351" s="163" t="s">
        <v>322</v>
      </c>
      <c r="E351" s="164" t="s">
        <v>951</v>
      </c>
      <c r="F351" s="165" t="s">
        <v>952</v>
      </c>
      <c r="G351" s="166" t="s">
        <v>299</v>
      </c>
      <c r="H351" s="167">
        <v>14</v>
      </c>
      <c r="I351" s="180"/>
      <c r="J351" s="168">
        <f t="shared" si="74"/>
        <v>0</v>
      </c>
      <c r="K351" s="169"/>
      <c r="L351" s="170"/>
      <c r="M351" s="171" t="s">
        <v>1</v>
      </c>
      <c r="N351" s="172" t="s">
        <v>39</v>
      </c>
      <c r="O351" s="159">
        <v>0</v>
      </c>
      <c r="P351" s="159">
        <f t="shared" si="75"/>
        <v>0</v>
      </c>
      <c r="Q351" s="159">
        <v>0</v>
      </c>
      <c r="R351" s="159">
        <f t="shared" si="76"/>
        <v>0</v>
      </c>
      <c r="S351" s="159">
        <v>0</v>
      </c>
      <c r="T351" s="160">
        <f t="shared" si="77"/>
        <v>0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61" t="s">
        <v>267</v>
      </c>
      <c r="AT351" s="161" t="s">
        <v>322</v>
      </c>
      <c r="AU351" s="161" t="s">
        <v>86</v>
      </c>
      <c r="AY351" s="14" t="s">
        <v>138</v>
      </c>
      <c r="BE351" s="162">
        <f t="shared" si="78"/>
        <v>0</v>
      </c>
      <c r="BF351" s="162">
        <f t="shared" si="79"/>
        <v>0</v>
      </c>
      <c r="BG351" s="162">
        <f t="shared" si="80"/>
        <v>0</v>
      </c>
      <c r="BH351" s="162">
        <f t="shared" si="81"/>
        <v>0</v>
      </c>
      <c r="BI351" s="162">
        <f t="shared" si="82"/>
        <v>0</v>
      </c>
      <c r="BJ351" s="14" t="s">
        <v>86</v>
      </c>
      <c r="BK351" s="162">
        <f t="shared" si="83"/>
        <v>0</v>
      </c>
      <c r="BL351" s="14" t="s">
        <v>202</v>
      </c>
      <c r="BM351" s="161" t="s">
        <v>953</v>
      </c>
    </row>
    <row r="352" spans="1:65" s="2" customFormat="1" ht="16.5" customHeight="1">
      <c r="A352" s="26"/>
      <c r="B352" s="149"/>
      <c r="C352" s="163" t="s">
        <v>954</v>
      </c>
      <c r="D352" s="163" t="s">
        <v>322</v>
      </c>
      <c r="E352" s="164" t="s">
        <v>955</v>
      </c>
      <c r="F352" s="165" t="s">
        <v>956</v>
      </c>
      <c r="G352" s="166" t="s">
        <v>299</v>
      </c>
      <c r="H352" s="167">
        <v>6</v>
      </c>
      <c r="I352" s="180"/>
      <c r="J352" s="168">
        <f t="shared" si="74"/>
        <v>0</v>
      </c>
      <c r="K352" s="169"/>
      <c r="L352" s="170"/>
      <c r="M352" s="171" t="s">
        <v>1</v>
      </c>
      <c r="N352" s="172" t="s">
        <v>39</v>
      </c>
      <c r="O352" s="159">
        <v>0</v>
      </c>
      <c r="P352" s="159">
        <f t="shared" si="75"/>
        <v>0</v>
      </c>
      <c r="Q352" s="159">
        <v>0</v>
      </c>
      <c r="R352" s="159">
        <f t="shared" si="76"/>
        <v>0</v>
      </c>
      <c r="S352" s="159">
        <v>0</v>
      </c>
      <c r="T352" s="160">
        <f t="shared" si="77"/>
        <v>0</v>
      </c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R352" s="161" t="s">
        <v>267</v>
      </c>
      <c r="AT352" s="161" t="s">
        <v>322</v>
      </c>
      <c r="AU352" s="161" t="s">
        <v>86</v>
      </c>
      <c r="AY352" s="14" t="s">
        <v>138</v>
      </c>
      <c r="BE352" s="162">
        <f t="shared" si="78"/>
        <v>0</v>
      </c>
      <c r="BF352" s="162">
        <f t="shared" si="79"/>
        <v>0</v>
      </c>
      <c r="BG352" s="162">
        <f t="shared" si="80"/>
        <v>0</v>
      </c>
      <c r="BH352" s="162">
        <f t="shared" si="81"/>
        <v>0</v>
      </c>
      <c r="BI352" s="162">
        <f t="shared" si="82"/>
        <v>0</v>
      </c>
      <c r="BJ352" s="14" t="s">
        <v>86</v>
      </c>
      <c r="BK352" s="162">
        <f t="shared" si="83"/>
        <v>0</v>
      </c>
      <c r="BL352" s="14" t="s">
        <v>202</v>
      </c>
      <c r="BM352" s="161" t="s">
        <v>957</v>
      </c>
    </row>
    <row r="353" spans="1:65" s="2" customFormat="1" ht="16.5" customHeight="1">
      <c r="A353" s="26"/>
      <c r="B353" s="149"/>
      <c r="C353" s="150" t="s">
        <v>958</v>
      </c>
      <c r="D353" s="150" t="s">
        <v>140</v>
      </c>
      <c r="E353" s="151" t="s">
        <v>959</v>
      </c>
      <c r="F353" s="152" t="s">
        <v>960</v>
      </c>
      <c r="G353" s="153" t="s">
        <v>299</v>
      </c>
      <c r="H353" s="154">
        <v>3</v>
      </c>
      <c r="I353" s="178"/>
      <c r="J353" s="155">
        <f t="shared" si="74"/>
        <v>0</v>
      </c>
      <c r="K353" s="156"/>
      <c r="L353" s="27"/>
      <c r="M353" s="157" t="s">
        <v>1</v>
      </c>
      <c r="N353" s="158" t="s">
        <v>39</v>
      </c>
      <c r="O353" s="159">
        <v>0</v>
      </c>
      <c r="P353" s="159">
        <f t="shared" si="75"/>
        <v>0</v>
      </c>
      <c r="Q353" s="159">
        <v>0</v>
      </c>
      <c r="R353" s="159">
        <f t="shared" si="76"/>
        <v>0</v>
      </c>
      <c r="S353" s="159">
        <v>0</v>
      </c>
      <c r="T353" s="160">
        <f t="shared" si="77"/>
        <v>0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R353" s="161" t="s">
        <v>202</v>
      </c>
      <c r="AT353" s="161" t="s">
        <v>140</v>
      </c>
      <c r="AU353" s="161" t="s">
        <v>86</v>
      </c>
      <c r="AY353" s="14" t="s">
        <v>138</v>
      </c>
      <c r="BE353" s="162">
        <f t="shared" si="78"/>
        <v>0</v>
      </c>
      <c r="BF353" s="162">
        <f t="shared" si="79"/>
        <v>0</v>
      </c>
      <c r="BG353" s="162">
        <f t="shared" si="80"/>
        <v>0</v>
      </c>
      <c r="BH353" s="162">
        <f t="shared" si="81"/>
        <v>0</v>
      </c>
      <c r="BI353" s="162">
        <f t="shared" si="82"/>
        <v>0</v>
      </c>
      <c r="BJ353" s="14" t="s">
        <v>86</v>
      </c>
      <c r="BK353" s="162">
        <f t="shared" si="83"/>
        <v>0</v>
      </c>
      <c r="BL353" s="14" t="s">
        <v>202</v>
      </c>
      <c r="BM353" s="161" t="s">
        <v>961</v>
      </c>
    </row>
    <row r="354" spans="1:65" s="2" customFormat="1" ht="16.5" customHeight="1">
      <c r="A354" s="26"/>
      <c r="B354" s="149"/>
      <c r="C354" s="163" t="s">
        <v>962</v>
      </c>
      <c r="D354" s="163" t="s">
        <v>322</v>
      </c>
      <c r="E354" s="164" t="s">
        <v>963</v>
      </c>
      <c r="F354" s="165" t="s">
        <v>964</v>
      </c>
      <c r="G354" s="166" t="s">
        <v>299</v>
      </c>
      <c r="H354" s="167">
        <v>3</v>
      </c>
      <c r="I354" s="180"/>
      <c r="J354" s="168">
        <f t="shared" si="74"/>
        <v>0</v>
      </c>
      <c r="K354" s="169"/>
      <c r="L354" s="170"/>
      <c r="M354" s="171" t="s">
        <v>1</v>
      </c>
      <c r="N354" s="172" t="s">
        <v>39</v>
      </c>
      <c r="O354" s="159">
        <v>0</v>
      </c>
      <c r="P354" s="159">
        <f t="shared" si="75"/>
        <v>0</v>
      </c>
      <c r="Q354" s="159">
        <v>0</v>
      </c>
      <c r="R354" s="159">
        <f t="shared" si="76"/>
        <v>0</v>
      </c>
      <c r="S354" s="159">
        <v>0</v>
      </c>
      <c r="T354" s="160">
        <f t="shared" si="77"/>
        <v>0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61" t="s">
        <v>267</v>
      </c>
      <c r="AT354" s="161" t="s">
        <v>322</v>
      </c>
      <c r="AU354" s="161" t="s">
        <v>86</v>
      </c>
      <c r="AY354" s="14" t="s">
        <v>138</v>
      </c>
      <c r="BE354" s="162">
        <f t="shared" si="78"/>
        <v>0</v>
      </c>
      <c r="BF354" s="162">
        <f t="shared" si="79"/>
        <v>0</v>
      </c>
      <c r="BG354" s="162">
        <f t="shared" si="80"/>
        <v>0</v>
      </c>
      <c r="BH354" s="162">
        <f t="shared" si="81"/>
        <v>0</v>
      </c>
      <c r="BI354" s="162">
        <f t="shared" si="82"/>
        <v>0</v>
      </c>
      <c r="BJ354" s="14" t="s">
        <v>86</v>
      </c>
      <c r="BK354" s="162">
        <f t="shared" si="83"/>
        <v>0</v>
      </c>
      <c r="BL354" s="14" t="s">
        <v>202</v>
      </c>
      <c r="BM354" s="161" t="s">
        <v>965</v>
      </c>
    </row>
    <row r="355" spans="1:65" s="2" customFormat="1" ht="16.5" customHeight="1">
      <c r="A355" s="26"/>
      <c r="B355" s="149"/>
      <c r="C355" s="150" t="s">
        <v>966</v>
      </c>
      <c r="D355" s="150" t="s">
        <v>140</v>
      </c>
      <c r="E355" s="151" t="s">
        <v>967</v>
      </c>
      <c r="F355" s="152" t="s">
        <v>968</v>
      </c>
      <c r="G355" s="153" t="s">
        <v>299</v>
      </c>
      <c r="H355" s="154">
        <v>5</v>
      </c>
      <c r="I355" s="178"/>
      <c r="J355" s="155">
        <f t="shared" si="74"/>
        <v>0</v>
      </c>
      <c r="K355" s="156"/>
      <c r="L355" s="27"/>
      <c r="M355" s="157" t="s">
        <v>1</v>
      </c>
      <c r="N355" s="158" t="s">
        <v>39</v>
      </c>
      <c r="O355" s="159">
        <v>0</v>
      </c>
      <c r="P355" s="159">
        <f t="shared" si="75"/>
        <v>0</v>
      </c>
      <c r="Q355" s="159">
        <v>0</v>
      </c>
      <c r="R355" s="159">
        <f t="shared" si="76"/>
        <v>0</v>
      </c>
      <c r="S355" s="159">
        <v>0</v>
      </c>
      <c r="T355" s="160">
        <f t="shared" si="77"/>
        <v>0</v>
      </c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R355" s="161" t="s">
        <v>202</v>
      </c>
      <c r="AT355" s="161" t="s">
        <v>140</v>
      </c>
      <c r="AU355" s="161" t="s">
        <v>86</v>
      </c>
      <c r="AY355" s="14" t="s">
        <v>138</v>
      </c>
      <c r="BE355" s="162">
        <f t="shared" si="78"/>
        <v>0</v>
      </c>
      <c r="BF355" s="162">
        <f t="shared" si="79"/>
        <v>0</v>
      </c>
      <c r="BG355" s="162">
        <f t="shared" si="80"/>
        <v>0</v>
      </c>
      <c r="BH355" s="162">
        <f t="shared" si="81"/>
        <v>0</v>
      </c>
      <c r="BI355" s="162">
        <f t="shared" si="82"/>
        <v>0</v>
      </c>
      <c r="BJ355" s="14" t="s">
        <v>86</v>
      </c>
      <c r="BK355" s="162">
        <f t="shared" si="83"/>
        <v>0</v>
      </c>
      <c r="BL355" s="14" t="s">
        <v>202</v>
      </c>
      <c r="BM355" s="161" t="s">
        <v>969</v>
      </c>
    </row>
    <row r="356" spans="1:65" s="2" customFormat="1" ht="21.75" customHeight="1">
      <c r="A356" s="26"/>
      <c r="B356" s="149"/>
      <c r="C356" s="163" t="s">
        <v>970</v>
      </c>
      <c r="D356" s="163" t="s">
        <v>322</v>
      </c>
      <c r="E356" s="164" t="s">
        <v>971</v>
      </c>
      <c r="F356" s="165" t="s">
        <v>972</v>
      </c>
      <c r="G356" s="166" t="s">
        <v>299</v>
      </c>
      <c r="H356" s="167">
        <v>5</v>
      </c>
      <c r="I356" s="180"/>
      <c r="J356" s="168">
        <f t="shared" si="74"/>
        <v>0</v>
      </c>
      <c r="K356" s="169"/>
      <c r="L356" s="170"/>
      <c r="M356" s="171" t="s">
        <v>1</v>
      </c>
      <c r="N356" s="172" t="s">
        <v>39</v>
      </c>
      <c r="O356" s="159">
        <v>0</v>
      </c>
      <c r="P356" s="159">
        <f t="shared" si="75"/>
        <v>0</v>
      </c>
      <c r="Q356" s="159">
        <v>0</v>
      </c>
      <c r="R356" s="159">
        <f t="shared" si="76"/>
        <v>0</v>
      </c>
      <c r="S356" s="159">
        <v>0</v>
      </c>
      <c r="T356" s="160">
        <f t="shared" si="77"/>
        <v>0</v>
      </c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R356" s="161" t="s">
        <v>267</v>
      </c>
      <c r="AT356" s="161" t="s">
        <v>322</v>
      </c>
      <c r="AU356" s="161" t="s">
        <v>86</v>
      </c>
      <c r="AY356" s="14" t="s">
        <v>138</v>
      </c>
      <c r="BE356" s="162">
        <f t="shared" si="78"/>
        <v>0</v>
      </c>
      <c r="BF356" s="162">
        <f t="shared" si="79"/>
        <v>0</v>
      </c>
      <c r="BG356" s="162">
        <f t="shared" si="80"/>
        <v>0</v>
      </c>
      <c r="BH356" s="162">
        <f t="shared" si="81"/>
        <v>0</v>
      </c>
      <c r="BI356" s="162">
        <f t="shared" si="82"/>
        <v>0</v>
      </c>
      <c r="BJ356" s="14" t="s">
        <v>86</v>
      </c>
      <c r="BK356" s="162">
        <f t="shared" si="83"/>
        <v>0</v>
      </c>
      <c r="BL356" s="14" t="s">
        <v>202</v>
      </c>
      <c r="BM356" s="161" t="s">
        <v>973</v>
      </c>
    </row>
    <row r="357" spans="1:65" s="2" customFormat="1" ht="21.75" customHeight="1">
      <c r="A357" s="26"/>
      <c r="B357" s="149"/>
      <c r="C357" s="150" t="s">
        <v>974</v>
      </c>
      <c r="D357" s="150" t="s">
        <v>140</v>
      </c>
      <c r="E357" s="151" t="s">
        <v>975</v>
      </c>
      <c r="F357" s="152" t="s">
        <v>976</v>
      </c>
      <c r="G357" s="153" t="s">
        <v>299</v>
      </c>
      <c r="H357" s="154">
        <v>4</v>
      </c>
      <c r="I357" s="178"/>
      <c r="J357" s="155">
        <f t="shared" si="74"/>
        <v>0</v>
      </c>
      <c r="K357" s="156"/>
      <c r="L357" s="27"/>
      <c r="M357" s="157" t="s">
        <v>1</v>
      </c>
      <c r="N357" s="158" t="s">
        <v>39</v>
      </c>
      <c r="O357" s="159">
        <v>0</v>
      </c>
      <c r="P357" s="159">
        <f t="shared" si="75"/>
        <v>0</v>
      </c>
      <c r="Q357" s="159">
        <v>0</v>
      </c>
      <c r="R357" s="159">
        <f t="shared" si="76"/>
        <v>0</v>
      </c>
      <c r="S357" s="159">
        <v>0</v>
      </c>
      <c r="T357" s="160">
        <f t="shared" si="77"/>
        <v>0</v>
      </c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R357" s="161" t="s">
        <v>202</v>
      </c>
      <c r="AT357" s="161" t="s">
        <v>140</v>
      </c>
      <c r="AU357" s="161" t="s">
        <v>86</v>
      </c>
      <c r="AY357" s="14" t="s">
        <v>138</v>
      </c>
      <c r="BE357" s="162">
        <f t="shared" si="78"/>
        <v>0</v>
      </c>
      <c r="BF357" s="162">
        <f t="shared" si="79"/>
        <v>0</v>
      </c>
      <c r="BG357" s="162">
        <f t="shared" si="80"/>
        <v>0</v>
      </c>
      <c r="BH357" s="162">
        <f t="shared" si="81"/>
        <v>0</v>
      </c>
      <c r="BI357" s="162">
        <f t="shared" si="82"/>
        <v>0</v>
      </c>
      <c r="BJ357" s="14" t="s">
        <v>86</v>
      </c>
      <c r="BK357" s="162">
        <f t="shared" si="83"/>
        <v>0</v>
      </c>
      <c r="BL357" s="14" t="s">
        <v>202</v>
      </c>
      <c r="BM357" s="161" t="s">
        <v>977</v>
      </c>
    </row>
    <row r="358" spans="1:65" s="2" customFormat="1" ht="24.2" customHeight="1">
      <c r="A358" s="26"/>
      <c r="B358" s="149"/>
      <c r="C358" s="163" t="s">
        <v>978</v>
      </c>
      <c r="D358" s="163" t="s">
        <v>322</v>
      </c>
      <c r="E358" s="164" t="s">
        <v>979</v>
      </c>
      <c r="F358" s="165" t="s">
        <v>980</v>
      </c>
      <c r="G358" s="166" t="s">
        <v>299</v>
      </c>
      <c r="H358" s="167">
        <v>4</v>
      </c>
      <c r="I358" s="180"/>
      <c r="J358" s="168">
        <f t="shared" si="74"/>
        <v>0</v>
      </c>
      <c r="K358" s="169"/>
      <c r="L358" s="170"/>
      <c r="M358" s="171" t="s">
        <v>1</v>
      </c>
      <c r="N358" s="172" t="s">
        <v>39</v>
      </c>
      <c r="O358" s="159">
        <v>0</v>
      </c>
      <c r="P358" s="159">
        <f t="shared" si="75"/>
        <v>0</v>
      </c>
      <c r="Q358" s="159">
        <v>0</v>
      </c>
      <c r="R358" s="159">
        <f t="shared" si="76"/>
        <v>0</v>
      </c>
      <c r="S358" s="159">
        <v>0</v>
      </c>
      <c r="T358" s="160">
        <f t="shared" si="77"/>
        <v>0</v>
      </c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R358" s="161" t="s">
        <v>267</v>
      </c>
      <c r="AT358" s="161" t="s">
        <v>322</v>
      </c>
      <c r="AU358" s="161" t="s">
        <v>86</v>
      </c>
      <c r="AY358" s="14" t="s">
        <v>138</v>
      </c>
      <c r="BE358" s="162">
        <f t="shared" si="78"/>
        <v>0</v>
      </c>
      <c r="BF358" s="162">
        <f t="shared" si="79"/>
        <v>0</v>
      </c>
      <c r="BG358" s="162">
        <f t="shared" si="80"/>
        <v>0</v>
      </c>
      <c r="BH358" s="162">
        <f t="shared" si="81"/>
        <v>0</v>
      </c>
      <c r="BI358" s="162">
        <f t="shared" si="82"/>
        <v>0</v>
      </c>
      <c r="BJ358" s="14" t="s">
        <v>86</v>
      </c>
      <c r="BK358" s="162">
        <f t="shared" si="83"/>
        <v>0</v>
      </c>
      <c r="BL358" s="14" t="s">
        <v>202</v>
      </c>
      <c r="BM358" s="161" t="s">
        <v>981</v>
      </c>
    </row>
    <row r="359" spans="1:65" s="2" customFormat="1" ht="24.2" customHeight="1">
      <c r="A359" s="26"/>
      <c r="B359" s="149"/>
      <c r="C359" s="150" t="s">
        <v>982</v>
      </c>
      <c r="D359" s="150" t="s">
        <v>140</v>
      </c>
      <c r="E359" s="151" t="s">
        <v>983</v>
      </c>
      <c r="F359" s="152" t="s">
        <v>984</v>
      </c>
      <c r="G359" s="153" t="s">
        <v>148</v>
      </c>
      <c r="H359" s="154">
        <v>981</v>
      </c>
      <c r="I359" s="178"/>
      <c r="J359" s="155">
        <f t="shared" si="74"/>
        <v>0</v>
      </c>
      <c r="K359" s="156"/>
      <c r="L359" s="27"/>
      <c r="M359" s="157" t="s">
        <v>1</v>
      </c>
      <c r="N359" s="158" t="s">
        <v>39</v>
      </c>
      <c r="O359" s="159">
        <v>0</v>
      </c>
      <c r="P359" s="159">
        <f t="shared" si="75"/>
        <v>0</v>
      </c>
      <c r="Q359" s="159">
        <v>0</v>
      </c>
      <c r="R359" s="159">
        <f t="shared" si="76"/>
        <v>0</v>
      </c>
      <c r="S359" s="159">
        <v>0</v>
      </c>
      <c r="T359" s="160">
        <f t="shared" si="77"/>
        <v>0</v>
      </c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R359" s="161" t="s">
        <v>202</v>
      </c>
      <c r="AT359" s="161" t="s">
        <v>140</v>
      </c>
      <c r="AU359" s="161" t="s">
        <v>86</v>
      </c>
      <c r="AY359" s="14" t="s">
        <v>138</v>
      </c>
      <c r="BE359" s="162">
        <f t="shared" si="78"/>
        <v>0</v>
      </c>
      <c r="BF359" s="162">
        <f t="shared" si="79"/>
        <v>0</v>
      </c>
      <c r="BG359" s="162">
        <f t="shared" si="80"/>
        <v>0</v>
      </c>
      <c r="BH359" s="162">
        <f t="shared" si="81"/>
        <v>0</v>
      </c>
      <c r="BI359" s="162">
        <f t="shared" si="82"/>
        <v>0</v>
      </c>
      <c r="BJ359" s="14" t="s">
        <v>86</v>
      </c>
      <c r="BK359" s="162">
        <f t="shared" si="83"/>
        <v>0</v>
      </c>
      <c r="BL359" s="14" t="s">
        <v>202</v>
      </c>
      <c r="BM359" s="161" t="s">
        <v>985</v>
      </c>
    </row>
    <row r="360" spans="1:65" s="2" customFormat="1" ht="24.2" customHeight="1">
      <c r="A360" s="26"/>
      <c r="B360" s="149"/>
      <c r="C360" s="163" t="s">
        <v>986</v>
      </c>
      <c r="D360" s="163" t="s">
        <v>322</v>
      </c>
      <c r="E360" s="164" t="s">
        <v>987</v>
      </c>
      <c r="F360" s="165" t="s">
        <v>988</v>
      </c>
      <c r="G360" s="166" t="s">
        <v>148</v>
      </c>
      <c r="H360" s="167">
        <v>1216.44</v>
      </c>
      <c r="I360" s="180"/>
      <c r="J360" s="168">
        <f t="shared" si="74"/>
        <v>0</v>
      </c>
      <c r="K360" s="169"/>
      <c r="L360" s="170"/>
      <c r="M360" s="171" t="s">
        <v>1</v>
      </c>
      <c r="N360" s="172" t="s">
        <v>39</v>
      </c>
      <c r="O360" s="159">
        <v>0</v>
      </c>
      <c r="P360" s="159">
        <f t="shared" si="75"/>
        <v>0</v>
      </c>
      <c r="Q360" s="159">
        <v>0</v>
      </c>
      <c r="R360" s="159">
        <f t="shared" si="76"/>
        <v>0</v>
      </c>
      <c r="S360" s="159">
        <v>0</v>
      </c>
      <c r="T360" s="160">
        <f t="shared" si="77"/>
        <v>0</v>
      </c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R360" s="161" t="s">
        <v>267</v>
      </c>
      <c r="AT360" s="161" t="s">
        <v>322</v>
      </c>
      <c r="AU360" s="161" t="s">
        <v>86</v>
      </c>
      <c r="AY360" s="14" t="s">
        <v>138</v>
      </c>
      <c r="BE360" s="162">
        <f t="shared" si="78"/>
        <v>0</v>
      </c>
      <c r="BF360" s="162">
        <f t="shared" si="79"/>
        <v>0</v>
      </c>
      <c r="BG360" s="162">
        <f t="shared" si="80"/>
        <v>0</v>
      </c>
      <c r="BH360" s="162">
        <f t="shared" si="81"/>
        <v>0</v>
      </c>
      <c r="BI360" s="162">
        <f t="shared" si="82"/>
        <v>0</v>
      </c>
      <c r="BJ360" s="14" t="s">
        <v>86</v>
      </c>
      <c r="BK360" s="162">
        <f t="shared" si="83"/>
        <v>0</v>
      </c>
      <c r="BL360" s="14" t="s">
        <v>202</v>
      </c>
      <c r="BM360" s="161" t="s">
        <v>989</v>
      </c>
    </row>
    <row r="361" spans="1:65" s="2" customFormat="1" ht="24.2" customHeight="1">
      <c r="A361" s="26"/>
      <c r="B361" s="149"/>
      <c r="C361" s="163" t="s">
        <v>990</v>
      </c>
      <c r="D361" s="163" t="s">
        <v>322</v>
      </c>
      <c r="E361" s="164" t="s">
        <v>991</v>
      </c>
      <c r="F361" s="165" t="s">
        <v>992</v>
      </c>
      <c r="G361" s="166" t="s">
        <v>148</v>
      </c>
      <c r="H361" s="167">
        <v>981</v>
      </c>
      <c r="I361" s="180"/>
      <c r="J361" s="168">
        <f t="shared" si="74"/>
        <v>0</v>
      </c>
      <c r="K361" s="169"/>
      <c r="L361" s="170"/>
      <c r="M361" s="171" t="s">
        <v>1</v>
      </c>
      <c r="N361" s="172" t="s">
        <v>39</v>
      </c>
      <c r="O361" s="159">
        <v>0</v>
      </c>
      <c r="P361" s="159">
        <f t="shared" si="75"/>
        <v>0</v>
      </c>
      <c r="Q361" s="159">
        <v>0</v>
      </c>
      <c r="R361" s="159">
        <f t="shared" si="76"/>
        <v>0</v>
      </c>
      <c r="S361" s="159">
        <v>0</v>
      </c>
      <c r="T361" s="160">
        <f t="shared" si="77"/>
        <v>0</v>
      </c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R361" s="161" t="s">
        <v>267</v>
      </c>
      <c r="AT361" s="161" t="s">
        <v>322</v>
      </c>
      <c r="AU361" s="161" t="s">
        <v>86</v>
      </c>
      <c r="AY361" s="14" t="s">
        <v>138</v>
      </c>
      <c r="BE361" s="162">
        <f t="shared" si="78"/>
        <v>0</v>
      </c>
      <c r="BF361" s="162">
        <f t="shared" si="79"/>
        <v>0</v>
      </c>
      <c r="BG361" s="162">
        <f t="shared" si="80"/>
        <v>0</v>
      </c>
      <c r="BH361" s="162">
        <f t="shared" si="81"/>
        <v>0</v>
      </c>
      <c r="BI361" s="162">
        <f t="shared" si="82"/>
        <v>0</v>
      </c>
      <c r="BJ361" s="14" t="s">
        <v>86</v>
      </c>
      <c r="BK361" s="162">
        <f t="shared" si="83"/>
        <v>0</v>
      </c>
      <c r="BL361" s="14" t="s">
        <v>202</v>
      </c>
      <c r="BM361" s="161" t="s">
        <v>993</v>
      </c>
    </row>
    <row r="362" spans="1:65" s="2" customFormat="1" ht="24.2" customHeight="1">
      <c r="A362" s="26"/>
      <c r="B362" s="149"/>
      <c r="C362" s="163" t="s">
        <v>994</v>
      </c>
      <c r="D362" s="163" t="s">
        <v>322</v>
      </c>
      <c r="E362" s="164" t="s">
        <v>995</v>
      </c>
      <c r="F362" s="165" t="s">
        <v>996</v>
      </c>
      <c r="G362" s="166" t="s">
        <v>148</v>
      </c>
      <c r="H362" s="167">
        <v>1036.75</v>
      </c>
      <c r="I362" s="180"/>
      <c r="J362" s="168">
        <f t="shared" si="74"/>
        <v>0</v>
      </c>
      <c r="K362" s="169"/>
      <c r="L362" s="170"/>
      <c r="M362" s="171" t="s">
        <v>1</v>
      </c>
      <c r="N362" s="172" t="s">
        <v>39</v>
      </c>
      <c r="O362" s="159">
        <v>0</v>
      </c>
      <c r="P362" s="159">
        <f t="shared" si="75"/>
        <v>0</v>
      </c>
      <c r="Q362" s="159">
        <v>0</v>
      </c>
      <c r="R362" s="159">
        <f t="shared" si="76"/>
        <v>0</v>
      </c>
      <c r="S362" s="159">
        <v>0</v>
      </c>
      <c r="T362" s="160">
        <f t="shared" si="77"/>
        <v>0</v>
      </c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R362" s="161" t="s">
        <v>267</v>
      </c>
      <c r="AT362" s="161" t="s">
        <v>322</v>
      </c>
      <c r="AU362" s="161" t="s">
        <v>86</v>
      </c>
      <c r="AY362" s="14" t="s">
        <v>138</v>
      </c>
      <c r="BE362" s="162">
        <f t="shared" si="78"/>
        <v>0</v>
      </c>
      <c r="BF362" s="162">
        <f t="shared" si="79"/>
        <v>0</v>
      </c>
      <c r="BG362" s="162">
        <f t="shared" si="80"/>
        <v>0</v>
      </c>
      <c r="BH362" s="162">
        <f t="shared" si="81"/>
        <v>0</v>
      </c>
      <c r="BI362" s="162">
        <f t="shared" si="82"/>
        <v>0</v>
      </c>
      <c r="BJ362" s="14" t="s">
        <v>86</v>
      </c>
      <c r="BK362" s="162">
        <f t="shared" si="83"/>
        <v>0</v>
      </c>
      <c r="BL362" s="14" t="s">
        <v>202</v>
      </c>
      <c r="BM362" s="161" t="s">
        <v>997</v>
      </c>
    </row>
    <row r="363" spans="1:65" s="2" customFormat="1" ht="24.2" customHeight="1">
      <c r="A363" s="26"/>
      <c r="B363" s="149"/>
      <c r="C363" s="150" t="s">
        <v>998</v>
      </c>
      <c r="D363" s="150" t="s">
        <v>140</v>
      </c>
      <c r="E363" s="151" t="s">
        <v>999</v>
      </c>
      <c r="F363" s="152" t="s">
        <v>1000</v>
      </c>
      <c r="G363" s="153" t="s">
        <v>912</v>
      </c>
      <c r="H363" s="154">
        <v>8.1</v>
      </c>
      <c r="I363" s="178"/>
      <c r="J363" s="155">
        <f t="shared" si="74"/>
        <v>0</v>
      </c>
      <c r="K363" s="156"/>
      <c r="L363" s="27"/>
      <c r="M363" s="157" t="s">
        <v>1</v>
      </c>
      <c r="N363" s="158" t="s">
        <v>39</v>
      </c>
      <c r="O363" s="159">
        <v>0</v>
      </c>
      <c r="P363" s="159">
        <f t="shared" si="75"/>
        <v>0</v>
      </c>
      <c r="Q363" s="159">
        <v>0</v>
      </c>
      <c r="R363" s="159">
        <f t="shared" si="76"/>
        <v>0</v>
      </c>
      <c r="S363" s="159">
        <v>0</v>
      </c>
      <c r="T363" s="160">
        <f t="shared" si="77"/>
        <v>0</v>
      </c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R363" s="161" t="s">
        <v>202</v>
      </c>
      <c r="AT363" s="161" t="s">
        <v>140</v>
      </c>
      <c r="AU363" s="161" t="s">
        <v>86</v>
      </c>
      <c r="AY363" s="14" t="s">
        <v>138</v>
      </c>
      <c r="BE363" s="162">
        <f t="shared" si="78"/>
        <v>0</v>
      </c>
      <c r="BF363" s="162">
        <f t="shared" si="79"/>
        <v>0</v>
      </c>
      <c r="BG363" s="162">
        <f t="shared" si="80"/>
        <v>0</v>
      </c>
      <c r="BH363" s="162">
        <f t="shared" si="81"/>
        <v>0</v>
      </c>
      <c r="BI363" s="162">
        <f t="shared" si="82"/>
        <v>0</v>
      </c>
      <c r="BJ363" s="14" t="s">
        <v>86</v>
      </c>
      <c r="BK363" s="162">
        <f t="shared" si="83"/>
        <v>0</v>
      </c>
      <c r="BL363" s="14" t="s">
        <v>202</v>
      </c>
      <c r="BM363" s="161" t="s">
        <v>1001</v>
      </c>
    </row>
    <row r="364" spans="1:65" s="2" customFormat="1" ht="21.75" customHeight="1">
      <c r="A364" s="26"/>
      <c r="B364" s="149"/>
      <c r="C364" s="163" t="s">
        <v>1002</v>
      </c>
      <c r="D364" s="163" t="s">
        <v>322</v>
      </c>
      <c r="E364" s="164" t="s">
        <v>1003</v>
      </c>
      <c r="F364" s="165" t="s">
        <v>1004</v>
      </c>
      <c r="G364" s="166" t="s">
        <v>912</v>
      </c>
      <c r="H364" s="167">
        <v>8.1</v>
      </c>
      <c r="I364" s="180"/>
      <c r="J364" s="168">
        <f t="shared" si="74"/>
        <v>0</v>
      </c>
      <c r="K364" s="169"/>
      <c r="L364" s="170"/>
      <c r="M364" s="171" t="s">
        <v>1</v>
      </c>
      <c r="N364" s="172" t="s">
        <v>39</v>
      </c>
      <c r="O364" s="159">
        <v>0</v>
      </c>
      <c r="P364" s="159">
        <f t="shared" si="75"/>
        <v>0</v>
      </c>
      <c r="Q364" s="159">
        <v>0</v>
      </c>
      <c r="R364" s="159">
        <f t="shared" si="76"/>
        <v>0</v>
      </c>
      <c r="S364" s="159">
        <v>0</v>
      </c>
      <c r="T364" s="160">
        <f t="shared" si="77"/>
        <v>0</v>
      </c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R364" s="161" t="s">
        <v>267</v>
      </c>
      <c r="AT364" s="161" t="s">
        <v>322</v>
      </c>
      <c r="AU364" s="161" t="s">
        <v>86</v>
      </c>
      <c r="AY364" s="14" t="s">
        <v>138</v>
      </c>
      <c r="BE364" s="162">
        <f t="shared" si="78"/>
        <v>0</v>
      </c>
      <c r="BF364" s="162">
        <f t="shared" si="79"/>
        <v>0</v>
      </c>
      <c r="BG364" s="162">
        <f t="shared" si="80"/>
        <v>0</v>
      </c>
      <c r="BH364" s="162">
        <f t="shared" si="81"/>
        <v>0</v>
      </c>
      <c r="BI364" s="162">
        <f t="shared" si="82"/>
        <v>0</v>
      </c>
      <c r="BJ364" s="14" t="s">
        <v>86</v>
      </c>
      <c r="BK364" s="162">
        <f t="shared" si="83"/>
        <v>0</v>
      </c>
      <c r="BL364" s="14" t="s">
        <v>202</v>
      </c>
      <c r="BM364" s="161" t="s">
        <v>1005</v>
      </c>
    </row>
    <row r="365" spans="1:65" s="2" customFormat="1" ht="16.5" customHeight="1">
      <c r="A365" s="26"/>
      <c r="B365" s="149"/>
      <c r="C365" s="163" t="s">
        <v>1006</v>
      </c>
      <c r="D365" s="163" t="s">
        <v>322</v>
      </c>
      <c r="E365" s="164" t="s">
        <v>1007</v>
      </c>
      <c r="F365" s="165" t="s">
        <v>1008</v>
      </c>
      <c r="G365" s="166" t="s">
        <v>912</v>
      </c>
      <c r="H365" s="167">
        <v>8.1</v>
      </c>
      <c r="I365" s="180"/>
      <c r="J365" s="168">
        <f t="shared" si="74"/>
        <v>0</v>
      </c>
      <c r="K365" s="169"/>
      <c r="L365" s="170"/>
      <c r="M365" s="171" t="s">
        <v>1</v>
      </c>
      <c r="N365" s="172" t="s">
        <v>39</v>
      </c>
      <c r="O365" s="159">
        <v>0</v>
      </c>
      <c r="P365" s="159">
        <f t="shared" si="75"/>
        <v>0</v>
      </c>
      <c r="Q365" s="159">
        <v>0</v>
      </c>
      <c r="R365" s="159">
        <f t="shared" si="76"/>
        <v>0</v>
      </c>
      <c r="S365" s="159">
        <v>0</v>
      </c>
      <c r="T365" s="160">
        <f t="shared" si="77"/>
        <v>0</v>
      </c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R365" s="161" t="s">
        <v>267</v>
      </c>
      <c r="AT365" s="161" t="s">
        <v>322</v>
      </c>
      <c r="AU365" s="161" t="s">
        <v>86</v>
      </c>
      <c r="AY365" s="14" t="s">
        <v>138</v>
      </c>
      <c r="BE365" s="162">
        <f t="shared" si="78"/>
        <v>0</v>
      </c>
      <c r="BF365" s="162">
        <f t="shared" si="79"/>
        <v>0</v>
      </c>
      <c r="BG365" s="162">
        <f t="shared" si="80"/>
        <v>0</v>
      </c>
      <c r="BH365" s="162">
        <f t="shared" si="81"/>
        <v>0</v>
      </c>
      <c r="BI365" s="162">
        <f t="shared" si="82"/>
        <v>0</v>
      </c>
      <c r="BJ365" s="14" t="s">
        <v>86</v>
      </c>
      <c r="BK365" s="162">
        <f t="shared" si="83"/>
        <v>0</v>
      </c>
      <c r="BL365" s="14" t="s">
        <v>202</v>
      </c>
      <c r="BM365" s="161" t="s">
        <v>1009</v>
      </c>
    </row>
    <row r="366" spans="1:65" s="2" customFormat="1" ht="24.2" customHeight="1">
      <c r="A366" s="26"/>
      <c r="B366" s="149"/>
      <c r="C366" s="163" t="s">
        <v>1010</v>
      </c>
      <c r="D366" s="163" t="s">
        <v>322</v>
      </c>
      <c r="E366" s="164" t="s">
        <v>1011</v>
      </c>
      <c r="F366" s="165" t="s">
        <v>996</v>
      </c>
      <c r="G366" s="166" t="s">
        <v>912</v>
      </c>
      <c r="H366" s="167">
        <v>8.1</v>
      </c>
      <c r="I366" s="180"/>
      <c r="J366" s="168">
        <f t="shared" si="74"/>
        <v>0</v>
      </c>
      <c r="K366" s="169"/>
      <c r="L366" s="170"/>
      <c r="M366" s="171" t="s">
        <v>1</v>
      </c>
      <c r="N366" s="172" t="s">
        <v>39</v>
      </c>
      <c r="O366" s="159">
        <v>0</v>
      </c>
      <c r="P366" s="159">
        <f t="shared" si="75"/>
        <v>0</v>
      </c>
      <c r="Q366" s="159">
        <v>0</v>
      </c>
      <c r="R366" s="159">
        <f t="shared" si="76"/>
        <v>0</v>
      </c>
      <c r="S366" s="159">
        <v>0</v>
      </c>
      <c r="T366" s="160">
        <f t="shared" si="77"/>
        <v>0</v>
      </c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R366" s="161" t="s">
        <v>267</v>
      </c>
      <c r="AT366" s="161" t="s">
        <v>322</v>
      </c>
      <c r="AU366" s="161" t="s">
        <v>86</v>
      </c>
      <c r="AY366" s="14" t="s">
        <v>138</v>
      </c>
      <c r="BE366" s="162">
        <f t="shared" si="78"/>
        <v>0</v>
      </c>
      <c r="BF366" s="162">
        <f t="shared" si="79"/>
        <v>0</v>
      </c>
      <c r="BG366" s="162">
        <f t="shared" si="80"/>
        <v>0</v>
      </c>
      <c r="BH366" s="162">
        <f t="shared" si="81"/>
        <v>0</v>
      </c>
      <c r="BI366" s="162">
        <f t="shared" si="82"/>
        <v>0</v>
      </c>
      <c r="BJ366" s="14" t="s">
        <v>86</v>
      </c>
      <c r="BK366" s="162">
        <f t="shared" si="83"/>
        <v>0</v>
      </c>
      <c r="BL366" s="14" t="s">
        <v>202</v>
      </c>
      <c r="BM366" s="161" t="s">
        <v>1012</v>
      </c>
    </row>
    <row r="367" spans="1:65" s="2" customFormat="1" ht="24.2" customHeight="1">
      <c r="A367" s="26"/>
      <c r="B367" s="149"/>
      <c r="C367" s="150" t="s">
        <v>1013</v>
      </c>
      <c r="D367" s="150" t="s">
        <v>140</v>
      </c>
      <c r="E367" s="151" t="s">
        <v>1014</v>
      </c>
      <c r="F367" s="152" t="s">
        <v>1015</v>
      </c>
      <c r="G367" s="153" t="s">
        <v>912</v>
      </c>
      <c r="H367" s="154">
        <v>37.9</v>
      </c>
      <c r="I367" s="178"/>
      <c r="J367" s="155">
        <f t="shared" si="74"/>
        <v>0</v>
      </c>
      <c r="K367" s="156"/>
      <c r="L367" s="27"/>
      <c r="M367" s="157" t="s">
        <v>1</v>
      </c>
      <c r="N367" s="158" t="s">
        <v>39</v>
      </c>
      <c r="O367" s="159">
        <v>0</v>
      </c>
      <c r="P367" s="159">
        <f t="shared" si="75"/>
        <v>0</v>
      </c>
      <c r="Q367" s="159">
        <v>0</v>
      </c>
      <c r="R367" s="159">
        <f t="shared" si="76"/>
        <v>0</v>
      </c>
      <c r="S367" s="159">
        <v>0</v>
      </c>
      <c r="T367" s="160">
        <f t="shared" si="77"/>
        <v>0</v>
      </c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R367" s="161" t="s">
        <v>202</v>
      </c>
      <c r="AT367" s="161" t="s">
        <v>140</v>
      </c>
      <c r="AU367" s="161" t="s">
        <v>86</v>
      </c>
      <c r="AY367" s="14" t="s">
        <v>138</v>
      </c>
      <c r="BE367" s="162">
        <f t="shared" si="78"/>
        <v>0</v>
      </c>
      <c r="BF367" s="162">
        <f t="shared" si="79"/>
        <v>0</v>
      </c>
      <c r="BG367" s="162">
        <f t="shared" si="80"/>
        <v>0</v>
      </c>
      <c r="BH367" s="162">
        <f t="shared" si="81"/>
        <v>0</v>
      </c>
      <c r="BI367" s="162">
        <f t="shared" si="82"/>
        <v>0</v>
      </c>
      <c r="BJ367" s="14" t="s">
        <v>86</v>
      </c>
      <c r="BK367" s="162">
        <f t="shared" si="83"/>
        <v>0</v>
      </c>
      <c r="BL367" s="14" t="s">
        <v>202</v>
      </c>
      <c r="BM367" s="161" t="s">
        <v>1016</v>
      </c>
    </row>
    <row r="368" spans="1:65" s="2" customFormat="1" ht="24.2" customHeight="1">
      <c r="A368" s="26"/>
      <c r="B368" s="149"/>
      <c r="C368" s="163" t="s">
        <v>1017</v>
      </c>
      <c r="D368" s="163" t="s">
        <v>322</v>
      </c>
      <c r="E368" s="164" t="s">
        <v>1018</v>
      </c>
      <c r="F368" s="165" t="s">
        <v>1019</v>
      </c>
      <c r="G368" s="166" t="s">
        <v>912</v>
      </c>
      <c r="H368" s="167">
        <v>37.9</v>
      </c>
      <c r="I368" s="180"/>
      <c r="J368" s="168">
        <f t="shared" si="74"/>
        <v>0</v>
      </c>
      <c r="K368" s="169"/>
      <c r="L368" s="170"/>
      <c r="M368" s="171" t="s">
        <v>1</v>
      </c>
      <c r="N368" s="172" t="s">
        <v>39</v>
      </c>
      <c r="O368" s="159">
        <v>0</v>
      </c>
      <c r="P368" s="159">
        <f t="shared" si="75"/>
        <v>0</v>
      </c>
      <c r="Q368" s="159">
        <v>0</v>
      </c>
      <c r="R368" s="159">
        <f t="shared" si="76"/>
        <v>0</v>
      </c>
      <c r="S368" s="159">
        <v>0</v>
      </c>
      <c r="T368" s="160">
        <f t="shared" si="77"/>
        <v>0</v>
      </c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R368" s="161" t="s">
        <v>267</v>
      </c>
      <c r="AT368" s="161" t="s">
        <v>322</v>
      </c>
      <c r="AU368" s="161" t="s">
        <v>86</v>
      </c>
      <c r="AY368" s="14" t="s">
        <v>138</v>
      </c>
      <c r="BE368" s="162">
        <f t="shared" si="78"/>
        <v>0</v>
      </c>
      <c r="BF368" s="162">
        <f t="shared" si="79"/>
        <v>0</v>
      </c>
      <c r="BG368" s="162">
        <f t="shared" si="80"/>
        <v>0</v>
      </c>
      <c r="BH368" s="162">
        <f t="shared" si="81"/>
        <v>0</v>
      </c>
      <c r="BI368" s="162">
        <f t="shared" si="82"/>
        <v>0</v>
      </c>
      <c r="BJ368" s="14" t="s">
        <v>86</v>
      </c>
      <c r="BK368" s="162">
        <f t="shared" si="83"/>
        <v>0</v>
      </c>
      <c r="BL368" s="14" t="s">
        <v>202</v>
      </c>
      <c r="BM368" s="161" t="s">
        <v>1020</v>
      </c>
    </row>
    <row r="369" spans="1:65" s="2" customFormat="1" ht="16.5" customHeight="1">
      <c r="A369" s="26"/>
      <c r="B369" s="149"/>
      <c r="C369" s="163" t="s">
        <v>1021</v>
      </c>
      <c r="D369" s="163" t="s">
        <v>322</v>
      </c>
      <c r="E369" s="164" t="s">
        <v>1022</v>
      </c>
      <c r="F369" s="165" t="s">
        <v>1008</v>
      </c>
      <c r="G369" s="166" t="s">
        <v>912</v>
      </c>
      <c r="H369" s="167">
        <v>37.9</v>
      </c>
      <c r="I369" s="180"/>
      <c r="J369" s="168">
        <f t="shared" si="74"/>
        <v>0</v>
      </c>
      <c r="K369" s="169"/>
      <c r="L369" s="170"/>
      <c r="M369" s="171" t="s">
        <v>1</v>
      </c>
      <c r="N369" s="172" t="s">
        <v>39</v>
      </c>
      <c r="O369" s="159">
        <v>0</v>
      </c>
      <c r="P369" s="159">
        <f t="shared" si="75"/>
        <v>0</v>
      </c>
      <c r="Q369" s="159">
        <v>0</v>
      </c>
      <c r="R369" s="159">
        <f t="shared" si="76"/>
        <v>0</v>
      </c>
      <c r="S369" s="159">
        <v>0</v>
      </c>
      <c r="T369" s="160">
        <f t="shared" si="77"/>
        <v>0</v>
      </c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R369" s="161" t="s">
        <v>267</v>
      </c>
      <c r="AT369" s="161" t="s">
        <v>322</v>
      </c>
      <c r="AU369" s="161" t="s">
        <v>86</v>
      </c>
      <c r="AY369" s="14" t="s">
        <v>138</v>
      </c>
      <c r="BE369" s="162">
        <f t="shared" si="78"/>
        <v>0</v>
      </c>
      <c r="BF369" s="162">
        <f t="shared" si="79"/>
        <v>0</v>
      </c>
      <c r="BG369" s="162">
        <f t="shared" si="80"/>
        <v>0</v>
      </c>
      <c r="BH369" s="162">
        <f t="shared" si="81"/>
        <v>0</v>
      </c>
      <c r="BI369" s="162">
        <f t="shared" si="82"/>
        <v>0</v>
      </c>
      <c r="BJ369" s="14" t="s">
        <v>86</v>
      </c>
      <c r="BK369" s="162">
        <f t="shared" si="83"/>
        <v>0</v>
      </c>
      <c r="BL369" s="14" t="s">
        <v>202</v>
      </c>
      <c r="BM369" s="161" t="s">
        <v>1023</v>
      </c>
    </row>
    <row r="370" spans="1:65" s="2" customFormat="1" ht="24.2" customHeight="1">
      <c r="A370" s="26"/>
      <c r="B370" s="149"/>
      <c r="C370" s="163" t="s">
        <v>1024</v>
      </c>
      <c r="D370" s="163" t="s">
        <v>322</v>
      </c>
      <c r="E370" s="164" t="s">
        <v>1025</v>
      </c>
      <c r="F370" s="165" t="s">
        <v>996</v>
      </c>
      <c r="G370" s="166" t="s">
        <v>912</v>
      </c>
      <c r="H370" s="167">
        <v>37.9</v>
      </c>
      <c r="I370" s="180"/>
      <c r="J370" s="168">
        <f t="shared" si="74"/>
        <v>0</v>
      </c>
      <c r="K370" s="169"/>
      <c r="L370" s="170"/>
      <c r="M370" s="171" t="s">
        <v>1</v>
      </c>
      <c r="N370" s="172" t="s">
        <v>39</v>
      </c>
      <c r="O370" s="159">
        <v>0</v>
      </c>
      <c r="P370" s="159">
        <f t="shared" si="75"/>
        <v>0</v>
      </c>
      <c r="Q370" s="159">
        <v>0</v>
      </c>
      <c r="R370" s="159">
        <f t="shared" si="76"/>
        <v>0</v>
      </c>
      <c r="S370" s="159">
        <v>0</v>
      </c>
      <c r="T370" s="160">
        <f t="shared" si="77"/>
        <v>0</v>
      </c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R370" s="161" t="s">
        <v>267</v>
      </c>
      <c r="AT370" s="161" t="s">
        <v>322</v>
      </c>
      <c r="AU370" s="161" t="s">
        <v>86</v>
      </c>
      <c r="AY370" s="14" t="s">
        <v>138</v>
      </c>
      <c r="BE370" s="162">
        <f t="shared" si="78"/>
        <v>0</v>
      </c>
      <c r="BF370" s="162">
        <f t="shared" si="79"/>
        <v>0</v>
      </c>
      <c r="BG370" s="162">
        <f t="shared" si="80"/>
        <v>0</v>
      </c>
      <c r="BH370" s="162">
        <f t="shared" si="81"/>
        <v>0</v>
      </c>
      <c r="BI370" s="162">
        <f t="shared" si="82"/>
        <v>0</v>
      </c>
      <c r="BJ370" s="14" t="s">
        <v>86</v>
      </c>
      <c r="BK370" s="162">
        <f t="shared" si="83"/>
        <v>0</v>
      </c>
      <c r="BL370" s="14" t="s">
        <v>202</v>
      </c>
      <c r="BM370" s="161" t="s">
        <v>1026</v>
      </c>
    </row>
    <row r="371" spans="1:65" s="2" customFormat="1" ht="24.2" customHeight="1">
      <c r="A371" s="26"/>
      <c r="B371" s="149"/>
      <c r="C371" s="150" t="s">
        <v>1027</v>
      </c>
      <c r="D371" s="150" t="s">
        <v>140</v>
      </c>
      <c r="E371" s="151" t="s">
        <v>1028</v>
      </c>
      <c r="F371" s="152" t="s">
        <v>1029</v>
      </c>
      <c r="G371" s="153" t="s">
        <v>912</v>
      </c>
      <c r="H371" s="154">
        <v>29.8</v>
      </c>
      <c r="I371" s="178"/>
      <c r="J371" s="155">
        <f t="shared" si="74"/>
        <v>0</v>
      </c>
      <c r="K371" s="156"/>
      <c r="L371" s="27"/>
      <c r="M371" s="157" t="s">
        <v>1</v>
      </c>
      <c r="N371" s="158" t="s">
        <v>39</v>
      </c>
      <c r="O371" s="159">
        <v>0</v>
      </c>
      <c r="P371" s="159">
        <f t="shared" si="75"/>
        <v>0</v>
      </c>
      <c r="Q371" s="159">
        <v>0</v>
      </c>
      <c r="R371" s="159">
        <f t="shared" si="76"/>
        <v>0</v>
      </c>
      <c r="S371" s="159">
        <v>0</v>
      </c>
      <c r="T371" s="160">
        <f t="shared" si="77"/>
        <v>0</v>
      </c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R371" s="161" t="s">
        <v>202</v>
      </c>
      <c r="AT371" s="161" t="s">
        <v>140</v>
      </c>
      <c r="AU371" s="161" t="s">
        <v>86</v>
      </c>
      <c r="AY371" s="14" t="s">
        <v>138</v>
      </c>
      <c r="BE371" s="162">
        <f t="shared" si="78"/>
        <v>0</v>
      </c>
      <c r="BF371" s="162">
        <f t="shared" si="79"/>
        <v>0</v>
      </c>
      <c r="BG371" s="162">
        <f t="shared" si="80"/>
        <v>0</v>
      </c>
      <c r="BH371" s="162">
        <f t="shared" si="81"/>
        <v>0</v>
      </c>
      <c r="BI371" s="162">
        <f t="shared" si="82"/>
        <v>0</v>
      </c>
      <c r="BJ371" s="14" t="s">
        <v>86</v>
      </c>
      <c r="BK371" s="162">
        <f t="shared" si="83"/>
        <v>0</v>
      </c>
      <c r="BL371" s="14" t="s">
        <v>202</v>
      </c>
      <c r="BM371" s="161" t="s">
        <v>1030</v>
      </c>
    </row>
    <row r="372" spans="1:65" s="2" customFormat="1" ht="21.75" customHeight="1">
      <c r="A372" s="26"/>
      <c r="B372" s="149"/>
      <c r="C372" s="163" t="s">
        <v>1031</v>
      </c>
      <c r="D372" s="163" t="s">
        <v>322</v>
      </c>
      <c r="E372" s="164" t="s">
        <v>1032</v>
      </c>
      <c r="F372" s="165" t="s">
        <v>1033</v>
      </c>
      <c r="G372" s="166" t="s">
        <v>912</v>
      </c>
      <c r="H372" s="167">
        <v>29.8</v>
      </c>
      <c r="I372" s="180"/>
      <c r="J372" s="168">
        <f t="shared" si="74"/>
        <v>0</v>
      </c>
      <c r="K372" s="169"/>
      <c r="L372" s="170"/>
      <c r="M372" s="171" t="s">
        <v>1</v>
      </c>
      <c r="N372" s="172" t="s">
        <v>39</v>
      </c>
      <c r="O372" s="159">
        <v>0</v>
      </c>
      <c r="P372" s="159">
        <f t="shared" si="75"/>
        <v>0</v>
      </c>
      <c r="Q372" s="159">
        <v>0</v>
      </c>
      <c r="R372" s="159">
        <f t="shared" si="76"/>
        <v>0</v>
      </c>
      <c r="S372" s="159">
        <v>0</v>
      </c>
      <c r="T372" s="160">
        <f t="shared" si="77"/>
        <v>0</v>
      </c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R372" s="161" t="s">
        <v>267</v>
      </c>
      <c r="AT372" s="161" t="s">
        <v>322</v>
      </c>
      <c r="AU372" s="161" t="s">
        <v>86</v>
      </c>
      <c r="AY372" s="14" t="s">
        <v>138</v>
      </c>
      <c r="BE372" s="162">
        <f t="shared" si="78"/>
        <v>0</v>
      </c>
      <c r="BF372" s="162">
        <f t="shared" si="79"/>
        <v>0</v>
      </c>
      <c r="BG372" s="162">
        <f t="shared" si="80"/>
        <v>0</v>
      </c>
      <c r="BH372" s="162">
        <f t="shared" si="81"/>
        <v>0</v>
      </c>
      <c r="BI372" s="162">
        <f t="shared" si="82"/>
        <v>0</v>
      </c>
      <c r="BJ372" s="14" t="s">
        <v>86</v>
      </c>
      <c r="BK372" s="162">
        <f t="shared" si="83"/>
        <v>0</v>
      </c>
      <c r="BL372" s="14" t="s">
        <v>202</v>
      </c>
      <c r="BM372" s="161" t="s">
        <v>1034</v>
      </c>
    </row>
    <row r="373" spans="1:65" s="2" customFormat="1" ht="16.5" customHeight="1">
      <c r="A373" s="26"/>
      <c r="B373" s="149"/>
      <c r="C373" s="163" t="s">
        <v>1035</v>
      </c>
      <c r="D373" s="163" t="s">
        <v>322</v>
      </c>
      <c r="E373" s="164" t="s">
        <v>1036</v>
      </c>
      <c r="F373" s="165" t="s">
        <v>1008</v>
      </c>
      <c r="G373" s="166" t="s">
        <v>912</v>
      </c>
      <c r="H373" s="167">
        <v>29.8</v>
      </c>
      <c r="I373" s="180"/>
      <c r="J373" s="168">
        <f t="shared" ref="J373:J404" si="84">ROUND(I373*H373,2)</f>
        <v>0</v>
      </c>
      <c r="K373" s="169"/>
      <c r="L373" s="170"/>
      <c r="M373" s="171" t="s">
        <v>1</v>
      </c>
      <c r="N373" s="172" t="s">
        <v>39</v>
      </c>
      <c r="O373" s="159">
        <v>0</v>
      </c>
      <c r="P373" s="159">
        <f t="shared" ref="P373:P404" si="85">O373*H373</f>
        <v>0</v>
      </c>
      <c r="Q373" s="159">
        <v>0</v>
      </c>
      <c r="R373" s="159">
        <f t="shared" ref="R373:R404" si="86">Q373*H373</f>
        <v>0</v>
      </c>
      <c r="S373" s="159">
        <v>0</v>
      </c>
      <c r="T373" s="160">
        <f t="shared" ref="T373:T404" si="87">S373*H373</f>
        <v>0</v>
      </c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R373" s="161" t="s">
        <v>267</v>
      </c>
      <c r="AT373" s="161" t="s">
        <v>322</v>
      </c>
      <c r="AU373" s="161" t="s">
        <v>86</v>
      </c>
      <c r="AY373" s="14" t="s">
        <v>138</v>
      </c>
      <c r="BE373" s="162">
        <f t="shared" ref="BE373:BE404" si="88">IF(N373="základná",J373,0)</f>
        <v>0</v>
      </c>
      <c r="BF373" s="162">
        <f t="shared" ref="BF373:BF404" si="89">IF(N373="znížená",J373,0)</f>
        <v>0</v>
      </c>
      <c r="BG373" s="162">
        <f t="shared" ref="BG373:BG404" si="90">IF(N373="zákl. prenesená",J373,0)</f>
        <v>0</v>
      </c>
      <c r="BH373" s="162">
        <f t="shared" ref="BH373:BH404" si="91">IF(N373="zníž. prenesená",J373,0)</f>
        <v>0</v>
      </c>
      <c r="BI373" s="162">
        <f t="shared" ref="BI373:BI404" si="92">IF(N373="nulová",J373,0)</f>
        <v>0</v>
      </c>
      <c r="BJ373" s="14" t="s">
        <v>86</v>
      </c>
      <c r="BK373" s="162">
        <f t="shared" ref="BK373:BK404" si="93">ROUND(I373*H373,2)</f>
        <v>0</v>
      </c>
      <c r="BL373" s="14" t="s">
        <v>202</v>
      </c>
      <c r="BM373" s="161" t="s">
        <v>1037</v>
      </c>
    </row>
    <row r="374" spans="1:65" s="2" customFormat="1" ht="24.2" customHeight="1">
      <c r="A374" s="26"/>
      <c r="B374" s="149"/>
      <c r="C374" s="163" t="s">
        <v>1038</v>
      </c>
      <c r="D374" s="163" t="s">
        <v>322</v>
      </c>
      <c r="E374" s="164" t="s">
        <v>1039</v>
      </c>
      <c r="F374" s="165" t="s">
        <v>1040</v>
      </c>
      <c r="G374" s="166" t="s">
        <v>912</v>
      </c>
      <c r="H374" s="167">
        <v>29.8</v>
      </c>
      <c r="I374" s="180"/>
      <c r="J374" s="168">
        <f t="shared" si="84"/>
        <v>0</v>
      </c>
      <c r="K374" s="169"/>
      <c r="L374" s="170"/>
      <c r="M374" s="171" t="s">
        <v>1</v>
      </c>
      <c r="N374" s="172" t="s">
        <v>39</v>
      </c>
      <c r="O374" s="159">
        <v>0</v>
      </c>
      <c r="P374" s="159">
        <f t="shared" si="85"/>
        <v>0</v>
      </c>
      <c r="Q374" s="159">
        <v>0</v>
      </c>
      <c r="R374" s="159">
        <f t="shared" si="86"/>
        <v>0</v>
      </c>
      <c r="S374" s="159">
        <v>0</v>
      </c>
      <c r="T374" s="160">
        <f t="shared" si="87"/>
        <v>0</v>
      </c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R374" s="161" t="s">
        <v>267</v>
      </c>
      <c r="AT374" s="161" t="s">
        <v>322</v>
      </c>
      <c r="AU374" s="161" t="s">
        <v>86</v>
      </c>
      <c r="AY374" s="14" t="s">
        <v>138</v>
      </c>
      <c r="BE374" s="162">
        <f t="shared" si="88"/>
        <v>0</v>
      </c>
      <c r="BF374" s="162">
        <f t="shared" si="89"/>
        <v>0</v>
      </c>
      <c r="BG374" s="162">
        <f t="shared" si="90"/>
        <v>0</v>
      </c>
      <c r="BH374" s="162">
        <f t="shared" si="91"/>
        <v>0</v>
      </c>
      <c r="BI374" s="162">
        <f t="shared" si="92"/>
        <v>0</v>
      </c>
      <c r="BJ374" s="14" t="s">
        <v>86</v>
      </c>
      <c r="BK374" s="162">
        <f t="shared" si="93"/>
        <v>0</v>
      </c>
      <c r="BL374" s="14" t="s">
        <v>202</v>
      </c>
      <c r="BM374" s="161" t="s">
        <v>1041</v>
      </c>
    </row>
    <row r="375" spans="1:65" s="2" customFormat="1" ht="24.2" customHeight="1">
      <c r="A375" s="26"/>
      <c r="B375" s="149"/>
      <c r="C375" s="150" t="s">
        <v>1042</v>
      </c>
      <c r="D375" s="150" t="s">
        <v>140</v>
      </c>
      <c r="E375" s="151" t="s">
        <v>1043</v>
      </c>
      <c r="F375" s="152" t="s">
        <v>1044</v>
      </c>
      <c r="G375" s="153" t="s">
        <v>912</v>
      </c>
      <c r="H375" s="154">
        <v>60.13</v>
      </c>
      <c r="I375" s="178"/>
      <c r="J375" s="155">
        <f t="shared" si="84"/>
        <v>0</v>
      </c>
      <c r="K375" s="156"/>
      <c r="L375" s="27"/>
      <c r="M375" s="157" t="s">
        <v>1</v>
      </c>
      <c r="N375" s="158" t="s">
        <v>39</v>
      </c>
      <c r="O375" s="159">
        <v>0</v>
      </c>
      <c r="P375" s="159">
        <f t="shared" si="85"/>
        <v>0</v>
      </c>
      <c r="Q375" s="159">
        <v>0</v>
      </c>
      <c r="R375" s="159">
        <f t="shared" si="86"/>
        <v>0</v>
      </c>
      <c r="S375" s="159">
        <v>0</v>
      </c>
      <c r="T375" s="160">
        <f t="shared" si="87"/>
        <v>0</v>
      </c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R375" s="161" t="s">
        <v>202</v>
      </c>
      <c r="AT375" s="161" t="s">
        <v>140</v>
      </c>
      <c r="AU375" s="161" t="s">
        <v>86</v>
      </c>
      <c r="AY375" s="14" t="s">
        <v>138</v>
      </c>
      <c r="BE375" s="162">
        <f t="shared" si="88"/>
        <v>0</v>
      </c>
      <c r="BF375" s="162">
        <f t="shared" si="89"/>
        <v>0</v>
      </c>
      <c r="BG375" s="162">
        <f t="shared" si="90"/>
        <v>0</v>
      </c>
      <c r="BH375" s="162">
        <f t="shared" si="91"/>
        <v>0</v>
      </c>
      <c r="BI375" s="162">
        <f t="shared" si="92"/>
        <v>0</v>
      </c>
      <c r="BJ375" s="14" t="s">
        <v>86</v>
      </c>
      <c r="BK375" s="162">
        <f t="shared" si="93"/>
        <v>0</v>
      </c>
      <c r="BL375" s="14" t="s">
        <v>202</v>
      </c>
      <c r="BM375" s="161" t="s">
        <v>1045</v>
      </c>
    </row>
    <row r="376" spans="1:65" s="2" customFormat="1" ht="21.75" customHeight="1">
      <c r="A376" s="26"/>
      <c r="B376" s="149"/>
      <c r="C376" s="163" t="s">
        <v>1046</v>
      </c>
      <c r="D376" s="163" t="s">
        <v>322</v>
      </c>
      <c r="E376" s="164" t="s">
        <v>1047</v>
      </c>
      <c r="F376" s="165" t="s">
        <v>1048</v>
      </c>
      <c r="G376" s="166" t="s">
        <v>912</v>
      </c>
      <c r="H376" s="167">
        <v>60.13</v>
      </c>
      <c r="I376" s="180"/>
      <c r="J376" s="168">
        <f t="shared" si="84"/>
        <v>0</v>
      </c>
      <c r="K376" s="169"/>
      <c r="L376" s="170"/>
      <c r="M376" s="171" t="s">
        <v>1</v>
      </c>
      <c r="N376" s="172" t="s">
        <v>39</v>
      </c>
      <c r="O376" s="159">
        <v>0</v>
      </c>
      <c r="P376" s="159">
        <f t="shared" si="85"/>
        <v>0</v>
      </c>
      <c r="Q376" s="159">
        <v>0</v>
      </c>
      <c r="R376" s="159">
        <f t="shared" si="86"/>
        <v>0</v>
      </c>
      <c r="S376" s="159">
        <v>0</v>
      </c>
      <c r="T376" s="160">
        <f t="shared" si="87"/>
        <v>0</v>
      </c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R376" s="161" t="s">
        <v>267</v>
      </c>
      <c r="AT376" s="161" t="s">
        <v>322</v>
      </c>
      <c r="AU376" s="161" t="s">
        <v>86</v>
      </c>
      <c r="AY376" s="14" t="s">
        <v>138</v>
      </c>
      <c r="BE376" s="162">
        <f t="shared" si="88"/>
        <v>0</v>
      </c>
      <c r="BF376" s="162">
        <f t="shared" si="89"/>
        <v>0</v>
      </c>
      <c r="BG376" s="162">
        <f t="shared" si="90"/>
        <v>0</v>
      </c>
      <c r="BH376" s="162">
        <f t="shared" si="91"/>
        <v>0</v>
      </c>
      <c r="BI376" s="162">
        <f t="shared" si="92"/>
        <v>0</v>
      </c>
      <c r="BJ376" s="14" t="s">
        <v>86</v>
      </c>
      <c r="BK376" s="162">
        <f t="shared" si="93"/>
        <v>0</v>
      </c>
      <c r="BL376" s="14" t="s">
        <v>202</v>
      </c>
      <c r="BM376" s="161" t="s">
        <v>1049</v>
      </c>
    </row>
    <row r="377" spans="1:65" s="2" customFormat="1" ht="21.75" customHeight="1">
      <c r="A377" s="26"/>
      <c r="B377" s="149"/>
      <c r="C377" s="163" t="s">
        <v>1050</v>
      </c>
      <c r="D377" s="163" t="s">
        <v>322</v>
      </c>
      <c r="E377" s="164" t="s">
        <v>1051</v>
      </c>
      <c r="F377" s="165" t="s">
        <v>1052</v>
      </c>
      <c r="G377" s="166" t="s">
        <v>912</v>
      </c>
      <c r="H377" s="167">
        <v>60.13</v>
      </c>
      <c r="I377" s="180"/>
      <c r="J377" s="168">
        <f t="shared" si="84"/>
        <v>0</v>
      </c>
      <c r="K377" s="169"/>
      <c r="L377" s="170"/>
      <c r="M377" s="171" t="s">
        <v>1</v>
      </c>
      <c r="N377" s="172" t="s">
        <v>39</v>
      </c>
      <c r="O377" s="159">
        <v>0</v>
      </c>
      <c r="P377" s="159">
        <f t="shared" si="85"/>
        <v>0</v>
      </c>
      <c r="Q377" s="159">
        <v>0</v>
      </c>
      <c r="R377" s="159">
        <f t="shared" si="86"/>
        <v>0</v>
      </c>
      <c r="S377" s="159">
        <v>0</v>
      </c>
      <c r="T377" s="160">
        <f t="shared" si="87"/>
        <v>0</v>
      </c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R377" s="161" t="s">
        <v>267</v>
      </c>
      <c r="AT377" s="161" t="s">
        <v>322</v>
      </c>
      <c r="AU377" s="161" t="s">
        <v>86</v>
      </c>
      <c r="AY377" s="14" t="s">
        <v>138</v>
      </c>
      <c r="BE377" s="162">
        <f t="shared" si="88"/>
        <v>0</v>
      </c>
      <c r="BF377" s="162">
        <f t="shared" si="89"/>
        <v>0</v>
      </c>
      <c r="BG377" s="162">
        <f t="shared" si="90"/>
        <v>0</v>
      </c>
      <c r="BH377" s="162">
        <f t="shared" si="91"/>
        <v>0</v>
      </c>
      <c r="BI377" s="162">
        <f t="shared" si="92"/>
        <v>0</v>
      </c>
      <c r="BJ377" s="14" t="s">
        <v>86</v>
      </c>
      <c r="BK377" s="162">
        <f t="shared" si="93"/>
        <v>0</v>
      </c>
      <c r="BL377" s="14" t="s">
        <v>202</v>
      </c>
      <c r="BM377" s="161" t="s">
        <v>1053</v>
      </c>
    </row>
    <row r="378" spans="1:65" s="2" customFormat="1" ht="24.2" customHeight="1">
      <c r="A378" s="26"/>
      <c r="B378" s="149"/>
      <c r="C378" s="163" t="s">
        <v>1054</v>
      </c>
      <c r="D378" s="163" t="s">
        <v>322</v>
      </c>
      <c r="E378" s="164" t="s">
        <v>1055</v>
      </c>
      <c r="F378" s="165" t="s">
        <v>996</v>
      </c>
      <c r="G378" s="166" t="s">
        <v>912</v>
      </c>
      <c r="H378" s="167">
        <v>60.13</v>
      </c>
      <c r="I378" s="180"/>
      <c r="J378" s="168">
        <f t="shared" si="84"/>
        <v>0</v>
      </c>
      <c r="K378" s="169"/>
      <c r="L378" s="170"/>
      <c r="M378" s="171" t="s">
        <v>1</v>
      </c>
      <c r="N378" s="172" t="s">
        <v>39</v>
      </c>
      <c r="O378" s="159">
        <v>0</v>
      </c>
      <c r="P378" s="159">
        <f t="shared" si="85"/>
        <v>0</v>
      </c>
      <c r="Q378" s="159">
        <v>0</v>
      </c>
      <c r="R378" s="159">
        <f t="shared" si="86"/>
        <v>0</v>
      </c>
      <c r="S378" s="159">
        <v>0</v>
      </c>
      <c r="T378" s="160">
        <f t="shared" si="87"/>
        <v>0</v>
      </c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R378" s="161" t="s">
        <v>267</v>
      </c>
      <c r="AT378" s="161" t="s">
        <v>322</v>
      </c>
      <c r="AU378" s="161" t="s">
        <v>86</v>
      </c>
      <c r="AY378" s="14" t="s">
        <v>138</v>
      </c>
      <c r="BE378" s="162">
        <f t="shared" si="88"/>
        <v>0</v>
      </c>
      <c r="BF378" s="162">
        <f t="shared" si="89"/>
        <v>0</v>
      </c>
      <c r="BG378" s="162">
        <f t="shared" si="90"/>
        <v>0</v>
      </c>
      <c r="BH378" s="162">
        <f t="shared" si="91"/>
        <v>0</v>
      </c>
      <c r="BI378" s="162">
        <f t="shared" si="92"/>
        <v>0</v>
      </c>
      <c r="BJ378" s="14" t="s">
        <v>86</v>
      </c>
      <c r="BK378" s="162">
        <f t="shared" si="93"/>
        <v>0</v>
      </c>
      <c r="BL378" s="14" t="s">
        <v>202</v>
      </c>
      <c r="BM378" s="161" t="s">
        <v>1056</v>
      </c>
    </row>
    <row r="379" spans="1:65" s="2" customFormat="1" ht="24.2" customHeight="1">
      <c r="A379" s="26"/>
      <c r="B379" s="149"/>
      <c r="C379" s="150" t="s">
        <v>1057</v>
      </c>
      <c r="D379" s="150" t="s">
        <v>140</v>
      </c>
      <c r="E379" s="151" t="s">
        <v>1058</v>
      </c>
      <c r="F379" s="152" t="s">
        <v>1059</v>
      </c>
      <c r="G379" s="153" t="s">
        <v>912</v>
      </c>
      <c r="H379" s="154">
        <v>55.49</v>
      </c>
      <c r="I379" s="178"/>
      <c r="J379" s="155">
        <f t="shared" si="84"/>
        <v>0</v>
      </c>
      <c r="K379" s="156"/>
      <c r="L379" s="27"/>
      <c r="M379" s="157" t="s">
        <v>1</v>
      </c>
      <c r="N379" s="158" t="s">
        <v>39</v>
      </c>
      <c r="O379" s="159">
        <v>0</v>
      </c>
      <c r="P379" s="159">
        <f t="shared" si="85"/>
        <v>0</v>
      </c>
      <c r="Q379" s="159">
        <v>0</v>
      </c>
      <c r="R379" s="159">
        <f t="shared" si="86"/>
        <v>0</v>
      </c>
      <c r="S379" s="159">
        <v>0</v>
      </c>
      <c r="T379" s="160">
        <f t="shared" si="87"/>
        <v>0</v>
      </c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R379" s="161" t="s">
        <v>202</v>
      </c>
      <c r="AT379" s="161" t="s">
        <v>140</v>
      </c>
      <c r="AU379" s="161" t="s">
        <v>86</v>
      </c>
      <c r="AY379" s="14" t="s">
        <v>138</v>
      </c>
      <c r="BE379" s="162">
        <f t="shared" si="88"/>
        <v>0</v>
      </c>
      <c r="BF379" s="162">
        <f t="shared" si="89"/>
        <v>0</v>
      </c>
      <c r="BG379" s="162">
        <f t="shared" si="90"/>
        <v>0</v>
      </c>
      <c r="BH379" s="162">
        <f t="shared" si="91"/>
        <v>0</v>
      </c>
      <c r="BI379" s="162">
        <f t="shared" si="92"/>
        <v>0</v>
      </c>
      <c r="BJ379" s="14" t="s">
        <v>86</v>
      </c>
      <c r="BK379" s="162">
        <f t="shared" si="93"/>
        <v>0</v>
      </c>
      <c r="BL379" s="14" t="s">
        <v>202</v>
      </c>
      <c r="BM379" s="161" t="s">
        <v>1060</v>
      </c>
    </row>
    <row r="380" spans="1:65" s="2" customFormat="1" ht="24.2" customHeight="1">
      <c r="A380" s="26"/>
      <c r="B380" s="149"/>
      <c r="C380" s="163" t="s">
        <v>1061</v>
      </c>
      <c r="D380" s="163" t="s">
        <v>322</v>
      </c>
      <c r="E380" s="164" t="s">
        <v>1062</v>
      </c>
      <c r="F380" s="165" t="s">
        <v>1063</v>
      </c>
      <c r="G380" s="166" t="s">
        <v>912</v>
      </c>
      <c r="H380" s="167">
        <v>55.49</v>
      </c>
      <c r="I380" s="180"/>
      <c r="J380" s="168">
        <f t="shared" si="84"/>
        <v>0</v>
      </c>
      <c r="K380" s="169"/>
      <c r="L380" s="170"/>
      <c r="M380" s="171" t="s">
        <v>1</v>
      </c>
      <c r="N380" s="172" t="s">
        <v>39</v>
      </c>
      <c r="O380" s="159">
        <v>0</v>
      </c>
      <c r="P380" s="159">
        <f t="shared" si="85"/>
        <v>0</v>
      </c>
      <c r="Q380" s="159">
        <v>0</v>
      </c>
      <c r="R380" s="159">
        <f t="shared" si="86"/>
        <v>0</v>
      </c>
      <c r="S380" s="159">
        <v>0</v>
      </c>
      <c r="T380" s="160">
        <f t="shared" si="87"/>
        <v>0</v>
      </c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R380" s="161" t="s">
        <v>267</v>
      </c>
      <c r="AT380" s="161" t="s">
        <v>322</v>
      </c>
      <c r="AU380" s="161" t="s">
        <v>86</v>
      </c>
      <c r="AY380" s="14" t="s">
        <v>138</v>
      </c>
      <c r="BE380" s="162">
        <f t="shared" si="88"/>
        <v>0</v>
      </c>
      <c r="BF380" s="162">
        <f t="shared" si="89"/>
        <v>0</v>
      </c>
      <c r="BG380" s="162">
        <f t="shared" si="90"/>
        <v>0</v>
      </c>
      <c r="BH380" s="162">
        <f t="shared" si="91"/>
        <v>0</v>
      </c>
      <c r="BI380" s="162">
        <f t="shared" si="92"/>
        <v>0</v>
      </c>
      <c r="BJ380" s="14" t="s">
        <v>86</v>
      </c>
      <c r="BK380" s="162">
        <f t="shared" si="93"/>
        <v>0</v>
      </c>
      <c r="BL380" s="14" t="s">
        <v>202</v>
      </c>
      <c r="BM380" s="161" t="s">
        <v>1064</v>
      </c>
    </row>
    <row r="381" spans="1:65" s="2" customFormat="1" ht="16.5" customHeight="1">
      <c r="A381" s="26"/>
      <c r="B381" s="149"/>
      <c r="C381" s="163" t="s">
        <v>1065</v>
      </c>
      <c r="D381" s="163" t="s">
        <v>322</v>
      </c>
      <c r="E381" s="164" t="s">
        <v>1066</v>
      </c>
      <c r="F381" s="165" t="s">
        <v>1008</v>
      </c>
      <c r="G381" s="166" t="s">
        <v>912</v>
      </c>
      <c r="H381" s="167">
        <v>55.49</v>
      </c>
      <c r="I381" s="180"/>
      <c r="J381" s="168">
        <f t="shared" si="84"/>
        <v>0</v>
      </c>
      <c r="K381" s="169"/>
      <c r="L381" s="170"/>
      <c r="M381" s="171" t="s">
        <v>1</v>
      </c>
      <c r="N381" s="172" t="s">
        <v>39</v>
      </c>
      <c r="O381" s="159">
        <v>0</v>
      </c>
      <c r="P381" s="159">
        <f t="shared" si="85"/>
        <v>0</v>
      </c>
      <c r="Q381" s="159">
        <v>0</v>
      </c>
      <c r="R381" s="159">
        <f t="shared" si="86"/>
        <v>0</v>
      </c>
      <c r="S381" s="159">
        <v>0</v>
      </c>
      <c r="T381" s="160">
        <f t="shared" si="87"/>
        <v>0</v>
      </c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R381" s="161" t="s">
        <v>267</v>
      </c>
      <c r="AT381" s="161" t="s">
        <v>322</v>
      </c>
      <c r="AU381" s="161" t="s">
        <v>86</v>
      </c>
      <c r="AY381" s="14" t="s">
        <v>138</v>
      </c>
      <c r="BE381" s="162">
        <f t="shared" si="88"/>
        <v>0</v>
      </c>
      <c r="BF381" s="162">
        <f t="shared" si="89"/>
        <v>0</v>
      </c>
      <c r="BG381" s="162">
        <f t="shared" si="90"/>
        <v>0</v>
      </c>
      <c r="BH381" s="162">
        <f t="shared" si="91"/>
        <v>0</v>
      </c>
      <c r="BI381" s="162">
        <f t="shared" si="92"/>
        <v>0</v>
      </c>
      <c r="BJ381" s="14" t="s">
        <v>86</v>
      </c>
      <c r="BK381" s="162">
        <f t="shared" si="93"/>
        <v>0</v>
      </c>
      <c r="BL381" s="14" t="s">
        <v>202</v>
      </c>
      <c r="BM381" s="161" t="s">
        <v>1067</v>
      </c>
    </row>
    <row r="382" spans="1:65" s="2" customFormat="1" ht="24.2" customHeight="1">
      <c r="A382" s="26"/>
      <c r="B382" s="149"/>
      <c r="C382" s="163" t="s">
        <v>1068</v>
      </c>
      <c r="D382" s="163" t="s">
        <v>322</v>
      </c>
      <c r="E382" s="164" t="s">
        <v>1069</v>
      </c>
      <c r="F382" s="165" t="s">
        <v>996</v>
      </c>
      <c r="G382" s="166" t="s">
        <v>912</v>
      </c>
      <c r="H382" s="167">
        <v>55.49</v>
      </c>
      <c r="I382" s="180"/>
      <c r="J382" s="168">
        <f t="shared" si="84"/>
        <v>0</v>
      </c>
      <c r="K382" s="169"/>
      <c r="L382" s="170"/>
      <c r="M382" s="171" t="s">
        <v>1</v>
      </c>
      <c r="N382" s="172" t="s">
        <v>39</v>
      </c>
      <c r="O382" s="159">
        <v>0</v>
      </c>
      <c r="P382" s="159">
        <f t="shared" si="85"/>
        <v>0</v>
      </c>
      <c r="Q382" s="159">
        <v>0</v>
      </c>
      <c r="R382" s="159">
        <f t="shared" si="86"/>
        <v>0</v>
      </c>
      <c r="S382" s="159">
        <v>0</v>
      </c>
      <c r="T382" s="160">
        <f t="shared" si="87"/>
        <v>0</v>
      </c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R382" s="161" t="s">
        <v>267</v>
      </c>
      <c r="AT382" s="161" t="s">
        <v>322</v>
      </c>
      <c r="AU382" s="161" t="s">
        <v>86</v>
      </c>
      <c r="AY382" s="14" t="s">
        <v>138</v>
      </c>
      <c r="BE382" s="162">
        <f t="shared" si="88"/>
        <v>0</v>
      </c>
      <c r="BF382" s="162">
        <f t="shared" si="89"/>
        <v>0</v>
      </c>
      <c r="BG382" s="162">
        <f t="shared" si="90"/>
        <v>0</v>
      </c>
      <c r="BH382" s="162">
        <f t="shared" si="91"/>
        <v>0</v>
      </c>
      <c r="BI382" s="162">
        <f t="shared" si="92"/>
        <v>0</v>
      </c>
      <c r="BJ382" s="14" t="s">
        <v>86</v>
      </c>
      <c r="BK382" s="162">
        <f t="shared" si="93"/>
        <v>0</v>
      </c>
      <c r="BL382" s="14" t="s">
        <v>202</v>
      </c>
      <c r="BM382" s="161" t="s">
        <v>1070</v>
      </c>
    </row>
    <row r="383" spans="1:65" s="2" customFormat="1" ht="24.2" customHeight="1">
      <c r="A383" s="26"/>
      <c r="B383" s="149"/>
      <c r="C383" s="150" t="s">
        <v>1071</v>
      </c>
      <c r="D383" s="150" t="s">
        <v>140</v>
      </c>
      <c r="E383" s="151" t="s">
        <v>1072</v>
      </c>
      <c r="F383" s="152" t="s">
        <v>1073</v>
      </c>
      <c r="G383" s="153" t="s">
        <v>912</v>
      </c>
      <c r="H383" s="154">
        <v>51.8</v>
      </c>
      <c r="I383" s="178"/>
      <c r="J383" s="155">
        <f t="shared" si="84"/>
        <v>0</v>
      </c>
      <c r="K383" s="156"/>
      <c r="L383" s="27"/>
      <c r="M383" s="157" t="s">
        <v>1</v>
      </c>
      <c r="N383" s="158" t="s">
        <v>39</v>
      </c>
      <c r="O383" s="159">
        <v>0</v>
      </c>
      <c r="P383" s="159">
        <f t="shared" si="85"/>
        <v>0</v>
      </c>
      <c r="Q383" s="159">
        <v>0</v>
      </c>
      <c r="R383" s="159">
        <f t="shared" si="86"/>
        <v>0</v>
      </c>
      <c r="S383" s="159">
        <v>0</v>
      </c>
      <c r="T383" s="160">
        <f t="shared" si="87"/>
        <v>0</v>
      </c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R383" s="161" t="s">
        <v>202</v>
      </c>
      <c r="AT383" s="161" t="s">
        <v>140</v>
      </c>
      <c r="AU383" s="161" t="s">
        <v>86</v>
      </c>
      <c r="AY383" s="14" t="s">
        <v>138</v>
      </c>
      <c r="BE383" s="162">
        <f t="shared" si="88"/>
        <v>0</v>
      </c>
      <c r="BF383" s="162">
        <f t="shared" si="89"/>
        <v>0</v>
      </c>
      <c r="BG383" s="162">
        <f t="shared" si="90"/>
        <v>0</v>
      </c>
      <c r="BH383" s="162">
        <f t="shared" si="91"/>
        <v>0</v>
      </c>
      <c r="BI383" s="162">
        <f t="shared" si="92"/>
        <v>0</v>
      </c>
      <c r="BJ383" s="14" t="s">
        <v>86</v>
      </c>
      <c r="BK383" s="162">
        <f t="shared" si="93"/>
        <v>0</v>
      </c>
      <c r="BL383" s="14" t="s">
        <v>202</v>
      </c>
      <c r="BM383" s="161" t="s">
        <v>1074</v>
      </c>
    </row>
    <row r="384" spans="1:65" s="2" customFormat="1" ht="21.75" customHeight="1">
      <c r="A384" s="26"/>
      <c r="B384" s="149"/>
      <c r="C384" s="163" t="s">
        <v>1075</v>
      </c>
      <c r="D384" s="163" t="s">
        <v>322</v>
      </c>
      <c r="E384" s="164" t="s">
        <v>1076</v>
      </c>
      <c r="F384" s="165" t="s">
        <v>1077</v>
      </c>
      <c r="G384" s="166" t="s">
        <v>912</v>
      </c>
      <c r="H384" s="167">
        <v>51.8</v>
      </c>
      <c r="I384" s="180"/>
      <c r="J384" s="168">
        <f t="shared" si="84"/>
        <v>0</v>
      </c>
      <c r="K384" s="169"/>
      <c r="L384" s="170"/>
      <c r="M384" s="171" t="s">
        <v>1</v>
      </c>
      <c r="N384" s="172" t="s">
        <v>39</v>
      </c>
      <c r="O384" s="159">
        <v>0</v>
      </c>
      <c r="P384" s="159">
        <f t="shared" si="85"/>
        <v>0</v>
      </c>
      <c r="Q384" s="159">
        <v>0</v>
      </c>
      <c r="R384" s="159">
        <f t="shared" si="86"/>
        <v>0</v>
      </c>
      <c r="S384" s="159">
        <v>0</v>
      </c>
      <c r="T384" s="160">
        <f t="shared" si="87"/>
        <v>0</v>
      </c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R384" s="161" t="s">
        <v>267</v>
      </c>
      <c r="AT384" s="161" t="s">
        <v>322</v>
      </c>
      <c r="AU384" s="161" t="s">
        <v>86</v>
      </c>
      <c r="AY384" s="14" t="s">
        <v>138</v>
      </c>
      <c r="BE384" s="162">
        <f t="shared" si="88"/>
        <v>0</v>
      </c>
      <c r="BF384" s="162">
        <f t="shared" si="89"/>
        <v>0</v>
      </c>
      <c r="BG384" s="162">
        <f t="shared" si="90"/>
        <v>0</v>
      </c>
      <c r="BH384" s="162">
        <f t="shared" si="91"/>
        <v>0</v>
      </c>
      <c r="BI384" s="162">
        <f t="shared" si="92"/>
        <v>0</v>
      </c>
      <c r="BJ384" s="14" t="s">
        <v>86</v>
      </c>
      <c r="BK384" s="162">
        <f t="shared" si="93"/>
        <v>0</v>
      </c>
      <c r="BL384" s="14" t="s">
        <v>202</v>
      </c>
      <c r="BM384" s="161" t="s">
        <v>1078</v>
      </c>
    </row>
    <row r="385" spans="1:65" s="2" customFormat="1" ht="16.5" customHeight="1">
      <c r="A385" s="26"/>
      <c r="B385" s="149"/>
      <c r="C385" s="163" t="s">
        <v>1079</v>
      </c>
      <c r="D385" s="163" t="s">
        <v>322</v>
      </c>
      <c r="E385" s="164" t="s">
        <v>1080</v>
      </c>
      <c r="F385" s="165" t="s">
        <v>1081</v>
      </c>
      <c r="G385" s="166" t="s">
        <v>912</v>
      </c>
      <c r="H385" s="167">
        <v>51.8</v>
      </c>
      <c r="I385" s="180"/>
      <c r="J385" s="168">
        <f t="shared" si="84"/>
        <v>0</v>
      </c>
      <c r="K385" s="169"/>
      <c r="L385" s="170"/>
      <c r="M385" s="171" t="s">
        <v>1</v>
      </c>
      <c r="N385" s="172" t="s">
        <v>39</v>
      </c>
      <c r="O385" s="159">
        <v>0</v>
      </c>
      <c r="P385" s="159">
        <f t="shared" si="85"/>
        <v>0</v>
      </c>
      <c r="Q385" s="159">
        <v>0</v>
      </c>
      <c r="R385" s="159">
        <f t="shared" si="86"/>
        <v>0</v>
      </c>
      <c r="S385" s="159">
        <v>0</v>
      </c>
      <c r="T385" s="160">
        <f t="shared" si="87"/>
        <v>0</v>
      </c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R385" s="161" t="s">
        <v>267</v>
      </c>
      <c r="AT385" s="161" t="s">
        <v>322</v>
      </c>
      <c r="AU385" s="161" t="s">
        <v>86</v>
      </c>
      <c r="AY385" s="14" t="s">
        <v>138</v>
      </c>
      <c r="BE385" s="162">
        <f t="shared" si="88"/>
        <v>0</v>
      </c>
      <c r="BF385" s="162">
        <f t="shared" si="89"/>
        <v>0</v>
      </c>
      <c r="BG385" s="162">
        <f t="shared" si="90"/>
        <v>0</v>
      </c>
      <c r="BH385" s="162">
        <f t="shared" si="91"/>
        <v>0</v>
      </c>
      <c r="BI385" s="162">
        <f t="shared" si="92"/>
        <v>0</v>
      </c>
      <c r="BJ385" s="14" t="s">
        <v>86</v>
      </c>
      <c r="BK385" s="162">
        <f t="shared" si="93"/>
        <v>0</v>
      </c>
      <c r="BL385" s="14" t="s">
        <v>202</v>
      </c>
      <c r="BM385" s="161" t="s">
        <v>1082</v>
      </c>
    </row>
    <row r="386" spans="1:65" s="2" customFormat="1" ht="24.2" customHeight="1">
      <c r="A386" s="26"/>
      <c r="B386" s="149"/>
      <c r="C386" s="163" t="s">
        <v>1083</v>
      </c>
      <c r="D386" s="163" t="s">
        <v>322</v>
      </c>
      <c r="E386" s="164" t="s">
        <v>1084</v>
      </c>
      <c r="F386" s="165" t="s">
        <v>1085</v>
      </c>
      <c r="G386" s="166" t="s">
        <v>912</v>
      </c>
      <c r="H386" s="167">
        <v>51.8</v>
      </c>
      <c r="I386" s="180"/>
      <c r="J386" s="168">
        <f t="shared" si="84"/>
        <v>0</v>
      </c>
      <c r="K386" s="169"/>
      <c r="L386" s="170"/>
      <c r="M386" s="171" t="s">
        <v>1</v>
      </c>
      <c r="N386" s="172" t="s">
        <v>39</v>
      </c>
      <c r="O386" s="159">
        <v>0</v>
      </c>
      <c r="P386" s="159">
        <f t="shared" si="85"/>
        <v>0</v>
      </c>
      <c r="Q386" s="159">
        <v>0</v>
      </c>
      <c r="R386" s="159">
        <f t="shared" si="86"/>
        <v>0</v>
      </c>
      <c r="S386" s="159">
        <v>0</v>
      </c>
      <c r="T386" s="160">
        <f t="shared" si="87"/>
        <v>0</v>
      </c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R386" s="161" t="s">
        <v>267</v>
      </c>
      <c r="AT386" s="161" t="s">
        <v>322</v>
      </c>
      <c r="AU386" s="161" t="s">
        <v>86</v>
      </c>
      <c r="AY386" s="14" t="s">
        <v>138</v>
      </c>
      <c r="BE386" s="162">
        <f t="shared" si="88"/>
        <v>0</v>
      </c>
      <c r="BF386" s="162">
        <f t="shared" si="89"/>
        <v>0</v>
      </c>
      <c r="BG386" s="162">
        <f t="shared" si="90"/>
        <v>0</v>
      </c>
      <c r="BH386" s="162">
        <f t="shared" si="91"/>
        <v>0</v>
      </c>
      <c r="BI386" s="162">
        <f t="shared" si="92"/>
        <v>0</v>
      </c>
      <c r="BJ386" s="14" t="s">
        <v>86</v>
      </c>
      <c r="BK386" s="162">
        <f t="shared" si="93"/>
        <v>0</v>
      </c>
      <c r="BL386" s="14" t="s">
        <v>202</v>
      </c>
      <c r="BM386" s="161" t="s">
        <v>1086</v>
      </c>
    </row>
    <row r="387" spans="1:65" s="2" customFormat="1" ht="24.2" customHeight="1">
      <c r="A387" s="26"/>
      <c r="B387" s="149"/>
      <c r="C387" s="150" t="s">
        <v>1087</v>
      </c>
      <c r="D387" s="150" t="s">
        <v>140</v>
      </c>
      <c r="E387" s="151" t="s">
        <v>1088</v>
      </c>
      <c r="F387" s="152" t="s">
        <v>1089</v>
      </c>
      <c r="G387" s="153" t="s">
        <v>912</v>
      </c>
      <c r="H387" s="154">
        <v>77.52</v>
      </c>
      <c r="I387" s="178"/>
      <c r="J387" s="155">
        <f t="shared" si="84"/>
        <v>0</v>
      </c>
      <c r="K387" s="156"/>
      <c r="L387" s="27"/>
      <c r="M387" s="157" t="s">
        <v>1</v>
      </c>
      <c r="N387" s="158" t="s">
        <v>39</v>
      </c>
      <c r="O387" s="159">
        <v>0</v>
      </c>
      <c r="P387" s="159">
        <f t="shared" si="85"/>
        <v>0</v>
      </c>
      <c r="Q387" s="159">
        <v>0</v>
      </c>
      <c r="R387" s="159">
        <f t="shared" si="86"/>
        <v>0</v>
      </c>
      <c r="S387" s="159">
        <v>0</v>
      </c>
      <c r="T387" s="160">
        <f t="shared" si="87"/>
        <v>0</v>
      </c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R387" s="161" t="s">
        <v>202</v>
      </c>
      <c r="AT387" s="161" t="s">
        <v>140</v>
      </c>
      <c r="AU387" s="161" t="s">
        <v>86</v>
      </c>
      <c r="AY387" s="14" t="s">
        <v>138</v>
      </c>
      <c r="BE387" s="162">
        <f t="shared" si="88"/>
        <v>0</v>
      </c>
      <c r="BF387" s="162">
        <f t="shared" si="89"/>
        <v>0</v>
      </c>
      <c r="BG387" s="162">
        <f t="shared" si="90"/>
        <v>0</v>
      </c>
      <c r="BH387" s="162">
        <f t="shared" si="91"/>
        <v>0</v>
      </c>
      <c r="BI387" s="162">
        <f t="shared" si="92"/>
        <v>0</v>
      </c>
      <c r="BJ387" s="14" t="s">
        <v>86</v>
      </c>
      <c r="BK387" s="162">
        <f t="shared" si="93"/>
        <v>0</v>
      </c>
      <c r="BL387" s="14" t="s">
        <v>202</v>
      </c>
      <c r="BM387" s="161" t="s">
        <v>1090</v>
      </c>
    </row>
    <row r="388" spans="1:65" s="2" customFormat="1" ht="21.75" customHeight="1">
      <c r="A388" s="26"/>
      <c r="B388" s="149"/>
      <c r="C388" s="163" t="s">
        <v>1091</v>
      </c>
      <c r="D388" s="163" t="s">
        <v>322</v>
      </c>
      <c r="E388" s="164" t="s">
        <v>1092</v>
      </c>
      <c r="F388" s="165" t="s">
        <v>1093</v>
      </c>
      <c r="G388" s="166" t="s">
        <v>912</v>
      </c>
      <c r="H388" s="167">
        <v>77.52</v>
      </c>
      <c r="I388" s="180"/>
      <c r="J388" s="168">
        <f t="shared" si="84"/>
        <v>0</v>
      </c>
      <c r="K388" s="169"/>
      <c r="L388" s="170"/>
      <c r="M388" s="171" t="s">
        <v>1</v>
      </c>
      <c r="N388" s="172" t="s">
        <v>39</v>
      </c>
      <c r="O388" s="159">
        <v>0</v>
      </c>
      <c r="P388" s="159">
        <f t="shared" si="85"/>
        <v>0</v>
      </c>
      <c r="Q388" s="159">
        <v>0</v>
      </c>
      <c r="R388" s="159">
        <f t="shared" si="86"/>
        <v>0</v>
      </c>
      <c r="S388" s="159">
        <v>0</v>
      </c>
      <c r="T388" s="160">
        <f t="shared" si="87"/>
        <v>0</v>
      </c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R388" s="161" t="s">
        <v>267</v>
      </c>
      <c r="AT388" s="161" t="s">
        <v>322</v>
      </c>
      <c r="AU388" s="161" t="s">
        <v>86</v>
      </c>
      <c r="AY388" s="14" t="s">
        <v>138</v>
      </c>
      <c r="BE388" s="162">
        <f t="shared" si="88"/>
        <v>0</v>
      </c>
      <c r="BF388" s="162">
        <f t="shared" si="89"/>
        <v>0</v>
      </c>
      <c r="BG388" s="162">
        <f t="shared" si="90"/>
        <v>0</v>
      </c>
      <c r="BH388" s="162">
        <f t="shared" si="91"/>
        <v>0</v>
      </c>
      <c r="BI388" s="162">
        <f t="shared" si="92"/>
        <v>0</v>
      </c>
      <c r="BJ388" s="14" t="s">
        <v>86</v>
      </c>
      <c r="BK388" s="162">
        <f t="shared" si="93"/>
        <v>0</v>
      </c>
      <c r="BL388" s="14" t="s">
        <v>202</v>
      </c>
      <c r="BM388" s="161" t="s">
        <v>1094</v>
      </c>
    </row>
    <row r="389" spans="1:65" s="2" customFormat="1" ht="16.5" customHeight="1">
      <c r="A389" s="26"/>
      <c r="B389" s="149"/>
      <c r="C389" s="163" t="s">
        <v>1095</v>
      </c>
      <c r="D389" s="163" t="s">
        <v>322</v>
      </c>
      <c r="E389" s="164" t="s">
        <v>1096</v>
      </c>
      <c r="F389" s="165" t="s">
        <v>1081</v>
      </c>
      <c r="G389" s="166" t="s">
        <v>912</v>
      </c>
      <c r="H389" s="167">
        <v>77.52</v>
      </c>
      <c r="I389" s="180"/>
      <c r="J389" s="168">
        <f t="shared" si="84"/>
        <v>0</v>
      </c>
      <c r="K389" s="169"/>
      <c r="L389" s="170"/>
      <c r="M389" s="171" t="s">
        <v>1</v>
      </c>
      <c r="N389" s="172" t="s">
        <v>39</v>
      </c>
      <c r="O389" s="159">
        <v>0</v>
      </c>
      <c r="P389" s="159">
        <f t="shared" si="85"/>
        <v>0</v>
      </c>
      <c r="Q389" s="159">
        <v>0</v>
      </c>
      <c r="R389" s="159">
        <f t="shared" si="86"/>
        <v>0</v>
      </c>
      <c r="S389" s="159">
        <v>0</v>
      </c>
      <c r="T389" s="160">
        <f t="shared" si="87"/>
        <v>0</v>
      </c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R389" s="161" t="s">
        <v>267</v>
      </c>
      <c r="AT389" s="161" t="s">
        <v>322</v>
      </c>
      <c r="AU389" s="161" t="s">
        <v>86</v>
      </c>
      <c r="AY389" s="14" t="s">
        <v>138</v>
      </c>
      <c r="BE389" s="162">
        <f t="shared" si="88"/>
        <v>0</v>
      </c>
      <c r="BF389" s="162">
        <f t="shared" si="89"/>
        <v>0</v>
      </c>
      <c r="BG389" s="162">
        <f t="shared" si="90"/>
        <v>0</v>
      </c>
      <c r="BH389" s="162">
        <f t="shared" si="91"/>
        <v>0</v>
      </c>
      <c r="BI389" s="162">
        <f t="shared" si="92"/>
        <v>0</v>
      </c>
      <c r="BJ389" s="14" t="s">
        <v>86</v>
      </c>
      <c r="BK389" s="162">
        <f t="shared" si="93"/>
        <v>0</v>
      </c>
      <c r="BL389" s="14" t="s">
        <v>202</v>
      </c>
      <c r="BM389" s="161" t="s">
        <v>1097</v>
      </c>
    </row>
    <row r="390" spans="1:65" s="2" customFormat="1" ht="24.2" customHeight="1">
      <c r="A390" s="26"/>
      <c r="B390" s="149"/>
      <c r="C390" s="150" t="s">
        <v>1098</v>
      </c>
      <c r="D390" s="150" t="s">
        <v>140</v>
      </c>
      <c r="E390" s="151" t="s">
        <v>1099</v>
      </c>
      <c r="F390" s="152" t="s">
        <v>1100</v>
      </c>
      <c r="G390" s="153" t="s">
        <v>912</v>
      </c>
      <c r="H390" s="154">
        <v>60.01</v>
      </c>
      <c r="I390" s="178"/>
      <c r="J390" s="155">
        <f t="shared" si="84"/>
        <v>0</v>
      </c>
      <c r="K390" s="156"/>
      <c r="L390" s="27"/>
      <c r="M390" s="157" t="s">
        <v>1</v>
      </c>
      <c r="N390" s="158" t="s">
        <v>39</v>
      </c>
      <c r="O390" s="159">
        <v>0</v>
      </c>
      <c r="P390" s="159">
        <f t="shared" si="85"/>
        <v>0</v>
      </c>
      <c r="Q390" s="159">
        <v>0</v>
      </c>
      <c r="R390" s="159">
        <f t="shared" si="86"/>
        <v>0</v>
      </c>
      <c r="S390" s="159">
        <v>0</v>
      </c>
      <c r="T390" s="160">
        <f t="shared" si="87"/>
        <v>0</v>
      </c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R390" s="161" t="s">
        <v>202</v>
      </c>
      <c r="AT390" s="161" t="s">
        <v>140</v>
      </c>
      <c r="AU390" s="161" t="s">
        <v>86</v>
      </c>
      <c r="AY390" s="14" t="s">
        <v>138</v>
      </c>
      <c r="BE390" s="162">
        <f t="shared" si="88"/>
        <v>0</v>
      </c>
      <c r="BF390" s="162">
        <f t="shared" si="89"/>
        <v>0</v>
      </c>
      <c r="BG390" s="162">
        <f t="shared" si="90"/>
        <v>0</v>
      </c>
      <c r="BH390" s="162">
        <f t="shared" si="91"/>
        <v>0</v>
      </c>
      <c r="BI390" s="162">
        <f t="shared" si="92"/>
        <v>0</v>
      </c>
      <c r="BJ390" s="14" t="s">
        <v>86</v>
      </c>
      <c r="BK390" s="162">
        <f t="shared" si="93"/>
        <v>0</v>
      </c>
      <c r="BL390" s="14" t="s">
        <v>202</v>
      </c>
      <c r="BM390" s="161" t="s">
        <v>1101</v>
      </c>
    </row>
    <row r="391" spans="1:65" s="2" customFormat="1" ht="21.75" customHeight="1">
      <c r="A391" s="26"/>
      <c r="B391" s="149"/>
      <c r="C391" s="163" t="s">
        <v>1102</v>
      </c>
      <c r="D391" s="163" t="s">
        <v>322</v>
      </c>
      <c r="E391" s="164" t="s">
        <v>1103</v>
      </c>
      <c r="F391" s="165" t="s">
        <v>1104</v>
      </c>
      <c r="G391" s="166" t="s">
        <v>912</v>
      </c>
      <c r="H391" s="167">
        <v>60.01</v>
      </c>
      <c r="I391" s="180"/>
      <c r="J391" s="168">
        <f t="shared" si="84"/>
        <v>0</v>
      </c>
      <c r="K391" s="169"/>
      <c r="L391" s="170"/>
      <c r="M391" s="171" t="s">
        <v>1</v>
      </c>
      <c r="N391" s="172" t="s">
        <v>39</v>
      </c>
      <c r="O391" s="159">
        <v>0</v>
      </c>
      <c r="P391" s="159">
        <f t="shared" si="85"/>
        <v>0</v>
      </c>
      <c r="Q391" s="159">
        <v>0</v>
      </c>
      <c r="R391" s="159">
        <f t="shared" si="86"/>
        <v>0</v>
      </c>
      <c r="S391" s="159">
        <v>0</v>
      </c>
      <c r="T391" s="160">
        <f t="shared" si="87"/>
        <v>0</v>
      </c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R391" s="161" t="s">
        <v>267</v>
      </c>
      <c r="AT391" s="161" t="s">
        <v>322</v>
      </c>
      <c r="AU391" s="161" t="s">
        <v>86</v>
      </c>
      <c r="AY391" s="14" t="s">
        <v>138</v>
      </c>
      <c r="BE391" s="162">
        <f t="shared" si="88"/>
        <v>0</v>
      </c>
      <c r="BF391" s="162">
        <f t="shared" si="89"/>
        <v>0</v>
      </c>
      <c r="BG391" s="162">
        <f t="shared" si="90"/>
        <v>0</v>
      </c>
      <c r="BH391" s="162">
        <f t="shared" si="91"/>
        <v>0</v>
      </c>
      <c r="BI391" s="162">
        <f t="shared" si="92"/>
        <v>0</v>
      </c>
      <c r="BJ391" s="14" t="s">
        <v>86</v>
      </c>
      <c r="BK391" s="162">
        <f t="shared" si="93"/>
        <v>0</v>
      </c>
      <c r="BL391" s="14" t="s">
        <v>202</v>
      </c>
      <c r="BM391" s="161" t="s">
        <v>1105</v>
      </c>
    </row>
    <row r="392" spans="1:65" s="2" customFormat="1" ht="24.2" customHeight="1">
      <c r="A392" s="26"/>
      <c r="B392" s="149"/>
      <c r="C392" s="150" t="s">
        <v>1106</v>
      </c>
      <c r="D392" s="150" t="s">
        <v>140</v>
      </c>
      <c r="E392" s="151" t="s">
        <v>1107</v>
      </c>
      <c r="F392" s="152" t="s">
        <v>1108</v>
      </c>
      <c r="G392" s="153" t="s">
        <v>912</v>
      </c>
      <c r="H392" s="154">
        <v>54.59</v>
      </c>
      <c r="I392" s="178"/>
      <c r="J392" s="155">
        <f t="shared" si="84"/>
        <v>0</v>
      </c>
      <c r="K392" s="156"/>
      <c r="L392" s="27"/>
      <c r="M392" s="157" t="s">
        <v>1</v>
      </c>
      <c r="N392" s="158" t="s">
        <v>39</v>
      </c>
      <c r="O392" s="159">
        <v>0</v>
      </c>
      <c r="P392" s="159">
        <f t="shared" si="85"/>
        <v>0</v>
      </c>
      <c r="Q392" s="159">
        <v>0</v>
      </c>
      <c r="R392" s="159">
        <f t="shared" si="86"/>
        <v>0</v>
      </c>
      <c r="S392" s="159">
        <v>0</v>
      </c>
      <c r="T392" s="160">
        <f t="shared" si="87"/>
        <v>0</v>
      </c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R392" s="161" t="s">
        <v>202</v>
      </c>
      <c r="AT392" s="161" t="s">
        <v>140</v>
      </c>
      <c r="AU392" s="161" t="s">
        <v>86</v>
      </c>
      <c r="AY392" s="14" t="s">
        <v>138</v>
      </c>
      <c r="BE392" s="162">
        <f t="shared" si="88"/>
        <v>0</v>
      </c>
      <c r="BF392" s="162">
        <f t="shared" si="89"/>
        <v>0</v>
      </c>
      <c r="BG392" s="162">
        <f t="shared" si="90"/>
        <v>0</v>
      </c>
      <c r="BH392" s="162">
        <f t="shared" si="91"/>
        <v>0</v>
      </c>
      <c r="BI392" s="162">
        <f t="shared" si="92"/>
        <v>0</v>
      </c>
      <c r="BJ392" s="14" t="s">
        <v>86</v>
      </c>
      <c r="BK392" s="162">
        <f t="shared" si="93"/>
        <v>0</v>
      </c>
      <c r="BL392" s="14" t="s">
        <v>202</v>
      </c>
      <c r="BM392" s="161" t="s">
        <v>1109</v>
      </c>
    </row>
    <row r="393" spans="1:65" s="2" customFormat="1" ht="24.2" customHeight="1">
      <c r="A393" s="26"/>
      <c r="B393" s="149"/>
      <c r="C393" s="163" t="s">
        <v>1110</v>
      </c>
      <c r="D393" s="163" t="s">
        <v>322</v>
      </c>
      <c r="E393" s="164" t="s">
        <v>1111</v>
      </c>
      <c r="F393" s="165" t="s">
        <v>1112</v>
      </c>
      <c r="G393" s="166" t="s">
        <v>912</v>
      </c>
      <c r="H393" s="167">
        <v>54.59</v>
      </c>
      <c r="I393" s="180"/>
      <c r="J393" s="168">
        <f t="shared" si="84"/>
        <v>0</v>
      </c>
      <c r="K393" s="169"/>
      <c r="L393" s="170"/>
      <c r="M393" s="171" t="s">
        <v>1</v>
      </c>
      <c r="N393" s="172" t="s">
        <v>39</v>
      </c>
      <c r="O393" s="159">
        <v>0</v>
      </c>
      <c r="P393" s="159">
        <f t="shared" si="85"/>
        <v>0</v>
      </c>
      <c r="Q393" s="159">
        <v>0</v>
      </c>
      <c r="R393" s="159">
        <f t="shared" si="86"/>
        <v>0</v>
      </c>
      <c r="S393" s="159">
        <v>0</v>
      </c>
      <c r="T393" s="160">
        <f t="shared" si="87"/>
        <v>0</v>
      </c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R393" s="161" t="s">
        <v>267</v>
      </c>
      <c r="AT393" s="161" t="s">
        <v>322</v>
      </c>
      <c r="AU393" s="161" t="s">
        <v>86</v>
      </c>
      <c r="AY393" s="14" t="s">
        <v>138</v>
      </c>
      <c r="BE393" s="162">
        <f t="shared" si="88"/>
        <v>0</v>
      </c>
      <c r="BF393" s="162">
        <f t="shared" si="89"/>
        <v>0</v>
      </c>
      <c r="BG393" s="162">
        <f t="shared" si="90"/>
        <v>0</v>
      </c>
      <c r="BH393" s="162">
        <f t="shared" si="91"/>
        <v>0</v>
      </c>
      <c r="BI393" s="162">
        <f t="shared" si="92"/>
        <v>0</v>
      </c>
      <c r="BJ393" s="14" t="s">
        <v>86</v>
      </c>
      <c r="BK393" s="162">
        <f t="shared" si="93"/>
        <v>0</v>
      </c>
      <c r="BL393" s="14" t="s">
        <v>202</v>
      </c>
      <c r="BM393" s="161" t="s">
        <v>1113</v>
      </c>
    </row>
    <row r="394" spans="1:65" s="2" customFormat="1" ht="16.5" customHeight="1">
      <c r="A394" s="26"/>
      <c r="B394" s="149"/>
      <c r="C394" s="163" t="s">
        <v>1114</v>
      </c>
      <c r="D394" s="163" t="s">
        <v>322</v>
      </c>
      <c r="E394" s="164" t="s">
        <v>1115</v>
      </c>
      <c r="F394" s="165" t="s">
        <v>1081</v>
      </c>
      <c r="G394" s="166" t="s">
        <v>912</v>
      </c>
      <c r="H394" s="167">
        <v>54.59</v>
      </c>
      <c r="I394" s="180"/>
      <c r="J394" s="168">
        <f t="shared" si="84"/>
        <v>0</v>
      </c>
      <c r="K394" s="169"/>
      <c r="L394" s="170"/>
      <c r="M394" s="171" t="s">
        <v>1</v>
      </c>
      <c r="N394" s="172" t="s">
        <v>39</v>
      </c>
      <c r="O394" s="159">
        <v>0</v>
      </c>
      <c r="P394" s="159">
        <f t="shared" si="85"/>
        <v>0</v>
      </c>
      <c r="Q394" s="159">
        <v>0</v>
      </c>
      <c r="R394" s="159">
        <f t="shared" si="86"/>
        <v>0</v>
      </c>
      <c r="S394" s="159">
        <v>0</v>
      </c>
      <c r="T394" s="160">
        <f t="shared" si="87"/>
        <v>0</v>
      </c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R394" s="161" t="s">
        <v>267</v>
      </c>
      <c r="AT394" s="161" t="s">
        <v>322</v>
      </c>
      <c r="AU394" s="161" t="s">
        <v>86</v>
      </c>
      <c r="AY394" s="14" t="s">
        <v>138</v>
      </c>
      <c r="BE394" s="162">
        <f t="shared" si="88"/>
        <v>0</v>
      </c>
      <c r="BF394" s="162">
        <f t="shared" si="89"/>
        <v>0</v>
      </c>
      <c r="BG394" s="162">
        <f t="shared" si="90"/>
        <v>0</v>
      </c>
      <c r="BH394" s="162">
        <f t="shared" si="91"/>
        <v>0</v>
      </c>
      <c r="BI394" s="162">
        <f t="shared" si="92"/>
        <v>0</v>
      </c>
      <c r="BJ394" s="14" t="s">
        <v>86</v>
      </c>
      <c r="BK394" s="162">
        <f t="shared" si="93"/>
        <v>0</v>
      </c>
      <c r="BL394" s="14" t="s">
        <v>202</v>
      </c>
      <c r="BM394" s="161" t="s">
        <v>1116</v>
      </c>
    </row>
    <row r="395" spans="1:65" s="2" customFormat="1" ht="24.2" customHeight="1">
      <c r="A395" s="26"/>
      <c r="B395" s="149"/>
      <c r="C395" s="163" t="s">
        <v>1117</v>
      </c>
      <c r="D395" s="163" t="s">
        <v>322</v>
      </c>
      <c r="E395" s="164" t="s">
        <v>1118</v>
      </c>
      <c r="F395" s="165" t="s">
        <v>1085</v>
      </c>
      <c r="G395" s="166" t="s">
        <v>912</v>
      </c>
      <c r="H395" s="167">
        <v>51.8</v>
      </c>
      <c r="I395" s="180"/>
      <c r="J395" s="168">
        <f t="shared" si="84"/>
        <v>0</v>
      </c>
      <c r="K395" s="169"/>
      <c r="L395" s="170"/>
      <c r="M395" s="171" t="s">
        <v>1</v>
      </c>
      <c r="N395" s="172" t="s">
        <v>39</v>
      </c>
      <c r="O395" s="159">
        <v>0</v>
      </c>
      <c r="P395" s="159">
        <f t="shared" si="85"/>
        <v>0</v>
      </c>
      <c r="Q395" s="159">
        <v>0</v>
      </c>
      <c r="R395" s="159">
        <f t="shared" si="86"/>
        <v>0</v>
      </c>
      <c r="S395" s="159">
        <v>0</v>
      </c>
      <c r="T395" s="160">
        <f t="shared" si="87"/>
        <v>0</v>
      </c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R395" s="161" t="s">
        <v>267</v>
      </c>
      <c r="AT395" s="161" t="s">
        <v>322</v>
      </c>
      <c r="AU395" s="161" t="s">
        <v>86</v>
      </c>
      <c r="AY395" s="14" t="s">
        <v>138</v>
      </c>
      <c r="BE395" s="162">
        <f t="shared" si="88"/>
        <v>0</v>
      </c>
      <c r="BF395" s="162">
        <f t="shared" si="89"/>
        <v>0</v>
      </c>
      <c r="BG395" s="162">
        <f t="shared" si="90"/>
        <v>0</v>
      </c>
      <c r="BH395" s="162">
        <f t="shared" si="91"/>
        <v>0</v>
      </c>
      <c r="BI395" s="162">
        <f t="shared" si="92"/>
        <v>0</v>
      </c>
      <c r="BJ395" s="14" t="s">
        <v>86</v>
      </c>
      <c r="BK395" s="162">
        <f t="shared" si="93"/>
        <v>0</v>
      </c>
      <c r="BL395" s="14" t="s">
        <v>202</v>
      </c>
      <c r="BM395" s="161" t="s">
        <v>1119</v>
      </c>
    </row>
    <row r="396" spans="1:65" s="2" customFormat="1" ht="24.2" customHeight="1">
      <c r="A396" s="26"/>
      <c r="B396" s="149"/>
      <c r="C396" s="150" t="s">
        <v>1120</v>
      </c>
      <c r="D396" s="150" t="s">
        <v>140</v>
      </c>
      <c r="E396" s="151" t="s">
        <v>1121</v>
      </c>
      <c r="F396" s="152" t="s">
        <v>1122</v>
      </c>
      <c r="G396" s="153" t="s">
        <v>912</v>
      </c>
      <c r="H396" s="154">
        <v>183.17</v>
      </c>
      <c r="I396" s="178"/>
      <c r="J396" s="155">
        <f t="shared" si="84"/>
        <v>0</v>
      </c>
      <c r="K396" s="156"/>
      <c r="L396" s="27"/>
      <c r="M396" s="157" t="s">
        <v>1</v>
      </c>
      <c r="N396" s="158" t="s">
        <v>39</v>
      </c>
      <c r="O396" s="159">
        <v>0</v>
      </c>
      <c r="P396" s="159">
        <f t="shared" si="85"/>
        <v>0</v>
      </c>
      <c r="Q396" s="159">
        <v>0</v>
      </c>
      <c r="R396" s="159">
        <f t="shared" si="86"/>
        <v>0</v>
      </c>
      <c r="S396" s="159">
        <v>0</v>
      </c>
      <c r="T396" s="160">
        <f t="shared" si="87"/>
        <v>0</v>
      </c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R396" s="161" t="s">
        <v>202</v>
      </c>
      <c r="AT396" s="161" t="s">
        <v>140</v>
      </c>
      <c r="AU396" s="161" t="s">
        <v>86</v>
      </c>
      <c r="AY396" s="14" t="s">
        <v>138</v>
      </c>
      <c r="BE396" s="162">
        <f t="shared" si="88"/>
        <v>0</v>
      </c>
      <c r="BF396" s="162">
        <f t="shared" si="89"/>
        <v>0</v>
      </c>
      <c r="BG396" s="162">
        <f t="shared" si="90"/>
        <v>0</v>
      </c>
      <c r="BH396" s="162">
        <f t="shared" si="91"/>
        <v>0</v>
      </c>
      <c r="BI396" s="162">
        <f t="shared" si="92"/>
        <v>0</v>
      </c>
      <c r="BJ396" s="14" t="s">
        <v>86</v>
      </c>
      <c r="BK396" s="162">
        <f t="shared" si="93"/>
        <v>0</v>
      </c>
      <c r="BL396" s="14" t="s">
        <v>202</v>
      </c>
      <c r="BM396" s="161" t="s">
        <v>1123</v>
      </c>
    </row>
    <row r="397" spans="1:65" s="2" customFormat="1" ht="21.75" customHeight="1">
      <c r="A397" s="26"/>
      <c r="B397" s="149"/>
      <c r="C397" s="163" t="s">
        <v>1124</v>
      </c>
      <c r="D397" s="163" t="s">
        <v>322</v>
      </c>
      <c r="E397" s="164" t="s">
        <v>1125</v>
      </c>
      <c r="F397" s="165" t="s">
        <v>1126</v>
      </c>
      <c r="G397" s="166" t="s">
        <v>912</v>
      </c>
      <c r="H397" s="167">
        <v>183.17</v>
      </c>
      <c r="I397" s="180"/>
      <c r="J397" s="168">
        <f t="shared" si="84"/>
        <v>0</v>
      </c>
      <c r="K397" s="169"/>
      <c r="L397" s="170"/>
      <c r="M397" s="171" t="s">
        <v>1</v>
      </c>
      <c r="N397" s="172" t="s">
        <v>39</v>
      </c>
      <c r="O397" s="159">
        <v>0</v>
      </c>
      <c r="P397" s="159">
        <f t="shared" si="85"/>
        <v>0</v>
      </c>
      <c r="Q397" s="159">
        <v>0</v>
      </c>
      <c r="R397" s="159">
        <f t="shared" si="86"/>
        <v>0</v>
      </c>
      <c r="S397" s="159">
        <v>0</v>
      </c>
      <c r="T397" s="160">
        <f t="shared" si="87"/>
        <v>0</v>
      </c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R397" s="161" t="s">
        <v>267</v>
      </c>
      <c r="AT397" s="161" t="s">
        <v>322</v>
      </c>
      <c r="AU397" s="161" t="s">
        <v>86</v>
      </c>
      <c r="AY397" s="14" t="s">
        <v>138</v>
      </c>
      <c r="BE397" s="162">
        <f t="shared" si="88"/>
        <v>0</v>
      </c>
      <c r="BF397" s="162">
        <f t="shared" si="89"/>
        <v>0</v>
      </c>
      <c r="BG397" s="162">
        <f t="shared" si="90"/>
        <v>0</v>
      </c>
      <c r="BH397" s="162">
        <f t="shared" si="91"/>
        <v>0</v>
      </c>
      <c r="BI397" s="162">
        <f t="shared" si="92"/>
        <v>0</v>
      </c>
      <c r="BJ397" s="14" t="s">
        <v>86</v>
      </c>
      <c r="BK397" s="162">
        <f t="shared" si="93"/>
        <v>0</v>
      </c>
      <c r="BL397" s="14" t="s">
        <v>202</v>
      </c>
      <c r="BM397" s="161" t="s">
        <v>1127</v>
      </c>
    </row>
    <row r="398" spans="1:65" s="2" customFormat="1" ht="16.5" customHeight="1">
      <c r="A398" s="26"/>
      <c r="B398" s="149"/>
      <c r="C398" s="163" t="s">
        <v>1128</v>
      </c>
      <c r="D398" s="163" t="s">
        <v>322</v>
      </c>
      <c r="E398" s="164" t="s">
        <v>1129</v>
      </c>
      <c r="F398" s="165" t="s">
        <v>1081</v>
      </c>
      <c r="G398" s="166" t="s">
        <v>912</v>
      </c>
      <c r="H398" s="167">
        <v>183.17</v>
      </c>
      <c r="I398" s="180"/>
      <c r="J398" s="168">
        <f t="shared" si="84"/>
        <v>0</v>
      </c>
      <c r="K398" s="169"/>
      <c r="L398" s="170"/>
      <c r="M398" s="171" t="s">
        <v>1</v>
      </c>
      <c r="N398" s="172" t="s">
        <v>39</v>
      </c>
      <c r="O398" s="159">
        <v>0</v>
      </c>
      <c r="P398" s="159">
        <f t="shared" si="85"/>
        <v>0</v>
      </c>
      <c r="Q398" s="159">
        <v>0</v>
      </c>
      <c r="R398" s="159">
        <f t="shared" si="86"/>
        <v>0</v>
      </c>
      <c r="S398" s="159">
        <v>0</v>
      </c>
      <c r="T398" s="160">
        <f t="shared" si="87"/>
        <v>0</v>
      </c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R398" s="161" t="s">
        <v>267</v>
      </c>
      <c r="AT398" s="161" t="s">
        <v>322</v>
      </c>
      <c r="AU398" s="161" t="s">
        <v>86</v>
      </c>
      <c r="AY398" s="14" t="s">
        <v>138</v>
      </c>
      <c r="BE398" s="162">
        <f t="shared" si="88"/>
        <v>0</v>
      </c>
      <c r="BF398" s="162">
        <f t="shared" si="89"/>
        <v>0</v>
      </c>
      <c r="BG398" s="162">
        <f t="shared" si="90"/>
        <v>0</v>
      </c>
      <c r="BH398" s="162">
        <f t="shared" si="91"/>
        <v>0</v>
      </c>
      <c r="BI398" s="162">
        <f t="shared" si="92"/>
        <v>0</v>
      </c>
      <c r="BJ398" s="14" t="s">
        <v>86</v>
      </c>
      <c r="BK398" s="162">
        <f t="shared" si="93"/>
        <v>0</v>
      </c>
      <c r="BL398" s="14" t="s">
        <v>202</v>
      </c>
      <c r="BM398" s="161" t="s">
        <v>1130</v>
      </c>
    </row>
    <row r="399" spans="1:65" s="2" customFormat="1" ht="24.2" customHeight="1">
      <c r="A399" s="26"/>
      <c r="B399" s="149"/>
      <c r="C399" s="163" t="s">
        <v>1131</v>
      </c>
      <c r="D399" s="163" t="s">
        <v>322</v>
      </c>
      <c r="E399" s="164" t="s">
        <v>1132</v>
      </c>
      <c r="F399" s="165" t="s">
        <v>1133</v>
      </c>
      <c r="G399" s="166" t="s">
        <v>912</v>
      </c>
      <c r="H399" s="167">
        <v>183.17</v>
      </c>
      <c r="I399" s="180"/>
      <c r="J399" s="168">
        <f t="shared" si="84"/>
        <v>0</v>
      </c>
      <c r="K399" s="169"/>
      <c r="L399" s="170"/>
      <c r="M399" s="171" t="s">
        <v>1</v>
      </c>
      <c r="N399" s="172" t="s">
        <v>39</v>
      </c>
      <c r="O399" s="159">
        <v>0</v>
      </c>
      <c r="P399" s="159">
        <f t="shared" si="85"/>
        <v>0</v>
      </c>
      <c r="Q399" s="159">
        <v>0</v>
      </c>
      <c r="R399" s="159">
        <f t="shared" si="86"/>
        <v>0</v>
      </c>
      <c r="S399" s="159">
        <v>0</v>
      </c>
      <c r="T399" s="160">
        <f t="shared" si="87"/>
        <v>0</v>
      </c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R399" s="161" t="s">
        <v>267</v>
      </c>
      <c r="AT399" s="161" t="s">
        <v>322</v>
      </c>
      <c r="AU399" s="161" t="s">
        <v>86</v>
      </c>
      <c r="AY399" s="14" t="s">
        <v>138</v>
      </c>
      <c r="BE399" s="162">
        <f t="shared" si="88"/>
        <v>0</v>
      </c>
      <c r="BF399" s="162">
        <f t="shared" si="89"/>
        <v>0</v>
      </c>
      <c r="BG399" s="162">
        <f t="shared" si="90"/>
        <v>0</v>
      </c>
      <c r="BH399" s="162">
        <f t="shared" si="91"/>
        <v>0</v>
      </c>
      <c r="BI399" s="162">
        <f t="shared" si="92"/>
        <v>0</v>
      </c>
      <c r="BJ399" s="14" t="s">
        <v>86</v>
      </c>
      <c r="BK399" s="162">
        <f t="shared" si="93"/>
        <v>0</v>
      </c>
      <c r="BL399" s="14" t="s">
        <v>202</v>
      </c>
      <c r="BM399" s="161" t="s">
        <v>1134</v>
      </c>
    </row>
    <row r="400" spans="1:65" s="2" customFormat="1" ht="21.75" customHeight="1">
      <c r="A400" s="26"/>
      <c r="B400" s="149"/>
      <c r="C400" s="163" t="s">
        <v>1135</v>
      </c>
      <c r="D400" s="163" t="s">
        <v>322</v>
      </c>
      <c r="E400" s="164" t="s">
        <v>1136</v>
      </c>
      <c r="F400" s="165" t="s">
        <v>1137</v>
      </c>
      <c r="G400" s="166" t="s">
        <v>912</v>
      </c>
      <c r="H400" s="167">
        <v>183.17</v>
      </c>
      <c r="I400" s="180"/>
      <c r="J400" s="168">
        <f t="shared" si="84"/>
        <v>0</v>
      </c>
      <c r="K400" s="169"/>
      <c r="L400" s="170"/>
      <c r="M400" s="171" t="s">
        <v>1</v>
      </c>
      <c r="N400" s="172" t="s">
        <v>39</v>
      </c>
      <c r="O400" s="159">
        <v>0</v>
      </c>
      <c r="P400" s="159">
        <f t="shared" si="85"/>
        <v>0</v>
      </c>
      <c r="Q400" s="159">
        <v>0</v>
      </c>
      <c r="R400" s="159">
        <f t="shared" si="86"/>
        <v>0</v>
      </c>
      <c r="S400" s="159">
        <v>0</v>
      </c>
      <c r="T400" s="160">
        <f t="shared" si="87"/>
        <v>0</v>
      </c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R400" s="161" t="s">
        <v>267</v>
      </c>
      <c r="AT400" s="161" t="s">
        <v>322</v>
      </c>
      <c r="AU400" s="161" t="s">
        <v>86</v>
      </c>
      <c r="AY400" s="14" t="s">
        <v>138</v>
      </c>
      <c r="BE400" s="162">
        <f t="shared" si="88"/>
        <v>0</v>
      </c>
      <c r="BF400" s="162">
        <f t="shared" si="89"/>
        <v>0</v>
      </c>
      <c r="BG400" s="162">
        <f t="shared" si="90"/>
        <v>0</v>
      </c>
      <c r="BH400" s="162">
        <f t="shared" si="91"/>
        <v>0</v>
      </c>
      <c r="BI400" s="162">
        <f t="shared" si="92"/>
        <v>0</v>
      </c>
      <c r="BJ400" s="14" t="s">
        <v>86</v>
      </c>
      <c r="BK400" s="162">
        <f t="shared" si="93"/>
        <v>0</v>
      </c>
      <c r="BL400" s="14" t="s">
        <v>202</v>
      </c>
      <c r="BM400" s="161" t="s">
        <v>1138</v>
      </c>
    </row>
    <row r="401" spans="1:65" s="2" customFormat="1" ht="24.2" customHeight="1">
      <c r="A401" s="26"/>
      <c r="B401" s="149"/>
      <c r="C401" s="150" t="s">
        <v>1139</v>
      </c>
      <c r="D401" s="150" t="s">
        <v>140</v>
      </c>
      <c r="E401" s="151" t="s">
        <v>1140</v>
      </c>
      <c r="F401" s="152" t="s">
        <v>1141</v>
      </c>
      <c r="G401" s="153" t="s">
        <v>299</v>
      </c>
      <c r="H401" s="154">
        <v>3</v>
      </c>
      <c r="I401" s="178"/>
      <c r="J401" s="155">
        <f t="shared" si="84"/>
        <v>0</v>
      </c>
      <c r="K401" s="156"/>
      <c r="L401" s="27"/>
      <c r="M401" s="157" t="s">
        <v>1</v>
      </c>
      <c r="N401" s="158" t="s">
        <v>39</v>
      </c>
      <c r="O401" s="159">
        <v>0</v>
      </c>
      <c r="P401" s="159">
        <f t="shared" si="85"/>
        <v>0</v>
      </c>
      <c r="Q401" s="159">
        <v>0</v>
      </c>
      <c r="R401" s="159">
        <f t="shared" si="86"/>
        <v>0</v>
      </c>
      <c r="S401" s="159">
        <v>0</v>
      </c>
      <c r="T401" s="160">
        <f t="shared" si="87"/>
        <v>0</v>
      </c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R401" s="161" t="s">
        <v>202</v>
      </c>
      <c r="AT401" s="161" t="s">
        <v>140</v>
      </c>
      <c r="AU401" s="161" t="s">
        <v>86</v>
      </c>
      <c r="AY401" s="14" t="s">
        <v>138</v>
      </c>
      <c r="BE401" s="162">
        <f t="shared" si="88"/>
        <v>0</v>
      </c>
      <c r="BF401" s="162">
        <f t="shared" si="89"/>
        <v>0</v>
      </c>
      <c r="BG401" s="162">
        <f t="shared" si="90"/>
        <v>0</v>
      </c>
      <c r="BH401" s="162">
        <f t="shared" si="91"/>
        <v>0</v>
      </c>
      <c r="BI401" s="162">
        <f t="shared" si="92"/>
        <v>0</v>
      </c>
      <c r="BJ401" s="14" t="s">
        <v>86</v>
      </c>
      <c r="BK401" s="162">
        <f t="shared" si="93"/>
        <v>0</v>
      </c>
      <c r="BL401" s="14" t="s">
        <v>202</v>
      </c>
      <c r="BM401" s="161" t="s">
        <v>1142</v>
      </c>
    </row>
    <row r="402" spans="1:65" s="2" customFormat="1" ht="21.75" customHeight="1">
      <c r="A402" s="26"/>
      <c r="B402" s="149"/>
      <c r="C402" s="163" t="s">
        <v>1143</v>
      </c>
      <c r="D402" s="163" t="s">
        <v>322</v>
      </c>
      <c r="E402" s="164" t="s">
        <v>1144</v>
      </c>
      <c r="F402" s="165" t="s">
        <v>1145</v>
      </c>
      <c r="G402" s="166" t="s">
        <v>912</v>
      </c>
      <c r="H402" s="167">
        <v>2.2000000000000002</v>
      </c>
      <c r="I402" s="180"/>
      <c r="J402" s="168">
        <f t="shared" si="84"/>
        <v>0</v>
      </c>
      <c r="K402" s="169"/>
      <c r="L402" s="170"/>
      <c r="M402" s="171" t="s">
        <v>1</v>
      </c>
      <c r="N402" s="172" t="s">
        <v>39</v>
      </c>
      <c r="O402" s="159">
        <v>0</v>
      </c>
      <c r="P402" s="159">
        <f t="shared" si="85"/>
        <v>0</v>
      </c>
      <c r="Q402" s="159">
        <v>0</v>
      </c>
      <c r="R402" s="159">
        <f t="shared" si="86"/>
        <v>0</v>
      </c>
      <c r="S402" s="159">
        <v>0</v>
      </c>
      <c r="T402" s="160">
        <f t="shared" si="87"/>
        <v>0</v>
      </c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R402" s="161" t="s">
        <v>267</v>
      </c>
      <c r="AT402" s="161" t="s">
        <v>322</v>
      </c>
      <c r="AU402" s="161" t="s">
        <v>86</v>
      </c>
      <c r="AY402" s="14" t="s">
        <v>138</v>
      </c>
      <c r="BE402" s="162">
        <f t="shared" si="88"/>
        <v>0</v>
      </c>
      <c r="BF402" s="162">
        <f t="shared" si="89"/>
        <v>0</v>
      </c>
      <c r="BG402" s="162">
        <f t="shared" si="90"/>
        <v>0</v>
      </c>
      <c r="BH402" s="162">
        <f t="shared" si="91"/>
        <v>0</v>
      </c>
      <c r="BI402" s="162">
        <f t="shared" si="92"/>
        <v>0</v>
      </c>
      <c r="BJ402" s="14" t="s">
        <v>86</v>
      </c>
      <c r="BK402" s="162">
        <f t="shared" si="93"/>
        <v>0</v>
      </c>
      <c r="BL402" s="14" t="s">
        <v>202</v>
      </c>
      <c r="BM402" s="161" t="s">
        <v>1146</v>
      </c>
    </row>
    <row r="403" spans="1:65" s="2" customFormat="1" ht="16.5" customHeight="1">
      <c r="A403" s="26"/>
      <c r="B403" s="149"/>
      <c r="C403" s="163" t="s">
        <v>1147</v>
      </c>
      <c r="D403" s="163" t="s">
        <v>322</v>
      </c>
      <c r="E403" s="164" t="s">
        <v>1148</v>
      </c>
      <c r="F403" s="165" t="s">
        <v>1008</v>
      </c>
      <c r="G403" s="166" t="s">
        <v>912</v>
      </c>
      <c r="H403" s="167">
        <v>2.2000000000000002</v>
      </c>
      <c r="I403" s="180"/>
      <c r="J403" s="168">
        <f t="shared" si="84"/>
        <v>0</v>
      </c>
      <c r="K403" s="169"/>
      <c r="L403" s="170"/>
      <c r="M403" s="171" t="s">
        <v>1</v>
      </c>
      <c r="N403" s="172" t="s">
        <v>39</v>
      </c>
      <c r="O403" s="159">
        <v>0</v>
      </c>
      <c r="P403" s="159">
        <f t="shared" si="85"/>
        <v>0</v>
      </c>
      <c r="Q403" s="159">
        <v>0</v>
      </c>
      <c r="R403" s="159">
        <f t="shared" si="86"/>
        <v>0</v>
      </c>
      <c r="S403" s="159">
        <v>0</v>
      </c>
      <c r="T403" s="160">
        <f t="shared" si="87"/>
        <v>0</v>
      </c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R403" s="161" t="s">
        <v>267</v>
      </c>
      <c r="AT403" s="161" t="s">
        <v>322</v>
      </c>
      <c r="AU403" s="161" t="s">
        <v>86</v>
      </c>
      <c r="AY403" s="14" t="s">
        <v>138</v>
      </c>
      <c r="BE403" s="162">
        <f t="shared" si="88"/>
        <v>0</v>
      </c>
      <c r="BF403" s="162">
        <f t="shared" si="89"/>
        <v>0</v>
      </c>
      <c r="BG403" s="162">
        <f t="shared" si="90"/>
        <v>0</v>
      </c>
      <c r="BH403" s="162">
        <f t="shared" si="91"/>
        <v>0</v>
      </c>
      <c r="BI403" s="162">
        <f t="shared" si="92"/>
        <v>0</v>
      </c>
      <c r="BJ403" s="14" t="s">
        <v>86</v>
      </c>
      <c r="BK403" s="162">
        <f t="shared" si="93"/>
        <v>0</v>
      </c>
      <c r="BL403" s="14" t="s">
        <v>202</v>
      </c>
      <c r="BM403" s="161" t="s">
        <v>1149</v>
      </c>
    </row>
    <row r="404" spans="1:65" s="2" customFormat="1" ht="24.2" customHeight="1">
      <c r="A404" s="26"/>
      <c r="B404" s="149"/>
      <c r="C404" s="150" t="s">
        <v>1150</v>
      </c>
      <c r="D404" s="150" t="s">
        <v>140</v>
      </c>
      <c r="E404" s="151" t="s">
        <v>1151</v>
      </c>
      <c r="F404" s="152" t="s">
        <v>1152</v>
      </c>
      <c r="G404" s="153" t="s">
        <v>299</v>
      </c>
      <c r="H404" s="154">
        <v>1</v>
      </c>
      <c r="I404" s="178"/>
      <c r="J404" s="155">
        <f t="shared" si="84"/>
        <v>0</v>
      </c>
      <c r="K404" s="156"/>
      <c r="L404" s="27"/>
      <c r="M404" s="157" t="s">
        <v>1</v>
      </c>
      <c r="N404" s="158" t="s">
        <v>39</v>
      </c>
      <c r="O404" s="159">
        <v>0</v>
      </c>
      <c r="P404" s="159">
        <f t="shared" si="85"/>
        <v>0</v>
      </c>
      <c r="Q404" s="159">
        <v>0</v>
      </c>
      <c r="R404" s="159">
        <f t="shared" si="86"/>
        <v>0</v>
      </c>
      <c r="S404" s="159">
        <v>0</v>
      </c>
      <c r="T404" s="160">
        <f t="shared" si="87"/>
        <v>0</v>
      </c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R404" s="161" t="s">
        <v>202</v>
      </c>
      <c r="AT404" s="161" t="s">
        <v>140</v>
      </c>
      <c r="AU404" s="161" t="s">
        <v>86</v>
      </c>
      <c r="AY404" s="14" t="s">
        <v>138</v>
      </c>
      <c r="BE404" s="162">
        <f t="shared" si="88"/>
        <v>0</v>
      </c>
      <c r="BF404" s="162">
        <f t="shared" si="89"/>
        <v>0</v>
      </c>
      <c r="BG404" s="162">
        <f t="shared" si="90"/>
        <v>0</v>
      </c>
      <c r="BH404" s="162">
        <f t="shared" si="91"/>
        <v>0</v>
      </c>
      <c r="BI404" s="162">
        <f t="shared" si="92"/>
        <v>0</v>
      </c>
      <c r="BJ404" s="14" t="s">
        <v>86</v>
      </c>
      <c r="BK404" s="162">
        <f t="shared" si="93"/>
        <v>0</v>
      </c>
      <c r="BL404" s="14" t="s">
        <v>202</v>
      </c>
      <c r="BM404" s="161" t="s">
        <v>1153</v>
      </c>
    </row>
    <row r="405" spans="1:65" s="2" customFormat="1" ht="24.2" customHeight="1">
      <c r="A405" s="26"/>
      <c r="B405" s="149"/>
      <c r="C405" s="163" t="s">
        <v>1154</v>
      </c>
      <c r="D405" s="163" t="s">
        <v>322</v>
      </c>
      <c r="E405" s="164" t="s">
        <v>1155</v>
      </c>
      <c r="F405" s="165" t="s">
        <v>1156</v>
      </c>
      <c r="G405" s="166" t="s">
        <v>912</v>
      </c>
      <c r="H405" s="167">
        <v>6.2</v>
      </c>
      <c r="I405" s="180"/>
      <c r="J405" s="168">
        <f t="shared" ref="J405:J436" si="94">ROUND(I405*H405,2)</f>
        <v>0</v>
      </c>
      <c r="K405" s="169"/>
      <c r="L405" s="170"/>
      <c r="M405" s="171" t="s">
        <v>1</v>
      </c>
      <c r="N405" s="172" t="s">
        <v>39</v>
      </c>
      <c r="O405" s="159">
        <v>0</v>
      </c>
      <c r="P405" s="159">
        <f t="shared" ref="P405:P436" si="95">O405*H405</f>
        <v>0</v>
      </c>
      <c r="Q405" s="159">
        <v>0</v>
      </c>
      <c r="R405" s="159">
        <f t="shared" ref="R405:R436" si="96">Q405*H405</f>
        <v>0</v>
      </c>
      <c r="S405" s="159">
        <v>0</v>
      </c>
      <c r="T405" s="160">
        <f t="shared" ref="T405:T436" si="97">S405*H405</f>
        <v>0</v>
      </c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R405" s="161" t="s">
        <v>267</v>
      </c>
      <c r="AT405" s="161" t="s">
        <v>322</v>
      </c>
      <c r="AU405" s="161" t="s">
        <v>86</v>
      </c>
      <c r="AY405" s="14" t="s">
        <v>138</v>
      </c>
      <c r="BE405" s="162">
        <f t="shared" ref="BE405:BE441" si="98">IF(N405="základná",J405,0)</f>
        <v>0</v>
      </c>
      <c r="BF405" s="162">
        <f t="shared" ref="BF405:BF441" si="99">IF(N405="znížená",J405,0)</f>
        <v>0</v>
      </c>
      <c r="BG405" s="162">
        <f t="shared" ref="BG405:BG441" si="100">IF(N405="zákl. prenesená",J405,0)</f>
        <v>0</v>
      </c>
      <c r="BH405" s="162">
        <f t="shared" ref="BH405:BH441" si="101">IF(N405="zníž. prenesená",J405,0)</f>
        <v>0</v>
      </c>
      <c r="BI405" s="162">
        <f t="shared" ref="BI405:BI441" si="102">IF(N405="nulová",J405,0)</f>
        <v>0</v>
      </c>
      <c r="BJ405" s="14" t="s">
        <v>86</v>
      </c>
      <c r="BK405" s="162">
        <f t="shared" ref="BK405:BK441" si="103">ROUND(I405*H405,2)</f>
        <v>0</v>
      </c>
      <c r="BL405" s="14" t="s">
        <v>202</v>
      </c>
      <c r="BM405" s="161" t="s">
        <v>1157</v>
      </c>
    </row>
    <row r="406" spans="1:65" s="2" customFormat="1" ht="24.2" customHeight="1">
      <c r="A406" s="26"/>
      <c r="B406" s="149"/>
      <c r="C406" s="150" t="s">
        <v>1158</v>
      </c>
      <c r="D406" s="150" t="s">
        <v>140</v>
      </c>
      <c r="E406" s="151" t="s">
        <v>1159</v>
      </c>
      <c r="F406" s="152" t="s">
        <v>1160</v>
      </c>
      <c r="G406" s="153" t="s">
        <v>148</v>
      </c>
      <c r="H406" s="154">
        <v>21.5</v>
      </c>
      <c r="I406" s="178"/>
      <c r="J406" s="155">
        <f t="shared" si="94"/>
        <v>0</v>
      </c>
      <c r="K406" s="156"/>
      <c r="L406" s="27"/>
      <c r="M406" s="157" t="s">
        <v>1</v>
      </c>
      <c r="N406" s="158" t="s">
        <v>39</v>
      </c>
      <c r="O406" s="159">
        <v>0</v>
      </c>
      <c r="P406" s="159">
        <f t="shared" si="95"/>
        <v>0</v>
      </c>
      <c r="Q406" s="159">
        <v>0</v>
      </c>
      <c r="R406" s="159">
        <f t="shared" si="96"/>
        <v>0</v>
      </c>
      <c r="S406" s="159">
        <v>0</v>
      </c>
      <c r="T406" s="160">
        <f t="shared" si="97"/>
        <v>0</v>
      </c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R406" s="161" t="s">
        <v>202</v>
      </c>
      <c r="AT406" s="161" t="s">
        <v>140</v>
      </c>
      <c r="AU406" s="161" t="s">
        <v>86</v>
      </c>
      <c r="AY406" s="14" t="s">
        <v>138</v>
      </c>
      <c r="BE406" s="162">
        <f t="shared" si="98"/>
        <v>0</v>
      </c>
      <c r="BF406" s="162">
        <f t="shared" si="99"/>
        <v>0</v>
      </c>
      <c r="BG406" s="162">
        <f t="shared" si="100"/>
        <v>0</v>
      </c>
      <c r="BH406" s="162">
        <f t="shared" si="101"/>
        <v>0</v>
      </c>
      <c r="BI406" s="162">
        <f t="shared" si="102"/>
        <v>0</v>
      </c>
      <c r="BJ406" s="14" t="s">
        <v>86</v>
      </c>
      <c r="BK406" s="162">
        <f t="shared" si="103"/>
        <v>0</v>
      </c>
      <c r="BL406" s="14" t="s">
        <v>202</v>
      </c>
      <c r="BM406" s="161" t="s">
        <v>1161</v>
      </c>
    </row>
    <row r="407" spans="1:65" s="2" customFormat="1" ht="24.2" customHeight="1">
      <c r="A407" s="26"/>
      <c r="B407" s="149"/>
      <c r="C407" s="163" t="s">
        <v>1162</v>
      </c>
      <c r="D407" s="163" t="s">
        <v>322</v>
      </c>
      <c r="E407" s="164" t="s">
        <v>1163</v>
      </c>
      <c r="F407" s="165" t="s">
        <v>1164</v>
      </c>
      <c r="G407" s="166" t="s">
        <v>148</v>
      </c>
      <c r="H407" s="167">
        <v>29.024999999999999</v>
      </c>
      <c r="I407" s="180"/>
      <c r="J407" s="168">
        <f t="shared" si="94"/>
        <v>0</v>
      </c>
      <c r="K407" s="169"/>
      <c r="L407" s="170"/>
      <c r="M407" s="171" t="s">
        <v>1</v>
      </c>
      <c r="N407" s="172" t="s">
        <v>39</v>
      </c>
      <c r="O407" s="159">
        <v>0</v>
      </c>
      <c r="P407" s="159">
        <f t="shared" si="95"/>
        <v>0</v>
      </c>
      <c r="Q407" s="159">
        <v>0</v>
      </c>
      <c r="R407" s="159">
        <f t="shared" si="96"/>
        <v>0</v>
      </c>
      <c r="S407" s="159">
        <v>0</v>
      </c>
      <c r="T407" s="160">
        <f t="shared" si="97"/>
        <v>0</v>
      </c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R407" s="161" t="s">
        <v>267</v>
      </c>
      <c r="AT407" s="161" t="s">
        <v>322</v>
      </c>
      <c r="AU407" s="161" t="s">
        <v>86</v>
      </c>
      <c r="AY407" s="14" t="s">
        <v>138</v>
      </c>
      <c r="BE407" s="162">
        <f t="shared" si="98"/>
        <v>0</v>
      </c>
      <c r="BF407" s="162">
        <f t="shared" si="99"/>
        <v>0</v>
      </c>
      <c r="BG407" s="162">
        <f t="shared" si="100"/>
        <v>0</v>
      </c>
      <c r="BH407" s="162">
        <f t="shared" si="101"/>
        <v>0</v>
      </c>
      <c r="BI407" s="162">
        <f t="shared" si="102"/>
        <v>0</v>
      </c>
      <c r="BJ407" s="14" t="s">
        <v>86</v>
      </c>
      <c r="BK407" s="162">
        <f t="shared" si="103"/>
        <v>0</v>
      </c>
      <c r="BL407" s="14" t="s">
        <v>202</v>
      </c>
      <c r="BM407" s="161" t="s">
        <v>1165</v>
      </c>
    </row>
    <row r="408" spans="1:65" s="2" customFormat="1" ht="24.2" customHeight="1">
      <c r="A408" s="26"/>
      <c r="B408" s="149"/>
      <c r="C408" s="163" t="s">
        <v>1166</v>
      </c>
      <c r="D408" s="163" t="s">
        <v>322</v>
      </c>
      <c r="E408" s="164" t="s">
        <v>1167</v>
      </c>
      <c r="F408" s="165" t="s">
        <v>992</v>
      </c>
      <c r="G408" s="166" t="s">
        <v>148</v>
      </c>
      <c r="H408" s="167">
        <v>21.5</v>
      </c>
      <c r="I408" s="180"/>
      <c r="J408" s="168">
        <f t="shared" si="94"/>
        <v>0</v>
      </c>
      <c r="K408" s="169"/>
      <c r="L408" s="170"/>
      <c r="M408" s="171" t="s">
        <v>1</v>
      </c>
      <c r="N408" s="172" t="s">
        <v>39</v>
      </c>
      <c r="O408" s="159">
        <v>0</v>
      </c>
      <c r="P408" s="159">
        <f t="shared" si="95"/>
        <v>0</v>
      </c>
      <c r="Q408" s="159">
        <v>0</v>
      </c>
      <c r="R408" s="159">
        <f t="shared" si="96"/>
        <v>0</v>
      </c>
      <c r="S408" s="159">
        <v>0</v>
      </c>
      <c r="T408" s="160">
        <f t="shared" si="97"/>
        <v>0</v>
      </c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R408" s="161" t="s">
        <v>267</v>
      </c>
      <c r="AT408" s="161" t="s">
        <v>322</v>
      </c>
      <c r="AU408" s="161" t="s">
        <v>86</v>
      </c>
      <c r="AY408" s="14" t="s">
        <v>138</v>
      </c>
      <c r="BE408" s="162">
        <f t="shared" si="98"/>
        <v>0</v>
      </c>
      <c r="BF408" s="162">
        <f t="shared" si="99"/>
        <v>0</v>
      </c>
      <c r="BG408" s="162">
        <f t="shared" si="100"/>
        <v>0</v>
      </c>
      <c r="BH408" s="162">
        <f t="shared" si="101"/>
        <v>0</v>
      </c>
      <c r="BI408" s="162">
        <f t="shared" si="102"/>
        <v>0</v>
      </c>
      <c r="BJ408" s="14" t="s">
        <v>86</v>
      </c>
      <c r="BK408" s="162">
        <f t="shared" si="103"/>
        <v>0</v>
      </c>
      <c r="BL408" s="14" t="s">
        <v>202</v>
      </c>
      <c r="BM408" s="161" t="s">
        <v>1168</v>
      </c>
    </row>
    <row r="409" spans="1:65" s="2" customFormat="1" ht="24.2" customHeight="1">
      <c r="A409" s="26"/>
      <c r="B409" s="149"/>
      <c r="C409" s="163" t="s">
        <v>1169</v>
      </c>
      <c r="D409" s="163" t="s">
        <v>322</v>
      </c>
      <c r="E409" s="164" t="s">
        <v>1170</v>
      </c>
      <c r="F409" s="165" t="s">
        <v>996</v>
      </c>
      <c r="G409" s="166" t="s">
        <v>148</v>
      </c>
      <c r="H409" s="167">
        <v>23.65</v>
      </c>
      <c r="I409" s="180"/>
      <c r="J409" s="168">
        <f t="shared" si="94"/>
        <v>0</v>
      </c>
      <c r="K409" s="169"/>
      <c r="L409" s="170"/>
      <c r="M409" s="171" t="s">
        <v>1</v>
      </c>
      <c r="N409" s="172" t="s">
        <v>39</v>
      </c>
      <c r="O409" s="159">
        <v>0</v>
      </c>
      <c r="P409" s="159">
        <f t="shared" si="95"/>
        <v>0</v>
      </c>
      <c r="Q409" s="159">
        <v>0</v>
      </c>
      <c r="R409" s="159">
        <f t="shared" si="96"/>
        <v>0</v>
      </c>
      <c r="S409" s="159">
        <v>0</v>
      </c>
      <c r="T409" s="160">
        <f t="shared" si="97"/>
        <v>0</v>
      </c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R409" s="161" t="s">
        <v>267</v>
      </c>
      <c r="AT409" s="161" t="s">
        <v>322</v>
      </c>
      <c r="AU409" s="161" t="s">
        <v>86</v>
      </c>
      <c r="AY409" s="14" t="s">
        <v>138</v>
      </c>
      <c r="BE409" s="162">
        <f t="shared" si="98"/>
        <v>0</v>
      </c>
      <c r="BF409" s="162">
        <f t="shared" si="99"/>
        <v>0</v>
      </c>
      <c r="BG409" s="162">
        <f t="shared" si="100"/>
        <v>0</v>
      </c>
      <c r="BH409" s="162">
        <f t="shared" si="101"/>
        <v>0</v>
      </c>
      <c r="BI409" s="162">
        <f t="shared" si="102"/>
        <v>0</v>
      </c>
      <c r="BJ409" s="14" t="s">
        <v>86</v>
      </c>
      <c r="BK409" s="162">
        <f t="shared" si="103"/>
        <v>0</v>
      </c>
      <c r="BL409" s="14" t="s">
        <v>202</v>
      </c>
      <c r="BM409" s="161" t="s">
        <v>1171</v>
      </c>
    </row>
    <row r="410" spans="1:65" s="2" customFormat="1" ht="24.2" customHeight="1">
      <c r="A410" s="26"/>
      <c r="B410" s="149"/>
      <c r="C410" s="150" t="s">
        <v>1172</v>
      </c>
      <c r="D410" s="150" t="s">
        <v>140</v>
      </c>
      <c r="E410" s="151" t="s">
        <v>1173</v>
      </c>
      <c r="F410" s="152" t="s">
        <v>1174</v>
      </c>
      <c r="G410" s="153" t="s">
        <v>912</v>
      </c>
      <c r="H410" s="154">
        <v>62.8</v>
      </c>
      <c r="I410" s="178"/>
      <c r="J410" s="155">
        <f t="shared" si="94"/>
        <v>0</v>
      </c>
      <c r="K410" s="156"/>
      <c r="L410" s="27"/>
      <c r="M410" s="157" t="s">
        <v>1</v>
      </c>
      <c r="N410" s="158" t="s">
        <v>39</v>
      </c>
      <c r="O410" s="159">
        <v>0</v>
      </c>
      <c r="P410" s="159">
        <f t="shared" si="95"/>
        <v>0</v>
      </c>
      <c r="Q410" s="159">
        <v>0</v>
      </c>
      <c r="R410" s="159">
        <f t="shared" si="96"/>
        <v>0</v>
      </c>
      <c r="S410" s="159">
        <v>0</v>
      </c>
      <c r="T410" s="160">
        <f t="shared" si="97"/>
        <v>0</v>
      </c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R410" s="161" t="s">
        <v>202</v>
      </c>
      <c r="AT410" s="161" t="s">
        <v>140</v>
      </c>
      <c r="AU410" s="161" t="s">
        <v>86</v>
      </c>
      <c r="AY410" s="14" t="s">
        <v>138</v>
      </c>
      <c r="BE410" s="162">
        <f t="shared" si="98"/>
        <v>0</v>
      </c>
      <c r="BF410" s="162">
        <f t="shared" si="99"/>
        <v>0</v>
      </c>
      <c r="BG410" s="162">
        <f t="shared" si="100"/>
        <v>0</v>
      </c>
      <c r="BH410" s="162">
        <f t="shared" si="101"/>
        <v>0</v>
      </c>
      <c r="BI410" s="162">
        <f t="shared" si="102"/>
        <v>0</v>
      </c>
      <c r="BJ410" s="14" t="s">
        <v>86</v>
      </c>
      <c r="BK410" s="162">
        <f t="shared" si="103"/>
        <v>0</v>
      </c>
      <c r="BL410" s="14" t="s">
        <v>202</v>
      </c>
      <c r="BM410" s="161" t="s">
        <v>1175</v>
      </c>
    </row>
    <row r="411" spans="1:65" s="2" customFormat="1" ht="24.2" customHeight="1">
      <c r="A411" s="26"/>
      <c r="B411" s="149"/>
      <c r="C411" s="163" t="s">
        <v>1176</v>
      </c>
      <c r="D411" s="163" t="s">
        <v>322</v>
      </c>
      <c r="E411" s="164" t="s">
        <v>1177</v>
      </c>
      <c r="F411" s="165" t="s">
        <v>1178</v>
      </c>
      <c r="G411" s="166" t="s">
        <v>912</v>
      </c>
      <c r="H411" s="167">
        <v>15.4</v>
      </c>
      <c r="I411" s="180"/>
      <c r="J411" s="168">
        <f t="shared" si="94"/>
        <v>0</v>
      </c>
      <c r="K411" s="169"/>
      <c r="L411" s="170"/>
      <c r="M411" s="171" t="s">
        <v>1</v>
      </c>
      <c r="N411" s="172" t="s">
        <v>39</v>
      </c>
      <c r="O411" s="159">
        <v>0</v>
      </c>
      <c r="P411" s="159">
        <f t="shared" si="95"/>
        <v>0</v>
      </c>
      <c r="Q411" s="159">
        <v>0</v>
      </c>
      <c r="R411" s="159">
        <f t="shared" si="96"/>
        <v>0</v>
      </c>
      <c r="S411" s="159">
        <v>0</v>
      </c>
      <c r="T411" s="160">
        <f t="shared" si="97"/>
        <v>0</v>
      </c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R411" s="161" t="s">
        <v>267</v>
      </c>
      <c r="AT411" s="161" t="s">
        <v>322</v>
      </c>
      <c r="AU411" s="161" t="s">
        <v>86</v>
      </c>
      <c r="AY411" s="14" t="s">
        <v>138</v>
      </c>
      <c r="BE411" s="162">
        <f t="shared" si="98"/>
        <v>0</v>
      </c>
      <c r="BF411" s="162">
        <f t="shared" si="99"/>
        <v>0</v>
      </c>
      <c r="BG411" s="162">
        <f t="shared" si="100"/>
        <v>0</v>
      </c>
      <c r="BH411" s="162">
        <f t="shared" si="101"/>
        <v>0</v>
      </c>
      <c r="BI411" s="162">
        <f t="shared" si="102"/>
        <v>0</v>
      </c>
      <c r="BJ411" s="14" t="s">
        <v>86</v>
      </c>
      <c r="BK411" s="162">
        <f t="shared" si="103"/>
        <v>0</v>
      </c>
      <c r="BL411" s="14" t="s">
        <v>202</v>
      </c>
      <c r="BM411" s="161" t="s">
        <v>1179</v>
      </c>
    </row>
    <row r="412" spans="1:65" s="2" customFormat="1" ht="24.2" customHeight="1">
      <c r="A412" s="26"/>
      <c r="B412" s="149"/>
      <c r="C412" s="163" t="s">
        <v>1180</v>
      </c>
      <c r="D412" s="163" t="s">
        <v>322</v>
      </c>
      <c r="E412" s="164" t="s">
        <v>1181</v>
      </c>
      <c r="F412" s="165" t="s">
        <v>1182</v>
      </c>
      <c r="G412" s="166" t="s">
        <v>912</v>
      </c>
      <c r="H412" s="167">
        <v>31.6</v>
      </c>
      <c r="I412" s="180"/>
      <c r="J412" s="168">
        <f t="shared" si="94"/>
        <v>0</v>
      </c>
      <c r="K412" s="169"/>
      <c r="L412" s="170"/>
      <c r="M412" s="171" t="s">
        <v>1</v>
      </c>
      <c r="N412" s="172" t="s">
        <v>39</v>
      </c>
      <c r="O412" s="159">
        <v>0</v>
      </c>
      <c r="P412" s="159">
        <f t="shared" si="95"/>
        <v>0</v>
      </c>
      <c r="Q412" s="159">
        <v>0</v>
      </c>
      <c r="R412" s="159">
        <f t="shared" si="96"/>
        <v>0</v>
      </c>
      <c r="S412" s="159">
        <v>0</v>
      </c>
      <c r="T412" s="160">
        <f t="shared" si="97"/>
        <v>0</v>
      </c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R412" s="161" t="s">
        <v>267</v>
      </c>
      <c r="AT412" s="161" t="s">
        <v>322</v>
      </c>
      <c r="AU412" s="161" t="s">
        <v>86</v>
      </c>
      <c r="AY412" s="14" t="s">
        <v>138</v>
      </c>
      <c r="BE412" s="162">
        <f t="shared" si="98"/>
        <v>0</v>
      </c>
      <c r="BF412" s="162">
        <f t="shared" si="99"/>
        <v>0</v>
      </c>
      <c r="BG412" s="162">
        <f t="shared" si="100"/>
        <v>0</v>
      </c>
      <c r="BH412" s="162">
        <f t="shared" si="101"/>
        <v>0</v>
      </c>
      <c r="BI412" s="162">
        <f t="shared" si="102"/>
        <v>0</v>
      </c>
      <c r="BJ412" s="14" t="s">
        <v>86</v>
      </c>
      <c r="BK412" s="162">
        <f t="shared" si="103"/>
        <v>0</v>
      </c>
      <c r="BL412" s="14" t="s">
        <v>202</v>
      </c>
      <c r="BM412" s="161" t="s">
        <v>1183</v>
      </c>
    </row>
    <row r="413" spans="1:65" s="2" customFormat="1" ht="24.2" customHeight="1">
      <c r="A413" s="26"/>
      <c r="B413" s="149"/>
      <c r="C413" s="163" t="s">
        <v>1184</v>
      </c>
      <c r="D413" s="163" t="s">
        <v>322</v>
      </c>
      <c r="E413" s="164" t="s">
        <v>1185</v>
      </c>
      <c r="F413" s="165" t="s">
        <v>1186</v>
      </c>
      <c r="G413" s="166" t="s">
        <v>912</v>
      </c>
      <c r="H413" s="167">
        <v>15.8</v>
      </c>
      <c r="I413" s="180"/>
      <c r="J413" s="168">
        <f t="shared" si="94"/>
        <v>0</v>
      </c>
      <c r="K413" s="169"/>
      <c r="L413" s="170"/>
      <c r="M413" s="171" t="s">
        <v>1</v>
      </c>
      <c r="N413" s="172" t="s">
        <v>39</v>
      </c>
      <c r="O413" s="159">
        <v>0</v>
      </c>
      <c r="P413" s="159">
        <f t="shared" si="95"/>
        <v>0</v>
      </c>
      <c r="Q413" s="159">
        <v>0</v>
      </c>
      <c r="R413" s="159">
        <f t="shared" si="96"/>
        <v>0</v>
      </c>
      <c r="S413" s="159">
        <v>0</v>
      </c>
      <c r="T413" s="160">
        <f t="shared" si="97"/>
        <v>0</v>
      </c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R413" s="161" t="s">
        <v>267</v>
      </c>
      <c r="AT413" s="161" t="s">
        <v>322</v>
      </c>
      <c r="AU413" s="161" t="s">
        <v>86</v>
      </c>
      <c r="AY413" s="14" t="s">
        <v>138</v>
      </c>
      <c r="BE413" s="162">
        <f t="shared" si="98"/>
        <v>0</v>
      </c>
      <c r="BF413" s="162">
        <f t="shared" si="99"/>
        <v>0</v>
      </c>
      <c r="BG413" s="162">
        <f t="shared" si="100"/>
        <v>0</v>
      </c>
      <c r="BH413" s="162">
        <f t="shared" si="101"/>
        <v>0</v>
      </c>
      <c r="BI413" s="162">
        <f t="shared" si="102"/>
        <v>0</v>
      </c>
      <c r="BJ413" s="14" t="s">
        <v>86</v>
      </c>
      <c r="BK413" s="162">
        <f t="shared" si="103"/>
        <v>0</v>
      </c>
      <c r="BL413" s="14" t="s">
        <v>202</v>
      </c>
      <c r="BM413" s="161" t="s">
        <v>1187</v>
      </c>
    </row>
    <row r="414" spans="1:65" s="2" customFormat="1" ht="16.5" customHeight="1">
      <c r="A414" s="26"/>
      <c r="B414" s="149"/>
      <c r="C414" s="163" t="s">
        <v>1188</v>
      </c>
      <c r="D414" s="163" t="s">
        <v>322</v>
      </c>
      <c r="E414" s="164" t="s">
        <v>1189</v>
      </c>
      <c r="F414" s="165" t="s">
        <v>1008</v>
      </c>
      <c r="G414" s="166" t="s">
        <v>912</v>
      </c>
      <c r="H414" s="167">
        <v>78.599999999999994</v>
      </c>
      <c r="I414" s="180"/>
      <c r="J414" s="168">
        <f t="shared" si="94"/>
        <v>0</v>
      </c>
      <c r="K414" s="169"/>
      <c r="L414" s="170"/>
      <c r="M414" s="171" t="s">
        <v>1</v>
      </c>
      <c r="N414" s="172" t="s">
        <v>39</v>
      </c>
      <c r="O414" s="159">
        <v>0</v>
      </c>
      <c r="P414" s="159">
        <f t="shared" si="95"/>
        <v>0</v>
      </c>
      <c r="Q414" s="159">
        <v>0</v>
      </c>
      <c r="R414" s="159">
        <f t="shared" si="96"/>
        <v>0</v>
      </c>
      <c r="S414" s="159">
        <v>0</v>
      </c>
      <c r="T414" s="160">
        <f t="shared" si="97"/>
        <v>0</v>
      </c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R414" s="161" t="s">
        <v>267</v>
      </c>
      <c r="AT414" s="161" t="s">
        <v>322</v>
      </c>
      <c r="AU414" s="161" t="s">
        <v>86</v>
      </c>
      <c r="AY414" s="14" t="s">
        <v>138</v>
      </c>
      <c r="BE414" s="162">
        <f t="shared" si="98"/>
        <v>0</v>
      </c>
      <c r="BF414" s="162">
        <f t="shared" si="99"/>
        <v>0</v>
      </c>
      <c r="BG414" s="162">
        <f t="shared" si="100"/>
        <v>0</v>
      </c>
      <c r="BH414" s="162">
        <f t="shared" si="101"/>
        <v>0</v>
      </c>
      <c r="BI414" s="162">
        <f t="shared" si="102"/>
        <v>0</v>
      </c>
      <c r="BJ414" s="14" t="s">
        <v>86</v>
      </c>
      <c r="BK414" s="162">
        <f t="shared" si="103"/>
        <v>0</v>
      </c>
      <c r="BL414" s="14" t="s">
        <v>202</v>
      </c>
      <c r="BM414" s="161" t="s">
        <v>1190</v>
      </c>
    </row>
    <row r="415" spans="1:65" s="2" customFormat="1" ht="24.2" customHeight="1">
      <c r="A415" s="26"/>
      <c r="B415" s="149"/>
      <c r="C415" s="163" t="s">
        <v>1191</v>
      </c>
      <c r="D415" s="163" t="s">
        <v>322</v>
      </c>
      <c r="E415" s="164" t="s">
        <v>1192</v>
      </c>
      <c r="F415" s="165" t="s">
        <v>996</v>
      </c>
      <c r="G415" s="166" t="s">
        <v>148</v>
      </c>
      <c r="H415" s="167">
        <v>4.62</v>
      </c>
      <c r="I415" s="180"/>
      <c r="J415" s="168">
        <f t="shared" si="94"/>
        <v>0</v>
      </c>
      <c r="K415" s="169"/>
      <c r="L415" s="170"/>
      <c r="M415" s="171" t="s">
        <v>1</v>
      </c>
      <c r="N415" s="172" t="s">
        <v>39</v>
      </c>
      <c r="O415" s="159">
        <v>0</v>
      </c>
      <c r="P415" s="159">
        <f t="shared" si="95"/>
        <v>0</v>
      </c>
      <c r="Q415" s="159">
        <v>0</v>
      </c>
      <c r="R415" s="159">
        <f t="shared" si="96"/>
        <v>0</v>
      </c>
      <c r="S415" s="159">
        <v>0</v>
      </c>
      <c r="T415" s="160">
        <f t="shared" si="97"/>
        <v>0</v>
      </c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R415" s="161" t="s">
        <v>267</v>
      </c>
      <c r="AT415" s="161" t="s">
        <v>322</v>
      </c>
      <c r="AU415" s="161" t="s">
        <v>86</v>
      </c>
      <c r="AY415" s="14" t="s">
        <v>138</v>
      </c>
      <c r="BE415" s="162">
        <f t="shared" si="98"/>
        <v>0</v>
      </c>
      <c r="BF415" s="162">
        <f t="shared" si="99"/>
        <v>0</v>
      </c>
      <c r="BG415" s="162">
        <f t="shared" si="100"/>
        <v>0</v>
      </c>
      <c r="BH415" s="162">
        <f t="shared" si="101"/>
        <v>0</v>
      </c>
      <c r="BI415" s="162">
        <f t="shared" si="102"/>
        <v>0</v>
      </c>
      <c r="BJ415" s="14" t="s">
        <v>86</v>
      </c>
      <c r="BK415" s="162">
        <f t="shared" si="103"/>
        <v>0</v>
      </c>
      <c r="BL415" s="14" t="s">
        <v>202</v>
      </c>
      <c r="BM415" s="161" t="s">
        <v>1193</v>
      </c>
    </row>
    <row r="416" spans="1:65" s="2" customFormat="1" ht="24.2" customHeight="1">
      <c r="A416" s="26"/>
      <c r="B416" s="149"/>
      <c r="C416" s="150" t="s">
        <v>1194</v>
      </c>
      <c r="D416" s="150" t="s">
        <v>140</v>
      </c>
      <c r="E416" s="151" t="s">
        <v>1195</v>
      </c>
      <c r="F416" s="152" t="s">
        <v>1196</v>
      </c>
      <c r="G416" s="153" t="s">
        <v>912</v>
      </c>
      <c r="H416" s="154">
        <v>14.8</v>
      </c>
      <c r="I416" s="178"/>
      <c r="J416" s="155">
        <f t="shared" si="94"/>
        <v>0</v>
      </c>
      <c r="K416" s="156"/>
      <c r="L416" s="27"/>
      <c r="M416" s="157" t="s">
        <v>1</v>
      </c>
      <c r="N416" s="158" t="s">
        <v>39</v>
      </c>
      <c r="O416" s="159">
        <v>0</v>
      </c>
      <c r="P416" s="159">
        <f t="shared" si="95"/>
        <v>0</v>
      </c>
      <c r="Q416" s="159">
        <v>0</v>
      </c>
      <c r="R416" s="159">
        <f t="shared" si="96"/>
        <v>0</v>
      </c>
      <c r="S416" s="159">
        <v>0</v>
      </c>
      <c r="T416" s="160">
        <f t="shared" si="97"/>
        <v>0</v>
      </c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R416" s="161" t="s">
        <v>202</v>
      </c>
      <c r="AT416" s="161" t="s">
        <v>140</v>
      </c>
      <c r="AU416" s="161" t="s">
        <v>86</v>
      </c>
      <c r="AY416" s="14" t="s">
        <v>138</v>
      </c>
      <c r="BE416" s="162">
        <f t="shared" si="98"/>
        <v>0</v>
      </c>
      <c r="BF416" s="162">
        <f t="shared" si="99"/>
        <v>0</v>
      </c>
      <c r="BG416" s="162">
        <f t="shared" si="100"/>
        <v>0</v>
      </c>
      <c r="BH416" s="162">
        <f t="shared" si="101"/>
        <v>0</v>
      </c>
      <c r="BI416" s="162">
        <f t="shared" si="102"/>
        <v>0</v>
      </c>
      <c r="BJ416" s="14" t="s">
        <v>86</v>
      </c>
      <c r="BK416" s="162">
        <f t="shared" si="103"/>
        <v>0</v>
      </c>
      <c r="BL416" s="14" t="s">
        <v>202</v>
      </c>
      <c r="BM416" s="161" t="s">
        <v>1197</v>
      </c>
    </row>
    <row r="417" spans="1:65" s="2" customFormat="1" ht="21.75" customHeight="1">
      <c r="A417" s="26"/>
      <c r="B417" s="149"/>
      <c r="C417" s="163" t="s">
        <v>1198</v>
      </c>
      <c r="D417" s="163" t="s">
        <v>322</v>
      </c>
      <c r="E417" s="164" t="s">
        <v>1199</v>
      </c>
      <c r="F417" s="165" t="s">
        <v>1200</v>
      </c>
      <c r="G417" s="166" t="s">
        <v>912</v>
      </c>
      <c r="H417" s="167">
        <v>14.8</v>
      </c>
      <c r="I417" s="180"/>
      <c r="J417" s="168">
        <f t="shared" si="94"/>
        <v>0</v>
      </c>
      <c r="K417" s="169"/>
      <c r="L417" s="170"/>
      <c r="M417" s="171" t="s">
        <v>1</v>
      </c>
      <c r="N417" s="172" t="s">
        <v>39</v>
      </c>
      <c r="O417" s="159">
        <v>0</v>
      </c>
      <c r="P417" s="159">
        <f t="shared" si="95"/>
        <v>0</v>
      </c>
      <c r="Q417" s="159">
        <v>0</v>
      </c>
      <c r="R417" s="159">
        <f t="shared" si="96"/>
        <v>0</v>
      </c>
      <c r="S417" s="159">
        <v>0</v>
      </c>
      <c r="T417" s="160">
        <f t="shared" si="97"/>
        <v>0</v>
      </c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R417" s="161" t="s">
        <v>267</v>
      </c>
      <c r="AT417" s="161" t="s">
        <v>322</v>
      </c>
      <c r="AU417" s="161" t="s">
        <v>86</v>
      </c>
      <c r="AY417" s="14" t="s">
        <v>138</v>
      </c>
      <c r="BE417" s="162">
        <f t="shared" si="98"/>
        <v>0</v>
      </c>
      <c r="BF417" s="162">
        <f t="shared" si="99"/>
        <v>0</v>
      </c>
      <c r="BG417" s="162">
        <f t="shared" si="100"/>
        <v>0</v>
      </c>
      <c r="BH417" s="162">
        <f t="shared" si="101"/>
        <v>0</v>
      </c>
      <c r="BI417" s="162">
        <f t="shared" si="102"/>
        <v>0</v>
      </c>
      <c r="BJ417" s="14" t="s">
        <v>86</v>
      </c>
      <c r="BK417" s="162">
        <f t="shared" si="103"/>
        <v>0</v>
      </c>
      <c r="BL417" s="14" t="s">
        <v>202</v>
      </c>
      <c r="BM417" s="161" t="s">
        <v>1201</v>
      </c>
    </row>
    <row r="418" spans="1:65" s="2" customFormat="1" ht="16.5" customHeight="1">
      <c r="A418" s="26"/>
      <c r="B418" s="149"/>
      <c r="C418" s="163" t="s">
        <v>1202</v>
      </c>
      <c r="D418" s="163" t="s">
        <v>322</v>
      </c>
      <c r="E418" s="164" t="s">
        <v>1203</v>
      </c>
      <c r="F418" s="165" t="s">
        <v>1008</v>
      </c>
      <c r="G418" s="166" t="s">
        <v>912</v>
      </c>
      <c r="H418" s="167">
        <v>14.8</v>
      </c>
      <c r="I418" s="180"/>
      <c r="J418" s="168">
        <f t="shared" si="94"/>
        <v>0</v>
      </c>
      <c r="K418" s="169"/>
      <c r="L418" s="170"/>
      <c r="M418" s="171" t="s">
        <v>1</v>
      </c>
      <c r="N418" s="172" t="s">
        <v>39</v>
      </c>
      <c r="O418" s="159">
        <v>0</v>
      </c>
      <c r="P418" s="159">
        <f t="shared" si="95"/>
        <v>0</v>
      </c>
      <c r="Q418" s="159">
        <v>0</v>
      </c>
      <c r="R418" s="159">
        <f t="shared" si="96"/>
        <v>0</v>
      </c>
      <c r="S418" s="159">
        <v>0</v>
      </c>
      <c r="T418" s="160">
        <f t="shared" si="97"/>
        <v>0</v>
      </c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R418" s="161" t="s">
        <v>267</v>
      </c>
      <c r="AT418" s="161" t="s">
        <v>322</v>
      </c>
      <c r="AU418" s="161" t="s">
        <v>86</v>
      </c>
      <c r="AY418" s="14" t="s">
        <v>138</v>
      </c>
      <c r="BE418" s="162">
        <f t="shared" si="98"/>
        <v>0</v>
      </c>
      <c r="BF418" s="162">
        <f t="shared" si="99"/>
        <v>0</v>
      </c>
      <c r="BG418" s="162">
        <f t="shared" si="100"/>
        <v>0</v>
      </c>
      <c r="BH418" s="162">
        <f t="shared" si="101"/>
        <v>0</v>
      </c>
      <c r="BI418" s="162">
        <f t="shared" si="102"/>
        <v>0</v>
      </c>
      <c r="BJ418" s="14" t="s">
        <v>86</v>
      </c>
      <c r="BK418" s="162">
        <f t="shared" si="103"/>
        <v>0</v>
      </c>
      <c r="BL418" s="14" t="s">
        <v>202</v>
      </c>
      <c r="BM418" s="161" t="s">
        <v>1204</v>
      </c>
    </row>
    <row r="419" spans="1:65" s="2" customFormat="1" ht="24.2" customHeight="1">
      <c r="A419" s="26"/>
      <c r="B419" s="149"/>
      <c r="C419" s="150" t="s">
        <v>1205</v>
      </c>
      <c r="D419" s="150" t="s">
        <v>140</v>
      </c>
      <c r="E419" s="151" t="s">
        <v>1206</v>
      </c>
      <c r="F419" s="152" t="s">
        <v>1207</v>
      </c>
      <c r="G419" s="153" t="s">
        <v>912</v>
      </c>
      <c r="H419" s="154">
        <v>79.16</v>
      </c>
      <c r="I419" s="178"/>
      <c r="J419" s="155">
        <f t="shared" si="94"/>
        <v>0</v>
      </c>
      <c r="K419" s="156"/>
      <c r="L419" s="27"/>
      <c r="M419" s="157" t="s">
        <v>1</v>
      </c>
      <c r="N419" s="158" t="s">
        <v>39</v>
      </c>
      <c r="O419" s="159">
        <v>0</v>
      </c>
      <c r="P419" s="159">
        <f t="shared" si="95"/>
        <v>0</v>
      </c>
      <c r="Q419" s="159">
        <v>0</v>
      </c>
      <c r="R419" s="159">
        <f t="shared" si="96"/>
        <v>0</v>
      </c>
      <c r="S419" s="159">
        <v>0</v>
      </c>
      <c r="T419" s="160">
        <f t="shared" si="97"/>
        <v>0</v>
      </c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R419" s="161" t="s">
        <v>202</v>
      </c>
      <c r="AT419" s="161" t="s">
        <v>140</v>
      </c>
      <c r="AU419" s="161" t="s">
        <v>86</v>
      </c>
      <c r="AY419" s="14" t="s">
        <v>138</v>
      </c>
      <c r="BE419" s="162">
        <f t="shared" si="98"/>
        <v>0</v>
      </c>
      <c r="BF419" s="162">
        <f t="shared" si="99"/>
        <v>0</v>
      </c>
      <c r="BG419" s="162">
        <f t="shared" si="100"/>
        <v>0</v>
      </c>
      <c r="BH419" s="162">
        <f t="shared" si="101"/>
        <v>0</v>
      </c>
      <c r="BI419" s="162">
        <f t="shared" si="102"/>
        <v>0</v>
      </c>
      <c r="BJ419" s="14" t="s">
        <v>86</v>
      </c>
      <c r="BK419" s="162">
        <f t="shared" si="103"/>
        <v>0</v>
      </c>
      <c r="BL419" s="14" t="s">
        <v>202</v>
      </c>
      <c r="BM419" s="161" t="s">
        <v>1208</v>
      </c>
    </row>
    <row r="420" spans="1:65" s="2" customFormat="1" ht="21.75" customHeight="1">
      <c r="A420" s="26"/>
      <c r="B420" s="149"/>
      <c r="C420" s="163" t="s">
        <v>1209</v>
      </c>
      <c r="D420" s="163" t="s">
        <v>322</v>
      </c>
      <c r="E420" s="164" t="s">
        <v>1210</v>
      </c>
      <c r="F420" s="165" t="s">
        <v>1145</v>
      </c>
      <c r="G420" s="166" t="s">
        <v>912</v>
      </c>
      <c r="H420" s="167">
        <v>79.16</v>
      </c>
      <c r="I420" s="180"/>
      <c r="J420" s="168">
        <f t="shared" si="94"/>
        <v>0</v>
      </c>
      <c r="K420" s="169"/>
      <c r="L420" s="170"/>
      <c r="M420" s="171" t="s">
        <v>1</v>
      </c>
      <c r="N420" s="172" t="s">
        <v>39</v>
      </c>
      <c r="O420" s="159">
        <v>0</v>
      </c>
      <c r="P420" s="159">
        <f t="shared" si="95"/>
        <v>0</v>
      </c>
      <c r="Q420" s="159">
        <v>0</v>
      </c>
      <c r="R420" s="159">
        <f t="shared" si="96"/>
        <v>0</v>
      </c>
      <c r="S420" s="159">
        <v>0</v>
      </c>
      <c r="T420" s="160">
        <f t="shared" si="97"/>
        <v>0</v>
      </c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R420" s="161" t="s">
        <v>267</v>
      </c>
      <c r="AT420" s="161" t="s">
        <v>322</v>
      </c>
      <c r="AU420" s="161" t="s">
        <v>86</v>
      </c>
      <c r="AY420" s="14" t="s">
        <v>138</v>
      </c>
      <c r="BE420" s="162">
        <f t="shared" si="98"/>
        <v>0</v>
      </c>
      <c r="BF420" s="162">
        <f t="shared" si="99"/>
        <v>0</v>
      </c>
      <c r="BG420" s="162">
        <f t="shared" si="100"/>
        <v>0</v>
      </c>
      <c r="BH420" s="162">
        <f t="shared" si="101"/>
        <v>0</v>
      </c>
      <c r="BI420" s="162">
        <f t="shared" si="102"/>
        <v>0</v>
      </c>
      <c r="BJ420" s="14" t="s">
        <v>86</v>
      </c>
      <c r="BK420" s="162">
        <f t="shared" si="103"/>
        <v>0</v>
      </c>
      <c r="BL420" s="14" t="s">
        <v>202</v>
      </c>
      <c r="BM420" s="161" t="s">
        <v>1211</v>
      </c>
    </row>
    <row r="421" spans="1:65" s="2" customFormat="1" ht="16.5" customHeight="1">
      <c r="A421" s="26"/>
      <c r="B421" s="149"/>
      <c r="C421" s="163" t="s">
        <v>1212</v>
      </c>
      <c r="D421" s="163" t="s">
        <v>322</v>
      </c>
      <c r="E421" s="164" t="s">
        <v>1213</v>
      </c>
      <c r="F421" s="165" t="s">
        <v>1008</v>
      </c>
      <c r="G421" s="166" t="s">
        <v>912</v>
      </c>
      <c r="H421" s="167">
        <v>79.16</v>
      </c>
      <c r="I421" s="180"/>
      <c r="J421" s="168">
        <f t="shared" si="94"/>
        <v>0</v>
      </c>
      <c r="K421" s="169"/>
      <c r="L421" s="170"/>
      <c r="M421" s="171" t="s">
        <v>1</v>
      </c>
      <c r="N421" s="172" t="s">
        <v>39</v>
      </c>
      <c r="O421" s="159">
        <v>0</v>
      </c>
      <c r="P421" s="159">
        <f t="shared" si="95"/>
        <v>0</v>
      </c>
      <c r="Q421" s="159">
        <v>0</v>
      </c>
      <c r="R421" s="159">
        <f t="shared" si="96"/>
        <v>0</v>
      </c>
      <c r="S421" s="159">
        <v>0</v>
      </c>
      <c r="T421" s="160">
        <f t="shared" si="97"/>
        <v>0</v>
      </c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R421" s="161" t="s">
        <v>267</v>
      </c>
      <c r="AT421" s="161" t="s">
        <v>322</v>
      </c>
      <c r="AU421" s="161" t="s">
        <v>86</v>
      </c>
      <c r="AY421" s="14" t="s">
        <v>138</v>
      </c>
      <c r="BE421" s="162">
        <f t="shared" si="98"/>
        <v>0</v>
      </c>
      <c r="BF421" s="162">
        <f t="shared" si="99"/>
        <v>0</v>
      </c>
      <c r="BG421" s="162">
        <f t="shared" si="100"/>
        <v>0</v>
      </c>
      <c r="BH421" s="162">
        <f t="shared" si="101"/>
        <v>0</v>
      </c>
      <c r="BI421" s="162">
        <f t="shared" si="102"/>
        <v>0</v>
      </c>
      <c r="BJ421" s="14" t="s">
        <v>86</v>
      </c>
      <c r="BK421" s="162">
        <f t="shared" si="103"/>
        <v>0</v>
      </c>
      <c r="BL421" s="14" t="s">
        <v>202</v>
      </c>
      <c r="BM421" s="161" t="s">
        <v>1214</v>
      </c>
    </row>
    <row r="422" spans="1:65" s="2" customFormat="1" ht="24.2" customHeight="1">
      <c r="A422" s="26"/>
      <c r="B422" s="149"/>
      <c r="C422" s="150" t="s">
        <v>1215</v>
      </c>
      <c r="D422" s="150" t="s">
        <v>140</v>
      </c>
      <c r="E422" s="151" t="s">
        <v>1216</v>
      </c>
      <c r="F422" s="152" t="s">
        <v>1217</v>
      </c>
      <c r="G422" s="153" t="s">
        <v>912</v>
      </c>
      <c r="H422" s="154">
        <v>351</v>
      </c>
      <c r="I422" s="178"/>
      <c r="J422" s="155">
        <f t="shared" si="94"/>
        <v>0</v>
      </c>
      <c r="K422" s="156"/>
      <c r="L422" s="27"/>
      <c r="M422" s="157" t="s">
        <v>1</v>
      </c>
      <c r="N422" s="158" t="s">
        <v>39</v>
      </c>
      <c r="O422" s="159">
        <v>0</v>
      </c>
      <c r="P422" s="159">
        <f t="shared" si="95"/>
        <v>0</v>
      </c>
      <c r="Q422" s="159">
        <v>0</v>
      </c>
      <c r="R422" s="159">
        <f t="shared" si="96"/>
        <v>0</v>
      </c>
      <c r="S422" s="159">
        <v>0</v>
      </c>
      <c r="T422" s="160">
        <f t="shared" si="97"/>
        <v>0</v>
      </c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R422" s="161" t="s">
        <v>202</v>
      </c>
      <c r="AT422" s="161" t="s">
        <v>140</v>
      </c>
      <c r="AU422" s="161" t="s">
        <v>86</v>
      </c>
      <c r="AY422" s="14" t="s">
        <v>138</v>
      </c>
      <c r="BE422" s="162">
        <f t="shared" si="98"/>
        <v>0</v>
      </c>
      <c r="BF422" s="162">
        <f t="shared" si="99"/>
        <v>0</v>
      </c>
      <c r="BG422" s="162">
        <f t="shared" si="100"/>
        <v>0</v>
      </c>
      <c r="BH422" s="162">
        <f t="shared" si="101"/>
        <v>0</v>
      </c>
      <c r="BI422" s="162">
        <f t="shared" si="102"/>
        <v>0</v>
      </c>
      <c r="BJ422" s="14" t="s">
        <v>86</v>
      </c>
      <c r="BK422" s="162">
        <f t="shared" si="103"/>
        <v>0</v>
      </c>
      <c r="BL422" s="14" t="s">
        <v>202</v>
      </c>
      <c r="BM422" s="161" t="s">
        <v>1218</v>
      </c>
    </row>
    <row r="423" spans="1:65" s="2" customFormat="1" ht="24.2" customHeight="1">
      <c r="A423" s="26"/>
      <c r="B423" s="149"/>
      <c r="C423" s="163" t="s">
        <v>1219</v>
      </c>
      <c r="D423" s="163" t="s">
        <v>322</v>
      </c>
      <c r="E423" s="164" t="s">
        <v>1220</v>
      </c>
      <c r="F423" s="165" t="s">
        <v>1221</v>
      </c>
      <c r="G423" s="166" t="s">
        <v>912</v>
      </c>
      <c r="H423" s="167">
        <v>353</v>
      </c>
      <c r="I423" s="180"/>
      <c r="J423" s="168">
        <f t="shared" si="94"/>
        <v>0</v>
      </c>
      <c r="K423" s="169"/>
      <c r="L423" s="170"/>
      <c r="M423" s="171" t="s">
        <v>1</v>
      </c>
      <c r="N423" s="172" t="s">
        <v>39</v>
      </c>
      <c r="O423" s="159">
        <v>0</v>
      </c>
      <c r="P423" s="159">
        <f t="shared" si="95"/>
        <v>0</v>
      </c>
      <c r="Q423" s="159">
        <v>0</v>
      </c>
      <c r="R423" s="159">
        <f t="shared" si="96"/>
        <v>0</v>
      </c>
      <c r="S423" s="159">
        <v>0</v>
      </c>
      <c r="T423" s="160">
        <f t="shared" si="97"/>
        <v>0</v>
      </c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R423" s="161" t="s">
        <v>267</v>
      </c>
      <c r="AT423" s="161" t="s">
        <v>322</v>
      </c>
      <c r="AU423" s="161" t="s">
        <v>86</v>
      </c>
      <c r="AY423" s="14" t="s">
        <v>138</v>
      </c>
      <c r="BE423" s="162">
        <f t="shared" si="98"/>
        <v>0</v>
      </c>
      <c r="BF423" s="162">
        <f t="shared" si="99"/>
        <v>0</v>
      </c>
      <c r="BG423" s="162">
        <f t="shared" si="100"/>
        <v>0</v>
      </c>
      <c r="BH423" s="162">
        <f t="shared" si="101"/>
        <v>0</v>
      </c>
      <c r="BI423" s="162">
        <f t="shared" si="102"/>
        <v>0</v>
      </c>
      <c r="BJ423" s="14" t="s">
        <v>86</v>
      </c>
      <c r="BK423" s="162">
        <f t="shared" si="103"/>
        <v>0</v>
      </c>
      <c r="BL423" s="14" t="s">
        <v>202</v>
      </c>
      <c r="BM423" s="161" t="s">
        <v>1222</v>
      </c>
    </row>
    <row r="424" spans="1:65" s="2" customFormat="1" ht="24.2" customHeight="1">
      <c r="A424" s="26"/>
      <c r="B424" s="149"/>
      <c r="C424" s="150" t="s">
        <v>1223</v>
      </c>
      <c r="D424" s="150" t="s">
        <v>140</v>
      </c>
      <c r="E424" s="151" t="s">
        <v>1224</v>
      </c>
      <c r="F424" s="152" t="s">
        <v>1225</v>
      </c>
      <c r="G424" s="153" t="s">
        <v>912</v>
      </c>
      <c r="H424" s="154">
        <v>16.05</v>
      </c>
      <c r="I424" s="178"/>
      <c r="J424" s="155">
        <f t="shared" si="94"/>
        <v>0</v>
      </c>
      <c r="K424" s="156"/>
      <c r="L424" s="27"/>
      <c r="M424" s="157" t="s">
        <v>1</v>
      </c>
      <c r="N424" s="158" t="s">
        <v>39</v>
      </c>
      <c r="O424" s="159">
        <v>0</v>
      </c>
      <c r="P424" s="159">
        <f t="shared" si="95"/>
        <v>0</v>
      </c>
      <c r="Q424" s="159">
        <v>0</v>
      </c>
      <c r="R424" s="159">
        <f t="shared" si="96"/>
        <v>0</v>
      </c>
      <c r="S424" s="159">
        <v>0</v>
      </c>
      <c r="T424" s="160">
        <f t="shared" si="97"/>
        <v>0</v>
      </c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R424" s="161" t="s">
        <v>202</v>
      </c>
      <c r="AT424" s="161" t="s">
        <v>140</v>
      </c>
      <c r="AU424" s="161" t="s">
        <v>86</v>
      </c>
      <c r="AY424" s="14" t="s">
        <v>138</v>
      </c>
      <c r="BE424" s="162">
        <f t="shared" si="98"/>
        <v>0</v>
      </c>
      <c r="BF424" s="162">
        <f t="shared" si="99"/>
        <v>0</v>
      </c>
      <c r="BG424" s="162">
        <f t="shared" si="100"/>
        <v>0</v>
      </c>
      <c r="BH424" s="162">
        <f t="shared" si="101"/>
        <v>0</v>
      </c>
      <c r="BI424" s="162">
        <f t="shared" si="102"/>
        <v>0</v>
      </c>
      <c r="BJ424" s="14" t="s">
        <v>86</v>
      </c>
      <c r="BK424" s="162">
        <f t="shared" si="103"/>
        <v>0</v>
      </c>
      <c r="BL424" s="14" t="s">
        <v>202</v>
      </c>
      <c r="BM424" s="161" t="s">
        <v>1226</v>
      </c>
    </row>
    <row r="425" spans="1:65" s="2" customFormat="1" ht="21.75" customHeight="1">
      <c r="A425" s="26"/>
      <c r="B425" s="149"/>
      <c r="C425" s="163" t="s">
        <v>1227</v>
      </c>
      <c r="D425" s="163" t="s">
        <v>322</v>
      </c>
      <c r="E425" s="164" t="s">
        <v>1228</v>
      </c>
      <c r="F425" s="165" t="s">
        <v>1229</v>
      </c>
      <c r="G425" s="166" t="s">
        <v>912</v>
      </c>
      <c r="H425" s="167">
        <v>16.05</v>
      </c>
      <c r="I425" s="180"/>
      <c r="J425" s="168">
        <f t="shared" si="94"/>
        <v>0</v>
      </c>
      <c r="K425" s="169"/>
      <c r="L425" s="170"/>
      <c r="M425" s="171" t="s">
        <v>1</v>
      </c>
      <c r="N425" s="172" t="s">
        <v>39</v>
      </c>
      <c r="O425" s="159">
        <v>0</v>
      </c>
      <c r="P425" s="159">
        <f t="shared" si="95"/>
        <v>0</v>
      </c>
      <c r="Q425" s="159">
        <v>0</v>
      </c>
      <c r="R425" s="159">
        <f t="shared" si="96"/>
        <v>0</v>
      </c>
      <c r="S425" s="159">
        <v>0</v>
      </c>
      <c r="T425" s="160">
        <f t="shared" si="97"/>
        <v>0</v>
      </c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R425" s="161" t="s">
        <v>267</v>
      </c>
      <c r="AT425" s="161" t="s">
        <v>322</v>
      </c>
      <c r="AU425" s="161" t="s">
        <v>86</v>
      </c>
      <c r="AY425" s="14" t="s">
        <v>138</v>
      </c>
      <c r="BE425" s="162">
        <f t="shared" si="98"/>
        <v>0</v>
      </c>
      <c r="BF425" s="162">
        <f t="shared" si="99"/>
        <v>0</v>
      </c>
      <c r="BG425" s="162">
        <f t="shared" si="100"/>
        <v>0</v>
      </c>
      <c r="BH425" s="162">
        <f t="shared" si="101"/>
        <v>0</v>
      </c>
      <c r="BI425" s="162">
        <f t="shared" si="102"/>
        <v>0</v>
      </c>
      <c r="BJ425" s="14" t="s">
        <v>86</v>
      </c>
      <c r="BK425" s="162">
        <f t="shared" si="103"/>
        <v>0</v>
      </c>
      <c r="BL425" s="14" t="s">
        <v>202</v>
      </c>
      <c r="BM425" s="161" t="s">
        <v>1230</v>
      </c>
    </row>
    <row r="426" spans="1:65" s="2" customFormat="1" ht="21.75" customHeight="1">
      <c r="A426" s="26"/>
      <c r="B426" s="149"/>
      <c r="C426" s="163" t="s">
        <v>1231</v>
      </c>
      <c r="D426" s="163" t="s">
        <v>322</v>
      </c>
      <c r="E426" s="164" t="s">
        <v>1232</v>
      </c>
      <c r="F426" s="165" t="s">
        <v>1052</v>
      </c>
      <c r="G426" s="166" t="s">
        <v>912</v>
      </c>
      <c r="H426" s="167">
        <v>16.05</v>
      </c>
      <c r="I426" s="180"/>
      <c r="J426" s="168">
        <f t="shared" si="94"/>
        <v>0</v>
      </c>
      <c r="K426" s="169"/>
      <c r="L426" s="170"/>
      <c r="M426" s="171" t="s">
        <v>1</v>
      </c>
      <c r="N426" s="172" t="s">
        <v>39</v>
      </c>
      <c r="O426" s="159">
        <v>0</v>
      </c>
      <c r="P426" s="159">
        <f t="shared" si="95"/>
        <v>0</v>
      </c>
      <c r="Q426" s="159">
        <v>0</v>
      </c>
      <c r="R426" s="159">
        <f t="shared" si="96"/>
        <v>0</v>
      </c>
      <c r="S426" s="159">
        <v>0</v>
      </c>
      <c r="T426" s="160">
        <f t="shared" si="97"/>
        <v>0</v>
      </c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R426" s="161" t="s">
        <v>267</v>
      </c>
      <c r="AT426" s="161" t="s">
        <v>322</v>
      </c>
      <c r="AU426" s="161" t="s">
        <v>86</v>
      </c>
      <c r="AY426" s="14" t="s">
        <v>138</v>
      </c>
      <c r="BE426" s="162">
        <f t="shared" si="98"/>
        <v>0</v>
      </c>
      <c r="BF426" s="162">
        <f t="shared" si="99"/>
        <v>0</v>
      </c>
      <c r="BG426" s="162">
        <f t="shared" si="100"/>
        <v>0</v>
      </c>
      <c r="BH426" s="162">
        <f t="shared" si="101"/>
        <v>0</v>
      </c>
      <c r="BI426" s="162">
        <f t="shared" si="102"/>
        <v>0</v>
      </c>
      <c r="BJ426" s="14" t="s">
        <v>86</v>
      </c>
      <c r="BK426" s="162">
        <f t="shared" si="103"/>
        <v>0</v>
      </c>
      <c r="BL426" s="14" t="s">
        <v>202</v>
      </c>
      <c r="BM426" s="161" t="s">
        <v>1233</v>
      </c>
    </row>
    <row r="427" spans="1:65" s="2" customFormat="1" ht="24.2" customHeight="1">
      <c r="A427" s="26"/>
      <c r="B427" s="149"/>
      <c r="C427" s="163" t="s">
        <v>1234</v>
      </c>
      <c r="D427" s="163" t="s">
        <v>322</v>
      </c>
      <c r="E427" s="164" t="s">
        <v>1235</v>
      </c>
      <c r="F427" s="165" t="s">
        <v>1236</v>
      </c>
      <c r="G427" s="166" t="s">
        <v>912</v>
      </c>
      <c r="H427" s="167">
        <v>16.05</v>
      </c>
      <c r="I427" s="180"/>
      <c r="J427" s="168">
        <f t="shared" si="94"/>
        <v>0</v>
      </c>
      <c r="K427" s="169"/>
      <c r="L427" s="170"/>
      <c r="M427" s="171" t="s">
        <v>1</v>
      </c>
      <c r="N427" s="172" t="s">
        <v>39</v>
      </c>
      <c r="O427" s="159">
        <v>0</v>
      </c>
      <c r="P427" s="159">
        <f t="shared" si="95"/>
        <v>0</v>
      </c>
      <c r="Q427" s="159">
        <v>0</v>
      </c>
      <c r="R427" s="159">
        <f t="shared" si="96"/>
        <v>0</v>
      </c>
      <c r="S427" s="159">
        <v>0</v>
      </c>
      <c r="T427" s="160">
        <f t="shared" si="97"/>
        <v>0</v>
      </c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R427" s="161" t="s">
        <v>267</v>
      </c>
      <c r="AT427" s="161" t="s">
        <v>322</v>
      </c>
      <c r="AU427" s="161" t="s">
        <v>86</v>
      </c>
      <c r="AY427" s="14" t="s">
        <v>138</v>
      </c>
      <c r="BE427" s="162">
        <f t="shared" si="98"/>
        <v>0</v>
      </c>
      <c r="BF427" s="162">
        <f t="shared" si="99"/>
        <v>0</v>
      </c>
      <c r="BG427" s="162">
        <f t="shared" si="100"/>
        <v>0</v>
      </c>
      <c r="BH427" s="162">
        <f t="shared" si="101"/>
        <v>0</v>
      </c>
      <c r="BI427" s="162">
        <f t="shared" si="102"/>
        <v>0</v>
      </c>
      <c r="BJ427" s="14" t="s">
        <v>86</v>
      </c>
      <c r="BK427" s="162">
        <f t="shared" si="103"/>
        <v>0</v>
      </c>
      <c r="BL427" s="14" t="s">
        <v>202</v>
      </c>
      <c r="BM427" s="161" t="s">
        <v>1237</v>
      </c>
    </row>
    <row r="428" spans="1:65" s="2" customFormat="1" ht="24.2" customHeight="1">
      <c r="A428" s="26"/>
      <c r="B428" s="149"/>
      <c r="C428" s="150" t="s">
        <v>1238</v>
      </c>
      <c r="D428" s="150" t="s">
        <v>140</v>
      </c>
      <c r="E428" s="151" t="s">
        <v>1239</v>
      </c>
      <c r="F428" s="152" t="s">
        <v>1240</v>
      </c>
      <c r="G428" s="153" t="s">
        <v>912</v>
      </c>
      <c r="H428" s="154">
        <v>33.630000000000003</v>
      </c>
      <c r="I428" s="178"/>
      <c r="J428" s="155">
        <f t="shared" si="94"/>
        <v>0</v>
      </c>
      <c r="K428" s="156"/>
      <c r="L428" s="27"/>
      <c r="M428" s="157" t="s">
        <v>1</v>
      </c>
      <c r="N428" s="158" t="s">
        <v>39</v>
      </c>
      <c r="O428" s="159">
        <v>0</v>
      </c>
      <c r="P428" s="159">
        <f t="shared" si="95"/>
        <v>0</v>
      </c>
      <c r="Q428" s="159">
        <v>0</v>
      </c>
      <c r="R428" s="159">
        <f t="shared" si="96"/>
        <v>0</v>
      </c>
      <c r="S428" s="159">
        <v>0</v>
      </c>
      <c r="T428" s="160">
        <f t="shared" si="97"/>
        <v>0</v>
      </c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R428" s="161" t="s">
        <v>202</v>
      </c>
      <c r="AT428" s="161" t="s">
        <v>140</v>
      </c>
      <c r="AU428" s="161" t="s">
        <v>86</v>
      </c>
      <c r="AY428" s="14" t="s">
        <v>138</v>
      </c>
      <c r="BE428" s="162">
        <f t="shared" si="98"/>
        <v>0</v>
      </c>
      <c r="BF428" s="162">
        <f t="shared" si="99"/>
        <v>0</v>
      </c>
      <c r="BG428" s="162">
        <f t="shared" si="100"/>
        <v>0</v>
      </c>
      <c r="BH428" s="162">
        <f t="shared" si="101"/>
        <v>0</v>
      </c>
      <c r="BI428" s="162">
        <f t="shared" si="102"/>
        <v>0</v>
      </c>
      <c r="BJ428" s="14" t="s">
        <v>86</v>
      </c>
      <c r="BK428" s="162">
        <f t="shared" si="103"/>
        <v>0</v>
      </c>
      <c r="BL428" s="14" t="s">
        <v>202</v>
      </c>
      <c r="BM428" s="161" t="s">
        <v>1241</v>
      </c>
    </row>
    <row r="429" spans="1:65" s="2" customFormat="1" ht="21.75" customHeight="1">
      <c r="A429" s="26"/>
      <c r="B429" s="149"/>
      <c r="C429" s="163" t="s">
        <v>1242</v>
      </c>
      <c r="D429" s="163" t="s">
        <v>322</v>
      </c>
      <c r="E429" s="164" t="s">
        <v>1243</v>
      </c>
      <c r="F429" s="165" t="s">
        <v>1244</v>
      </c>
      <c r="G429" s="166" t="s">
        <v>912</v>
      </c>
      <c r="H429" s="167">
        <v>33.630000000000003</v>
      </c>
      <c r="I429" s="180"/>
      <c r="J429" s="168">
        <f t="shared" si="94"/>
        <v>0</v>
      </c>
      <c r="K429" s="169"/>
      <c r="L429" s="170"/>
      <c r="M429" s="171" t="s">
        <v>1</v>
      </c>
      <c r="N429" s="172" t="s">
        <v>39</v>
      </c>
      <c r="O429" s="159">
        <v>0</v>
      </c>
      <c r="P429" s="159">
        <f t="shared" si="95"/>
        <v>0</v>
      </c>
      <c r="Q429" s="159">
        <v>0</v>
      </c>
      <c r="R429" s="159">
        <f t="shared" si="96"/>
        <v>0</v>
      </c>
      <c r="S429" s="159">
        <v>0</v>
      </c>
      <c r="T429" s="160">
        <f t="shared" si="97"/>
        <v>0</v>
      </c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R429" s="161" t="s">
        <v>267</v>
      </c>
      <c r="AT429" s="161" t="s">
        <v>322</v>
      </c>
      <c r="AU429" s="161" t="s">
        <v>86</v>
      </c>
      <c r="AY429" s="14" t="s">
        <v>138</v>
      </c>
      <c r="BE429" s="162">
        <f t="shared" si="98"/>
        <v>0</v>
      </c>
      <c r="BF429" s="162">
        <f t="shared" si="99"/>
        <v>0</v>
      </c>
      <c r="BG429" s="162">
        <f t="shared" si="100"/>
        <v>0</v>
      </c>
      <c r="BH429" s="162">
        <f t="shared" si="101"/>
        <v>0</v>
      </c>
      <c r="BI429" s="162">
        <f t="shared" si="102"/>
        <v>0</v>
      </c>
      <c r="BJ429" s="14" t="s">
        <v>86</v>
      </c>
      <c r="BK429" s="162">
        <f t="shared" si="103"/>
        <v>0</v>
      </c>
      <c r="BL429" s="14" t="s">
        <v>202</v>
      </c>
      <c r="BM429" s="161" t="s">
        <v>1245</v>
      </c>
    </row>
    <row r="430" spans="1:65" s="2" customFormat="1" ht="24.2" customHeight="1">
      <c r="A430" s="26"/>
      <c r="B430" s="149"/>
      <c r="C430" s="150" t="s">
        <v>1246</v>
      </c>
      <c r="D430" s="150" t="s">
        <v>140</v>
      </c>
      <c r="E430" s="151" t="s">
        <v>1247</v>
      </c>
      <c r="F430" s="152" t="s">
        <v>1248</v>
      </c>
      <c r="G430" s="153" t="s">
        <v>912</v>
      </c>
      <c r="H430" s="154">
        <v>48.84</v>
      </c>
      <c r="I430" s="178"/>
      <c r="J430" s="155">
        <f t="shared" si="94"/>
        <v>0</v>
      </c>
      <c r="K430" s="156"/>
      <c r="L430" s="27"/>
      <c r="M430" s="157" t="s">
        <v>1</v>
      </c>
      <c r="N430" s="158" t="s">
        <v>39</v>
      </c>
      <c r="O430" s="159">
        <v>0</v>
      </c>
      <c r="P430" s="159">
        <f t="shared" si="95"/>
        <v>0</v>
      </c>
      <c r="Q430" s="159">
        <v>0</v>
      </c>
      <c r="R430" s="159">
        <f t="shared" si="96"/>
        <v>0</v>
      </c>
      <c r="S430" s="159">
        <v>0</v>
      </c>
      <c r="T430" s="160">
        <f t="shared" si="97"/>
        <v>0</v>
      </c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R430" s="161" t="s">
        <v>202</v>
      </c>
      <c r="AT430" s="161" t="s">
        <v>140</v>
      </c>
      <c r="AU430" s="161" t="s">
        <v>86</v>
      </c>
      <c r="AY430" s="14" t="s">
        <v>138</v>
      </c>
      <c r="BE430" s="162">
        <f t="shared" si="98"/>
        <v>0</v>
      </c>
      <c r="BF430" s="162">
        <f t="shared" si="99"/>
        <v>0</v>
      </c>
      <c r="BG430" s="162">
        <f t="shared" si="100"/>
        <v>0</v>
      </c>
      <c r="BH430" s="162">
        <f t="shared" si="101"/>
        <v>0</v>
      </c>
      <c r="BI430" s="162">
        <f t="shared" si="102"/>
        <v>0</v>
      </c>
      <c r="BJ430" s="14" t="s">
        <v>86</v>
      </c>
      <c r="BK430" s="162">
        <f t="shared" si="103"/>
        <v>0</v>
      </c>
      <c r="BL430" s="14" t="s">
        <v>202</v>
      </c>
      <c r="BM430" s="161" t="s">
        <v>1249</v>
      </c>
    </row>
    <row r="431" spans="1:65" s="2" customFormat="1" ht="21.75" customHeight="1">
      <c r="A431" s="26"/>
      <c r="B431" s="149"/>
      <c r="C431" s="163" t="s">
        <v>1250</v>
      </c>
      <c r="D431" s="163" t="s">
        <v>322</v>
      </c>
      <c r="E431" s="164" t="s">
        <v>1251</v>
      </c>
      <c r="F431" s="165" t="s">
        <v>1252</v>
      </c>
      <c r="G431" s="166" t="s">
        <v>912</v>
      </c>
      <c r="H431" s="167">
        <v>48.84</v>
      </c>
      <c r="I431" s="180"/>
      <c r="J431" s="168">
        <f t="shared" si="94"/>
        <v>0</v>
      </c>
      <c r="K431" s="169"/>
      <c r="L431" s="170"/>
      <c r="M431" s="171" t="s">
        <v>1</v>
      </c>
      <c r="N431" s="172" t="s">
        <v>39</v>
      </c>
      <c r="O431" s="159">
        <v>0</v>
      </c>
      <c r="P431" s="159">
        <f t="shared" si="95"/>
        <v>0</v>
      </c>
      <c r="Q431" s="159">
        <v>0</v>
      </c>
      <c r="R431" s="159">
        <f t="shared" si="96"/>
        <v>0</v>
      </c>
      <c r="S431" s="159">
        <v>0</v>
      </c>
      <c r="T431" s="160">
        <f t="shared" si="97"/>
        <v>0</v>
      </c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R431" s="161" t="s">
        <v>267</v>
      </c>
      <c r="AT431" s="161" t="s">
        <v>322</v>
      </c>
      <c r="AU431" s="161" t="s">
        <v>86</v>
      </c>
      <c r="AY431" s="14" t="s">
        <v>138</v>
      </c>
      <c r="BE431" s="162">
        <f t="shared" si="98"/>
        <v>0</v>
      </c>
      <c r="BF431" s="162">
        <f t="shared" si="99"/>
        <v>0</v>
      </c>
      <c r="BG431" s="162">
        <f t="shared" si="100"/>
        <v>0</v>
      </c>
      <c r="BH431" s="162">
        <f t="shared" si="101"/>
        <v>0</v>
      </c>
      <c r="BI431" s="162">
        <f t="shared" si="102"/>
        <v>0</v>
      </c>
      <c r="BJ431" s="14" t="s">
        <v>86</v>
      </c>
      <c r="BK431" s="162">
        <f t="shared" si="103"/>
        <v>0</v>
      </c>
      <c r="BL431" s="14" t="s">
        <v>202</v>
      </c>
      <c r="BM431" s="161" t="s">
        <v>1253</v>
      </c>
    </row>
    <row r="432" spans="1:65" s="2" customFormat="1" ht="24.2" customHeight="1">
      <c r="A432" s="26"/>
      <c r="B432" s="149"/>
      <c r="C432" s="150" t="s">
        <v>1254</v>
      </c>
      <c r="D432" s="150" t="s">
        <v>140</v>
      </c>
      <c r="E432" s="151" t="s">
        <v>1255</v>
      </c>
      <c r="F432" s="152" t="s">
        <v>1256</v>
      </c>
      <c r="G432" s="153" t="s">
        <v>148</v>
      </c>
      <c r="H432" s="154">
        <v>160.69999999999999</v>
      </c>
      <c r="I432" s="178"/>
      <c r="J432" s="155">
        <f t="shared" si="94"/>
        <v>0</v>
      </c>
      <c r="K432" s="156"/>
      <c r="L432" s="27"/>
      <c r="M432" s="157" t="s">
        <v>1</v>
      </c>
      <c r="N432" s="158" t="s">
        <v>39</v>
      </c>
      <c r="O432" s="159">
        <v>0</v>
      </c>
      <c r="P432" s="159">
        <f t="shared" si="95"/>
        <v>0</v>
      </c>
      <c r="Q432" s="159">
        <v>0</v>
      </c>
      <c r="R432" s="159">
        <f t="shared" si="96"/>
        <v>0</v>
      </c>
      <c r="S432" s="159">
        <v>0</v>
      </c>
      <c r="T432" s="160">
        <f t="shared" si="97"/>
        <v>0</v>
      </c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R432" s="161" t="s">
        <v>202</v>
      </c>
      <c r="AT432" s="161" t="s">
        <v>140</v>
      </c>
      <c r="AU432" s="161" t="s">
        <v>86</v>
      </c>
      <c r="AY432" s="14" t="s">
        <v>138</v>
      </c>
      <c r="BE432" s="162">
        <f t="shared" si="98"/>
        <v>0</v>
      </c>
      <c r="BF432" s="162">
        <f t="shared" si="99"/>
        <v>0</v>
      </c>
      <c r="BG432" s="162">
        <f t="shared" si="100"/>
        <v>0</v>
      </c>
      <c r="BH432" s="162">
        <f t="shared" si="101"/>
        <v>0</v>
      </c>
      <c r="BI432" s="162">
        <f t="shared" si="102"/>
        <v>0</v>
      </c>
      <c r="BJ432" s="14" t="s">
        <v>86</v>
      </c>
      <c r="BK432" s="162">
        <f t="shared" si="103"/>
        <v>0</v>
      </c>
      <c r="BL432" s="14" t="s">
        <v>202</v>
      </c>
      <c r="BM432" s="161" t="s">
        <v>1257</v>
      </c>
    </row>
    <row r="433" spans="1:65" s="2" customFormat="1" ht="16.5" customHeight="1">
      <c r="A433" s="26"/>
      <c r="B433" s="149"/>
      <c r="C433" s="163" t="s">
        <v>1258</v>
      </c>
      <c r="D433" s="163" t="s">
        <v>322</v>
      </c>
      <c r="E433" s="164" t="s">
        <v>1259</v>
      </c>
      <c r="F433" s="165" t="s">
        <v>1260</v>
      </c>
      <c r="G433" s="166" t="s">
        <v>148</v>
      </c>
      <c r="H433" s="167">
        <v>176.77</v>
      </c>
      <c r="I433" s="180"/>
      <c r="J433" s="168">
        <f t="shared" si="94"/>
        <v>0</v>
      </c>
      <c r="K433" s="169"/>
      <c r="L433" s="170"/>
      <c r="M433" s="171" t="s">
        <v>1</v>
      </c>
      <c r="N433" s="172" t="s">
        <v>39</v>
      </c>
      <c r="O433" s="159">
        <v>0</v>
      </c>
      <c r="P433" s="159">
        <f t="shared" si="95"/>
        <v>0</v>
      </c>
      <c r="Q433" s="159">
        <v>0</v>
      </c>
      <c r="R433" s="159">
        <f t="shared" si="96"/>
        <v>0</v>
      </c>
      <c r="S433" s="159">
        <v>0</v>
      </c>
      <c r="T433" s="160">
        <f t="shared" si="97"/>
        <v>0</v>
      </c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R433" s="161" t="s">
        <v>267</v>
      </c>
      <c r="AT433" s="161" t="s">
        <v>322</v>
      </c>
      <c r="AU433" s="161" t="s">
        <v>86</v>
      </c>
      <c r="AY433" s="14" t="s">
        <v>138</v>
      </c>
      <c r="BE433" s="162">
        <f t="shared" si="98"/>
        <v>0</v>
      </c>
      <c r="BF433" s="162">
        <f t="shared" si="99"/>
        <v>0</v>
      </c>
      <c r="BG433" s="162">
        <f t="shared" si="100"/>
        <v>0</v>
      </c>
      <c r="BH433" s="162">
        <f t="shared" si="101"/>
        <v>0</v>
      </c>
      <c r="BI433" s="162">
        <f t="shared" si="102"/>
        <v>0</v>
      </c>
      <c r="BJ433" s="14" t="s">
        <v>86</v>
      </c>
      <c r="BK433" s="162">
        <f t="shared" si="103"/>
        <v>0</v>
      </c>
      <c r="BL433" s="14" t="s">
        <v>202</v>
      </c>
      <c r="BM433" s="161" t="s">
        <v>1261</v>
      </c>
    </row>
    <row r="434" spans="1:65" s="2" customFormat="1" ht="24.2" customHeight="1">
      <c r="A434" s="26"/>
      <c r="B434" s="149"/>
      <c r="C434" s="150" t="s">
        <v>1262</v>
      </c>
      <c r="D434" s="150" t="s">
        <v>140</v>
      </c>
      <c r="E434" s="151" t="s">
        <v>1263</v>
      </c>
      <c r="F434" s="152" t="s">
        <v>1264</v>
      </c>
      <c r="G434" s="153" t="s">
        <v>299</v>
      </c>
      <c r="H434" s="154">
        <v>1</v>
      </c>
      <c r="I434" s="178"/>
      <c r="J434" s="155">
        <f t="shared" si="94"/>
        <v>0</v>
      </c>
      <c r="K434" s="156"/>
      <c r="L434" s="27"/>
      <c r="M434" s="157" t="s">
        <v>1</v>
      </c>
      <c r="N434" s="158" t="s">
        <v>39</v>
      </c>
      <c r="O434" s="159">
        <v>0</v>
      </c>
      <c r="P434" s="159">
        <f t="shared" si="95"/>
        <v>0</v>
      </c>
      <c r="Q434" s="159">
        <v>0</v>
      </c>
      <c r="R434" s="159">
        <f t="shared" si="96"/>
        <v>0</v>
      </c>
      <c r="S434" s="159">
        <v>0</v>
      </c>
      <c r="T434" s="160">
        <f t="shared" si="97"/>
        <v>0</v>
      </c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R434" s="161" t="s">
        <v>202</v>
      </c>
      <c r="AT434" s="161" t="s">
        <v>140</v>
      </c>
      <c r="AU434" s="161" t="s">
        <v>86</v>
      </c>
      <c r="AY434" s="14" t="s">
        <v>138</v>
      </c>
      <c r="BE434" s="162">
        <f t="shared" si="98"/>
        <v>0</v>
      </c>
      <c r="BF434" s="162">
        <f t="shared" si="99"/>
        <v>0</v>
      </c>
      <c r="BG434" s="162">
        <f t="shared" si="100"/>
        <v>0</v>
      </c>
      <c r="BH434" s="162">
        <f t="shared" si="101"/>
        <v>0</v>
      </c>
      <c r="BI434" s="162">
        <f t="shared" si="102"/>
        <v>0</v>
      </c>
      <c r="BJ434" s="14" t="s">
        <v>86</v>
      </c>
      <c r="BK434" s="162">
        <f t="shared" si="103"/>
        <v>0</v>
      </c>
      <c r="BL434" s="14" t="s">
        <v>202</v>
      </c>
      <c r="BM434" s="161" t="s">
        <v>1265</v>
      </c>
    </row>
    <row r="435" spans="1:65" s="2" customFormat="1" ht="37.9" customHeight="1">
      <c r="A435" s="26"/>
      <c r="B435" s="149"/>
      <c r="C435" s="150" t="s">
        <v>1266</v>
      </c>
      <c r="D435" s="150" t="s">
        <v>140</v>
      </c>
      <c r="E435" s="151" t="s">
        <v>1267</v>
      </c>
      <c r="F435" s="152" t="s">
        <v>1268</v>
      </c>
      <c r="G435" s="153" t="s">
        <v>148</v>
      </c>
      <c r="H435" s="154">
        <v>930.18299999999999</v>
      </c>
      <c r="I435" s="178"/>
      <c r="J435" s="155">
        <f t="shared" si="94"/>
        <v>0</v>
      </c>
      <c r="K435" s="156"/>
      <c r="L435" s="27"/>
      <c r="M435" s="157" t="s">
        <v>1</v>
      </c>
      <c r="N435" s="158" t="s">
        <v>39</v>
      </c>
      <c r="O435" s="159">
        <v>7.4999999999999997E-2</v>
      </c>
      <c r="P435" s="159">
        <f t="shared" si="95"/>
        <v>69.763724999999994</v>
      </c>
      <c r="Q435" s="159">
        <v>0</v>
      </c>
      <c r="R435" s="159">
        <f t="shared" si="96"/>
        <v>0</v>
      </c>
      <c r="S435" s="159">
        <v>7.3200000000000001E-3</v>
      </c>
      <c r="T435" s="160">
        <f t="shared" si="97"/>
        <v>6.8089395599999998</v>
      </c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R435" s="161" t="s">
        <v>202</v>
      </c>
      <c r="AT435" s="161" t="s">
        <v>140</v>
      </c>
      <c r="AU435" s="161" t="s">
        <v>86</v>
      </c>
      <c r="AY435" s="14" t="s">
        <v>138</v>
      </c>
      <c r="BE435" s="162">
        <f t="shared" si="98"/>
        <v>0</v>
      </c>
      <c r="BF435" s="162">
        <f t="shared" si="99"/>
        <v>0</v>
      </c>
      <c r="BG435" s="162">
        <f t="shared" si="100"/>
        <v>0</v>
      </c>
      <c r="BH435" s="162">
        <f t="shared" si="101"/>
        <v>0</v>
      </c>
      <c r="BI435" s="162">
        <f t="shared" si="102"/>
        <v>0</v>
      </c>
      <c r="BJ435" s="14" t="s">
        <v>86</v>
      </c>
      <c r="BK435" s="162">
        <f t="shared" si="103"/>
        <v>0</v>
      </c>
      <c r="BL435" s="14" t="s">
        <v>202</v>
      </c>
      <c r="BM435" s="161" t="s">
        <v>1269</v>
      </c>
    </row>
    <row r="436" spans="1:65" s="2" customFormat="1" ht="33" customHeight="1">
      <c r="A436" s="26"/>
      <c r="B436" s="149"/>
      <c r="C436" s="150" t="s">
        <v>1270</v>
      </c>
      <c r="D436" s="150" t="s">
        <v>140</v>
      </c>
      <c r="E436" s="151" t="s">
        <v>1271</v>
      </c>
      <c r="F436" s="152" t="s">
        <v>1272</v>
      </c>
      <c r="G436" s="153" t="s">
        <v>143</v>
      </c>
      <c r="H436" s="154">
        <v>109.46899999999999</v>
      </c>
      <c r="I436" s="178"/>
      <c r="J436" s="155">
        <f t="shared" si="94"/>
        <v>0</v>
      </c>
      <c r="K436" s="156"/>
      <c r="L436" s="27"/>
      <c r="M436" s="157" t="s">
        <v>1</v>
      </c>
      <c r="N436" s="158" t="s">
        <v>39</v>
      </c>
      <c r="O436" s="159">
        <v>5.6000000000000001E-2</v>
      </c>
      <c r="P436" s="159">
        <f t="shared" si="95"/>
        <v>6.1302639999999995</v>
      </c>
      <c r="Q436" s="159">
        <v>0</v>
      </c>
      <c r="R436" s="159">
        <f t="shared" si="96"/>
        <v>0</v>
      </c>
      <c r="S436" s="159">
        <v>3.3E-3</v>
      </c>
      <c r="T436" s="160">
        <f t="shared" si="97"/>
        <v>0.3612477</v>
      </c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R436" s="161" t="s">
        <v>202</v>
      </c>
      <c r="AT436" s="161" t="s">
        <v>140</v>
      </c>
      <c r="AU436" s="161" t="s">
        <v>86</v>
      </c>
      <c r="AY436" s="14" t="s">
        <v>138</v>
      </c>
      <c r="BE436" s="162">
        <f t="shared" si="98"/>
        <v>0</v>
      </c>
      <c r="BF436" s="162">
        <f t="shared" si="99"/>
        <v>0</v>
      </c>
      <c r="BG436" s="162">
        <f t="shared" si="100"/>
        <v>0</v>
      </c>
      <c r="BH436" s="162">
        <f t="shared" si="101"/>
        <v>0</v>
      </c>
      <c r="BI436" s="162">
        <f t="shared" si="102"/>
        <v>0</v>
      </c>
      <c r="BJ436" s="14" t="s">
        <v>86</v>
      </c>
      <c r="BK436" s="162">
        <f t="shared" si="103"/>
        <v>0</v>
      </c>
      <c r="BL436" s="14" t="s">
        <v>202</v>
      </c>
      <c r="BM436" s="161" t="s">
        <v>1273</v>
      </c>
    </row>
    <row r="437" spans="1:65" s="2" customFormat="1" ht="24.2" customHeight="1">
      <c r="A437" s="26"/>
      <c r="B437" s="149"/>
      <c r="C437" s="150" t="s">
        <v>1274</v>
      </c>
      <c r="D437" s="150" t="s">
        <v>140</v>
      </c>
      <c r="E437" s="151" t="s">
        <v>1275</v>
      </c>
      <c r="F437" s="152" t="s">
        <v>1276</v>
      </c>
      <c r="G437" s="153" t="s">
        <v>299</v>
      </c>
      <c r="H437" s="154">
        <v>13</v>
      </c>
      <c r="I437" s="178"/>
      <c r="J437" s="155">
        <f t="shared" ref="J437:J441" si="104">ROUND(I437*H437,2)</f>
        <v>0</v>
      </c>
      <c r="K437" s="156"/>
      <c r="L437" s="27"/>
      <c r="M437" s="157" t="s">
        <v>1</v>
      </c>
      <c r="N437" s="158" t="s">
        <v>39</v>
      </c>
      <c r="O437" s="159">
        <v>7.4999999999999997E-2</v>
      </c>
      <c r="P437" s="159">
        <f t="shared" ref="P437:P441" si="105">O437*H437</f>
        <v>0.97499999999999998</v>
      </c>
      <c r="Q437" s="159">
        <v>0</v>
      </c>
      <c r="R437" s="159">
        <f t="shared" ref="R437:R441" si="106">Q437*H437</f>
        <v>0</v>
      </c>
      <c r="S437" s="159">
        <v>1.1000000000000001E-3</v>
      </c>
      <c r="T437" s="160">
        <f t="shared" ref="T437:T441" si="107">S437*H437</f>
        <v>1.43E-2</v>
      </c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R437" s="161" t="s">
        <v>202</v>
      </c>
      <c r="AT437" s="161" t="s">
        <v>140</v>
      </c>
      <c r="AU437" s="161" t="s">
        <v>86</v>
      </c>
      <c r="AY437" s="14" t="s">
        <v>138</v>
      </c>
      <c r="BE437" s="162">
        <f t="shared" si="98"/>
        <v>0</v>
      </c>
      <c r="BF437" s="162">
        <f t="shared" si="99"/>
        <v>0</v>
      </c>
      <c r="BG437" s="162">
        <f t="shared" si="100"/>
        <v>0</v>
      </c>
      <c r="BH437" s="162">
        <f t="shared" si="101"/>
        <v>0</v>
      </c>
      <c r="BI437" s="162">
        <f t="shared" si="102"/>
        <v>0</v>
      </c>
      <c r="BJ437" s="14" t="s">
        <v>86</v>
      </c>
      <c r="BK437" s="162">
        <f t="shared" si="103"/>
        <v>0</v>
      </c>
      <c r="BL437" s="14" t="s">
        <v>202</v>
      </c>
      <c r="BM437" s="161" t="s">
        <v>1277</v>
      </c>
    </row>
    <row r="438" spans="1:65" s="2" customFormat="1" ht="24.2" customHeight="1">
      <c r="A438" s="26"/>
      <c r="B438" s="149"/>
      <c r="C438" s="150" t="s">
        <v>1278</v>
      </c>
      <c r="D438" s="150" t="s">
        <v>140</v>
      </c>
      <c r="E438" s="151" t="s">
        <v>1279</v>
      </c>
      <c r="F438" s="152" t="s">
        <v>1280</v>
      </c>
      <c r="G438" s="153" t="s">
        <v>143</v>
      </c>
      <c r="H438" s="154">
        <v>53.7</v>
      </c>
      <c r="I438" s="178"/>
      <c r="J438" s="155">
        <f t="shared" si="104"/>
        <v>0</v>
      </c>
      <c r="K438" s="156"/>
      <c r="L438" s="27"/>
      <c r="M438" s="157" t="s">
        <v>1</v>
      </c>
      <c r="N438" s="158" t="s">
        <v>39</v>
      </c>
      <c r="O438" s="159">
        <v>8.5999999999999993E-2</v>
      </c>
      <c r="P438" s="159">
        <f t="shared" si="105"/>
        <v>4.6181999999999999</v>
      </c>
      <c r="Q438" s="159">
        <v>0</v>
      </c>
      <c r="R438" s="159">
        <f t="shared" si="106"/>
        <v>0</v>
      </c>
      <c r="S438" s="159">
        <v>0</v>
      </c>
      <c r="T438" s="160">
        <f t="shared" si="107"/>
        <v>0</v>
      </c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R438" s="161" t="s">
        <v>202</v>
      </c>
      <c r="AT438" s="161" t="s">
        <v>140</v>
      </c>
      <c r="AU438" s="161" t="s">
        <v>86</v>
      </c>
      <c r="AY438" s="14" t="s">
        <v>138</v>
      </c>
      <c r="BE438" s="162">
        <f t="shared" si="98"/>
        <v>0</v>
      </c>
      <c r="BF438" s="162">
        <f t="shared" si="99"/>
        <v>0</v>
      </c>
      <c r="BG438" s="162">
        <f t="shared" si="100"/>
        <v>0</v>
      </c>
      <c r="BH438" s="162">
        <f t="shared" si="101"/>
        <v>0</v>
      </c>
      <c r="BI438" s="162">
        <f t="shared" si="102"/>
        <v>0</v>
      </c>
      <c r="BJ438" s="14" t="s">
        <v>86</v>
      </c>
      <c r="BK438" s="162">
        <f t="shared" si="103"/>
        <v>0</v>
      </c>
      <c r="BL438" s="14" t="s">
        <v>202</v>
      </c>
      <c r="BM438" s="161" t="s">
        <v>1281</v>
      </c>
    </row>
    <row r="439" spans="1:65" s="2" customFormat="1" ht="24.2" customHeight="1">
      <c r="A439" s="26"/>
      <c r="B439" s="149"/>
      <c r="C439" s="150" t="s">
        <v>1282</v>
      </c>
      <c r="D439" s="150" t="s">
        <v>140</v>
      </c>
      <c r="E439" s="151" t="s">
        <v>1283</v>
      </c>
      <c r="F439" s="152" t="s">
        <v>1284</v>
      </c>
      <c r="G439" s="153" t="s">
        <v>143</v>
      </c>
      <c r="H439" s="154">
        <v>57.1</v>
      </c>
      <c r="I439" s="178"/>
      <c r="J439" s="155">
        <f t="shared" si="104"/>
        <v>0</v>
      </c>
      <c r="K439" s="156"/>
      <c r="L439" s="27"/>
      <c r="M439" s="157" t="s">
        <v>1</v>
      </c>
      <c r="N439" s="158" t="s">
        <v>39</v>
      </c>
      <c r="O439" s="159">
        <v>7.4999999999999997E-2</v>
      </c>
      <c r="P439" s="159">
        <f t="shared" si="105"/>
        <v>4.2824999999999998</v>
      </c>
      <c r="Q439" s="159">
        <v>0</v>
      </c>
      <c r="R439" s="159">
        <f t="shared" si="106"/>
        <v>0</v>
      </c>
      <c r="S439" s="159">
        <v>2.5200000000000001E-3</v>
      </c>
      <c r="T439" s="160">
        <f t="shared" si="107"/>
        <v>0.14389200000000002</v>
      </c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R439" s="161" t="s">
        <v>202</v>
      </c>
      <c r="AT439" s="161" t="s">
        <v>140</v>
      </c>
      <c r="AU439" s="161" t="s">
        <v>86</v>
      </c>
      <c r="AY439" s="14" t="s">
        <v>138</v>
      </c>
      <c r="BE439" s="162">
        <f t="shared" si="98"/>
        <v>0</v>
      </c>
      <c r="BF439" s="162">
        <f t="shared" si="99"/>
        <v>0</v>
      </c>
      <c r="BG439" s="162">
        <f t="shared" si="100"/>
        <v>0</v>
      </c>
      <c r="BH439" s="162">
        <f t="shared" si="101"/>
        <v>0</v>
      </c>
      <c r="BI439" s="162">
        <f t="shared" si="102"/>
        <v>0</v>
      </c>
      <c r="BJ439" s="14" t="s">
        <v>86</v>
      </c>
      <c r="BK439" s="162">
        <f t="shared" si="103"/>
        <v>0</v>
      </c>
      <c r="BL439" s="14" t="s">
        <v>202</v>
      </c>
      <c r="BM439" s="161" t="s">
        <v>1285</v>
      </c>
    </row>
    <row r="440" spans="1:65" s="2" customFormat="1" ht="24.2" customHeight="1">
      <c r="A440" s="26"/>
      <c r="B440" s="149"/>
      <c r="C440" s="150" t="s">
        <v>1286</v>
      </c>
      <c r="D440" s="150" t="s">
        <v>140</v>
      </c>
      <c r="E440" s="151" t="s">
        <v>1287</v>
      </c>
      <c r="F440" s="152" t="s">
        <v>1288</v>
      </c>
      <c r="G440" s="153" t="s">
        <v>143</v>
      </c>
      <c r="H440" s="154">
        <v>75.680000000000007</v>
      </c>
      <c r="I440" s="178"/>
      <c r="J440" s="155">
        <f t="shared" si="104"/>
        <v>0</v>
      </c>
      <c r="K440" s="156"/>
      <c r="L440" s="27"/>
      <c r="M440" s="157" t="s">
        <v>1</v>
      </c>
      <c r="N440" s="158" t="s">
        <v>39</v>
      </c>
      <c r="O440" s="159">
        <v>5.6000000000000001E-2</v>
      </c>
      <c r="P440" s="159">
        <f t="shared" si="105"/>
        <v>4.2380800000000001</v>
      </c>
      <c r="Q440" s="159">
        <v>0</v>
      </c>
      <c r="R440" s="159">
        <f t="shared" si="106"/>
        <v>0</v>
      </c>
      <c r="S440" s="159">
        <v>2.8500000000000001E-3</v>
      </c>
      <c r="T440" s="160">
        <f t="shared" si="107"/>
        <v>0.21568800000000002</v>
      </c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R440" s="161" t="s">
        <v>202</v>
      </c>
      <c r="AT440" s="161" t="s">
        <v>140</v>
      </c>
      <c r="AU440" s="161" t="s">
        <v>86</v>
      </c>
      <c r="AY440" s="14" t="s">
        <v>138</v>
      </c>
      <c r="BE440" s="162">
        <f t="shared" si="98"/>
        <v>0</v>
      </c>
      <c r="BF440" s="162">
        <f t="shared" si="99"/>
        <v>0</v>
      </c>
      <c r="BG440" s="162">
        <f t="shared" si="100"/>
        <v>0</v>
      </c>
      <c r="BH440" s="162">
        <f t="shared" si="101"/>
        <v>0</v>
      </c>
      <c r="BI440" s="162">
        <f t="shared" si="102"/>
        <v>0</v>
      </c>
      <c r="BJ440" s="14" t="s">
        <v>86</v>
      </c>
      <c r="BK440" s="162">
        <f t="shared" si="103"/>
        <v>0</v>
      </c>
      <c r="BL440" s="14" t="s">
        <v>202</v>
      </c>
      <c r="BM440" s="161" t="s">
        <v>1289</v>
      </c>
    </row>
    <row r="441" spans="1:65" s="2" customFormat="1" ht="24.2" customHeight="1">
      <c r="A441" s="26"/>
      <c r="B441" s="149"/>
      <c r="C441" s="150" t="s">
        <v>1290</v>
      </c>
      <c r="D441" s="150" t="s">
        <v>140</v>
      </c>
      <c r="E441" s="151" t="s">
        <v>1291</v>
      </c>
      <c r="F441" s="152" t="s">
        <v>1292</v>
      </c>
      <c r="G441" s="153" t="s">
        <v>895</v>
      </c>
      <c r="H441" s="177"/>
      <c r="I441" s="178"/>
      <c r="J441" s="155">
        <f t="shared" si="104"/>
        <v>0</v>
      </c>
      <c r="K441" s="156"/>
      <c r="L441" s="27"/>
      <c r="M441" s="157" t="s">
        <v>1</v>
      </c>
      <c r="N441" s="158" t="s">
        <v>39</v>
      </c>
      <c r="O441" s="159">
        <v>0</v>
      </c>
      <c r="P441" s="159">
        <f t="shared" si="105"/>
        <v>0</v>
      </c>
      <c r="Q441" s="159">
        <v>0</v>
      </c>
      <c r="R441" s="159">
        <f t="shared" si="106"/>
        <v>0</v>
      </c>
      <c r="S441" s="159">
        <v>0</v>
      </c>
      <c r="T441" s="160">
        <f t="shared" si="107"/>
        <v>0</v>
      </c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R441" s="161" t="s">
        <v>202</v>
      </c>
      <c r="AT441" s="161" t="s">
        <v>140</v>
      </c>
      <c r="AU441" s="161" t="s">
        <v>86</v>
      </c>
      <c r="AY441" s="14" t="s">
        <v>138</v>
      </c>
      <c r="BE441" s="162">
        <f t="shared" si="98"/>
        <v>0</v>
      </c>
      <c r="BF441" s="162">
        <f t="shared" si="99"/>
        <v>0</v>
      </c>
      <c r="BG441" s="162">
        <f t="shared" si="100"/>
        <v>0</v>
      </c>
      <c r="BH441" s="162">
        <f t="shared" si="101"/>
        <v>0</v>
      </c>
      <c r="BI441" s="162">
        <f t="shared" si="102"/>
        <v>0</v>
      </c>
      <c r="BJ441" s="14" t="s">
        <v>86</v>
      </c>
      <c r="BK441" s="162">
        <f t="shared" si="103"/>
        <v>0</v>
      </c>
      <c r="BL441" s="14" t="s">
        <v>202</v>
      </c>
      <c r="BM441" s="161" t="s">
        <v>1293</v>
      </c>
    </row>
    <row r="442" spans="1:65" s="12" customFormat="1" ht="22.9" customHeight="1">
      <c r="B442" s="137"/>
      <c r="D442" s="138" t="s">
        <v>72</v>
      </c>
      <c r="E442" s="147" t="s">
        <v>1294</v>
      </c>
      <c r="F442" s="147" t="s">
        <v>1295</v>
      </c>
      <c r="J442" s="148">
        <f>BK442</f>
        <v>0</v>
      </c>
      <c r="L442" s="137"/>
      <c r="M442" s="141"/>
      <c r="N442" s="142"/>
      <c r="O442" s="142"/>
      <c r="P442" s="143">
        <f>SUM(P443:P444)</f>
        <v>2.4500199999999999</v>
      </c>
      <c r="Q442" s="142"/>
      <c r="R442" s="143">
        <f>SUM(R443:R444)</f>
        <v>0</v>
      </c>
      <c r="S442" s="142"/>
      <c r="T442" s="144">
        <f>SUM(T443:T444)</f>
        <v>0</v>
      </c>
      <c r="AR442" s="138" t="s">
        <v>86</v>
      </c>
      <c r="AT442" s="145" t="s">
        <v>72</v>
      </c>
      <c r="AU442" s="145" t="s">
        <v>80</v>
      </c>
      <c r="AY442" s="138" t="s">
        <v>138</v>
      </c>
      <c r="BK442" s="146">
        <f>SUM(BK443:BK444)</f>
        <v>0</v>
      </c>
    </row>
    <row r="443" spans="1:65" s="2" customFormat="1" ht="49.15" customHeight="1">
      <c r="A443" s="26"/>
      <c r="B443" s="149"/>
      <c r="C443" s="150" t="s">
        <v>1296</v>
      </c>
      <c r="D443" s="150" t="s">
        <v>140</v>
      </c>
      <c r="E443" s="151" t="s">
        <v>1297</v>
      </c>
      <c r="F443" s="152" t="s">
        <v>1298</v>
      </c>
      <c r="G443" s="153" t="s">
        <v>299</v>
      </c>
      <c r="H443" s="154">
        <v>2</v>
      </c>
      <c r="I443" s="178"/>
      <c r="J443" s="155">
        <f>ROUND(I443*H443,2)</f>
        <v>0</v>
      </c>
      <c r="K443" s="156"/>
      <c r="L443" s="27"/>
      <c r="M443" s="157" t="s">
        <v>1</v>
      </c>
      <c r="N443" s="158" t="s">
        <v>39</v>
      </c>
      <c r="O443" s="159">
        <v>1.2250099999999999</v>
      </c>
      <c r="P443" s="159">
        <f>O443*H443</f>
        <v>2.4500199999999999</v>
      </c>
      <c r="Q443" s="159">
        <v>0</v>
      </c>
      <c r="R443" s="159">
        <f>Q443*H443</f>
        <v>0</v>
      </c>
      <c r="S443" s="159">
        <v>0</v>
      </c>
      <c r="T443" s="160">
        <f>S443*H443</f>
        <v>0</v>
      </c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R443" s="161" t="s">
        <v>202</v>
      </c>
      <c r="AT443" s="161" t="s">
        <v>140</v>
      </c>
      <c r="AU443" s="161" t="s">
        <v>86</v>
      </c>
      <c r="AY443" s="14" t="s">
        <v>138</v>
      </c>
      <c r="BE443" s="162">
        <f>IF(N443="základná",J443,0)</f>
        <v>0</v>
      </c>
      <c r="BF443" s="162">
        <f>IF(N443="znížená",J443,0)</f>
        <v>0</v>
      </c>
      <c r="BG443" s="162">
        <f>IF(N443="zákl. prenesená",J443,0)</f>
        <v>0</v>
      </c>
      <c r="BH443" s="162">
        <f>IF(N443="zníž. prenesená",J443,0)</f>
        <v>0</v>
      </c>
      <c r="BI443" s="162">
        <f>IF(N443="nulová",J443,0)</f>
        <v>0</v>
      </c>
      <c r="BJ443" s="14" t="s">
        <v>86</v>
      </c>
      <c r="BK443" s="162">
        <f>ROUND(I443*H443,2)</f>
        <v>0</v>
      </c>
      <c r="BL443" s="14" t="s">
        <v>202</v>
      </c>
      <c r="BM443" s="161" t="s">
        <v>1299</v>
      </c>
    </row>
    <row r="444" spans="1:65" s="2" customFormat="1" ht="24.2" customHeight="1">
      <c r="A444" s="26"/>
      <c r="B444" s="149"/>
      <c r="C444" s="150" t="s">
        <v>1300</v>
      </c>
      <c r="D444" s="150" t="s">
        <v>140</v>
      </c>
      <c r="E444" s="151" t="s">
        <v>1301</v>
      </c>
      <c r="F444" s="152" t="s">
        <v>1302</v>
      </c>
      <c r="G444" s="153" t="s">
        <v>895</v>
      </c>
      <c r="H444" s="177"/>
      <c r="I444" s="178"/>
      <c r="J444" s="155">
        <f>ROUND(I444*H444,2)</f>
        <v>0</v>
      </c>
      <c r="K444" s="156"/>
      <c r="L444" s="27"/>
      <c r="M444" s="157" t="s">
        <v>1</v>
      </c>
      <c r="N444" s="158" t="s">
        <v>39</v>
      </c>
      <c r="O444" s="159">
        <v>0</v>
      </c>
      <c r="P444" s="159">
        <f>O444*H444</f>
        <v>0</v>
      </c>
      <c r="Q444" s="159">
        <v>0</v>
      </c>
      <c r="R444" s="159">
        <f>Q444*H444</f>
        <v>0</v>
      </c>
      <c r="S444" s="159">
        <v>0</v>
      </c>
      <c r="T444" s="160">
        <f>S444*H444</f>
        <v>0</v>
      </c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R444" s="161" t="s">
        <v>202</v>
      </c>
      <c r="AT444" s="161" t="s">
        <v>140</v>
      </c>
      <c r="AU444" s="161" t="s">
        <v>86</v>
      </c>
      <c r="AY444" s="14" t="s">
        <v>138</v>
      </c>
      <c r="BE444" s="162">
        <f>IF(N444="základná",J444,0)</f>
        <v>0</v>
      </c>
      <c r="BF444" s="162">
        <f>IF(N444="znížená",J444,0)</f>
        <v>0</v>
      </c>
      <c r="BG444" s="162">
        <f>IF(N444="zákl. prenesená",J444,0)</f>
        <v>0</v>
      </c>
      <c r="BH444" s="162">
        <f>IF(N444="zníž. prenesená",J444,0)</f>
        <v>0</v>
      </c>
      <c r="BI444" s="162">
        <f>IF(N444="nulová",J444,0)</f>
        <v>0</v>
      </c>
      <c r="BJ444" s="14" t="s">
        <v>86</v>
      </c>
      <c r="BK444" s="162">
        <f>ROUND(I444*H444,2)</f>
        <v>0</v>
      </c>
      <c r="BL444" s="14" t="s">
        <v>202</v>
      </c>
      <c r="BM444" s="161" t="s">
        <v>1303</v>
      </c>
    </row>
    <row r="445" spans="1:65" s="12" customFormat="1" ht="22.9" customHeight="1">
      <c r="B445" s="137"/>
      <c r="D445" s="138" t="s">
        <v>72</v>
      </c>
      <c r="E445" s="147" t="s">
        <v>1304</v>
      </c>
      <c r="F445" s="147" t="s">
        <v>1305</v>
      </c>
      <c r="J445" s="148">
        <f>BK445</f>
        <v>0</v>
      </c>
      <c r="L445" s="137"/>
      <c r="M445" s="141"/>
      <c r="N445" s="142"/>
      <c r="O445" s="142"/>
      <c r="P445" s="143">
        <f>SUM(P446:P459)</f>
        <v>112.57944799999999</v>
      </c>
      <c r="Q445" s="142"/>
      <c r="R445" s="143">
        <f>SUM(R446:R459)</f>
        <v>5.1000000000000004E-3</v>
      </c>
      <c r="S445" s="142"/>
      <c r="T445" s="144">
        <f>SUM(T446:T459)</f>
        <v>35.673690000000001</v>
      </c>
      <c r="AR445" s="138" t="s">
        <v>86</v>
      </c>
      <c r="AT445" s="145" t="s">
        <v>72</v>
      </c>
      <c r="AU445" s="145" t="s">
        <v>80</v>
      </c>
      <c r="AY445" s="138" t="s">
        <v>138</v>
      </c>
      <c r="BK445" s="146">
        <f>SUM(BK446:BK459)</f>
        <v>0</v>
      </c>
    </row>
    <row r="446" spans="1:65" s="2" customFormat="1" ht="76.349999999999994" customHeight="1">
      <c r="A446" s="26"/>
      <c r="B446" s="149"/>
      <c r="C446" s="150" t="s">
        <v>1306</v>
      </c>
      <c r="D446" s="150" t="s">
        <v>140</v>
      </c>
      <c r="E446" s="151" t="s">
        <v>1307</v>
      </c>
      <c r="F446" s="152" t="s">
        <v>1308</v>
      </c>
      <c r="G446" s="153" t="s">
        <v>299</v>
      </c>
      <c r="H446" s="154">
        <v>1</v>
      </c>
      <c r="I446" s="178"/>
      <c r="J446" s="155">
        <f t="shared" ref="J446:J459" si="108">ROUND(I446*H446,2)</f>
        <v>0</v>
      </c>
      <c r="K446" s="156"/>
      <c r="L446" s="27"/>
      <c r="M446" s="157" t="s">
        <v>1</v>
      </c>
      <c r="N446" s="158" t="s">
        <v>39</v>
      </c>
      <c r="O446" s="159">
        <v>1.86012</v>
      </c>
      <c r="P446" s="159">
        <f t="shared" ref="P446:P459" si="109">O446*H446</f>
        <v>1.86012</v>
      </c>
      <c r="Q446" s="159">
        <v>5.1000000000000004E-4</v>
      </c>
      <c r="R446" s="159">
        <f t="shared" ref="R446:R459" si="110">Q446*H446</f>
        <v>5.1000000000000004E-4</v>
      </c>
      <c r="S446" s="159">
        <v>0</v>
      </c>
      <c r="T446" s="160">
        <f t="shared" ref="T446:T459" si="111">S446*H446</f>
        <v>0</v>
      </c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R446" s="161" t="s">
        <v>202</v>
      </c>
      <c r="AT446" s="161" t="s">
        <v>140</v>
      </c>
      <c r="AU446" s="161" t="s">
        <v>86</v>
      </c>
      <c r="AY446" s="14" t="s">
        <v>138</v>
      </c>
      <c r="BE446" s="162">
        <f t="shared" ref="BE446:BE459" si="112">IF(N446="základná",J446,0)</f>
        <v>0</v>
      </c>
      <c r="BF446" s="162">
        <f t="shared" ref="BF446:BF459" si="113">IF(N446="znížená",J446,0)</f>
        <v>0</v>
      </c>
      <c r="BG446" s="162">
        <f t="shared" ref="BG446:BG459" si="114">IF(N446="zákl. prenesená",J446,0)</f>
        <v>0</v>
      </c>
      <c r="BH446" s="162">
        <f t="shared" ref="BH446:BH459" si="115">IF(N446="zníž. prenesená",J446,0)</f>
        <v>0</v>
      </c>
      <c r="BI446" s="162">
        <f t="shared" ref="BI446:BI459" si="116">IF(N446="nulová",J446,0)</f>
        <v>0</v>
      </c>
      <c r="BJ446" s="14" t="s">
        <v>86</v>
      </c>
      <c r="BK446" s="162">
        <f t="shared" ref="BK446:BK459" si="117">ROUND(I446*H446,2)</f>
        <v>0</v>
      </c>
      <c r="BL446" s="14" t="s">
        <v>202</v>
      </c>
      <c r="BM446" s="161" t="s">
        <v>1309</v>
      </c>
    </row>
    <row r="447" spans="1:65" s="2" customFormat="1" ht="49.15" customHeight="1">
      <c r="A447" s="26"/>
      <c r="B447" s="149"/>
      <c r="C447" s="150" t="s">
        <v>1310</v>
      </c>
      <c r="D447" s="150" t="s">
        <v>140</v>
      </c>
      <c r="E447" s="151" t="s">
        <v>1311</v>
      </c>
      <c r="F447" s="152" t="s">
        <v>1312</v>
      </c>
      <c r="G447" s="153" t="s">
        <v>299</v>
      </c>
      <c r="H447" s="154">
        <v>1</v>
      </c>
      <c r="I447" s="178"/>
      <c r="J447" s="155">
        <f t="shared" si="108"/>
        <v>0</v>
      </c>
      <c r="K447" s="156"/>
      <c r="L447" s="27"/>
      <c r="M447" s="157" t="s">
        <v>1</v>
      </c>
      <c r="N447" s="158" t="s">
        <v>39</v>
      </c>
      <c r="O447" s="159">
        <v>1.86012</v>
      </c>
      <c r="P447" s="159">
        <f t="shared" si="109"/>
        <v>1.86012</v>
      </c>
      <c r="Q447" s="159">
        <v>5.1000000000000004E-4</v>
      </c>
      <c r="R447" s="159">
        <f t="shared" si="110"/>
        <v>5.1000000000000004E-4</v>
      </c>
      <c r="S447" s="159">
        <v>0</v>
      </c>
      <c r="T447" s="160">
        <f t="shared" si="111"/>
        <v>0</v>
      </c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R447" s="161" t="s">
        <v>202</v>
      </c>
      <c r="AT447" s="161" t="s">
        <v>140</v>
      </c>
      <c r="AU447" s="161" t="s">
        <v>86</v>
      </c>
      <c r="AY447" s="14" t="s">
        <v>138</v>
      </c>
      <c r="BE447" s="162">
        <f t="shared" si="112"/>
        <v>0</v>
      </c>
      <c r="BF447" s="162">
        <f t="shared" si="113"/>
        <v>0</v>
      </c>
      <c r="BG447" s="162">
        <f t="shared" si="114"/>
        <v>0</v>
      </c>
      <c r="BH447" s="162">
        <f t="shared" si="115"/>
        <v>0</v>
      </c>
      <c r="BI447" s="162">
        <f t="shared" si="116"/>
        <v>0</v>
      </c>
      <c r="BJ447" s="14" t="s">
        <v>86</v>
      </c>
      <c r="BK447" s="162">
        <f t="shared" si="117"/>
        <v>0</v>
      </c>
      <c r="BL447" s="14" t="s">
        <v>202</v>
      </c>
      <c r="BM447" s="161" t="s">
        <v>1313</v>
      </c>
    </row>
    <row r="448" spans="1:65" s="2" customFormat="1" ht="66.75" customHeight="1">
      <c r="A448" s="26"/>
      <c r="B448" s="149"/>
      <c r="C448" s="150" t="s">
        <v>1314</v>
      </c>
      <c r="D448" s="150" t="s">
        <v>140</v>
      </c>
      <c r="E448" s="151" t="s">
        <v>1315</v>
      </c>
      <c r="F448" s="152" t="s">
        <v>1316</v>
      </c>
      <c r="G448" s="153" t="s">
        <v>299</v>
      </c>
      <c r="H448" s="154">
        <v>1</v>
      </c>
      <c r="I448" s="178"/>
      <c r="J448" s="155">
        <f t="shared" si="108"/>
        <v>0</v>
      </c>
      <c r="K448" s="156"/>
      <c r="L448" s="27"/>
      <c r="M448" s="157" t="s">
        <v>1</v>
      </c>
      <c r="N448" s="158" t="s">
        <v>39</v>
      </c>
      <c r="O448" s="159">
        <v>1.86012</v>
      </c>
      <c r="P448" s="159">
        <f t="shared" si="109"/>
        <v>1.86012</v>
      </c>
      <c r="Q448" s="159">
        <v>5.1000000000000004E-4</v>
      </c>
      <c r="R448" s="159">
        <f t="shared" si="110"/>
        <v>5.1000000000000004E-4</v>
      </c>
      <c r="S448" s="159">
        <v>0</v>
      </c>
      <c r="T448" s="160">
        <f t="shared" si="111"/>
        <v>0</v>
      </c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R448" s="161" t="s">
        <v>202</v>
      </c>
      <c r="AT448" s="161" t="s">
        <v>140</v>
      </c>
      <c r="AU448" s="161" t="s">
        <v>86</v>
      </c>
      <c r="AY448" s="14" t="s">
        <v>138</v>
      </c>
      <c r="BE448" s="162">
        <f t="shared" si="112"/>
        <v>0</v>
      </c>
      <c r="BF448" s="162">
        <f t="shared" si="113"/>
        <v>0</v>
      </c>
      <c r="BG448" s="162">
        <f t="shared" si="114"/>
        <v>0</v>
      </c>
      <c r="BH448" s="162">
        <f t="shared" si="115"/>
        <v>0</v>
      </c>
      <c r="BI448" s="162">
        <f t="shared" si="116"/>
        <v>0</v>
      </c>
      <c r="BJ448" s="14" t="s">
        <v>86</v>
      </c>
      <c r="BK448" s="162">
        <f t="shared" si="117"/>
        <v>0</v>
      </c>
      <c r="BL448" s="14" t="s">
        <v>202</v>
      </c>
      <c r="BM448" s="161" t="s">
        <v>1317</v>
      </c>
    </row>
    <row r="449" spans="1:65" s="2" customFormat="1" ht="49.15" customHeight="1">
      <c r="A449" s="26"/>
      <c r="B449" s="149"/>
      <c r="C449" s="150" t="s">
        <v>1318</v>
      </c>
      <c r="D449" s="150" t="s">
        <v>140</v>
      </c>
      <c r="E449" s="151" t="s">
        <v>1319</v>
      </c>
      <c r="F449" s="152" t="s">
        <v>1320</v>
      </c>
      <c r="G449" s="153" t="s">
        <v>299</v>
      </c>
      <c r="H449" s="154">
        <v>1</v>
      </c>
      <c r="I449" s="178"/>
      <c r="J449" s="155">
        <f t="shared" si="108"/>
        <v>0</v>
      </c>
      <c r="K449" s="156"/>
      <c r="L449" s="27"/>
      <c r="M449" s="157" t="s">
        <v>1</v>
      </c>
      <c r="N449" s="158" t="s">
        <v>39</v>
      </c>
      <c r="O449" s="159">
        <v>1.86012</v>
      </c>
      <c r="P449" s="159">
        <f t="shared" si="109"/>
        <v>1.86012</v>
      </c>
      <c r="Q449" s="159">
        <v>5.1000000000000004E-4</v>
      </c>
      <c r="R449" s="159">
        <f t="shared" si="110"/>
        <v>5.1000000000000004E-4</v>
      </c>
      <c r="S449" s="159">
        <v>0</v>
      </c>
      <c r="T449" s="160">
        <f t="shared" si="111"/>
        <v>0</v>
      </c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R449" s="161" t="s">
        <v>202</v>
      </c>
      <c r="AT449" s="161" t="s">
        <v>140</v>
      </c>
      <c r="AU449" s="161" t="s">
        <v>86</v>
      </c>
      <c r="AY449" s="14" t="s">
        <v>138</v>
      </c>
      <c r="BE449" s="162">
        <f t="shared" si="112"/>
        <v>0</v>
      </c>
      <c r="BF449" s="162">
        <f t="shared" si="113"/>
        <v>0</v>
      </c>
      <c r="BG449" s="162">
        <f t="shared" si="114"/>
        <v>0</v>
      </c>
      <c r="BH449" s="162">
        <f t="shared" si="115"/>
        <v>0</v>
      </c>
      <c r="BI449" s="162">
        <f t="shared" si="116"/>
        <v>0</v>
      </c>
      <c r="BJ449" s="14" t="s">
        <v>86</v>
      </c>
      <c r="BK449" s="162">
        <f t="shared" si="117"/>
        <v>0</v>
      </c>
      <c r="BL449" s="14" t="s">
        <v>202</v>
      </c>
      <c r="BM449" s="161" t="s">
        <v>1321</v>
      </c>
    </row>
    <row r="450" spans="1:65" s="2" customFormat="1" ht="66.75" customHeight="1">
      <c r="A450" s="26"/>
      <c r="B450" s="149"/>
      <c r="C450" s="150" t="s">
        <v>1322</v>
      </c>
      <c r="D450" s="150" t="s">
        <v>140</v>
      </c>
      <c r="E450" s="151" t="s">
        <v>1323</v>
      </c>
      <c r="F450" s="152" t="s">
        <v>1324</v>
      </c>
      <c r="G450" s="153" t="s">
        <v>299</v>
      </c>
      <c r="H450" s="154">
        <v>1</v>
      </c>
      <c r="I450" s="178"/>
      <c r="J450" s="155">
        <f t="shared" si="108"/>
        <v>0</v>
      </c>
      <c r="K450" s="156"/>
      <c r="L450" s="27"/>
      <c r="M450" s="157" t="s">
        <v>1</v>
      </c>
      <c r="N450" s="158" t="s">
        <v>39</v>
      </c>
      <c r="O450" s="159">
        <v>1.86012</v>
      </c>
      <c r="P450" s="159">
        <f t="shared" si="109"/>
        <v>1.86012</v>
      </c>
      <c r="Q450" s="159">
        <v>5.1000000000000004E-4</v>
      </c>
      <c r="R450" s="159">
        <f t="shared" si="110"/>
        <v>5.1000000000000004E-4</v>
      </c>
      <c r="S450" s="159">
        <v>0</v>
      </c>
      <c r="T450" s="160">
        <f t="shared" si="111"/>
        <v>0</v>
      </c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R450" s="161" t="s">
        <v>202</v>
      </c>
      <c r="AT450" s="161" t="s">
        <v>140</v>
      </c>
      <c r="AU450" s="161" t="s">
        <v>86</v>
      </c>
      <c r="AY450" s="14" t="s">
        <v>138</v>
      </c>
      <c r="BE450" s="162">
        <f t="shared" si="112"/>
        <v>0</v>
      </c>
      <c r="BF450" s="162">
        <f t="shared" si="113"/>
        <v>0</v>
      </c>
      <c r="BG450" s="162">
        <f t="shared" si="114"/>
        <v>0</v>
      </c>
      <c r="BH450" s="162">
        <f t="shared" si="115"/>
        <v>0</v>
      </c>
      <c r="BI450" s="162">
        <f t="shared" si="116"/>
        <v>0</v>
      </c>
      <c r="BJ450" s="14" t="s">
        <v>86</v>
      </c>
      <c r="BK450" s="162">
        <f t="shared" si="117"/>
        <v>0</v>
      </c>
      <c r="BL450" s="14" t="s">
        <v>202</v>
      </c>
      <c r="BM450" s="161" t="s">
        <v>1325</v>
      </c>
    </row>
    <row r="451" spans="1:65" s="2" customFormat="1" ht="66.75" customHeight="1">
      <c r="A451" s="26"/>
      <c r="B451" s="149"/>
      <c r="C451" s="150" t="s">
        <v>1326</v>
      </c>
      <c r="D451" s="150" t="s">
        <v>140</v>
      </c>
      <c r="E451" s="151" t="s">
        <v>1327</v>
      </c>
      <c r="F451" s="152" t="s">
        <v>1328</v>
      </c>
      <c r="G451" s="153" t="s">
        <v>299</v>
      </c>
      <c r="H451" s="154">
        <v>1</v>
      </c>
      <c r="I451" s="178"/>
      <c r="J451" s="155">
        <f t="shared" si="108"/>
        <v>0</v>
      </c>
      <c r="K451" s="156"/>
      <c r="L451" s="27"/>
      <c r="M451" s="157" t="s">
        <v>1</v>
      </c>
      <c r="N451" s="158" t="s">
        <v>39</v>
      </c>
      <c r="O451" s="159">
        <v>1.86012</v>
      </c>
      <c r="P451" s="159">
        <f t="shared" si="109"/>
        <v>1.86012</v>
      </c>
      <c r="Q451" s="159">
        <v>5.1000000000000004E-4</v>
      </c>
      <c r="R451" s="159">
        <f t="shared" si="110"/>
        <v>5.1000000000000004E-4</v>
      </c>
      <c r="S451" s="159">
        <v>0</v>
      </c>
      <c r="T451" s="160">
        <f t="shared" si="111"/>
        <v>0</v>
      </c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R451" s="161" t="s">
        <v>202</v>
      </c>
      <c r="AT451" s="161" t="s">
        <v>140</v>
      </c>
      <c r="AU451" s="161" t="s">
        <v>86</v>
      </c>
      <c r="AY451" s="14" t="s">
        <v>138</v>
      </c>
      <c r="BE451" s="162">
        <f t="shared" si="112"/>
        <v>0</v>
      </c>
      <c r="BF451" s="162">
        <f t="shared" si="113"/>
        <v>0</v>
      </c>
      <c r="BG451" s="162">
        <f t="shared" si="114"/>
        <v>0</v>
      </c>
      <c r="BH451" s="162">
        <f t="shared" si="115"/>
        <v>0</v>
      </c>
      <c r="BI451" s="162">
        <f t="shared" si="116"/>
        <v>0</v>
      </c>
      <c r="BJ451" s="14" t="s">
        <v>86</v>
      </c>
      <c r="BK451" s="162">
        <f t="shared" si="117"/>
        <v>0</v>
      </c>
      <c r="BL451" s="14" t="s">
        <v>202</v>
      </c>
      <c r="BM451" s="161" t="s">
        <v>1329</v>
      </c>
    </row>
    <row r="452" spans="1:65" s="2" customFormat="1" ht="66.75" customHeight="1">
      <c r="A452" s="26"/>
      <c r="B452" s="149"/>
      <c r="C452" s="150" t="s">
        <v>1330</v>
      </c>
      <c r="D452" s="150" t="s">
        <v>140</v>
      </c>
      <c r="E452" s="151" t="s">
        <v>1331</v>
      </c>
      <c r="F452" s="152" t="s">
        <v>1332</v>
      </c>
      <c r="G452" s="153" t="s">
        <v>299</v>
      </c>
      <c r="H452" s="154">
        <v>1</v>
      </c>
      <c r="I452" s="178"/>
      <c r="J452" s="155">
        <f t="shared" si="108"/>
        <v>0</v>
      </c>
      <c r="K452" s="156"/>
      <c r="L452" s="27"/>
      <c r="M452" s="157" t="s">
        <v>1</v>
      </c>
      <c r="N452" s="158" t="s">
        <v>39</v>
      </c>
      <c r="O452" s="159">
        <v>1.86012</v>
      </c>
      <c r="P452" s="159">
        <f t="shared" si="109"/>
        <v>1.86012</v>
      </c>
      <c r="Q452" s="159">
        <v>5.1000000000000004E-4</v>
      </c>
      <c r="R452" s="159">
        <f t="shared" si="110"/>
        <v>5.1000000000000004E-4</v>
      </c>
      <c r="S452" s="159">
        <v>0</v>
      </c>
      <c r="T452" s="160">
        <f t="shared" si="111"/>
        <v>0</v>
      </c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R452" s="161" t="s">
        <v>202</v>
      </c>
      <c r="AT452" s="161" t="s">
        <v>140</v>
      </c>
      <c r="AU452" s="161" t="s">
        <v>86</v>
      </c>
      <c r="AY452" s="14" t="s">
        <v>138</v>
      </c>
      <c r="BE452" s="162">
        <f t="shared" si="112"/>
        <v>0</v>
      </c>
      <c r="BF452" s="162">
        <f t="shared" si="113"/>
        <v>0</v>
      </c>
      <c r="BG452" s="162">
        <f t="shared" si="114"/>
        <v>0</v>
      </c>
      <c r="BH452" s="162">
        <f t="shared" si="115"/>
        <v>0</v>
      </c>
      <c r="BI452" s="162">
        <f t="shared" si="116"/>
        <v>0</v>
      </c>
      <c r="BJ452" s="14" t="s">
        <v>86</v>
      </c>
      <c r="BK452" s="162">
        <f t="shared" si="117"/>
        <v>0</v>
      </c>
      <c r="BL452" s="14" t="s">
        <v>202</v>
      </c>
      <c r="BM452" s="161" t="s">
        <v>1333</v>
      </c>
    </row>
    <row r="453" spans="1:65" s="2" customFormat="1" ht="66.75" customHeight="1">
      <c r="A453" s="26"/>
      <c r="B453" s="149"/>
      <c r="C453" s="150" t="s">
        <v>1334</v>
      </c>
      <c r="D453" s="150" t="s">
        <v>140</v>
      </c>
      <c r="E453" s="151" t="s">
        <v>1335</v>
      </c>
      <c r="F453" s="152" t="s">
        <v>1336</v>
      </c>
      <c r="G453" s="153" t="s">
        <v>299</v>
      </c>
      <c r="H453" s="154">
        <v>1</v>
      </c>
      <c r="I453" s="178"/>
      <c r="J453" s="155">
        <f t="shared" si="108"/>
        <v>0</v>
      </c>
      <c r="K453" s="156"/>
      <c r="L453" s="27"/>
      <c r="M453" s="157" t="s">
        <v>1</v>
      </c>
      <c r="N453" s="158" t="s">
        <v>39</v>
      </c>
      <c r="O453" s="159">
        <v>1.86012</v>
      </c>
      <c r="P453" s="159">
        <f t="shared" si="109"/>
        <v>1.86012</v>
      </c>
      <c r="Q453" s="159">
        <v>5.1000000000000004E-4</v>
      </c>
      <c r="R453" s="159">
        <f t="shared" si="110"/>
        <v>5.1000000000000004E-4</v>
      </c>
      <c r="S453" s="159">
        <v>0</v>
      </c>
      <c r="T453" s="160">
        <f t="shared" si="111"/>
        <v>0</v>
      </c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R453" s="161" t="s">
        <v>202</v>
      </c>
      <c r="AT453" s="161" t="s">
        <v>140</v>
      </c>
      <c r="AU453" s="161" t="s">
        <v>86</v>
      </c>
      <c r="AY453" s="14" t="s">
        <v>138</v>
      </c>
      <c r="BE453" s="162">
        <f t="shared" si="112"/>
        <v>0</v>
      </c>
      <c r="BF453" s="162">
        <f t="shared" si="113"/>
        <v>0</v>
      </c>
      <c r="BG453" s="162">
        <f t="shared" si="114"/>
        <v>0</v>
      </c>
      <c r="BH453" s="162">
        <f t="shared" si="115"/>
        <v>0</v>
      </c>
      <c r="BI453" s="162">
        <f t="shared" si="116"/>
        <v>0</v>
      </c>
      <c r="BJ453" s="14" t="s">
        <v>86</v>
      </c>
      <c r="BK453" s="162">
        <f t="shared" si="117"/>
        <v>0</v>
      </c>
      <c r="BL453" s="14" t="s">
        <v>202</v>
      </c>
      <c r="BM453" s="161" t="s">
        <v>1337</v>
      </c>
    </row>
    <row r="454" spans="1:65" s="2" customFormat="1" ht="66.75" customHeight="1">
      <c r="A454" s="26"/>
      <c r="B454" s="149"/>
      <c r="C454" s="150" t="s">
        <v>1338</v>
      </c>
      <c r="D454" s="150" t="s">
        <v>140</v>
      </c>
      <c r="E454" s="151" t="s">
        <v>1339</v>
      </c>
      <c r="F454" s="152" t="s">
        <v>1340</v>
      </c>
      <c r="G454" s="153" t="s">
        <v>299</v>
      </c>
      <c r="H454" s="154">
        <v>1</v>
      </c>
      <c r="I454" s="178"/>
      <c r="J454" s="155">
        <f t="shared" si="108"/>
        <v>0</v>
      </c>
      <c r="K454" s="156"/>
      <c r="L454" s="27"/>
      <c r="M454" s="157" t="s">
        <v>1</v>
      </c>
      <c r="N454" s="158" t="s">
        <v>39</v>
      </c>
      <c r="O454" s="159">
        <v>1.86012</v>
      </c>
      <c r="P454" s="159">
        <f t="shared" si="109"/>
        <v>1.86012</v>
      </c>
      <c r="Q454" s="159">
        <v>5.1000000000000004E-4</v>
      </c>
      <c r="R454" s="159">
        <f t="shared" si="110"/>
        <v>5.1000000000000004E-4</v>
      </c>
      <c r="S454" s="159">
        <v>0</v>
      </c>
      <c r="T454" s="160">
        <f t="shared" si="111"/>
        <v>0</v>
      </c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R454" s="161" t="s">
        <v>202</v>
      </c>
      <c r="AT454" s="161" t="s">
        <v>140</v>
      </c>
      <c r="AU454" s="161" t="s">
        <v>86</v>
      </c>
      <c r="AY454" s="14" t="s">
        <v>138</v>
      </c>
      <c r="BE454" s="162">
        <f t="shared" si="112"/>
        <v>0</v>
      </c>
      <c r="BF454" s="162">
        <f t="shared" si="113"/>
        <v>0</v>
      </c>
      <c r="BG454" s="162">
        <f t="shared" si="114"/>
        <v>0</v>
      </c>
      <c r="BH454" s="162">
        <f t="shared" si="115"/>
        <v>0</v>
      </c>
      <c r="BI454" s="162">
        <f t="shared" si="116"/>
        <v>0</v>
      </c>
      <c r="BJ454" s="14" t="s">
        <v>86</v>
      </c>
      <c r="BK454" s="162">
        <f t="shared" si="117"/>
        <v>0</v>
      </c>
      <c r="BL454" s="14" t="s">
        <v>202</v>
      </c>
      <c r="BM454" s="161" t="s">
        <v>1341</v>
      </c>
    </row>
    <row r="455" spans="1:65" s="2" customFormat="1" ht="62.65" customHeight="1">
      <c r="A455" s="26"/>
      <c r="B455" s="149"/>
      <c r="C455" s="150" t="s">
        <v>1342</v>
      </c>
      <c r="D455" s="150" t="s">
        <v>140</v>
      </c>
      <c r="E455" s="151" t="s">
        <v>1343</v>
      </c>
      <c r="F455" s="152" t="s">
        <v>1344</v>
      </c>
      <c r="G455" s="153" t="s">
        <v>299</v>
      </c>
      <c r="H455" s="154">
        <v>1</v>
      </c>
      <c r="I455" s="178"/>
      <c r="J455" s="155">
        <f t="shared" si="108"/>
        <v>0</v>
      </c>
      <c r="K455" s="156"/>
      <c r="L455" s="27"/>
      <c r="M455" s="157" t="s">
        <v>1</v>
      </c>
      <c r="N455" s="158" t="s">
        <v>39</v>
      </c>
      <c r="O455" s="159">
        <v>1.86012</v>
      </c>
      <c r="P455" s="159">
        <f t="shared" si="109"/>
        <v>1.86012</v>
      </c>
      <c r="Q455" s="159">
        <v>5.1000000000000004E-4</v>
      </c>
      <c r="R455" s="159">
        <f t="shared" si="110"/>
        <v>5.1000000000000004E-4</v>
      </c>
      <c r="S455" s="159">
        <v>0</v>
      </c>
      <c r="T455" s="160">
        <f t="shared" si="111"/>
        <v>0</v>
      </c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R455" s="161" t="s">
        <v>202</v>
      </c>
      <c r="AT455" s="161" t="s">
        <v>140</v>
      </c>
      <c r="AU455" s="161" t="s">
        <v>86</v>
      </c>
      <c r="AY455" s="14" t="s">
        <v>138</v>
      </c>
      <c r="BE455" s="162">
        <f t="shared" si="112"/>
        <v>0</v>
      </c>
      <c r="BF455" s="162">
        <f t="shared" si="113"/>
        <v>0</v>
      </c>
      <c r="BG455" s="162">
        <f t="shared" si="114"/>
        <v>0</v>
      </c>
      <c r="BH455" s="162">
        <f t="shared" si="115"/>
        <v>0</v>
      </c>
      <c r="BI455" s="162">
        <f t="shared" si="116"/>
        <v>0</v>
      </c>
      <c r="BJ455" s="14" t="s">
        <v>86</v>
      </c>
      <c r="BK455" s="162">
        <f t="shared" si="117"/>
        <v>0</v>
      </c>
      <c r="BL455" s="14" t="s">
        <v>202</v>
      </c>
      <c r="BM455" s="161" t="s">
        <v>1345</v>
      </c>
    </row>
    <row r="456" spans="1:65" s="2" customFormat="1" ht="24.2" customHeight="1">
      <c r="A456" s="26"/>
      <c r="B456" s="149"/>
      <c r="C456" s="150" t="s">
        <v>1346</v>
      </c>
      <c r="D456" s="150" t="s">
        <v>140</v>
      </c>
      <c r="E456" s="151" t="s">
        <v>1347</v>
      </c>
      <c r="F456" s="152" t="s">
        <v>1348</v>
      </c>
      <c r="G456" s="153" t="s">
        <v>148</v>
      </c>
      <c r="H456" s="154">
        <v>162.31399999999999</v>
      </c>
      <c r="I456" s="178"/>
      <c r="J456" s="155">
        <f t="shared" si="108"/>
        <v>0</v>
      </c>
      <c r="K456" s="156"/>
      <c r="L456" s="27"/>
      <c r="M456" s="157" t="s">
        <v>1</v>
      </c>
      <c r="N456" s="158" t="s">
        <v>39</v>
      </c>
      <c r="O456" s="159">
        <v>0.44700000000000001</v>
      </c>
      <c r="P456" s="159">
        <f t="shared" si="109"/>
        <v>72.554357999999993</v>
      </c>
      <c r="Q456" s="159">
        <v>0</v>
      </c>
      <c r="R456" s="159">
        <f t="shared" si="110"/>
        <v>0</v>
      </c>
      <c r="S456" s="159">
        <v>0.21</v>
      </c>
      <c r="T456" s="160">
        <f t="shared" si="111"/>
        <v>34.085940000000001</v>
      </c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R456" s="161" t="s">
        <v>202</v>
      </c>
      <c r="AT456" s="161" t="s">
        <v>140</v>
      </c>
      <c r="AU456" s="161" t="s">
        <v>86</v>
      </c>
      <c r="AY456" s="14" t="s">
        <v>138</v>
      </c>
      <c r="BE456" s="162">
        <f t="shared" si="112"/>
        <v>0</v>
      </c>
      <c r="BF456" s="162">
        <f t="shared" si="113"/>
        <v>0</v>
      </c>
      <c r="BG456" s="162">
        <f t="shared" si="114"/>
        <v>0</v>
      </c>
      <c r="BH456" s="162">
        <f t="shared" si="115"/>
        <v>0</v>
      </c>
      <c r="BI456" s="162">
        <f t="shared" si="116"/>
        <v>0</v>
      </c>
      <c r="BJ456" s="14" t="s">
        <v>86</v>
      </c>
      <c r="BK456" s="162">
        <f t="shared" si="117"/>
        <v>0</v>
      </c>
      <c r="BL456" s="14" t="s">
        <v>202</v>
      </c>
      <c r="BM456" s="161" t="s">
        <v>1349</v>
      </c>
    </row>
    <row r="457" spans="1:65" s="2" customFormat="1" ht="24.2" customHeight="1">
      <c r="A457" s="26"/>
      <c r="B457" s="149"/>
      <c r="C457" s="150" t="s">
        <v>1350</v>
      </c>
      <c r="D457" s="150" t="s">
        <v>140</v>
      </c>
      <c r="E457" s="151" t="s">
        <v>1351</v>
      </c>
      <c r="F457" s="152" t="s">
        <v>1352</v>
      </c>
      <c r="G457" s="153" t="s">
        <v>148</v>
      </c>
      <c r="H457" s="154">
        <v>47.87</v>
      </c>
      <c r="I457" s="178"/>
      <c r="J457" s="155">
        <f t="shared" si="108"/>
        <v>0</v>
      </c>
      <c r="K457" s="156"/>
      <c r="L457" s="27"/>
      <c r="M457" s="157" t="s">
        <v>1</v>
      </c>
      <c r="N457" s="158" t="s">
        <v>39</v>
      </c>
      <c r="O457" s="159">
        <v>0.44700000000000001</v>
      </c>
      <c r="P457" s="159">
        <f t="shared" si="109"/>
        <v>21.39789</v>
      </c>
      <c r="Q457" s="159">
        <v>0</v>
      </c>
      <c r="R457" s="159">
        <f t="shared" si="110"/>
        <v>0</v>
      </c>
      <c r="S457" s="159">
        <v>2.5000000000000001E-2</v>
      </c>
      <c r="T457" s="160">
        <f t="shared" si="111"/>
        <v>1.19675</v>
      </c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R457" s="161" t="s">
        <v>144</v>
      </c>
      <c r="AT457" s="161" t="s">
        <v>140</v>
      </c>
      <c r="AU457" s="161" t="s">
        <v>86</v>
      </c>
      <c r="AY457" s="14" t="s">
        <v>138</v>
      </c>
      <c r="BE457" s="162">
        <f t="shared" si="112"/>
        <v>0</v>
      </c>
      <c r="BF457" s="162">
        <f t="shared" si="113"/>
        <v>0</v>
      </c>
      <c r="BG457" s="162">
        <f t="shared" si="114"/>
        <v>0</v>
      </c>
      <c r="BH457" s="162">
        <f t="shared" si="115"/>
        <v>0</v>
      </c>
      <c r="BI457" s="162">
        <f t="shared" si="116"/>
        <v>0</v>
      </c>
      <c r="BJ457" s="14" t="s">
        <v>86</v>
      </c>
      <c r="BK457" s="162">
        <f t="shared" si="117"/>
        <v>0</v>
      </c>
      <c r="BL457" s="14" t="s">
        <v>144</v>
      </c>
      <c r="BM457" s="161" t="s">
        <v>1353</v>
      </c>
    </row>
    <row r="458" spans="1:65" s="2" customFormat="1" ht="24.2" customHeight="1">
      <c r="A458" s="26"/>
      <c r="B458" s="149"/>
      <c r="C458" s="150" t="s">
        <v>1354</v>
      </c>
      <c r="D458" s="150" t="s">
        <v>140</v>
      </c>
      <c r="E458" s="151" t="s">
        <v>1355</v>
      </c>
      <c r="F458" s="152" t="s">
        <v>1356</v>
      </c>
      <c r="G458" s="153" t="s">
        <v>299</v>
      </c>
      <c r="H458" s="154">
        <v>1</v>
      </c>
      <c r="I458" s="178"/>
      <c r="J458" s="155">
        <f t="shared" si="108"/>
        <v>0</v>
      </c>
      <c r="K458" s="156"/>
      <c r="L458" s="27"/>
      <c r="M458" s="157" t="s">
        <v>1</v>
      </c>
      <c r="N458" s="158" t="s">
        <v>39</v>
      </c>
      <c r="O458" s="159">
        <v>2.5999999999999999E-2</v>
      </c>
      <c r="P458" s="159">
        <f t="shared" si="109"/>
        <v>2.5999999999999999E-2</v>
      </c>
      <c r="Q458" s="159">
        <v>0</v>
      </c>
      <c r="R458" s="159">
        <f t="shared" si="110"/>
        <v>0</v>
      </c>
      <c r="S458" s="159">
        <v>0.39100000000000001</v>
      </c>
      <c r="T458" s="160">
        <f t="shared" si="111"/>
        <v>0.39100000000000001</v>
      </c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R458" s="161" t="s">
        <v>202</v>
      </c>
      <c r="AT458" s="161" t="s">
        <v>140</v>
      </c>
      <c r="AU458" s="161" t="s">
        <v>86</v>
      </c>
      <c r="AY458" s="14" t="s">
        <v>138</v>
      </c>
      <c r="BE458" s="162">
        <f t="shared" si="112"/>
        <v>0</v>
      </c>
      <c r="BF458" s="162">
        <f t="shared" si="113"/>
        <v>0</v>
      </c>
      <c r="BG458" s="162">
        <f t="shared" si="114"/>
        <v>0</v>
      </c>
      <c r="BH458" s="162">
        <f t="shared" si="115"/>
        <v>0</v>
      </c>
      <c r="BI458" s="162">
        <f t="shared" si="116"/>
        <v>0</v>
      </c>
      <c r="BJ458" s="14" t="s">
        <v>86</v>
      </c>
      <c r="BK458" s="162">
        <f t="shared" si="117"/>
        <v>0</v>
      </c>
      <c r="BL458" s="14" t="s">
        <v>202</v>
      </c>
      <c r="BM458" s="161" t="s">
        <v>1357</v>
      </c>
    </row>
    <row r="459" spans="1:65" s="2" customFormat="1" ht="24.2" customHeight="1">
      <c r="A459" s="26"/>
      <c r="B459" s="149"/>
      <c r="C459" s="150" t="s">
        <v>1358</v>
      </c>
      <c r="D459" s="150" t="s">
        <v>140</v>
      </c>
      <c r="E459" s="151" t="s">
        <v>1359</v>
      </c>
      <c r="F459" s="152" t="s">
        <v>1360</v>
      </c>
      <c r="G459" s="153" t="s">
        <v>895</v>
      </c>
      <c r="H459" s="177"/>
      <c r="I459" s="178"/>
      <c r="J459" s="155">
        <f t="shared" si="108"/>
        <v>0</v>
      </c>
      <c r="K459" s="156"/>
      <c r="L459" s="27"/>
      <c r="M459" s="157" t="s">
        <v>1</v>
      </c>
      <c r="N459" s="158" t="s">
        <v>39</v>
      </c>
      <c r="O459" s="159">
        <v>0</v>
      </c>
      <c r="P459" s="159">
        <f t="shared" si="109"/>
        <v>0</v>
      </c>
      <c r="Q459" s="159">
        <v>0</v>
      </c>
      <c r="R459" s="159">
        <f t="shared" si="110"/>
        <v>0</v>
      </c>
      <c r="S459" s="159">
        <v>0</v>
      </c>
      <c r="T459" s="160">
        <f t="shared" si="111"/>
        <v>0</v>
      </c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R459" s="161" t="s">
        <v>202</v>
      </c>
      <c r="AT459" s="161" t="s">
        <v>140</v>
      </c>
      <c r="AU459" s="161" t="s">
        <v>86</v>
      </c>
      <c r="AY459" s="14" t="s">
        <v>138</v>
      </c>
      <c r="BE459" s="162">
        <f t="shared" si="112"/>
        <v>0</v>
      </c>
      <c r="BF459" s="162">
        <f t="shared" si="113"/>
        <v>0</v>
      </c>
      <c r="BG459" s="162">
        <f t="shared" si="114"/>
        <v>0</v>
      </c>
      <c r="BH459" s="162">
        <f t="shared" si="115"/>
        <v>0</v>
      </c>
      <c r="BI459" s="162">
        <f t="shared" si="116"/>
        <v>0</v>
      </c>
      <c r="BJ459" s="14" t="s">
        <v>86</v>
      </c>
      <c r="BK459" s="162">
        <f t="shared" si="117"/>
        <v>0</v>
      </c>
      <c r="BL459" s="14" t="s">
        <v>202</v>
      </c>
      <c r="BM459" s="161" t="s">
        <v>1361</v>
      </c>
    </row>
    <row r="460" spans="1:65" s="12" customFormat="1" ht="22.9" customHeight="1">
      <c r="B460" s="137"/>
      <c r="D460" s="138" t="s">
        <v>72</v>
      </c>
      <c r="E460" s="147" t="s">
        <v>1362</v>
      </c>
      <c r="F460" s="147" t="s">
        <v>1363</v>
      </c>
      <c r="J460" s="148">
        <f>BK460</f>
        <v>0</v>
      </c>
      <c r="L460" s="137"/>
      <c r="M460" s="141"/>
      <c r="N460" s="142"/>
      <c r="O460" s="142"/>
      <c r="P460" s="143">
        <f>P461</f>
        <v>178.44750000000002</v>
      </c>
      <c r="Q460" s="142"/>
      <c r="R460" s="143">
        <f>R461</f>
        <v>0</v>
      </c>
      <c r="S460" s="142"/>
      <c r="T460" s="144">
        <f>T461</f>
        <v>17.844750000000001</v>
      </c>
      <c r="AR460" s="138" t="s">
        <v>86</v>
      </c>
      <c r="AT460" s="145" t="s">
        <v>72</v>
      </c>
      <c r="AU460" s="145" t="s">
        <v>80</v>
      </c>
      <c r="AY460" s="138" t="s">
        <v>138</v>
      </c>
      <c r="BK460" s="146">
        <f>BK461</f>
        <v>0</v>
      </c>
    </row>
    <row r="461" spans="1:65" s="2" customFormat="1" ht="44.25" customHeight="1">
      <c r="A461" s="26"/>
      <c r="B461" s="149"/>
      <c r="C461" s="150" t="s">
        <v>1364</v>
      </c>
      <c r="D461" s="150" t="s">
        <v>140</v>
      </c>
      <c r="E461" s="151" t="s">
        <v>1365</v>
      </c>
      <c r="F461" s="152" t="s">
        <v>1366</v>
      </c>
      <c r="G461" s="153" t="s">
        <v>148</v>
      </c>
      <c r="H461" s="154">
        <v>1189.6500000000001</v>
      </c>
      <c r="I461" s="178"/>
      <c r="J461" s="155">
        <f>ROUND(I461*H461,2)</f>
        <v>0</v>
      </c>
      <c r="K461" s="156"/>
      <c r="L461" s="27"/>
      <c r="M461" s="157" t="s">
        <v>1</v>
      </c>
      <c r="N461" s="158" t="s">
        <v>39</v>
      </c>
      <c r="O461" s="159">
        <v>0.15</v>
      </c>
      <c r="P461" s="159">
        <f>O461*H461</f>
        <v>178.44750000000002</v>
      </c>
      <c r="Q461" s="159">
        <v>0</v>
      </c>
      <c r="R461" s="159">
        <f>Q461*H461</f>
        <v>0</v>
      </c>
      <c r="S461" s="159">
        <v>1.4999999999999999E-2</v>
      </c>
      <c r="T461" s="160">
        <f>S461*H461</f>
        <v>17.844750000000001</v>
      </c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R461" s="161" t="s">
        <v>202</v>
      </c>
      <c r="AT461" s="161" t="s">
        <v>140</v>
      </c>
      <c r="AU461" s="161" t="s">
        <v>86</v>
      </c>
      <c r="AY461" s="14" t="s">
        <v>138</v>
      </c>
      <c r="BE461" s="162">
        <f>IF(N461="základná",J461,0)</f>
        <v>0</v>
      </c>
      <c r="BF461" s="162">
        <f>IF(N461="znížená",J461,0)</f>
        <v>0</v>
      </c>
      <c r="BG461" s="162">
        <f>IF(N461="zákl. prenesená",J461,0)</f>
        <v>0</v>
      </c>
      <c r="BH461" s="162">
        <f>IF(N461="zníž. prenesená",J461,0)</f>
        <v>0</v>
      </c>
      <c r="BI461" s="162">
        <f>IF(N461="nulová",J461,0)</f>
        <v>0</v>
      </c>
      <c r="BJ461" s="14" t="s">
        <v>86</v>
      </c>
      <c r="BK461" s="162">
        <f>ROUND(I461*H461,2)</f>
        <v>0</v>
      </c>
      <c r="BL461" s="14" t="s">
        <v>202</v>
      </c>
      <c r="BM461" s="161" t="s">
        <v>1367</v>
      </c>
    </row>
    <row r="462" spans="1:65" s="12" customFormat="1" ht="22.9" customHeight="1">
      <c r="B462" s="137"/>
      <c r="D462" s="138" t="s">
        <v>72</v>
      </c>
      <c r="E462" s="147" t="s">
        <v>1368</v>
      </c>
      <c r="F462" s="147" t="s">
        <v>1369</v>
      </c>
      <c r="J462" s="148">
        <f>BK462</f>
        <v>0</v>
      </c>
      <c r="L462" s="137"/>
      <c r="M462" s="141"/>
      <c r="N462" s="142"/>
      <c r="O462" s="142"/>
      <c r="P462" s="143">
        <f>SUM(P463:P466)</f>
        <v>241.63386999999997</v>
      </c>
      <c r="Q462" s="142"/>
      <c r="R462" s="143">
        <f>SUM(R463:R466)</f>
        <v>0</v>
      </c>
      <c r="S462" s="142"/>
      <c r="T462" s="144">
        <f>SUM(T463:T466)</f>
        <v>1.757628</v>
      </c>
      <c r="AR462" s="138" t="s">
        <v>86</v>
      </c>
      <c r="AT462" s="145" t="s">
        <v>72</v>
      </c>
      <c r="AU462" s="145" t="s">
        <v>80</v>
      </c>
      <c r="AY462" s="138" t="s">
        <v>138</v>
      </c>
      <c r="BK462" s="146">
        <f>SUM(BK463:BK466)</f>
        <v>0</v>
      </c>
    </row>
    <row r="463" spans="1:65" s="2" customFormat="1" ht="24.2" customHeight="1">
      <c r="A463" s="26"/>
      <c r="B463" s="149"/>
      <c r="C463" s="150" t="s">
        <v>1370</v>
      </c>
      <c r="D463" s="150" t="s">
        <v>140</v>
      </c>
      <c r="E463" s="151" t="s">
        <v>1371</v>
      </c>
      <c r="F463" s="152" t="s">
        <v>1372</v>
      </c>
      <c r="G463" s="153" t="s">
        <v>148</v>
      </c>
      <c r="H463" s="154">
        <v>61.457999999999998</v>
      </c>
      <c r="I463" s="178"/>
      <c r="J463" s="155">
        <f>ROUND(I463*H463,2)</f>
        <v>0</v>
      </c>
      <c r="K463" s="156"/>
      <c r="L463" s="27"/>
      <c r="M463" s="157" t="s">
        <v>1</v>
      </c>
      <c r="N463" s="158" t="s">
        <v>39</v>
      </c>
      <c r="O463" s="159">
        <v>0.19500000000000001</v>
      </c>
      <c r="P463" s="159">
        <f>O463*H463</f>
        <v>11.984310000000001</v>
      </c>
      <c r="Q463" s="159">
        <v>0</v>
      </c>
      <c r="R463" s="159">
        <f>Q463*H463</f>
        <v>0</v>
      </c>
      <c r="S463" s="159">
        <v>1E-3</v>
      </c>
      <c r="T463" s="160">
        <f>S463*H463</f>
        <v>6.1457999999999999E-2</v>
      </c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R463" s="161" t="s">
        <v>202</v>
      </c>
      <c r="AT463" s="161" t="s">
        <v>140</v>
      </c>
      <c r="AU463" s="161" t="s">
        <v>86</v>
      </c>
      <c r="AY463" s="14" t="s">
        <v>138</v>
      </c>
      <c r="BE463" s="162">
        <f>IF(N463="základná",J463,0)</f>
        <v>0</v>
      </c>
      <c r="BF463" s="162">
        <f>IF(N463="znížená",J463,0)</f>
        <v>0</v>
      </c>
      <c r="BG463" s="162">
        <f>IF(N463="zákl. prenesená",J463,0)</f>
        <v>0</v>
      </c>
      <c r="BH463" s="162">
        <f>IF(N463="zníž. prenesená",J463,0)</f>
        <v>0</v>
      </c>
      <c r="BI463" s="162">
        <f>IF(N463="nulová",J463,0)</f>
        <v>0</v>
      </c>
      <c r="BJ463" s="14" t="s">
        <v>86</v>
      </c>
      <c r="BK463" s="162">
        <f>ROUND(I463*H463,2)</f>
        <v>0</v>
      </c>
      <c r="BL463" s="14" t="s">
        <v>202</v>
      </c>
      <c r="BM463" s="161" t="s">
        <v>1373</v>
      </c>
    </row>
    <row r="464" spans="1:65" s="2" customFormat="1" ht="37.9" customHeight="1">
      <c r="A464" s="26"/>
      <c r="B464" s="149"/>
      <c r="C464" s="150" t="s">
        <v>1374</v>
      </c>
      <c r="D464" s="150" t="s">
        <v>140</v>
      </c>
      <c r="E464" s="151" t="s">
        <v>1375</v>
      </c>
      <c r="F464" s="152" t="s">
        <v>1376</v>
      </c>
      <c r="G464" s="153" t="s">
        <v>148</v>
      </c>
      <c r="H464" s="154">
        <v>687.89</v>
      </c>
      <c r="I464" s="178"/>
      <c r="J464" s="155">
        <f>ROUND(I464*H464,2)</f>
        <v>0</v>
      </c>
      <c r="K464" s="156"/>
      <c r="L464" s="27"/>
      <c r="M464" s="157" t="s">
        <v>1</v>
      </c>
      <c r="N464" s="158" t="s">
        <v>39</v>
      </c>
      <c r="O464" s="159">
        <v>0.193</v>
      </c>
      <c r="P464" s="159">
        <f>O464*H464</f>
        <v>132.76276999999999</v>
      </c>
      <c r="Q464" s="159">
        <v>0</v>
      </c>
      <c r="R464" s="159">
        <f>Q464*H464</f>
        <v>0</v>
      </c>
      <c r="S464" s="159">
        <v>1E-3</v>
      </c>
      <c r="T464" s="160">
        <f>S464*H464</f>
        <v>0.68789</v>
      </c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R464" s="161" t="s">
        <v>202</v>
      </c>
      <c r="AT464" s="161" t="s">
        <v>140</v>
      </c>
      <c r="AU464" s="161" t="s">
        <v>86</v>
      </c>
      <c r="AY464" s="14" t="s">
        <v>138</v>
      </c>
      <c r="BE464" s="162">
        <f>IF(N464="základná",J464,0)</f>
        <v>0</v>
      </c>
      <c r="BF464" s="162">
        <f>IF(N464="znížená",J464,0)</f>
        <v>0</v>
      </c>
      <c r="BG464" s="162">
        <f>IF(N464="zákl. prenesená",J464,0)</f>
        <v>0</v>
      </c>
      <c r="BH464" s="162">
        <f>IF(N464="zníž. prenesená",J464,0)</f>
        <v>0</v>
      </c>
      <c r="BI464" s="162">
        <f>IF(N464="nulová",J464,0)</f>
        <v>0</v>
      </c>
      <c r="BJ464" s="14" t="s">
        <v>86</v>
      </c>
      <c r="BK464" s="162">
        <f>ROUND(I464*H464,2)</f>
        <v>0</v>
      </c>
      <c r="BL464" s="14" t="s">
        <v>202</v>
      </c>
      <c r="BM464" s="161" t="s">
        <v>1377</v>
      </c>
    </row>
    <row r="465" spans="1:65" s="2" customFormat="1" ht="37.9" customHeight="1">
      <c r="A465" s="26"/>
      <c r="B465" s="149"/>
      <c r="C465" s="150" t="s">
        <v>1378</v>
      </c>
      <c r="D465" s="150" t="s">
        <v>140</v>
      </c>
      <c r="E465" s="151" t="s">
        <v>1379</v>
      </c>
      <c r="F465" s="152" t="s">
        <v>1380</v>
      </c>
      <c r="G465" s="153" t="s">
        <v>148</v>
      </c>
      <c r="H465" s="154">
        <v>952.77</v>
      </c>
      <c r="I465" s="178"/>
      <c r="J465" s="155">
        <f>ROUND(I465*H465,2)</f>
        <v>0</v>
      </c>
      <c r="K465" s="156"/>
      <c r="L465" s="27"/>
      <c r="M465" s="157" t="s">
        <v>1</v>
      </c>
      <c r="N465" s="158" t="s">
        <v>39</v>
      </c>
      <c r="O465" s="159">
        <v>0.1</v>
      </c>
      <c r="P465" s="159">
        <f>O465*H465</f>
        <v>95.277000000000001</v>
      </c>
      <c r="Q465" s="159">
        <v>0</v>
      </c>
      <c r="R465" s="159">
        <f>Q465*H465</f>
        <v>0</v>
      </c>
      <c r="S465" s="159">
        <v>1E-3</v>
      </c>
      <c r="T465" s="160">
        <f>S465*H465</f>
        <v>0.95277000000000001</v>
      </c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R465" s="161" t="s">
        <v>202</v>
      </c>
      <c r="AT465" s="161" t="s">
        <v>140</v>
      </c>
      <c r="AU465" s="161" t="s">
        <v>86</v>
      </c>
      <c r="AY465" s="14" t="s">
        <v>138</v>
      </c>
      <c r="BE465" s="162">
        <f>IF(N465="základná",J465,0)</f>
        <v>0</v>
      </c>
      <c r="BF465" s="162">
        <f>IF(N465="znížená",J465,0)</f>
        <v>0</v>
      </c>
      <c r="BG465" s="162">
        <f>IF(N465="zákl. prenesená",J465,0)</f>
        <v>0</v>
      </c>
      <c r="BH465" s="162">
        <f>IF(N465="zníž. prenesená",J465,0)</f>
        <v>0</v>
      </c>
      <c r="BI465" s="162">
        <f>IF(N465="nulová",J465,0)</f>
        <v>0</v>
      </c>
      <c r="BJ465" s="14" t="s">
        <v>86</v>
      </c>
      <c r="BK465" s="162">
        <f>ROUND(I465*H465,2)</f>
        <v>0</v>
      </c>
      <c r="BL465" s="14" t="s">
        <v>202</v>
      </c>
      <c r="BM465" s="161" t="s">
        <v>1381</v>
      </c>
    </row>
    <row r="466" spans="1:65" s="2" customFormat="1" ht="24.2" customHeight="1">
      <c r="A466" s="26"/>
      <c r="B466" s="149"/>
      <c r="C466" s="150" t="s">
        <v>1382</v>
      </c>
      <c r="D466" s="150" t="s">
        <v>140</v>
      </c>
      <c r="E466" s="151" t="s">
        <v>1383</v>
      </c>
      <c r="F466" s="152" t="s">
        <v>1384</v>
      </c>
      <c r="G466" s="153" t="s">
        <v>148</v>
      </c>
      <c r="H466" s="154">
        <v>55.51</v>
      </c>
      <c r="I466" s="178"/>
      <c r="J466" s="155">
        <f>ROUND(I466*H466,2)</f>
        <v>0</v>
      </c>
      <c r="K466" s="156"/>
      <c r="L466" s="27"/>
      <c r="M466" s="157" t="s">
        <v>1</v>
      </c>
      <c r="N466" s="158" t="s">
        <v>39</v>
      </c>
      <c r="O466" s="159">
        <v>2.9000000000000001E-2</v>
      </c>
      <c r="P466" s="159">
        <f>O466*H466</f>
        <v>1.6097900000000001</v>
      </c>
      <c r="Q466" s="159">
        <v>0</v>
      </c>
      <c r="R466" s="159">
        <f>Q466*H466</f>
        <v>0</v>
      </c>
      <c r="S466" s="159">
        <v>1E-3</v>
      </c>
      <c r="T466" s="160">
        <f>S466*H466</f>
        <v>5.5509999999999997E-2</v>
      </c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R466" s="161" t="s">
        <v>202</v>
      </c>
      <c r="AT466" s="161" t="s">
        <v>140</v>
      </c>
      <c r="AU466" s="161" t="s">
        <v>86</v>
      </c>
      <c r="AY466" s="14" t="s">
        <v>138</v>
      </c>
      <c r="BE466" s="162">
        <f>IF(N466="základná",J466,0)</f>
        <v>0</v>
      </c>
      <c r="BF466" s="162">
        <f>IF(N466="znížená",J466,0)</f>
        <v>0</v>
      </c>
      <c r="BG466" s="162">
        <f>IF(N466="zákl. prenesená",J466,0)</f>
        <v>0</v>
      </c>
      <c r="BH466" s="162">
        <f>IF(N466="zníž. prenesená",J466,0)</f>
        <v>0</v>
      </c>
      <c r="BI466" s="162">
        <f>IF(N466="nulová",J466,0)</f>
        <v>0</v>
      </c>
      <c r="BJ466" s="14" t="s">
        <v>86</v>
      </c>
      <c r="BK466" s="162">
        <f>ROUND(I466*H466,2)</f>
        <v>0</v>
      </c>
      <c r="BL466" s="14" t="s">
        <v>202</v>
      </c>
      <c r="BM466" s="161" t="s">
        <v>1385</v>
      </c>
    </row>
    <row r="467" spans="1:65" s="12" customFormat="1" ht="22.9" customHeight="1">
      <c r="B467" s="137"/>
      <c r="D467" s="138" t="s">
        <v>72</v>
      </c>
      <c r="E467" s="147" t="s">
        <v>1386</v>
      </c>
      <c r="F467" s="147" t="s">
        <v>1387</v>
      </c>
      <c r="J467" s="148">
        <f>BK467</f>
        <v>0</v>
      </c>
      <c r="L467" s="137"/>
      <c r="M467" s="141"/>
      <c r="N467" s="142"/>
      <c r="O467" s="142"/>
      <c r="P467" s="143">
        <f>SUM(P468:P469)</f>
        <v>1.5898399999999999</v>
      </c>
      <c r="Q467" s="142"/>
      <c r="R467" s="143">
        <f>SUM(R468:R469)</f>
        <v>8.8209999999999997E-2</v>
      </c>
      <c r="S467" s="142"/>
      <c r="T467" s="144">
        <f>SUM(T468:T469)</f>
        <v>0</v>
      </c>
      <c r="AR467" s="138" t="s">
        <v>86</v>
      </c>
      <c r="AT467" s="145" t="s">
        <v>72</v>
      </c>
      <c r="AU467" s="145" t="s">
        <v>80</v>
      </c>
      <c r="AY467" s="138" t="s">
        <v>138</v>
      </c>
      <c r="BK467" s="146">
        <f>SUM(BK468:BK469)</f>
        <v>0</v>
      </c>
    </row>
    <row r="468" spans="1:65" s="2" customFormat="1" ht="24.2" customHeight="1">
      <c r="A468" s="26"/>
      <c r="B468" s="149"/>
      <c r="C468" s="150" t="s">
        <v>1388</v>
      </c>
      <c r="D468" s="150" t="s">
        <v>140</v>
      </c>
      <c r="E468" s="151" t="s">
        <v>1389</v>
      </c>
      <c r="F468" s="152" t="s">
        <v>1390</v>
      </c>
      <c r="G468" s="153" t="s">
        <v>299</v>
      </c>
      <c r="H468" s="154">
        <v>1</v>
      </c>
      <c r="I468" s="178"/>
      <c r="J468" s="155">
        <f>ROUND(I468*H468,2)</f>
        <v>0</v>
      </c>
      <c r="K468" s="156"/>
      <c r="L468" s="27"/>
      <c r="M468" s="157" t="s">
        <v>1</v>
      </c>
      <c r="N468" s="158" t="s">
        <v>39</v>
      </c>
      <c r="O468" s="159">
        <v>1.5898399999999999</v>
      </c>
      <c r="P468" s="159">
        <f>O468*H468</f>
        <v>1.5898399999999999</v>
      </c>
      <c r="Q468" s="159">
        <v>8.8209999999999997E-2</v>
      </c>
      <c r="R468" s="159">
        <f>Q468*H468</f>
        <v>8.8209999999999997E-2</v>
      </c>
      <c r="S468" s="159">
        <v>0</v>
      </c>
      <c r="T468" s="160">
        <f>S468*H468</f>
        <v>0</v>
      </c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R468" s="161" t="s">
        <v>202</v>
      </c>
      <c r="AT468" s="161" t="s">
        <v>140</v>
      </c>
      <c r="AU468" s="161" t="s">
        <v>86</v>
      </c>
      <c r="AY468" s="14" t="s">
        <v>138</v>
      </c>
      <c r="BE468" s="162">
        <f>IF(N468="základná",J468,0)</f>
        <v>0</v>
      </c>
      <c r="BF468" s="162">
        <f>IF(N468="znížená",J468,0)</f>
        <v>0</v>
      </c>
      <c r="BG468" s="162">
        <f>IF(N468="zákl. prenesená",J468,0)</f>
        <v>0</v>
      </c>
      <c r="BH468" s="162">
        <f>IF(N468="zníž. prenesená",J468,0)</f>
        <v>0</v>
      </c>
      <c r="BI468" s="162">
        <f>IF(N468="nulová",J468,0)</f>
        <v>0</v>
      </c>
      <c r="BJ468" s="14" t="s">
        <v>86</v>
      </c>
      <c r="BK468" s="162">
        <f>ROUND(I468*H468,2)</f>
        <v>0</v>
      </c>
      <c r="BL468" s="14" t="s">
        <v>202</v>
      </c>
      <c r="BM468" s="161" t="s">
        <v>1391</v>
      </c>
    </row>
    <row r="469" spans="1:65" s="2" customFormat="1" ht="24.2" customHeight="1">
      <c r="A469" s="26"/>
      <c r="B469" s="149"/>
      <c r="C469" s="150" t="s">
        <v>1392</v>
      </c>
      <c r="D469" s="150" t="s">
        <v>140</v>
      </c>
      <c r="E469" s="151" t="s">
        <v>1393</v>
      </c>
      <c r="F469" s="152" t="s">
        <v>1394</v>
      </c>
      <c r="G469" s="153" t="s">
        <v>895</v>
      </c>
      <c r="H469" s="177"/>
      <c r="I469" s="178"/>
      <c r="J469" s="155">
        <f>ROUND(I469*H469,2)</f>
        <v>0</v>
      </c>
      <c r="K469" s="156"/>
      <c r="L469" s="27"/>
      <c r="M469" s="157" t="s">
        <v>1</v>
      </c>
      <c r="N469" s="158" t="s">
        <v>39</v>
      </c>
      <c r="O469" s="159">
        <v>0</v>
      </c>
      <c r="P469" s="159">
        <f>O469*H469</f>
        <v>0</v>
      </c>
      <c r="Q469" s="159">
        <v>0</v>
      </c>
      <c r="R469" s="159">
        <f>Q469*H469</f>
        <v>0</v>
      </c>
      <c r="S469" s="159">
        <v>0</v>
      </c>
      <c r="T469" s="160">
        <f>S469*H469</f>
        <v>0</v>
      </c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R469" s="161" t="s">
        <v>202</v>
      </c>
      <c r="AT469" s="161" t="s">
        <v>140</v>
      </c>
      <c r="AU469" s="161" t="s">
        <v>86</v>
      </c>
      <c r="AY469" s="14" t="s">
        <v>138</v>
      </c>
      <c r="BE469" s="162">
        <f>IF(N469="základná",J469,0)</f>
        <v>0</v>
      </c>
      <c r="BF469" s="162">
        <f>IF(N469="znížená",J469,0)</f>
        <v>0</v>
      </c>
      <c r="BG469" s="162">
        <f>IF(N469="zákl. prenesená",J469,0)</f>
        <v>0</v>
      </c>
      <c r="BH469" s="162">
        <f>IF(N469="zníž. prenesená",J469,0)</f>
        <v>0</v>
      </c>
      <c r="BI469" s="162">
        <f>IF(N469="nulová",J469,0)</f>
        <v>0</v>
      </c>
      <c r="BJ469" s="14" t="s">
        <v>86</v>
      </c>
      <c r="BK469" s="162">
        <f>ROUND(I469*H469,2)</f>
        <v>0</v>
      </c>
      <c r="BL469" s="14" t="s">
        <v>202</v>
      </c>
      <c r="BM469" s="161" t="s">
        <v>1395</v>
      </c>
    </row>
    <row r="470" spans="1:65" s="12" customFormat="1" ht="22.9" customHeight="1">
      <c r="B470" s="137"/>
      <c r="D470" s="138" t="s">
        <v>72</v>
      </c>
      <c r="E470" s="147" t="s">
        <v>1396</v>
      </c>
      <c r="F470" s="147" t="s">
        <v>1397</v>
      </c>
      <c r="J470" s="148">
        <f>BK470</f>
        <v>0</v>
      </c>
      <c r="L470" s="137"/>
      <c r="M470" s="141"/>
      <c r="N470" s="142"/>
      <c r="O470" s="142"/>
      <c r="P470" s="143">
        <f>SUM(P471:P473)</f>
        <v>477.45703399999996</v>
      </c>
      <c r="Q470" s="142"/>
      <c r="R470" s="143">
        <f>SUM(R471:R473)</f>
        <v>1.2983095099999999</v>
      </c>
      <c r="S470" s="142"/>
      <c r="T470" s="144">
        <f>SUM(T471:T473)</f>
        <v>0</v>
      </c>
      <c r="AR470" s="138" t="s">
        <v>86</v>
      </c>
      <c r="AT470" s="145" t="s">
        <v>72</v>
      </c>
      <c r="AU470" s="145" t="s">
        <v>80</v>
      </c>
      <c r="AY470" s="138" t="s">
        <v>138</v>
      </c>
      <c r="BK470" s="146">
        <f>SUM(BK471:BK473)</f>
        <v>0</v>
      </c>
    </row>
    <row r="471" spans="1:65" s="2" customFormat="1" ht="24.2" customHeight="1">
      <c r="A471" s="26"/>
      <c r="B471" s="149"/>
      <c r="C471" s="150" t="s">
        <v>1398</v>
      </c>
      <c r="D471" s="150" t="s">
        <v>140</v>
      </c>
      <c r="E471" s="151" t="s">
        <v>1399</v>
      </c>
      <c r="F471" s="152" t="s">
        <v>1400</v>
      </c>
      <c r="G471" s="153" t="s">
        <v>148</v>
      </c>
      <c r="H471" s="154">
        <v>194.59899999999999</v>
      </c>
      <c r="I471" s="178"/>
      <c r="J471" s="155">
        <f>ROUND(I471*H471,2)</f>
        <v>0</v>
      </c>
      <c r="K471" s="156"/>
      <c r="L471" s="27"/>
      <c r="M471" s="157" t="s">
        <v>1</v>
      </c>
      <c r="N471" s="158" t="s">
        <v>39</v>
      </c>
      <c r="O471" s="159">
        <v>9.8000000000000004E-2</v>
      </c>
      <c r="P471" s="159">
        <f>O471*H471</f>
        <v>19.070702000000001</v>
      </c>
      <c r="Q471" s="159">
        <v>7.2999999999999996E-4</v>
      </c>
      <c r="R471" s="159">
        <f>Q471*H471</f>
        <v>0.14205726999999999</v>
      </c>
      <c r="S471" s="159">
        <v>0</v>
      </c>
      <c r="T471" s="160">
        <f>S471*H471</f>
        <v>0</v>
      </c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R471" s="161" t="s">
        <v>202</v>
      </c>
      <c r="AT471" s="161" t="s">
        <v>140</v>
      </c>
      <c r="AU471" s="161" t="s">
        <v>86</v>
      </c>
      <c r="AY471" s="14" t="s">
        <v>138</v>
      </c>
      <c r="BE471" s="162">
        <f>IF(N471="základná",J471,0)</f>
        <v>0</v>
      </c>
      <c r="BF471" s="162">
        <f>IF(N471="znížená",J471,0)</f>
        <v>0</v>
      </c>
      <c r="BG471" s="162">
        <f>IF(N471="zákl. prenesená",J471,0)</f>
        <v>0</v>
      </c>
      <c r="BH471" s="162">
        <f>IF(N471="zníž. prenesená",J471,0)</f>
        <v>0</v>
      </c>
      <c r="BI471" s="162">
        <f>IF(N471="nulová",J471,0)</f>
        <v>0</v>
      </c>
      <c r="BJ471" s="14" t="s">
        <v>86</v>
      </c>
      <c r="BK471" s="162">
        <f>ROUND(I471*H471,2)</f>
        <v>0</v>
      </c>
      <c r="BL471" s="14" t="s">
        <v>202</v>
      </c>
      <c r="BM471" s="161" t="s">
        <v>1401</v>
      </c>
    </row>
    <row r="472" spans="1:65" s="2" customFormat="1" ht="24.2" customHeight="1">
      <c r="A472" s="26"/>
      <c r="B472" s="149"/>
      <c r="C472" s="150" t="s">
        <v>1402</v>
      </c>
      <c r="D472" s="150" t="s">
        <v>140</v>
      </c>
      <c r="E472" s="151" t="s">
        <v>1403</v>
      </c>
      <c r="F472" s="152" t="s">
        <v>1404</v>
      </c>
      <c r="G472" s="153" t="s">
        <v>148</v>
      </c>
      <c r="H472" s="154">
        <v>2223.5619999999999</v>
      </c>
      <c r="I472" s="178"/>
      <c r="J472" s="155">
        <f>ROUND(I472*H472,2)</f>
        <v>0</v>
      </c>
      <c r="K472" s="156"/>
      <c r="L472" s="27"/>
      <c r="M472" s="157" t="s">
        <v>1</v>
      </c>
      <c r="N472" s="158" t="s">
        <v>39</v>
      </c>
      <c r="O472" s="159">
        <v>0.182</v>
      </c>
      <c r="P472" s="159">
        <f>O472*H472</f>
        <v>404.68828399999995</v>
      </c>
      <c r="Q472" s="159">
        <v>5.1999999999999995E-4</v>
      </c>
      <c r="R472" s="159">
        <f>Q472*H472</f>
        <v>1.1562522399999999</v>
      </c>
      <c r="S472" s="159">
        <v>0</v>
      </c>
      <c r="T472" s="160">
        <f>S472*H472</f>
        <v>0</v>
      </c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R472" s="161" t="s">
        <v>202</v>
      </c>
      <c r="AT472" s="161" t="s">
        <v>140</v>
      </c>
      <c r="AU472" s="161" t="s">
        <v>86</v>
      </c>
      <c r="AY472" s="14" t="s">
        <v>138</v>
      </c>
      <c r="BE472" s="162">
        <f>IF(N472="základná",J472,0)</f>
        <v>0</v>
      </c>
      <c r="BF472" s="162">
        <f>IF(N472="znížená",J472,0)</f>
        <v>0</v>
      </c>
      <c r="BG472" s="162">
        <f>IF(N472="zákl. prenesená",J472,0)</f>
        <v>0</v>
      </c>
      <c r="BH472" s="162">
        <f>IF(N472="zníž. prenesená",J472,0)</f>
        <v>0</v>
      </c>
      <c r="BI472" s="162">
        <f>IF(N472="nulová",J472,0)</f>
        <v>0</v>
      </c>
      <c r="BJ472" s="14" t="s">
        <v>86</v>
      </c>
      <c r="BK472" s="162">
        <f>ROUND(I472*H472,2)</f>
        <v>0</v>
      </c>
      <c r="BL472" s="14" t="s">
        <v>202</v>
      </c>
      <c r="BM472" s="161" t="s">
        <v>1405</v>
      </c>
    </row>
    <row r="473" spans="1:65" s="2" customFormat="1" ht="24.2" customHeight="1">
      <c r="A473" s="26"/>
      <c r="B473" s="149"/>
      <c r="C473" s="150" t="s">
        <v>1406</v>
      </c>
      <c r="D473" s="150" t="s">
        <v>140</v>
      </c>
      <c r="E473" s="151" t="s">
        <v>1407</v>
      </c>
      <c r="F473" s="152" t="s">
        <v>1408</v>
      </c>
      <c r="G473" s="153" t="s">
        <v>148</v>
      </c>
      <c r="H473" s="154">
        <v>839.03200000000004</v>
      </c>
      <c r="I473" s="178"/>
      <c r="J473" s="155">
        <f>ROUND(I473*H473,2)</f>
        <v>0</v>
      </c>
      <c r="K473" s="156"/>
      <c r="L473" s="27"/>
      <c r="M473" s="157" t="s">
        <v>1</v>
      </c>
      <c r="N473" s="158" t="s">
        <v>39</v>
      </c>
      <c r="O473" s="159">
        <v>6.4000000000000001E-2</v>
      </c>
      <c r="P473" s="159">
        <f>O473*H473</f>
        <v>53.698048000000007</v>
      </c>
      <c r="Q473" s="159">
        <v>0</v>
      </c>
      <c r="R473" s="159">
        <f>Q473*H473</f>
        <v>0</v>
      </c>
      <c r="S473" s="159">
        <v>0</v>
      </c>
      <c r="T473" s="160">
        <f>S473*H473</f>
        <v>0</v>
      </c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R473" s="161" t="s">
        <v>202</v>
      </c>
      <c r="AT473" s="161" t="s">
        <v>140</v>
      </c>
      <c r="AU473" s="161" t="s">
        <v>86</v>
      </c>
      <c r="AY473" s="14" t="s">
        <v>138</v>
      </c>
      <c r="BE473" s="162">
        <f>IF(N473="základná",J473,0)</f>
        <v>0</v>
      </c>
      <c r="BF473" s="162">
        <f>IF(N473="znížená",J473,0)</f>
        <v>0</v>
      </c>
      <c r="BG473" s="162">
        <f>IF(N473="zákl. prenesená",J473,0)</f>
        <v>0</v>
      </c>
      <c r="BH473" s="162">
        <f>IF(N473="zníž. prenesená",J473,0)</f>
        <v>0</v>
      </c>
      <c r="BI473" s="162">
        <f>IF(N473="nulová",J473,0)</f>
        <v>0</v>
      </c>
      <c r="BJ473" s="14" t="s">
        <v>86</v>
      </c>
      <c r="BK473" s="162">
        <f>ROUND(I473*H473,2)</f>
        <v>0</v>
      </c>
      <c r="BL473" s="14" t="s">
        <v>202</v>
      </c>
      <c r="BM473" s="161" t="s">
        <v>1409</v>
      </c>
    </row>
    <row r="474" spans="1:65" s="12" customFormat="1" ht="25.9" customHeight="1">
      <c r="B474" s="137"/>
      <c r="D474" s="138" t="s">
        <v>72</v>
      </c>
      <c r="E474" s="139" t="s">
        <v>1410</v>
      </c>
      <c r="F474" s="139" t="s">
        <v>1411</v>
      </c>
      <c r="J474" s="140">
        <f>BK474</f>
        <v>0</v>
      </c>
      <c r="L474" s="137"/>
      <c r="M474" s="141"/>
      <c r="N474" s="142"/>
      <c r="O474" s="142"/>
      <c r="P474" s="143">
        <f>SUM(P475:P476)</f>
        <v>0</v>
      </c>
      <c r="Q474" s="142"/>
      <c r="R474" s="143">
        <f>SUM(R475:R476)</f>
        <v>0</v>
      </c>
      <c r="S474" s="142"/>
      <c r="T474" s="144">
        <f>SUM(T475:T476)</f>
        <v>0</v>
      </c>
      <c r="AR474" s="138" t="s">
        <v>144</v>
      </c>
      <c r="AT474" s="145" t="s">
        <v>72</v>
      </c>
      <c r="AU474" s="145" t="s">
        <v>73</v>
      </c>
      <c r="AY474" s="138" t="s">
        <v>138</v>
      </c>
      <c r="BK474" s="146">
        <f>SUM(BK475:BK476)</f>
        <v>0</v>
      </c>
    </row>
    <row r="475" spans="1:65" s="2" customFormat="1" ht="24.2" customHeight="1">
      <c r="A475" s="26"/>
      <c r="B475" s="149"/>
      <c r="C475" s="150" t="s">
        <v>1412</v>
      </c>
      <c r="D475" s="150" t="s">
        <v>140</v>
      </c>
      <c r="E475" s="151" t="s">
        <v>1413</v>
      </c>
      <c r="F475" s="152" t="s">
        <v>1414</v>
      </c>
      <c r="G475" s="153" t="s">
        <v>148</v>
      </c>
      <c r="H475" s="154">
        <v>3010.578</v>
      </c>
      <c r="I475" s="155"/>
      <c r="J475" s="155">
        <f>ROUND(I475*H475,2)</f>
        <v>0</v>
      </c>
      <c r="K475" s="156"/>
      <c r="L475" s="27"/>
      <c r="M475" s="157" t="s">
        <v>1</v>
      </c>
      <c r="N475" s="158" t="s">
        <v>39</v>
      </c>
      <c r="O475" s="159">
        <v>0</v>
      </c>
      <c r="P475" s="159">
        <f>O475*H475</f>
        <v>0</v>
      </c>
      <c r="Q475" s="159">
        <v>0</v>
      </c>
      <c r="R475" s="159">
        <f>Q475*H475</f>
        <v>0</v>
      </c>
      <c r="S475" s="159">
        <v>0</v>
      </c>
      <c r="T475" s="160">
        <f>S475*H475</f>
        <v>0</v>
      </c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R475" s="161" t="s">
        <v>1415</v>
      </c>
      <c r="AT475" s="161" t="s">
        <v>140</v>
      </c>
      <c r="AU475" s="161" t="s">
        <v>80</v>
      </c>
      <c r="AY475" s="14" t="s">
        <v>138</v>
      </c>
      <c r="BE475" s="162">
        <f>IF(N475="základná",J475,0)</f>
        <v>0</v>
      </c>
      <c r="BF475" s="162">
        <f>IF(N475="znížená",J475,0)</f>
        <v>0</v>
      </c>
      <c r="BG475" s="162">
        <f>IF(N475="zákl. prenesená",J475,0)</f>
        <v>0</v>
      </c>
      <c r="BH475" s="162">
        <f>IF(N475="zníž. prenesená",J475,0)</f>
        <v>0</v>
      </c>
      <c r="BI475" s="162">
        <f>IF(N475="nulová",J475,0)</f>
        <v>0</v>
      </c>
      <c r="BJ475" s="14" t="s">
        <v>86</v>
      </c>
      <c r="BK475" s="162">
        <f>ROUND(I475*H475,2)</f>
        <v>0</v>
      </c>
      <c r="BL475" s="14" t="s">
        <v>1415</v>
      </c>
      <c r="BM475" s="161" t="s">
        <v>1416</v>
      </c>
    </row>
    <row r="476" spans="1:65" s="2" customFormat="1" ht="16.5" customHeight="1">
      <c r="A476" s="26"/>
      <c r="B476" s="149"/>
      <c r="C476" s="150" t="s">
        <v>1417</v>
      </c>
      <c r="D476" s="150" t="s">
        <v>140</v>
      </c>
      <c r="E476" s="151" t="s">
        <v>1418</v>
      </c>
      <c r="F476" s="152" t="s">
        <v>1419</v>
      </c>
      <c r="G476" s="153" t="s">
        <v>148</v>
      </c>
      <c r="H476" s="154">
        <v>3304.634</v>
      </c>
      <c r="I476" s="155"/>
      <c r="J476" s="155">
        <f>ROUND(I476*H476,2)</f>
        <v>0</v>
      </c>
      <c r="K476" s="156"/>
      <c r="L476" s="27"/>
      <c r="M476" s="173" t="s">
        <v>1</v>
      </c>
      <c r="N476" s="174" t="s">
        <v>39</v>
      </c>
      <c r="O476" s="175">
        <v>0</v>
      </c>
      <c r="P476" s="175">
        <f>O476*H476</f>
        <v>0</v>
      </c>
      <c r="Q476" s="175">
        <v>0</v>
      </c>
      <c r="R476" s="175">
        <f>Q476*H476</f>
        <v>0</v>
      </c>
      <c r="S476" s="175">
        <v>0</v>
      </c>
      <c r="T476" s="176">
        <f>S476*H476</f>
        <v>0</v>
      </c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R476" s="161" t="s">
        <v>1415</v>
      </c>
      <c r="AT476" s="161" t="s">
        <v>140</v>
      </c>
      <c r="AU476" s="161" t="s">
        <v>80</v>
      </c>
      <c r="AY476" s="14" t="s">
        <v>138</v>
      </c>
      <c r="BE476" s="162">
        <f>IF(N476="základná",J476,0)</f>
        <v>0</v>
      </c>
      <c r="BF476" s="162">
        <f>IF(N476="znížená",J476,0)</f>
        <v>0</v>
      </c>
      <c r="BG476" s="162">
        <f>IF(N476="zákl. prenesená",J476,0)</f>
        <v>0</v>
      </c>
      <c r="BH476" s="162">
        <f>IF(N476="zníž. prenesená",J476,0)</f>
        <v>0</v>
      </c>
      <c r="BI476" s="162">
        <f>IF(N476="nulová",J476,0)</f>
        <v>0</v>
      </c>
      <c r="BJ476" s="14" t="s">
        <v>86</v>
      </c>
      <c r="BK476" s="162">
        <f>ROUND(I476*H476,2)</f>
        <v>0</v>
      </c>
      <c r="BL476" s="14" t="s">
        <v>1415</v>
      </c>
      <c r="BM476" s="161" t="s">
        <v>1420</v>
      </c>
    </row>
    <row r="477" spans="1:65" s="2" customFormat="1" ht="6.95" customHeight="1">
      <c r="A477" s="26"/>
      <c r="B477" s="44"/>
      <c r="C477" s="45"/>
      <c r="D477" s="45"/>
      <c r="E477" s="45"/>
      <c r="F477" s="45"/>
      <c r="G477" s="45"/>
      <c r="H477" s="45"/>
      <c r="I477" s="45"/>
      <c r="J477" s="45"/>
      <c r="K477" s="45"/>
      <c r="L477" s="27"/>
      <c r="M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</row>
  </sheetData>
  <autoFilter ref="C139:K476" xr:uid="{00000000-0009-0000-0000-000001000000}"/>
  <mergeCells count="12">
    <mergeCell ref="E132:H132"/>
    <mergeCell ref="L2:V2"/>
    <mergeCell ref="E85:H85"/>
    <mergeCell ref="E87:H87"/>
    <mergeCell ref="E89:H89"/>
    <mergeCell ref="E128:H128"/>
    <mergeCell ref="E130:H130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M335"/>
  <sheetViews>
    <sheetView showGridLines="0" topLeftCell="A79" zoomScale="130" zoomScaleNormal="130" workbookViewId="0">
      <selection activeCell="AN94" sqref="AN94:AP9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94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314" t="str">
        <f>'Rekapitulácia stavby - I.etapa'!K6</f>
        <v>Dom Hudby - Obnova objektu NKP aktualizácia+etapizácia</v>
      </c>
      <c r="F7" s="315"/>
      <c r="G7" s="315"/>
      <c r="H7" s="315"/>
      <c r="L7" s="17"/>
    </row>
    <row r="8" spans="1:46" s="1" customFormat="1" ht="12" customHeight="1">
      <c r="B8" s="17"/>
      <c r="D8" s="23" t="s">
        <v>95</v>
      </c>
      <c r="L8" s="17"/>
    </row>
    <row r="9" spans="1:46" s="2" customFormat="1" ht="16.5" customHeight="1">
      <c r="A9" s="26"/>
      <c r="B9" s="27"/>
      <c r="C9" s="26"/>
      <c r="D9" s="26"/>
      <c r="E9" s="314" t="s">
        <v>96</v>
      </c>
      <c r="F9" s="313"/>
      <c r="G9" s="313"/>
      <c r="H9" s="3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97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72" t="s">
        <v>1421</v>
      </c>
      <c r="F11" s="313"/>
      <c r="G11" s="313"/>
      <c r="H11" s="313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 - I.etapa'!AN8</f>
        <v>27. 7. 2021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1422</v>
      </c>
      <c r="F17" s="26"/>
      <c r="G17" s="26"/>
      <c r="H17" s="26"/>
      <c r="I17" s="23" t="s">
        <v>24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 - I.etapa'!AN13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98" t="str">
        <f>'Rekapitulácia stavby - I.etapa'!E14</f>
        <v xml:space="preserve"> </v>
      </c>
      <c r="F20" s="298"/>
      <c r="G20" s="298"/>
      <c r="H20" s="298"/>
      <c r="I20" s="23" t="s">
        <v>24</v>
      </c>
      <c r="J20" s="21" t="str">
        <f>'Rekapitulácia stavby - I.etapa'!AN14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tr">
        <f>IF('Rekapitulácia stavby - I.etapa'!AN19="","",'Rekapitulácia stavby - I.etapa'!AN19)</f>
        <v/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tr">
        <f>IF('Rekapitulácia stavby - I.etapa'!E20="","",'Rekapitulácia stavby - I.etapa'!E20)</f>
        <v>Rosoft, s.r.o.</v>
      </c>
      <c r="F26" s="26"/>
      <c r="G26" s="26"/>
      <c r="H26" s="26"/>
      <c r="I26" s="23" t="s">
        <v>24</v>
      </c>
      <c r="J26" s="21" t="str">
        <f>IF('Rekapitulácia stavby - I.etapa'!AN20="","",'Rekapitulácia stavby - I.etapa'!AN20)</f>
        <v/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7"/>
      <c r="B29" s="98"/>
      <c r="C29" s="97"/>
      <c r="D29" s="97"/>
      <c r="E29" s="301" t="s">
        <v>1</v>
      </c>
      <c r="F29" s="301"/>
      <c r="G29" s="301"/>
      <c r="H29" s="301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100" t="s">
        <v>33</v>
      </c>
      <c r="E32" s="26"/>
      <c r="F32" s="26"/>
      <c r="G32" s="26"/>
      <c r="H32" s="26"/>
      <c r="I32" s="26"/>
      <c r="J32" s="68">
        <f>ROUND(J134,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101" t="s">
        <v>37</v>
      </c>
      <c r="E35" s="32" t="s">
        <v>38</v>
      </c>
      <c r="F35" s="102">
        <f>ROUND((SUM(BE134:BE334)),  2)</f>
        <v>0</v>
      </c>
      <c r="G35" s="103"/>
      <c r="H35" s="103"/>
      <c r="I35" s="104">
        <v>0.2</v>
      </c>
      <c r="J35" s="102">
        <f>ROUND(((SUM(BE134:BE334))*I35),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32" t="s">
        <v>39</v>
      </c>
      <c r="F36" s="105">
        <f>ROUND((SUM(BF134:BF334)),  2)</f>
        <v>0</v>
      </c>
      <c r="G36" s="26"/>
      <c r="H36" s="26"/>
      <c r="I36" s="106">
        <v>0.2</v>
      </c>
      <c r="J36" s="105">
        <f>ROUND(((SUM(BF134:BF334))*I36),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105">
        <f>ROUND((SUM(BG134:BG334)),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105">
        <f>ROUND((SUM(BH134:BH334)),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42</v>
      </c>
      <c r="F39" s="102">
        <f>ROUND((SUM(BI134:BI334)),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7"/>
      <c r="D41" s="108" t="s">
        <v>43</v>
      </c>
      <c r="E41" s="57"/>
      <c r="F41" s="57"/>
      <c r="G41" s="109" t="s">
        <v>44</v>
      </c>
      <c r="H41" s="110" t="s">
        <v>45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48</v>
      </c>
      <c r="E61" s="29"/>
      <c r="F61" s="113" t="s">
        <v>49</v>
      </c>
      <c r="G61" s="42" t="s">
        <v>48</v>
      </c>
      <c r="H61" s="29"/>
      <c r="I61" s="29"/>
      <c r="J61" s="114" t="s">
        <v>49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48</v>
      </c>
      <c r="E76" s="29"/>
      <c r="F76" s="113" t="s">
        <v>49</v>
      </c>
      <c r="G76" s="42" t="s">
        <v>48</v>
      </c>
      <c r="H76" s="29"/>
      <c r="I76" s="29"/>
      <c r="J76" s="114" t="s">
        <v>49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99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314" t="str">
        <f>E7</f>
        <v>Dom Hudby - Obnova objektu NKP aktualizácia+etapizácia</v>
      </c>
      <c r="F85" s="315"/>
      <c r="G85" s="315"/>
      <c r="H85" s="315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95</v>
      </c>
      <c r="L86" s="17"/>
    </row>
    <row r="87" spans="1:31" s="2" customFormat="1" ht="16.5" customHeight="1">
      <c r="A87" s="26"/>
      <c r="B87" s="27"/>
      <c r="C87" s="26"/>
      <c r="D87" s="26"/>
      <c r="E87" s="314" t="s">
        <v>96</v>
      </c>
      <c r="F87" s="313"/>
      <c r="G87" s="313"/>
      <c r="H87" s="3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97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72" t="str">
        <f>E11</f>
        <v>01.2 - D1.3 Zdravotechnika</v>
      </c>
      <c r="F89" s="313"/>
      <c r="G89" s="313"/>
      <c r="H89" s="313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Bratislava, Panenská 11</v>
      </c>
      <c r="G91" s="26"/>
      <c r="H91" s="26"/>
      <c r="I91" s="23" t="s">
        <v>19</v>
      </c>
      <c r="J91" s="52" t="str">
        <f>IF(J14="","",J14)</f>
        <v>27. 7. 2021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5.7" customHeight="1">
      <c r="A93" s="26"/>
      <c r="B93" s="27"/>
      <c r="C93" s="23" t="s">
        <v>21</v>
      </c>
      <c r="D93" s="26"/>
      <c r="E93" s="26"/>
      <c r="F93" s="21" t="str">
        <f>E17</f>
        <v>GIB Hlavné mesto SR Bratislava</v>
      </c>
      <c r="G93" s="26"/>
      <c r="H93" s="26"/>
      <c r="I93" s="23" t="s">
        <v>27</v>
      </c>
      <c r="J93" s="24" t="str">
        <f>E23</f>
        <v>Ing. arch. Matúš Ivanič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Rosoft, s.r.o.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15" t="s">
        <v>100</v>
      </c>
      <c r="D96" s="107"/>
      <c r="E96" s="107"/>
      <c r="F96" s="107"/>
      <c r="G96" s="107"/>
      <c r="H96" s="107"/>
      <c r="I96" s="107"/>
      <c r="J96" s="116" t="s">
        <v>101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7" t="s">
        <v>102</v>
      </c>
      <c r="D98" s="26"/>
      <c r="E98" s="26"/>
      <c r="F98" s="26"/>
      <c r="G98" s="26"/>
      <c r="H98" s="26"/>
      <c r="I98" s="26"/>
      <c r="J98" s="68">
        <f>J134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103</v>
      </c>
    </row>
    <row r="99" spans="1:47" s="9" customFormat="1" ht="24.95" customHeight="1">
      <c r="B99" s="118"/>
      <c r="D99" s="119" t="s">
        <v>1423</v>
      </c>
      <c r="E99" s="120"/>
      <c r="F99" s="120"/>
      <c r="G99" s="120"/>
      <c r="H99" s="120"/>
      <c r="I99" s="120"/>
      <c r="J99" s="121">
        <f>J135</f>
        <v>0</v>
      </c>
      <c r="L99" s="118"/>
    </row>
    <row r="100" spans="1:47" s="10" customFormat="1" ht="19.899999999999999" customHeight="1">
      <c r="B100" s="122"/>
      <c r="D100" s="123" t="s">
        <v>1424</v>
      </c>
      <c r="E100" s="124"/>
      <c r="F100" s="124"/>
      <c r="G100" s="124"/>
      <c r="H100" s="124"/>
      <c r="I100" s="124"/>
      <c r="J100" s="125">
        <f>J136</f>
        <v>0</v>
      </c>
      <c r="L100" s="122"/>
    </row>
    <row r="101" spans="1:47" s="10" customFormat="1" ht="19.899999999999999" customHeight="1">
      <c r="B101" s="122"/>
      <c r="D101" s="182" t="s">
        <v>1965</v>
      </c>
      <c r="E101" s="183"/>
      <c r="F101" s="183"/>
      <c r="G101" s="183"/>
      <c r="H101" s="183"/>
      <c r="I101" s="183"/>
      <c r="J101" s="184">
        <f>J148</f>
        <v>0</v>
      </c>
      <c r="L101" s="122"/>
    </row>
    <row r="102" spans="1:47" s="10" customFormat="1" ht="19.899999999999999" customHeight="1">
      <c r="B102" s="122"/>
      <c r="D102" s="182" t="s">
        <v>1964</v>
      </c>
      <c r="E102" s="183"/>
      <c r="F102" s="183"/>
      <c r="G102" s="183"/>
      <c r="H102" s="183"/>
      <c r="I102" s="183"/>
      <c r="J102" s="184">
        <f>J150</f>
        <v>0</v>
      </c>
      <c r="L102" s="122"/>
    </row>
    <row r="103" spans="1:47" s="10" customFormat="1" ht="19.899999999999999" customHeight="1">
      <c r="B103" s="122"/>
      <c r="D103" s="123" t="s">
        <v>1425</v>
      </c>
      <c r="E103" s="124"/>
      <c r="F103" s="124"/>
      <c r="G103" s="124"/>
      <c r="H103" s="124"/>
      <c r="I103" s="124"/>
      <c r="J103" s="125">
        <f>J155</f>
        <v>0</v>
      </c>
      <c r="L103" s="122"/>
    </row>
    <row r="104" spans="1:47" s="10" customFormat="1" ht="19.899999999999999" customHeight="1">
      <c r="B104" s="122"/>
      <c r="D104" s="123" t="s">
        <v>1426</v>
      </c>
      <c r="E104" s="124"/>
      <c r="F104" s="124"/>
      <c r="G104" s="124"/>
      <c r="H104" s="124"/>
      <c r="I104" s="124"/>
      <c r="J104" s="125">
        <f>J197</f>
        <v>0</v>
      </c>
      <c r="L104" s="122"/>
    </row>
    <row r="105" spans="1:47" s="9" customFormat="1" ht="24.95" customHeight="1">
      <c r="B105" s="118"/>
      <c r="D105" s="119" t="s">
        <v>1427</v>
      </c>
      <c r="E105" s="120"/>
      <c r="F105" s="120"/>
      <c r="G105" s="120"/>
      <c r="H105" s="120"/>
      <c r="I105" s="120"/>
      <c r="J105" s="121">
        <f>J210</f>
        <v>0</v>
      </c>
      <c r="L105" s="118"/>
    </row>
    <row r="106" spans="1:47" s="10" customFormat="1" ht="19.899999999999999" customHeight="1">
      <c r="B106" s="122"/>
      <c r="D106" s="123" t="s">
        <v>1428</v>
      </c>
      <c r="E106" s="124"/>
      <c r="F106" s="124"/>
      <c r="G106" s="124"/>
      <c r="H106" s="124"/>
      <c r="I106" s="124"/>
      <c r="J106" s="125">
        <f>J211</f>
        <v>0</v>
      </c>
      <c r="L106" s="122"/>
    </row>
    <row r="107" spans="1:47" s="10" customFormat="1" ht="19.899999999999999" customHeight="1">
      <c r="B107" s="122"/>
      <c r="D107" s="123" t="s">
        <v>1429</v>
      </c>
      <c r="E107" s="124"/>
      <c r="F107" s="124"/>
      <c r="G107" s="124"/>
      <c r="H107" s="124"/>
      <c r="I107" s="124"/>
      <c r="J107" s="125">
        <f>J234</f>
        <v>0</v>
      </c>
      <c r="L107" s="122"/>
    </row>
    <row r="108" spans="1:47" s="10" customFormat="1" ht="19.899999999999999" customHeight="1">
      <c r="B108" s="122"/>
      <c r="D108" s="182" t="s">
        <v>1963</v>
      </c>
      <c r="E108" s="183"/>
      <c r="F108" s="183"/>
      <c r="G108" s="183"/>
      <c r="H108" s="183"/>
      <c r="I108" s="183"/>
      <c r="J108" s="184">
        <f>J268</f>
        <v>0</v>
      </c>
      <c r="L108" s="122"/>
    </row>
    <row r="109" spans="1:47" s="10" customFormat="1" ht="19.899999999999999" customHeight="1">
      <c r="B109" s="122"/>
      <c r="D109" s="123" t="s">
        <v>1430</v>
      </c>
      <c r="E109" s="124"/>
      <c r="F109" s="124"/>
      <c r="G109" s="124"/>
      <c r="H109" s="124"/>
      <c r="I109" s="124"/>
      <c r="J109" s="125">
        <f>J271</f>
        <v>0</v>
      </c>
      <c r="L109" s="122"/>
    </row>
    <row r="110" spans="1:47" s="9" customFormat="1" ht="24.95" customHeight="1">
      <c r="B110" s="118"/>
      <c r="D110" s="185" t="s">
        <v>1968</v>
      </c>
      <c r="E110" s="186"/>
      <c r="F110" s="186"/>
      <c r="G110" s="186"/>
      <c r="H110" s="186"/>
      <c r="I110" s="186"/>
      <c r="J110" s="187">
        <f>J330</f>
        <v>0</v>
      </c>
      <c r="L110" s="118"/>
    </row>
    <row r="111" spans="1:47" s="10" customFormat="1" ht="19.899999999999999" customHeight="1">
      <c r="B111" s="122"/>
      <c r="D111" s="182" t="s">
        <v>1966</v>
      </c>
      <c r="E111" s="183"/>
      <c r="F111" s="183"/>
      <c r="G111" s="183"/>
      <c r="H111" s="183"/>
      <c r="I111" s="183"/>
      <c r="J111" s="184">
        <f>J331</f>
        <v>0</v>
      </c>
      <c r="L111" s="122"/>
    </row>
    <row r="112" spans="1:47" s="10" customFormat="1" ht="19.899999999999999" customHeight="1">
      <c r="B112" s="122"/>
      <c r="D112" s="182" t="s">
        <v>1967</v>
      </c>
      <c r="E112" s="183"/>
      <c r="F112" s="183"/>
      <c r="G112" s="183"/>
      <c r="H112" s="183"/>
      <c r="I112" s="183"/>
      <c r="J112" s="184">
        <f>J333</f>
        <v>0</v>
      </c>
      <c r="L112" s="122"/>
    </row>
    <row r="113" spans="1:31" s="2" customFormat="1" ht="21.7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6.95" customHeight="1">
      <c r="A114" s="26"/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8" spans="1:31" s="2" customFormat="1" ht="6.95" customHeight="1">
      <c r="A118" s="26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24.95" customHeight="1">
      <c r="A119" s="26"/>
      <c r="B119" s="27"/>
      <c r="C119" s="18" t="s">
        <v>124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>
      <c r="A121" s="26"/>
      <c r="B121" s="27"/>
      <c r="C121" s="23" t="s">
        <v>13</v>
      </c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>
      <c r="A122" s="26"/>
      <c r="B122" s="27"/>
      <c r="C122" s="26"/>
      <c r="D122" s="26"/>
      <c r="E122" s="314" t="str">
        <f>E7</f>
        <v>Dom Hudby - Obnova objektu NKP aktualizácia+etapizácia</v>
      </c>
      <c r="F122" s="315"/>
      <c r="G122" s="315"/>
      <c r="H122" s="315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1" customFormat="1" ht="12" customHeight="1">
      <c r="B123" s="17"/>
      <c r="C123" s="23" t="s">
        <v>95</v>
      </c>
      <c r="L123" s="17"/>
    </row>
    <row r="124" spans="1:31" s="2" customFormat="1" ht="16.5" customHeight="1">
      <c r="A124" s="26"/>
      <c r="B124" s="27"/>
      <c r="C124" s="26"/>
      <c r="D124" s="26"/>
      <c r="E124" s="314" t="s">
        <v>96</v>
      </c>
      <c r="F124" s="313"/>
      <c r="G124" s="313"/>
      <c r="H124" s="313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97</v>
      </c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6.5" customHeight="1">
      <c r="A126" s="26"/>
      <c r="B126" s="27"/>
      <c r="C126" s="26"/>
      <c r="D126" s="26"/>
      <c r="E126" s="272" t="str">
        <f>E11</f>
        <v>01.2 - D1.3 Zdravotechnika</v>
      </c>
      <c r="F126" s="313"/>
      <c r="G126" s="313"/>
      <c r="H126" s="313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17</v>
      </c>
      <c r="D128" s="26"/>
      <c r="E128" s="26"/>
      <c r="F128" s="21" t="str">
        <f>F14</f>
        <v>Bratislava, Panenská 11</v>
      </c>
      <c r="G128" s="26"/>
      <c r="H128" s="26"/>
      <c r="I128" s="23" t="s">
        <v>19</v>
      </c>
      <c r="J128" s="52" t="str">
        <f>IF(J14="","",J14)</f>
        <v>27. 7. 2021</v>
      </c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6.9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25.7" customHeight="1">
      <c r="A130" s="26"/>
      <c r="B130" s="27"/>
      <c r="C130" s="23" t="s">
        <v>21</v>
      </c>
      <c r="D130" s="26"/>
      <c r="E130" s="26"/>
      <c r="F130" s="21" t="str">
        <f>E17</f>
        <v>GIB Hlavné mesto SR Bratislava</v>
      </c>
      <c r="G130" s="26"/>
      <c r="H130" s="26"/>
      <c r="I130" s="23" t="s">
        <v>27</v>
      </c>
      <c r="J130" s="24" t="str">
        <f>E23</f>
        <v>Ing. arch. Matúš Ivanič</v>
      </c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5.2" customHeight="1">
      <c r="A131" s="26"/>
      <c r="B131" s="27"/>
      <c r="C131" s="23" t="s">
        <v>25</v>
      </c>
      <c r="D131" s="26"/>
      <c r="E131" s="26"/>
      <c r="F131" s="21" t="str">
        <f>IF(E20="","",E20)</f>
        <v xml:space="preserve"> </v>
      </c>
      <c r="G131" s="26"/>
      <c r="H131" s="26"/>
      <c r="I131" s="23" t="s">
        <v>30</v>
      </c>
      <c r="J131" s="24" t="str">
        <f>E26</f>
        <v>Rosoft, s.r.o.</v>
      </c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0.3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11" customFormat="1" ht="29.25" customHeight="1">
      <c r="A133" s="126"/>
      <c r="B133" s="127"/>
      <c r="C133" s="128" t="s">
        <v>125</v>
      </c>
      <c r="D133" s="129" t="s">
        <v>58</v>
      </c>
      <c r="E133" s="129" t="s">
        <v>54</v>
      </c>
      <c r="F133" s="129" t="s">
        <v>55</v>
      </c>
      <c r="G133" s="129" t="s">
        <v>126</v>
      </c>
      <c r="H133" s="129" t="s">
        <v>127</v>
      </c>
      <c r="I133" s="129" t="s">
        <v>128</v>
      </c>
      <c r="J133" s="130" t="s">
        <v>101</v>
      </c>
      <c r="K133" s="131" t="s">
        <v>129</v>
      </c>
      <c r="L133" s="132"/>
      <c r="M133" s="59" t="s">
        <v>1</v>
      </c>
      <c r="N133" s="60" t="s">
        <v>37</v>
      </c>
      <c r="O133" s="60" t="s">
        <v>130</v>
      </c>
      <c r="P133" s="60" t="s">
        <v>131</v>
      </c>
      <c r="Q133" s="60" t="s">
        <v>132</v>
      </c>
      <c r="R133" s="60" t="s">
        <v>133</v>
      </c>
      <c r="S133" s="60" t="s">
        <v>134</v>
      </c>
      <c r="T133" s="61" t="s">
        <v>135</v>
      </c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</row>
    <row r="134" spans="1:65" s="2" customFormat="1" ht="22.9" customHeight="1">
      <c r="A134" s="26"/>
      <c r="B134" s="27"/>
      <c r="C134" s="66" t="s">
        <v>102</v>
      </c>
      <c r="D134" s="26"/>
      <c r="E134" s="26"/>
      <c r="F134" s="26"/>
      <c r="G134" s="26"/>
      <c r="H134" s="26"/>
      <c r="I134" s="26"/>
      <c r="J134" s="133">
        <f>BK134</f>
        <v>0</v>
      </c>
      <c r="K134" s="26"/>
      <c r="L134" s="27"/>
      <c r="M134" s="62"/>
      <c r="N134" s="53"/>
      <c r="O134" s="63"/>
      <c r="P134" s="134">
        <f>P135+P210+P330</f>
        <v>0</v>
      </c>
      <c r="Q134" s="63"/>
      <c r="R134" s="134">
        <f>R135+R210+R330</f>
        <v>0</v>
      </c>
      <c r="S134" s="63"/>
      <c r="T134" s="135">
        <f>T135+T210+T330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72</v>
      </c>
      <c r="AU134" s="14" t="s">
        <v>103</v>
      </c>
      <c r="BK134" s="136">
        <f>BK135+BK210+BK330</f>
        <v>0</v>
      </c>
    </row>
    <row r="135" spans="1:65" s="12" customFormat="1" ht="25.9" customHeight="1">
      <c r="B135" s="137"/>
      <c r="D135" s="138" t="s">
        <v>72</v>
      </c>
      <c r="E135" s="139" t="s">
        <v>136</v>
      </c>
      <c r="F135" s="139" t="s">
        <v>1431</v>
      </c>
      <c r="J135" s="140">
        <f>BK135</f>
        <v>0</v>
      </c>
      <c r="L135" s="137"/>
      <c r="M135" s="141"/>
      <c r="N135" s="142"/>
      <c r="O135" s="142"/>
      <c r="P135" s="143">
        <f>P136+P148+P150+P155+P197</f>
        <v>0</v>
      </c>
      <c r="Q135" s="142"/>
      <c r="R135" s="143">
        <f>R136+R148+R150+R155+R197</f>
        <v>0</v>
      </c>
      <c r="S135" s="142"/>
      <c r="T135" s="144">
        <f>T136+T148+T150+T155+T197</f>
        <v>0</v>
      </c>
      <c r="AR135" s="138" t="s">
        <v>80</v>
      </c>
      <c r="AT135" s="145" t="s">
        <v>72</v>
      </c>
      <c r="AU135" s="145" t="s">
        <v>73</v>
      </c>
      <c r="AY135" s="138" t="s">
        <v>138</v>
      </c>
      <c r="BK135" s="146">
        <f>BK136+BK148+BK150+BK155+BK197</f>
        <v>0</v>
      </c>
    </row>
    <row r="136" spans="1:65" s="12" customFormat="1" ht="22.9" customHeight="1">
      <c r="B136" s="137"/>
      <c r="D136" s="138" t="s">
        <v>72</v>
      </c>
      <c r="E136" s="147" t="s">
        <v>80</v>
      </c>
      <c r="F136" s="147" t="s">
        <v>1432</v>
      </c>
      <c r="J136" s="148">
        <f>BK136</f>
        <v>0</v>
      </c>
      <c r="L136" s="137"/>
      <c r="M136" s="141"/>
      <c r="N136" s="142"/>
      <c r="O136" s="142"/>
      <c r="P136" s="143">
        <f>SUM(P137:P147)</f>
        <v>0</v>
      </c>
      <c r="Q136" s="142"/>
      <c r="R136" s="143">
        <f>SUM(R137:R147)</f>
        <v>0</v>
      </c>
      <c r="S136" s="142"/>
      <c r="T136" s="144">
        <f>SUM(T137:T147)</f>
        <v>0</v>
      </c>
      <c r="AR136" s="138" t="s">
        <v>80</v>
      </c>
      <c r="AT136" s="145" t="s">
        <v>72</v>
      </c>
      <c r="AU136" s="145" t="s">
        <v>80</v>
      </c>
      <c r="AY136" s="138" t="s">
        <v>138</v>
      </c>
      <c r="BK136" s="146">
        <f>SUM(BK137:BK147)</f>
        <v>0</v>
      </c>
    </row>
    <row r="137" spans="1:65" s="2" customFormat="1" ht="16.5" customHeight="1">
      <c r="A137" s="26"/>
      <c r="B137" s="149"/>
      <c r="C137" s="150" t="s">
        <v>80</v>
      </c>
      <c r="D137" s="150" t="s">
        <v>140</v>
      </c>
      <c r="E137" s="151" t="s">
        <v>1433</v>
      </c>
      <c r="F137" s="152" t="s">
        <v>1434</v>
      </c>
      <c r="G137" s="153" t="s">
        <v>1435</v>
      </c>
      <c r="H137" s="154">
        <v>0.42</v>
      </c>
      <c r="I137" s="178"/>
      <c r="J137" s="155">
        <f t="shared" ref="J137:J147" si="0">ROUND(I137*H137,2)</f>
        <v>0</v>
      </c>
      <c r="K137" s="156"/>
      <c r="L137" s="27"/>
      <c r="M137" s="157" t="s">
        <v>1</v>
      </c>
      <c r="N137" s="158" t="s">
        <v>39</v>
      </c>
      <c r="O137" s="159">
        <v>0</v>
      </c>
      <c r="P137" s="159">
        <f t="shared" ref="P137:P147" si="1">O137*H137</f>
        <v>0</v>
      </c>
      <c r="Q137" s="159">
        <v>0</v>
      </c>
      <c r="R137" s="159">
        <f t="shared" ref="R137:R147" si="2">Q137*H137</f>
        <v>0</v>
      </c>
      <c r="S137" s="159">
        <v>0</v>
      </c>
      <c r="T137" s="160">
        <f t="shared" ref="T137:T147" si="3"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144</v>
      </c>
      <c r="AT137" s="161" t="s">
        <v>140</v>
      </c>
      <c r="AU137" s="161" t="s">
        <v>86</v>
      </c>
      <c r="AY137" s="14" t="s">
        <v>138</v>
      </c>
      <c r="BE137" s="162">
        <f t="shared" ref="BE137:BE147" si="4">IF(N137="základná",J137,0)</f>
        <v>0</v>
      </c>
      <c r="BF137" s="162">
        <f t="shared" ref="BF137:BF147" si="5">IF(N137="znížená",J137,0)</f>
        <v>0</v>
      </c>
      <c r="BG137" s="162">
        <f t="shared" ref="BG137:BG147" si="6">IF(N137="zákl. prenesená",J137,0)</f>
        <v>0</v>
      </c>
      <c r="BH137" s="162">
        <f t="shared" ref="BH137:BH147" si="7">IF(N137="zníž. prenesená",J137,0)</f>
        <v>0</v>
      </c>
      <c r="BI137" s="162">
        <f t="shared" ref="BI137:BI147" si="8">IF(N137="nulová",J137,0)</f>
        <v>0</v>
      </c>
      <c r="BJ137" s="14" t="s">
        <v>86</v>
      </c>
      <c r="BK137" s="162">
        <f t="shared" ref="BK137:BK147" si="9">ROUND(I137*H137,2)</f>
        <v>0</v>
      </c>
      <c r="BL137" s="14" t="s">
        <v>144</v>
      </c>
      <c r="BM137" s="161" t="s">
        <v>86</v>
      </c>
    </row>
    <row r="138" spans="1:65" s="2" customFormat="1" ht="24.2" customHeight="1">
      <c r="A138" s="26"/>
      <c r="B138" s="149"/>
      <c r="C138" s="150" t="s">
        <v>86</v>
      </c>
      <c r="D138" s="150" t="s">
        <v>140</v>
      </c>
      <c r="E138" s="151" t="s">
        <v>1436</v>
      </c>
      <c r="F138" s="152" t="s">
        <v>1437</v>
      </c>
      <c r="G138" s="153" t="s">
        <v>148</v>
      </c>
      <c r="H138" s="154">
        <v>20</v>
      </c>
      <c r="I138" s="178"/>
      <c r="J138" s="155">
        <f t="shared" si="0"/>
        <v>0</v>
      </c>
      <c r="K138" s="156"/>
      <c r="L138" s="27"/>
      <c r="M138" s="157" t="s">
        <v>1</v>
      </c>
      <c r="N138" s="158" t="s">
        <v>39</v>
      </c>
      <c r="O138" s="159">
        <v>0</v>
      </c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144</v>
      </c>
      <c r="AT138" s="161" t="s">
        <v>140</v>
      </c>
      <c r="AU138" s="161" t="s">
        <v>86</v>
      </c>
      <c r="AY138" s="14" t="s">
        <v>138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86</v>
      </c>
      <c r="BK138" s="162">
        <f t="shared" si="9"/>
        <v>0</v>
      </c>
      <c r="BL138" s="14" t="s">
        <v>144</v>
      </c>
      <c r="BM138" s="161" t="s">
        <v>144</v>
      </c>
    </row>
    <row r="139" spans="1:65" s="2" customFormat="1" ht="16.5" customHeight="1">
      <c r="A139" s="26"/>
      <c r="B139" s="149"/>
      <c r="C139" s="150" t="s">
        <v>150</v>
      </c>
      <c r="D139" s="150" t="s">
        <v>140</v>
      </c>
      <c r="E139" s="151" t="s">
        <v>1438</v>
      </c>
      <c r="F139" s="152" t="s">
        <v>1439</v>
      </c>
      <c r="G139" s="153" t="s">
        <v>143</v>
      </c>
      <c r="H139" s="154">
        <v>300</v>
      </c>
      <c r="I139" s="178"/>
      <c r="J139" s="155">
        <f t="shared" si="0"/>
        <v>0</v>
      </c>
      <c r="K139" s="156"/>
      <c r="L139" s="27"/>
      <c r="M139" s="157" t="s">
        <v>1</v>
      </c>
      <c r="N139" s="158" t="s">
        <v>39</v>
      </c>
      <c r="O139" s="159">
        <v>0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144</v>
      </c>
      <c r="AT139" s="161" t="s">
        <v>140</v>
      </c>
      <c r="AU139" s="161" t="s">
        <v>86</v>
      </c>
      <c r="AY139" s="14" t="s">
        <v>138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86</v>
      </c>
      <c r="BK139" s="162">
        <f t="shared" si="9"/>
        <v>0</v>
      </c>
      <c r="BL139" s="14" t="s">
        <v>144</v>
      </c>
      <c r="BM139" s="161" t="s">
        <v>162</v>
      </c>
    </row>
    <row r="140" spans="1:65" s="2" customFormat="1" ht="21.75" customHeight="1">
      <c r="A140" s="26"/>
      <c r="B140" s="149"/>
      <c r="C140" s="150" t="s">
        <v>144</v>
      </c>
      <c r="D140" s="150" t="s">
        <v>140</v>
      </c>
      <c r="E140" s="151" t="s">
        <v>1440</v>
      </c>
      <c r="F140" s="152" t="s">
        <v>1441</v>
      </c>
      <c r="G140" s="153" t="s">
        <v>153</v>
      </c>
      <c r="H140" s="154">
        <v>441</v>
      </c>
      <c r="I140" s="178"/>
      <c r="J140" s="155">
        <f t="shared" si="0"/>
        <v>0</v>
      </c>
      <c r="K140" s="156"/>
      <c r="L140" s="27"/>
      <c r="M140" s="157" t="s">
        <v>1</v>
      </c>
      <c r="N140" s="158" t="s">
        <v>39</v>
      </c>
      <c r="O140" s="159">
        <v>0</v>
      </c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144</v>
      </c>
      <c r="AT140" s="161" t="s">
        <v>140</v>
      </c>
      <c r="AU140" s="161" t="s">
        <v>86</v>
      </c>
      <c r="AY140" s="14" t="s">
        <v>138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86</v>
      </c>
      <c r="BK140" s="162">
        <f t="shared" si="9"/>
        <v>0</v>
      </c>
      <c r="BL140" s="14" t="s">
        <v>144</v>
      </c>
      <c r="BM140" s="161" t="s">
        <v>170</v>
      </c>
    </row>
    <row r="141" spans="1:65" s="2" customFormat="1" ht="21.75" customHeight="1">
      <c r="A141" s="26"/>
      <c r="B141" s="149"/>
      <c r="C141" s="150" t="s">
        <v>158</v>
      </c>
      <c r="D141" s="150" t="s">
        <v>140</v>
      </c>
      <c r="E141" s="151" t="s">
        <v>1442</v>
      </c>
      <c r="F141" s="152" t="s">
        <v>1443</v>
      </c>
      <c r="G141" s="153" t="s">
        <v>153</v>
      </c>
      <c r="H141" s="154">
        <v>441</v>
      </c>
      <c r="I141" s="178"/>
      <c r="J141" s="155">
        <f t="shared" si="0"/>
        <v>0</v>
      </c>
      <c r="K141" s="156"/>
      <c r="L141" s="27"/>
      <c r="M141" s="157" t="s">
        <v>1</v>
      </c>
      <c r="N141" s="158" t="s">
        <v>39</v>
      </c>
      <c r="O141" s="159">
        <v>0</v>
      </c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144</v>
      </c>
      <c r="AT141" s="161" t="s">
        <v>140</v>
      </c>
      <c r="AU141" s="161" t="s">
        <v>86</v>
      </c>
      <c r="AY141" s="14" t="s">
        <v>138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86</v>
      </c>
      <c r="BK141" s="162">
        <f t="shared" si="9"/>
        <v>0</v>
      </c>
      <c r="BL141" s="14" t="s">
        <v>144</v>
      </c>
      <c r="BM141" s="161" t="s">
        <v>178</v>
      </c>
    </row>
    <row r="142" spans="1:65" s="2" customFormat="1" ht="21.75" customHeight="1">
      <c r="A142" s="26"/>
      <c r="B142" s="149"/>
      <c r="C142" s="150" t="s">
        <v>162</v>
      </c>
      <c r="D142" s="150" t="s">
        <v>140</v>
      </c>
      <c r="E142" s="151" t="s">
        <v>1444</v>
      </c>
      <c r="F142" s="152" t="s">
        <v>1445</v>
      </c>
      <c r="G142" s="153" t="s">
        <v>153</v>
      </c>
      <c r="H142" s="154">
        <v>441</v>
      </c>
      <c r="I142" s="178"/>
      <c r="J142" s="155">
        <f t="shared" si="0"/>
        <v>0</v>
      </c>
      <c r="K142" s="156"/>
      <c r="L142" s="27"/>
      <c r="M142" s="157" t="s">
        <v>1</v>
      </c>
      <c r="N142" s="158" t="s">
        <v>39</v>
      </c>
      <c r="O142" s="159">
        <v>0</v>
      </c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144</v>
      </c>
      <c r="AT142" s="161" t="s">
        <v>140</v>
      </c>
      <c r="AU142" s="161" t="s">
        <v>86</v>
      </c>
      <c r="AY142" s="14" t="s">
        <v>138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4" t="s">
        <v>86</v>
      </c>
      <c r="BK142" s="162">
        <f t="shared" si="9"/>
        <v>0</v>
      </c>
      <c r="BL142" s="14" t="s">
        <v>144</v>
      </c>
      <c r="BM142" s="161" t="s">
        <v>186</v>
      </c>
    </row>
    <row r="143" spans="1:65" s="2" customFormat="1" ht="24.2" customHeight="1">
      <c r="A143" s="26"/>
      <c r="B143" s="149"/>
      <c r="C143" s="150" t="s">
        <v>166</v>
      </c>
      <c r="D143" s="150" t="s">
        <v>140</v>
      </c>
      <c r="E143" s="151" t="s">
        <v>1446</v>
      </c>
      <c r="F143" s="152" t="s">
        <v>1447</v>
      </c>
      <c r="G143" s="153" t="s">
        <v>153</v>
      </c>
      <c r="H143" s="154">
        <v>117.6</v>
      </c>
      <c r="I143" s="178"/>
      <c r="J143" s="155">
        <f t="shared" si="0"/>
        <v>0</v>
      </c>
      <c r="K143" s="156"/>
      <c r="L143" s="27"/>
      <c r="M143" s="157" t="s">
        <v>1</v>
      </c>
      <c r="N143" s="158" t="s">
        <v>39</v>
      </c>
      <c r="O143" s="159">
        <v>0</v>
      </c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144</v>
      </c>
      <c r="AT143" s="161" t="s">
        <v>140</v>
      </c>
      <c r="AU143" s="161" t="s">
        <v>86</v>
      </c>
      <c r="AY143" s="14" t="s">
        <v>138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4" t="s">
        <v>86</v>
      </c>
      <c r="BK143" s="162">
        <f t="shared" si="9"/>
        <v>0</v>
      </c>
      <c r="BL143" s="14" t="s">
        <v>144</v>
      </c>
      <c r="BM143" s="161" t="s">
        <v>194</v>
      </c>
    </row>
    <row r="144" spans="1:65" s="2" customFormat="1" ht="16.5" customHeight="1">
      <c r="A144" s="26"/>
      <c r="B144" s="149"/>
      <c r="C144" s="150" t="s">
        <v>170</v>
      </c>
      <c r="D144" s="150" t="s">
        <v>140</v>
      </c>
      <c r="E144" s="151" t="s">
        <v>1448</v>
      </c>
      <c r="F144" s="152" t="s">
        <v>1449</v>
      </c>
      <c r="G144" s="153" t="s">
        <v>153</v>
      </c>
      <c r="H144" s="154">
        <v>117.6</v>
      </c>
      <c r="I144" s="178"/>
      <c r="J144" s="155">
        <f t="shared" si="0"/>
        <v>0</v>
      </c>
      <c r="K144" s="156"/>
      <c r="L144" s="27"/>
      <c r="M144" s="157" t="s">
        <v>1</v>
      </c>
      <c r="N144" s="158" t="s">
        <v>39</v>
      </c>
      <c r="O144" s="159">
        <v>0</v>
      </c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144</v>
      </c>
      <c r="AT144" s="161" t="s">
        <v>140</v>
      </c>
      <c r="AU144" s="161" t="s">
        <v>86</v>
      </c>
      <c r="AY144" s="14" t="s">
        <v>138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4" t="s">
        <v>86</v>
      </c>
      <c r="BK144" s="162">
        <f t="shared" si="9"/>
        <v>0</v>
      </c>
      <c r="BL144" s="14" t="s">
        <v>144</v>
      </c>
      <c r="BM144" s="161" t="s">
        <v>202</v>
      </c>
    </row>
    <row r="145" spans="1:65" s="2" customFormat="1" ht="21.75" customHeight="1">
      <c r="A145" s="26"/>
      <c r="B145" s="149"/>
      <c r="C145" s="150" t="s">
        <v>174</v>
      </c>
      <c r="D145" s="150" t="s">
        <v>140</v>
      </c>
      <c r="E145" s="151" t="s">
        <v>1450</v>
      </c>
      <c r="F145" s="152" t="s">
        <v>1451</v>
      </c>
      <c r="G145" s="153" t="s">
        <v>153</v>
      </c>
      <c r="H145" s="191">
        <v>0</v>
      </c>
      <c r="I145" s="155"/>
      <c r="J145" s="155">
        <f t="shared" si="0"/>
        <v>0</v>
      </c>
      <c r="K145" s="156"/>
      <c r="L145" s="27"/>
      <c r="M145" s="157" t="s">
        <v>1</v>
      </c>
      <c r="N145" s="158" t="s">
        <v>39</v>
      </c>
      <c r="O145" s="159">
        <v>0</v>
      </c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144</v>
      </c>
      <c r="AT145" s="161" t="s">
        <v>140</v>
      </c>
      <c r="AU145" s="161" t="s">
        <v>86</v>
      </c>
      <c r="AY145" s="14" t="s">
        <v>138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4" t="s">
        <v>86</v>
      </c>
      <c r="BK145" s="162">
        <f t="shared" si="9"/>
        <v>0</v>
      </c>
      <c r="BL145" s="14" t="s">
        <v>144</v>
      </c>
      <c r="BM145" s="161" t="s">
        <v>211</v>
      </c>
    </row>
    <row r="146" spans="1:65" s="2" customFormat="1" ht="16.5" customHeight="1">
      <c r="A146" s="26"/>
      <c r="B146" s="149"/>
      <c r="C146" s="150" t="s">
        <v>178</v>
      </c>
      <c r="D146" s="150" t="s">
        <v>140</v>
      </c>
      <c r="E146" s="151" t="s">
        <v>1452</v>
      </c>
      <c r="F146" s="152" t="s">
        <v>1453</v>
      </c>
      <c r="G146" s="153" t="s">
        <v>153</v>
      </c>
      <c r="H146" s="191">
        <v>0</v>
      </c>
      <c r="I146" s="155"/>
      <c r="J146" s="155">
        <f t="shared" si="0"/>
        <v>0</v>
      </c>
      <c r="K146" s="156"/>
      <c r="L146" s="27"/>
      <c r="M146" s="157" t="s">
        <v>1</v>
      </c>
      <c r="N146" s="158" t="s">
        <v>39</v>
      </c>
      <c r="O146" s="159">
        <v>0</v>
      </c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144</v>
      </c>
      <c r="AT146" s="161" t="s">
        <v>140</v>
      </c>
      <c r="AU146" s="161" t="s">
        <v>86</v>
      </c>
      <c r="AY146" s="14" t="s">
        <v>138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4" t="s">
        <v>86</v>
      </c>
      <c r="BK146" s="162">
        <f t="shared" si="9"/>
        <v>0</v>
      </c>
      <c r="BL146" s="14" t="s">
        <v>144</v>
      </c>
      <c r="BM146" s="161" t="s">
        <v>7</v>
      </c>
    </row>
    <row r="147" spans="1:65" s="2" customFormat="1" ht="16.5" customHeight="1">
      <c r="A147" s="26"/>
      <c r="B147" s="149"/>
      <c r="C147" s="150" t="s">
        <v>182</v>
      </c>
      <c r="D147" s="150" t="s">
        <v>140</v>
      </c>
      <c r="E147" s="151" t="s">
        <v>1454</v>
      </c>
      <c r="F147" s="152" t="s">
        <v>1455</v>
      </c>
      <c r="G147" s="153" t="s">
        <v>153</v>
      </c>
      <c r="H147" s="191">
        <v>0</v>
      </c>
      <c r="I147" s="155"/>
      <c r="J147" s="155">
        <f t="shared" si="0"/>
        <v>0</v>
      </c>
      <c r="K147" s="156"/>
      <c r="L147" s="27"/>
      <c r="M147" s="157" t="s">
        <v>1</v>
      </c>
      <c r="N147" s="158" t="s">
        <v>39</v>
      </c>
      <c r="O147" s="159">
        <v>0</v>
      </c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144</v>
      </c>
      <c r="AT147" s="161" t="s">
        <v>140</v>
      </c>
      <c r="AU147" s="161" t="s">
        <v>86</v>
      </c>
      <c r="AY147" s="14" t="s">
        <v>138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4" t="s">
        <v>86</v>
      </c>
      <c r="BK147" s="162">
        <f t="shared" si="9"/>
        <v>0</v>
      </c>
      <c r="BL147" s="14" t="s">
        <v>144</v>
      </c>
      <c r="BM147" s="161" t="s">
        <v>227</v>
      </c>
    </row>
    <row r="148" spans="1:65" s="12" customFormat="1" ht="22.9" customHeight="1">
      <c r="B148" s="137"/>
      <c r="D148" s="138" t="s">
        <v>72</v>
      </c>
      <c r="E148" s="147" t="s">
        <v>144</v>
      </c>
      <c r="F148" s="147" t="s">
        <v>1456</v>
      </c>
      <c r="H148" s="192"/>
      <c r="J148" s="148">
        <f>BK148</f>
        <v>0</v>
      </c>
      <c r="L148" s="137"/>
      <c r="M148" s="141"/>
      <c r="N148" s="142"/>
      <c r="O148" s="142"/>
      <c r="P148" s="143">
        <f>P149</f>
        <v>0</v>
      </c>
      <c r="Q148" s="142"/>
      <c r="R148" s="143">
        <f>R149</f>
        <v>0</v>
      </c>
      <c r="S148" s="142"/>
      <c r="T148" s="144">
        <f>T149</f>
        <v>0</v>
      </c>
      <c r="AR148" s="138" t="s">
        <v>80</v>
      </c>
      <c r="AT148" s="145" t="s">
        <v>72</v>
      </c>
      <c r="AU148" s="145" t="s">
        <v>80</v>
      </c>
      <c r="AY148" s="138" t="s">
        <v>138</v>
      </c>
      <c r="BK148" s="146">
        <f>BK149</f>
        <v>0</v>
      </c>
    </row>
    <row r="149" spans="1:65" s="2" customFormat="1" ht="24.2" customHeight="1">
      <c r="A149" s="26"/>
      <c r="B149" s="149"/>
      <c r="C149" s="150" t="s">
        <v>186</v>
      </c>
      <c r="D149" s="150" t="s">
        <v>140</v>
      </c>
      <c r="E149" s="151" t="s">
        <v>1457</v>
      </c>
      <c r="F149" s="152" t="s">
        <v>1458</v>
      </c>
      <c r="G149" s="153" t="s">
        <v>153</v>
      </c>
      <c r="H149" s="191">
        <v>0</v>
      </c>
      <c r="I149" s="155"/>
      <c r="J149" s="155">
        <f>ROUND(I149*H149,2)</f>
        <v>0</v>
      </c>
      <c r="K149" s="156"/>
      <c r="L149" s="27"/>
      <c r="M149" s="157" t="s">
        <v>1</v>
      </c>
      <c r="N149" s="158" t="s">
        <v>39</v>
      </c>
      <c r="O149" s="159">
        <v>0</v>
      </c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144</v>
      </c>
      <c r="AT149" s="161" t="s">
        <v>140</v>
      </c>
      <c r="AU149" s="161" t="s">
        <v>86</v>
      </c>
      <c r="AY149" s="14" t="s">
        <v>138</v>
      </c>
      <c r="BE149" s="162">
        <f>IF(N149="základná",J149,0)</f>
        <v>0</v>
      </c>
      <c r="BF149" s="162">
        <f>IF(N149="znížená",J149,0)</f>
        <v>0</v>
      </c>
      <c r="BG149" s="162">
        <f>IF(N149="zákl. prenesená",J149,0)</f>
        <v>0</v>
      </c>
      <c r="BH149" s="162">
        <f>IF(N149="zníž. prenesená",J149,0)</f>
        <v>0</v>
      </c>
      <c r="BI149" s="162">
        <f>IF(N149="nulová",J149,0)</f>
        <v>0</v>
      </c>
      <c r="BJ149" s="14" t="s">
        <v>86</v>
      </c>
      <c r="BK149" s="162">
        <f>ROUND(I149*H149,2)</f>
        <v>0</v>
      </c>
      <c r="BL149" s="14" t="s">
        <v>144</v>
      </c>
      <c r="BM149" s="161" t="s">
        <v>235</v>
      </c>
    </row>
    <row r="150" spans="1:65" s="12" customFormat="1" ht="22.9" customHeight="1">
      <c r="B150" s="137"/>
      <c r="D150" s="138" t="s">
        <v>72</v>
      </c>
      <c r="E150" s="147" t="s">
        <v>158</v>
      </c>
      <c r="F150" s="147" t="s">
        <v>1459</v>
      </c>
      <c r="H150" s="192"/>
      <c r="J150" s="148">
        <f>BK150</f>
        <v>0</v>
      </c>
      <c r="L150" s="137"/>
      <c r="M150" s="141"/>
      <c r="N150" s="142"/>
      <c r="O150" s="142"/>
      <c r="P150" s="143">
        <f>SUM(P151:P154)</f>
        <v>0</v>
      </c>
      <c r="Q150" s="142"/>
      <c r="R150" s="143">
        <f>SUM(R151:R154)</f>
        <v>0</v>
      </c>
      <c r="S150" s="142"/>
      <c r="T150" s="144">
        <f>SUM(T151:T154)</f>
        <v>0</v>
      </c>
      <c r="AR150" s="138" t="s">
        <v>80</v>
      </c>
      <c r="AT150" s="145" t="s">
        <v>72</v>
      </c>
      <c r="AU150" s="145" t="s">
        <v>80</v>
      </c>
      <c r="AY150" s="138" t="s">
        <v>138</v>
      </c>
      <c r="BK150" s="146">
        <f>SUM(BK151:BK154)</f>
        <v>0</v>
      </c>
    </row>
    <row r="151" spans="1:65" s="2" customFormat="1" ht="24.2" customHeight="1">
      <c r="A151" s="26"/>
      <c r="B151" s="149"/>
      <c r="C151" s="150" t="s">
        <v>190</v>
      </c>
      <c r="D151" s="150" t="s">
        <v>140</v>
      </c>
      <c r="E151" s="151" t="s">
        <v>1460</v>
      </c>
      <c r="F151" s="152" t="s">
        <v>1461</v>
      </c>
      <c r="G151" s="153" t="s">
        <v>148</v>
      </c>
      <c r="H151" s="191">
        <v>0</v>
      </c>
      <c r="I151" s="155"/>
      <c r="J151" s="155">
        <f>ROUND(I151*H151,2)</f>
        <v>0</v>
      </c>
      <c r="K151" s="156"/>
      <c r="L151" s="27"/>
      <c r="M151" s="157" t="s">
        <v>1</v>
      </c>
      <c r="N151" s="158" t="s">
        <v>39</v>
      </c>
      <c r="O151" s="159">
        <v>0</v>
      </c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144</v>
      </c>
      <c r="AT151" s="161" t="s">
        <v>140</v>
      </c>
      <c r="AU151" s="161" t="s">
        <v>86</v>
      </c>
      <c r="AY151" s="14" t="s">
        <v>138</v>
      </c>
      <c r="BE151" s="162">
        <f>IF(N151="základná",J151,0)</f>
        <v>0</v>
      </c>
      <c r="BF151" s="162">
        <f>IF(N151="znížená",J151,0)</f>
        <v>0</v>
      </c>
      <c r="BG151" s="162">
        <f>IF(N151="zákl. prenesená",J151,0)</f>
        <v>0</v>
      </c>
      <c r="BH151" s="162">
        <f>IF(N151="zníž. prenesená",J151,0)</f>
        <v>0</v>
      </c>
      <c r="BI151" s="162">
        <f>IF(N151="nulová",J151,0)</f>
        <v>0</v>
      </c>
      <c r="BJ151" s="14" t="s">
        <v>86</v>
      </c>
      <c r="BK151" s="162">
        <f>ROUND(I151*H151,2)</f>
        <v>0</v>
      </c>
      <c r="BL151" s="14" t="s">
        <v>144</v>
      </c>
      <c r="BM151" s="161" t="s">
        <v>243</v>
      </c>
    </row>
    <row r="152" spans="1:65" s="2" customFormat="1" ht="21.75" customHeight="1">
      <c r="A152" s="26"/>
      <c r="B152" s="149"/>
      <c r="C152" s="150" t="s">
        <v>194</v>
      </c>
      <c r="D152" s="150" t="s">
        <v>140</v>
      </c>
      <c r="E152" s="151" t="s">
        <v>1462</v>
      </c>
      <c r="F152" s="152" t="s">
        <v>1463</v>
      </c>
      <c r="G152" s="153" t="s">
        <v>153</v>
      </c>
      <c r="H152" s="191">
        <v>0</v>
      </c>
      <c r="I152" s="155"/>
      <c r="J152" s="155">
        <f>ROUND(I152*H152,2)</f>
        <v>0</v>
      </c>
      <c r="K152" s="156"/>
      <c r="L152" s="27"/>
      <c r="M152" s="157" t="s">
        <v>1</v>
      </c>
      <c r="N152" s="158" t="s">
        <v>39</v>
      </c>
      <c r="O152" s="159">
        <v>0</v>
      </c>
      <c r="P152" s="159">
        <f>O152*H152</f>
        <v>0</v>
      </c>
      <c r="Q152" s="159">
        <v>0</v>
      </c>
      <c r="R152" s="159">
        <f>Q152*H152</f>
        <v>0</v>
      </c>
      <c r="S152" s="159">
        <v>0</v>
      </c>
      <c r="T152" s="160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144</v>
      </c>
      <c r="AT152" s="161" t="s">
        <v>140</v>
      </c>
      <c r="AU152" s="161" t="s">
        <v>86</v>
      </c>
      <c r="AY152" s="14" t="s">
        <v>138</v>
      </c>
      <c r="BE152" s="162">
        <f>IF(N152="základná",J152,0)</f>
        <v>0</v>
      </c>
      <c r="BF152" s="162">
        <f>IF(N152="znížená",J152,0)</f>
        <v>0</v>
      </c>
      <c r="BG152" s="162">
        <f>IF(N152="zákl. prenesená",J152,0)</f>
        <v>0</v>
      </c>
      <c r="BH152" s="162">
        <f>IF(N152="zníž. prenesená",J152,0)</f>
        <v>0</v>
      </c>
      <c r="BI152" s="162">
        <f>IF(N152="nulová",J152,0)</f>
        <v>0</v>
      </c>
      <c r="BJ152" s="14" t="s">
        <v>86</v>
      </c>
      <c r="BK152" s="162">
        <f>ROUND(I152*H152,2)</f>
        <v>0</v>
      </c>
      <c r="BL152" s="14" t="s">
        <v>144</v>
      </c>
      <c r="BM152" s="161" t="s">
        <v>251</v>
      </c>
    </row>
    <row r="153" spans="1:65" s="2" customFormat="1" ht="24.2" customHeight="1">
      <c r="A153" s="26"/>
      <c r="B153" s="149"/>
      <c r="C153" s="150" t="s">
        <v>198</v>
      </c>
      <c r="D153" s="150" t="s">
        <v>140</v>
      </c>
      <c r="E153" s="151" t="s">
        <v>1464</v>
      </c>
      <c r="F153" s="152" t="s">
        <v>1465</v>
      </c>
      <c r="G153" s="153" t="s">
        <v>148</v>
      </c>
      <c r="H153" s="191">
        <v>0</v>
      </c>
      <c r="I153" s="155"/>
      <c r="J153" s="155">
        <f>ROUND(I153*H153,2)</f>
        <v>0</v>
      </c>
      <c r="K153" s="156"/>
      <c r="L153" s="27"/>
      <c r="M153" s="157" t="s">
        <v>1</v>
      </c>
      <c r="N153" s="158" t="s">
        <v>39</v>
      </c>
      <c r="O153" s="159">
        <v>0</v>
      </c>
      <c r="P153" s="159">
        <f>O153*H153</f>
        <v>0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144</v>
      </c>
      <c r="AT153" s="161" t="s">
        <v>140</v>
      </c>
      <c r="AU153" s="161" t="s">
        <v>86</v>
      </c>
      <c r="AY153" s="14" t="s">
        <v>138</v>
      </c>
      <c r="BE153" s="162">
        <f>IF(N153="základná",J153,0)</f>
        <v>0</v>
      </c>
      <c r="BF153" s="162">
        <f>IF(N153="znížená",J153,0)</f>
        <v>0</v>
      </c>
      <c r="BG153" s="162">
        <f>IF(N153="zákl. prenesená",J153,0)</f>
        <v>0</v>
      </c>
      <c r="BH153" s="162">
        <f>IF(N153="zníž. prenesená",J153,0)</f>
        <v>0</v>
      </c>
      <c r="BI153" s="162">
        <f>IF(N153="nulová",J153,0)</f>
        <v>0</v>
      </c>
      <c r="BJ153" s="14" t="s">
        <v>86</v>
      </c>
      <c r="BK153" s="162">
        <f>ROUND(I153*H153,2)</f>
        <v>0</v>
      </c>
      <c r="BL153" s="14" t="s">
        <v>144</v>
      </c>
      <c r="BM153" s="161" t="s">
        <v>259</v>
      </c>
    </row>
    <row r="154" spans="1:65" s="2" customFormat="1" ht="24.2" customHeight="1">
      <c r="A154" s="26"/>
      <c r="B154" s="149"/>
      <c r="C154" s="150" t="s">
        <v>202</v>
      </c>
      <c r="D154" s="150" t="s">
        <v>140</v>
      </c>
      <c r="E154" s="151" t="s">
        <v>1466</v>
      </c>
      <c r="F154" s="152" t="s">
        <v>1467</v>
      </c>
      <c r="G154" s="153" t="s">
        <v>148</v>
      </c>
      <c r="H154" s="191">
        <v>0</v>
      </c>
      <c r="I154" s="155"/>
      <c r="J154" s="155">
        <f>ROUND(I154*H154,2)</f>
        <v>0</v>
      </c>
      <c r="K154" s="156"/>
      <c r="L154" s="27"/>
      <c r="M154" s="157" t="s">
        <v>1</v>
      </c>
      <c r="N154" s="158" t="s">
        <v>39</v>
      </c>
      <c r="O154" s="159">
        <v>0</v>
      </c>
      <c r="P154" s="159">
        <f>O154*H154</f>
        <v>0</v>
      </c>
      <c r="Q154" s="159">
        <v>0</v>
      </c>
      <c r="R154" s="159">
        <f>Q154*H154</f>
        <v>0</v>
      </c>
      <c r="S154" s="159">
        <v>0</v>
      </c>
      <c r="T154" s="160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144</v>
      </c>
      <c r="AT154" s="161" t="s">
        <v>140</v>
      </c>
      <c r="AU154" s="161" t="s">
        <v>86</v>
      </c>
      <c r="AY154" s="14" t="s">
        <v>138</v>
      </c>
      <c r="BE154" s="162">
        <f>IF(N154="základná",J154,0)</f>
        <v>0</v>
      </c>
      <c r="BF154" s="162">
        <f>IF(N154="znížená",J154,0)</f>
        <v>0</v>
      </c>
      <c r="BG154" s="162">
        <f>IF(N154="zákl. prenesená",J154,0)</f>
        <v>0</v>
      </c>
      <c r="BH154" s="162">
        <f>IF(N154="zníž. prenesená",J154,0)</f>
        <v>0</v>
      </c>
      <c r="BI154" s="162">
        <f>IF(N154="nulová",J154,0)</f>
        <v>0</v>
      </c>
      <c r="BJ154" s="14" t="s">
        <v>86</v>
      </c>
      <c r="BK154" s="162">
        <f>ROUND(I154*H154,2)</f>
        <v>0</v>
      </c>
      <c r="BL154" s="14" t="s">
        <v>144</v>
      </c>
      <c r="BM154" s="161" t="s">
        <v>267</v>
      </c>
    </row>
    <row r="155" spans="1:65" s="12" customFormat="1" ht="22.9" customHeight="1">
      <c r="B155" s="137"/>
      <c r="D155" s="138" t="s">
        <v>72</v>
      </c>
      <c r="E155" s="147" t="s">
        <v>170</v>
      </c>
      <c r="F155" s="147" t="s">
        <v>1468</v>
      </c>
      <c r="H155" s="192"/>
      <c r="J155" s="148">
        <f>BK155</f>
        <v>0</v>
      </c>
      <c r="L155" s="137"/>
      <c r="M155" s="141"/>
      <c r="N155" s="142"/>
      <c r="O155" s="142"/>
      <c r="P155" s="143">
        <f>SUM(P156:P196)</f>
        <v>0</v>
      </c>
      <c r="Q155" s="142"/>
      <c r="R155" s="143">
        <f>SUM(R156:R196)</f>
        <v>0</v>
      </c>
      <c r="S155" s="142"/>
      <c r="T155" s="144">
        <f>SUM(T156:T196)</f>
        <v>0</v>
      </c>
      <c r="AR155" s="138" t="s">
        <v>80</v>
      </c>
      <c r="AT155" s="145" t="s">
        <v>72</v>
      </c>
      <c r="AU155" s="145" t="s">
        <v>80</v>
      </c>
      <c r="AY155" s="138" t="s">
        <v>138</v>
      </c>
      <c r="BK155" s="146">
        <f>SUM(BK156:BK196)</f>
        <v>0</v>
      </c>
    </row>
    <row r="156" spans="1:65" s="2" customFormat="1" ht="21.75" customHeight="1">
      <c r="A156" s="26"/>
      <c r="B156" s="149"/>
      <c r="C156" s="150" t="s">
        <v>206</v>
      </c>
      <c r="D156" s="150" t="s">
        <v>140</v>
      </c>
      <c r="E156" s="151" t="s">
        <v>1469</v>
      </c>
      <c r="F156" s="152" t="s">
        <v>1470</v>
      </c>
      <c r="G156" s="153" t="s">
        <v>143</v>
      </c>
      <c r="H156" s="191">
        <v>0</v>
      </c>
      <c r="I156" s="155"/>
      <c r="J156" s="155">
        <f t="shared" ref="J156:J196" si="10">ROUND(I156*H156,2)</f>
        <v>0</v>
      </c>
      <c r="K156" s="156"/>
      <c r="L156" s="27"/>
      <c r="M156" s="157" t="s">
        <v>1</v>
      </c>
      <c r="N156" s="158" t="s">
        <v>39</v>
      </c>
      <c r="O156" s="159">
        <v>0</v>
      </c>
      <c r="P156" s="159">
        <f t="shared" ref="P156:P196" si="11">O156*H156</f>
        <v>0</v>
      </c>
      <c r="Q156" s="159">
        <v>0</v>
      </c>
      <c r="R156" s="159">
        <f t="shared" ref="R156:R196" si="12">Q156*H156</f>
        <v>0</v>
      </c>
      <c r="S156" s="159">
        <v>0</v>
      </c>
      <c r="T156" s="160">
        <f t="shared" ref="T156:T196" si="13"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144</v>
      </c>
      <c r="AT156" s="161" t="s">
        <v>140</v>
      </c>
      <c r="AU156" s="161" t="s">
        <v>86</v>
      </c>
      <c r="AY156" s="14" t="s">
        <v>138</v>
      </c>
      <c r="BE156" s="162">
        <f t="shared" ref="BE156:BE196" si="14">IF(N156="základná",J156,0)</f>
        <v>0</v>
      </c>
      <c r="BF156" s="162">
        <f t="shared" ref="BF156:BF196" si="15">IF(N156="znížená",J156,0)</f>
        <v>0</v>
      </c>
      <c r="BG156" s="162">
        <f t="shared" ref="BG156:BG196" si="16">IF(N156="zákl. prenesená",J156,0)</f>
        <v>0</v>
      </c>
      <c r="BH156" s="162">
        <f t="shared" ref="BH156:BH196" si="17">IF(N156="zníž. prenesená",J156,0)</f>
        <v>0</v>
      </c>
      <c r="BI156" s="162">
        <f t="shared" ref="BI156:BI196" si="18">IF(N156="nulová",J156,0)</f>
        <v>0</v>
      </c>
      <c r="BJ156" s="14" t="s">
        <v>86</v>
      </c>
      <c r="BK156" s="162">
        <f t="shared" ref="BK156:BK196" si="19">ROUND(I156*H156,2)</f>
        <v>0</v>
      </c>
      <c r="BL156" s="14" t="s">
        <v>144</v>
      </c>
      <c r="BM156" s="161" t="s">
        <v>275</v>
      </c>
    </row>
    <row r="157" spans="1:65" s="2" customFormat="1" ht="21.75" customHeight="1">
      <c r="A157" s="26"/>
      <c r="B157" s="149"/>
      <c r="C157" s="163" t="s">
        <v>211</v>
      </c>
      <c r="D157" s="163" t="s">
        <v>322</v>
      </c>
      <c r="E157" s="164" t="s">
        <v>1471</v>
      </c>
      <c r="F157" s="165" t="s">
        <v>1472</v>
      </c>
      <c r="G157" s="166" t="s">
        <v>1473</v>
      </c>
      <c r="H157" s="190">
        <v>0</v>
      </c>
      <c r="I157" s="168"/>
      <c r="J157" s="168">
        <f t="shared" si="10"/>
        <v>0</v>
      </c>
      <c r="K157" s="169"/>
      <c r="L157" s="170"/>
      <c r="M157" s="171" t="s">
        <v>1</v>
      </c>
      <c r="N157" s="172" t="s">
        <v>39</v>
      </c>
      <c r="O157" s="159">
        <v>0</v>
      </c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170</v>
      </c>
      <c r="AT157" s="161" t="s">
        <v>322</v>
      </c>
      <c r="AU157" s="161" t="s">
        <v>86</v>
      </c>
      <c r="AY157" s="14" t="s">
        <v>138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4" t="s">
        <v>86</v>
      </c>
      <c r="BK157" s="162">
        <f t="shared" si="19"/>
        <v>0</v>
      </c>
      <c r="BL157" s="14" t="s">
        <v>144</v>
      </c>
      <c r="BM157" s="161" t="s">
        <v>283</v>
      </c>
    </row>
    <row r="158" spans="1:65" s="2" customFormat="1" ht="33" customHeight="1">
      <c r="A158" s="26"/>
      <c r="B158" s="149"/>
      <c r="C158" s="150" t="s">
        <v>216</v>
      </c>
      <c r="D158" s="150" t="s">
        <v>140</v>
      </c>
      <c r="E158" s="151" t="s">
        <v>1474</v>
      </c>
      <c r="F158" s="152" t="s">
        <v>1475</v>
      </c>
      <c r="G158" s="153" t="s">
        <v>143</v>
      </c>
      <c r="H158" s="191">
        <v>0</v>
      </c>
      <c r="I158" s="155"/>
      <c r="J158" s="155">
        <f t="shared" si="10"/>
        <v>0</v>
      </c>
      <c r="K158" s="156"/>
      <c r="L158" s="27"/>
      <c r="M158" s="157" t="s">
        <v>1</v>
      </c>
      <c r="N158" s="158" t="s">
        <v>39</v>
      </c>
      <c r="O158" s="159">
        <v>0</v>
      </c>
      <c r="P158" s="159">
        <f t="shared" si="11"/>
        <v>0</v>
      </c>
      <c r="Q158" s="159">
        <v>0</v>
      </c>
      <c r="R158" s="159">
        <f t="shared" si="12"/>
        <v>0</v>
      </c>
      <c r="S158" s="159">
        <v>0</v>
      </c>
      <c r="T158" s="160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144</v>
      </c>
      <c r="AT158" s="161" t="s">
        <v>140</v>
      </c>
      <c r="AU158" s="161" t="s">
        <v>86</v>
      </c>
      <c r="AY158" s="14" t="s">
        <v>138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4" t="s">
        <v>86</v>
      </c>
      <c r="BK158" s="162">
        <f t="shared" si="19"/>
        <v>0</v>
      </c>
      <c r="BL158" s="14" t="s">
        <v>144</v>
      </c>
      <c r="BM158" s="161" t="s">
        <v>292</v>
      </c>
    </row>
    <row r="159" spans="1:65" s="2" customFormat="1" ht="33" customHeight="1">
      <c r="A159" s="26"/>
      <c r="B159" s="149"/>
      <c r="C159" s="150" t="s">
        <v>7</v>
      </c>
      <c r="D159" s="150" t="s">
        <v>140</v>
      </c>
      <c r="E159" s="151" t="s">
        <v>1476</v>
      </c>
      <c r="F159" s="152" t="s">
        <v>1477</v>
      </c>
      <c r="G159" s="153" t="s">
        <v>143</v>
      </c>
      <c r="H159" s="191">
        <v>0</v>
      </c>
      <c r="I159" s="155"/>
      <c r="J159" s="155">
        <f t="shared" si="10"/>
        <v>0</v>
      </c>
      <c r="K159" s="156"/>
      <c r="L159" s="27"/>
      <c r="M159" s="157" t="s">
        <v>1</v>
      </c>
      <c r="N159" s="158" t="s">
        <v>39</v>
      </c>
      <c r="O159" s="159">
        <v>0</v>
      </c>
      <c r="P159" s="159">
        <f t="shared" si="11"/>
        <v>0</v>
      </c>
      <c r="Q159" s="159">
        <v>0</v>
      </c>
      <c r="R159" s="159">
        <f t="shared" si="12"/>
        <v>0</v>
      </c>
      <c r="S159" s="159">
        <v>0</v>
      </c>
      <c r="T159" s="160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144</v>
      </c>
      <c r="AT159" s="161" t="s">
        <v>140</v>
      </c>
      <c r="AU159" s="161" t="s">
        <v>86</v>
      </c>
      <c r="AY159" s="14" t="s">
        <v>138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4" t="s">
        <v>86</v>
      </c>
      <c r="BK159" s="162">
        <f t="shared" si="19"/>
        <v>0</v>
      </c>
      <c r="BL159" s="14" t="s">
        <v>144</v>
      </c>
      <c r="BM159" s="161" t="s">
        <v>301</v>
      </c>
    </row>
    <row r="160" spans="1:65" s="2" customFormat="1" ht="33" customHeight="1">
      <c r="A160" s="26"/>
      <c r="B160" s="149"/>
      <c r="C160" s="150" t="s">
        <v>223</v>
      </c>
      <c r="D160" s="150" t="s">
        <v>140</v>
      </c>
      <c r="E160" s="151" t="s">
        <v>1478</v>
      </c>
      <c r="F160" s="152" t="s">
        <v>1479</v>
      </c>
      <c r="G160" s="153" t="s">
        <v>143</v>
      </c>
      <c r="H160" s="191">
        <v>0</v>
      </c>
      <c r="I160" s="155"/>
      <c r="J160" s="155">
        <f t="shared" si="10"/>
        <v>0</v>
      </c>
      <c r="K160" s="156"/>
      <c r="L160" s="27"/>
      <c r="M160" s="157" t="s">
        <v>1</v>
      </c>
      <c r="N160" s="158" t="s">
        <v>39</v>
      </c>
      <c r="O160" s="159">
        <v>0</v>
      </c>
      <c r="P160" s="159">
        <f t="shared" si="11"/>
        <v>0</v>
      </c>
      <c r="Q160" s="159">
        <v>0</v>
      </c>
      <c r="R160" s="159">
        <f t="shared" si="12"/>
        <v>0</v>
      </c>
      <c r="S160" s="159">
        <v>0</v>
      </c>
      <c r="T160" s="160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144</v>
      </c>
      <c r="AT160" s="161" t="s">
        <v>140</v>
      </c>
      <c r="AU160" s="161" t="s">
        <v>86</v>
      </c>
      <c r="AY160" s="14" t="s">
        <v>138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4" t="s">
        <v>86</v>
      </c>
      <c r="BK160" s="162">
        <f t="shared" si="19"/>
        <v>0</v>
      </c>
      <c r="BL160" s="14" t="s">
        <v>144</v>
      </c>
      <c r="BM160" s="161" t="s">
        <v>309</v>
      </c>
    </row>
    <row r="161" spans="1:65" s="2" customFormat="1" ht="24.2" customHeight="1">
      <c r="A161" s="26"/>
      <c r="B161" s="149"/>
      <c r="C161" s="163" t="s">
        <v>227</v>
      </c>
      <c r="D161" s="163" t="s">
        <v>322</v>
      </c>
      <c r="E161" s="164" t="s">
        <v>1480</v>
      </c>
      <c r="F161" s="165" t="s">
        <v>1481</v>
      </c>
      <c r="G161" s="166" t="s">
        <v>1473</v>
      </c>
      <c r="H161" s="190">
        <v>0</v>
      </c>
      <c r="I161" s="168"/>
      <c r="J161" s="168">
        <f t="shared" si="10"/>
        <v>0</v>
      </c>
      <c r="K161" s="169"/>
      <c r="L161" s="170"/>
      <c r="M161" s="171" t="s">
        <v>1</v>
      </c>
      <c r="N161" s="172" t="s">
        <v>39</v>
      </c>
      <c r="O161" s="159">
        <v>0</v>
      </c>
      <c r="P161" s="159">
        <f t="shared" si="11"/>
        <v>0</v>
      </c>
      <c r="Q161" s="159">
        <v>0</v>
      </c>
      <c r="R161" s="159">
        <f t="shared" si="12"/>
        <v>0</v>
      </c>
      <c r="S161" s="159">
        <v>0</v>
      </c>
      <c r="T161" s="160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170</v>
      </c>
      <c r="AT161" s="161" t="s">
        <v>322</v>
      </c>
      <c r="AU161" s="161" t="s">
        <v>86</v>
      </c>
      <c r="AY161" s="14" t="s">
        <v>138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4" t="s">
        <v>86</v>
      </c>
      <c r="BK161" s="162">
        <f t="shared" si="19"/>
        <v>0</v>
      </c>
      <c r="BL161" s="14" t="s">
        <v>144</v>
      </c>
      <c r="BM161" s="161" t="s">
        <v>317</v>
      </c>
    </row>
    <row r="162" spans="1:65" s="2" customFormat="1" ht="24.2" customHeight="1">
      <c r="A162" s="26"/>
      <c r="B162" s="149"/>
      <c r="C162" s="163" t="s">
        <v>231</v>
      </c>
      <c r="D162" s="163" t="s">
        <v>322</v>
      </c>
      <c r="E162" s="164" t="s">
        <v>1482</v>
      </c>
      <c r="F162" s="165" t="s">
        <v>1483</v>
      </c>
      <c r="G162" s="166" t="s">
        <v>1473</v>
      </c>
      <c r="H162" s="190">
        <v>0</v>
      </c>
      <c r="I162" s="168"/>
      <c r="J162" s="168">
        <f t="shared" si="10"/>
        <v>0</v>
      </c>
      <c r="K162" s="169"/>
      <c r="L162" s="170"/>
      <c r="M162" s="171" t="s">
        <v>1</v>
      </c>
      <c r="N162" s="172" t="s">
        <v>39</v>
      </c>
      <c r="O162" s="159">
        <v>0</v>
      </c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170</v>
      </c>
      <c r="AT162" s="161" t="s">
        <v>322</v>
      </c>
      <c r="AU162" s="161" t="s">
        <v>86</v>
      </c>
      <c r="AY162" s="14" t="s">
        <v>138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4" t="s">
        <v>86</v>
      </c>
      <c r="BK162" s="162">
        <f t="shared" si="19"/>
        <v>0</v>
      </c>
      <c r="BL162" s="14" t="s">
        <v>144</v>
      </c>
      <c r="BM162" s="161" t="s">
        <v>326</v>
      </c>
    </row>
    <row r="163" spans="1:65" s="2" customFormat="1" ht="24.2" customHeight="1">
      <c r="A163" s="26"/>
      <c r="B163" s="149"/>
      <c r="C163" s="163" t="s">
        <v>235</v>
      </c>
      <c r="D163" s="163" t="s">
        <v>322</v>
      </c>
      <c r="E163" s="164" t="s">
        <v>1484</v>
      </c>
      <c r="F163" s="165" t="s">
        <v>1485</v>
      </c>
      <c r="G163" s="166" t="s">
        <v>1473</v>
      </c>
      <c r="H163" s="190">
        <v>0</v>
      </c>
      <c r="I163" s="168"/>
      <c r="J163" s="168">
        <f t="shared" si="10"/>
        <v>0</v>
      </c>
      <c r="K163" s="169"/>
      <c r="L163" s="170"/>
      <c r="M163" s="171" t="s">
        <v>1</v>
      </c>
      <c r="N163" s="172" t="s">
        <v>39</v>
      </c>
      <c r="O163" s="159">
        <v>0</v>
      </c>
      <c r="P163" s="159">
        <f t="shared" si="11"/>
        <v>0</v>
      </c>
      <c r="Q163" s="159">
        <v>0</v>
      </c>
      <c r="R163" s="159">
        <f t="shared" si="12"/>
        <v>0</v>
      </c>
      <c r="S163" s="159">
        <v>0</v>
      </c>
      <c r="T163" s="160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170</v>
      </c>
      <c r="AT163" s="161" t="s">
        <v>322</v>
      </c>
      <c r="AU163" s="161" t="s">
        <v>86</v>
      </c>
      <c r="AY163" s="14" t="s">
        <v>138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4" t="s">
        <v>86</v>
      </c>
      <c r="BK163" s="162">
        <f t="shared" si="19"/>
        <v>0</v>
      </c>
      <c r="BL163" s="14" t="s">
        <v>144</v>
      </c>
      <c r="BM163" s="161" t="s">
        <v>334</v>
      </c>
    </row>
    <row r="164" spans="1:65" s="2" customFormat="1" ht="24.2" customHeight="1">
      <c r="A164" s="26"/>
      <c r="B164" s="149"/>
      <c r="C164" s="163" t="s">
        <v>239</v>
      </c>
      <c r="D164" s="163" t="s">
        <v>322</v>
      </c>
      <c r="E164" s="164" t="s">
        <v>1486</v>
      </c>
      <c r="F164" s="165" t="s">
        <v>1487</v>
      </c>
      <c r="G164" s="166" t="s">
        <v>1473</v>
      </c>
      <c r="H164" s="190">
        <v>0</v>
      </c>
      <c r="I164" s="168"/>
      <c r="J164" s="168">
        <f t="shared" si="10"/>
        <v>0</v>
      </c>
      <c r="K164" s="169"/>
      <c r="L164" s="170"/>
      <c r="M164" s="171" t="s">
        <v>1</v>
      </c>
      <c r="N164" s="172" t="s">
        <v>39</v>
      </c>
      <c r="O164" s="159">
        <v>0</v>
      </c>
      <c r="P164" s="159">
        <f t="shared" si="11"/>
        <v>0</v>
      </c>
      <c r="Q164" s="159">
        <v>0</v>
      </c>
      <c r="R164" s="159">
        <f t="shared" si="12"/>
        <v>0</v>
      </c>
      <c r="S164" s="159">
        <v>0</v>
      </c>
      <c r="T164" s="160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170</v>
      </c>
      <c r="AT164" s="161" t="s">
        <v>322</v>
      </c>
      <c r="AU164" s="161" t="s">
        <v>86</v>
      </c>
      <c r="AY164" s="14" t="s">
        <v>138</v>
      </c>
      <c r="BE164" s="162">
        <f t="shared" si="14"/>
        <v>0</v>
      </c>
      <c r="BF164" s="162">
        <f t="shared" si="15"/>
        <v>0</v>
      </c>
      <c r="BG164" s="162">
        <f t="shared" si="16"/>
        <v>0</v>
      </c>
      <c r="BH164" s="162">
        <f t="shared" si="17"/>
        <v>0</v>
      </c>
      <c r="BI164" s="162">
        <f t="shared" si="18"/>
        <v>0</v>
      </c>
      <c r="BJ164" s="14" t="s">
        <v>86</v>
      </c>
      <c r="BK164" s="162">
        <f t="shared" si="19"/>
        <v>0</v>
      </c>
      <c r="BL164" s="14" t="s">
        <v>144</v>
      </c>
      <c r="BM164" s="161" t="s">
        <v>342</v>
      </c>
    </row>
    <row r="165" spans="1:65" s="2" customFormat="1" ht="24.2" customHeight="1">
      <c r="A165" s="26"/>
      <c r="B165" s="149"/>
      <c r="C165" s="163" t="s">
        <v>243</v>
      </c>
      <c r="D165" s="163" t="s">
        <v>322</v>
      </c>
      <c r="E165" s="164" t="s">
        <v>1488</v>
      </c>
      <c r="F165" s="165" t="s">
        <v>1489</v>
      </c>
      <c r="G165" s="166" t="s">
        <v>1473</v>
      </c>
      <c r="H165" s="190">
        <v>0</v>
      </c>
      <c r="I165" s="168"/>
      <c r="J165" s="168">
        <f t="shared" si="10"/>
        <v>0</v>
      </c>
      <c r="K165" s="169"/>
      <c r="L165" s="170"/>
      <c r="M165" s="171" t="s">
        <v>1</v>
      </c>
      <c r="N165" s="172" t="s">
        <v>39</v>
      </c>
      <c r="O165" s="159">
        <v>0</v>
      </c>
      <c r="P165" s="159">
        <f t="shared" si="11"/>
        <v>0</v>
      </c>
      <c r="Q165" s="159">
        <v>0</v>
      </c>
      <c r="R165" s="159">
        <f t="shared" si="12"/>
        <v>0</v>
      </c>
      <c r="S165" s="159">
        <v>0</v>
      </c>
      <c r="T165" s="160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170</v>
      </c>
      <c r="AT165" s="161" t="s">
        <v>322</v>
      </c>
      <c r="AU165" s="161" t="s">
        <v>86</v>
      </c>
      <c r="AY165" s="14" t="s">
        <v>138</v>
      </c>
      <c r="BE165" s="162">
        <f t="shared" si="14"/>
        <v>0</v>
      </c>
      <c r="BF165" s="162">
        <f t="shared" si="15"/>
        <v>0</v>
      </c>
      <c r="BG165" s="162">
        <f t="shared" si="16"/>
        <v>0</v>
      </c>
      <c r="BH165" s="162">
        <f t="shared" si="17"/>
        <v>0</v>
      </c>
      <c r="BI165" s="162">
        <f t="shared" si="18"/>
        <v>0</v>
      </c>
      <c r="BJ165" s="14" t="s">
        <v>86</v>
      </c>
      <c r="BK165" s="162">
        <f t="shared" si="19"/>
        <v>0</v>
      </c>
      <c r="BL165" s="14" t="s">
        <v>144</v>
      </c>
      <c r="BM165" s="161" t="s">
        <v>350</v>
      </c>
    </row>
    <row r="166" spans="1:65" s="2" customFormat="1" ht="24.2" customHeight="1">
      <c r="A166" s="26"/>
      <c r="B166" s="149"/>
      <c r="C166" s="150" t="s">
        <v>247</v>
      </c>
      <c r="D166" s="150" t="s">
        <v>140</v>
      </c>
      <c r="E166" s="151" t="s">
        <v>1490</v>
      </c>
      <c r="F166" s="152" t="s">
        <v>1491</v>
      </c>
      <c r="G166" s="153" t="s">
        <v>143</v>
      </c>
      <c r="H166" s="191">
        <v>0</v>
      </c>
      <c r="I166" s="155"/>
      <c r="J166" s="155">
        <f t="shared" si="10"/>
        <v>0</v>
      </c>
      <c r="K166" s="156"/>
      <c r="L166" s="27"/>
      <c r="M166" s="157" t="s">
        <v>1</v>
      </c>
      <c r="N166" s="158" t="s">
        <v>39</v>
      </c>
      <c r="O166" s="159">
        <v>0</v>
      </c>
      <c r="P166" s="159">
        <f t="shared" si="11"/>
        <v>0</v>
      </c>
      <c r="Q166" s="159">
        <v>0</v>
      </c>
      <c r="R166" s="159">
        <f t="shared" si="12"/>
        <v>0</v>
      </c>
      <c r="S166" s="159">
        <v>0</v>
      </c>
      <c r="T166" s="160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144</v>
      </c>
      <c r="AT166" s="161" t="s">
        <v>140</v>
      </c>
      <c r="AU166" s="161" t="s">
        <v>86</v>
      </c>
      <c r="AY166" s="14" t="s">
        <v>138</v>
      </c>
      <c r="BE166" s="162">
        <f t="shared" si="14"/>
        <v>0</v>
      </c>
      <c r="BF166" s="162">
        <f t="shared" si="15"/>
        <v>0</v>
      </c>
      <c r="BG166" s="162">
        <f t="shared" si="16"/>
        <v>0</v>
      </c>
      <c r="BH166" s="162">
        <f t="shared" si="17"/>
        <v>0</v>
      </c>
      <c r="BI166" s="162">
        <f t="shared" si="18"/>
        <v>0</v>
      </c>
      <c r="BJ166" s="14" t="s">
        <v>86</v>
      </c>
      <c r="BK166" s="162">
        <f t="shared" si="19"/>
        <v>0</v>
      </c>
      <c r="BL166" s="14" t="s">
        <v>144</v>
      </c>
      <c r="BM166" s="161" t="s">
        <v>358</v>
      </c>
    </row>
    <row r="167" spans="1:65" s="2" customFormat="1" ht="24.2" customHeight="1">
      <c r="A167" s="26"/>
      <c r="B167" s="149"/>
      <c r="C167" s="163" t="s">
        <v>251</v>
      </c>
      <c r="D167" s="163" t="s">
        <v>322</v>
      </c>
      <c r="E167" s="164" t="s">
        <v>1492</v>
      </c>
      <c r="F167" s="165" t="s">
        <v>1493</v>
      </c>
      <c r="G167" s="166" t="s">
        <v>1473</v>
      </c>
      <c r="H167" s="190">
        <v>0</v>
      </c>
      <c r="I167" s="168"/>
      <c r="J167" s="168">
        <f t="shared" si="10"/>
        <v>0</v>
      </c>
      <c r="K167" s="169"/>
      <c r="L167" s="170"/>
      <c r="M167" s="171" t="s">
        <v>1</v>
      </c>
      <c r="N167" s="172" t="s">
        <v>39</v>
      </c>
      <c r="O167" s="159">
        <v>0</v>
      </c>
      <c r="P167" s="159">
        <f t="shared" si="11"/>
        <v>0</v>
      </c>
      <c r="Q167" s="159">
        <v>0</v>
      </c>
      <c r="R167" s="159">
        <f t="shared" si="12"/>
        <v>0</v>
      </c>
      <c r="S167" s="159">
        <v>0</v>
      </c>
      <c r="T167" s="160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170</v>
      </c>
      <c r="AT167" s="161" t="s">
        <v>322</v>
      </c>
      <c r="AU167" s="161" t="s">
        <v>86</v>
      </c>
      <c r="AY167" s="14" t="s">
        <v>138</v>
      </c>
      <c r="BE167" s="162">
        <f t="shared" si="14"/>
        <v>0</v>
      </c>
      <c r="BF167" s="162">
        <f t="shared" si="15"/>
        <v>0</v>
      </c>
      <c r="BG167" s="162">
        <f t="shared" si="16"/>
        <v>0</v>
      </c>
      <c r="BH167" s="162">
        <f t="shared" si="17"/>
        <v>0</v>
      </c>
      <c r="BI167" s="162">
        <f t="shared" si="18"/>
        <v>0</v>
      </c>
      <c r="BJ167" s="14" t="s">
        <v>86</v>
      </c>
      <c r="BK167" s="162">
        <f t="shared" si="19"/>
        <v>0</v>
      </c>
      <c r="BL167" s="14" t="s">
        <v>144</v>
      </c>
      <c r="BM167" s="161" t="s">
        <v>366</v>
      </c>
    </row>
    <row r="168" spans="1:65" s="2" customFormat="1" ht="24.2" customHeight="1">
      <c r="A168" s="26"/>
      <c r="B168" s="149"/>
      <c r="C168" s="163" t="s">
        <v>255</v>
      </c>
      <c r="D168" s="163" t="s">
        <v>322</v>
      </c>
      <c r="E168" s="164" t="s">
        <v>1494</v>
      </c>
      <c r="F168" s="165" t="s">
        <v>1495</v>
      </c>
      <c r="G168" s="166" t="s">
        <v>1473</v>
      </c>
      <c r="H168" s="190">
        <v>0</v>
      </c>
      <c r="I168" s="168"/>
      <c r="J168" s="168">
        <f t="shared" si="10"/>
        <v>0</v>
      </c>
      <c r="K168" s="169"/>
      <c r="L168" s="170"/>
      <c r="M168" s="171" t="s">
        <v>1</v>
      </c>
      <c r="N168" s="172" t="s">
        <v>39</v>
      </c>
      <c r="O168" s="159">
        <v>0</v>
      </c>
      <c r="P168" s="159">
        <f t="shared" si="11"/>
        <v>0</v>
      </c>
      <c r="Q168" s="159">
        <v>0</v>
      </c>
      <c r="R168" s="159">
        <f t="shared" si="12"/>
        <v>0</v>
      </c>
      <c r="S168" s="159">
        <v>0</v>
      </c>
      <c r="T168" s="160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170</v>
      </c>
      <c r="AT168" s="161" t="s">
        <v>322</v>
      </c>
      <c r="AU168" s="161" t="s">
        <v>86</v>
      </c>
      <c r="AY168" s="14" t="s">
        <v>138</v>
      </c>
      <c r="BE168" s="162">
        <f t="shared" si="14"/>
        <v>0</v>
      </c>
      <c r="BF168" s="162">
        <f t="shared" si="15"/>
        <v>0</v>
      </c>
      <c r="BG168" s="162">
        <f t="shared" si="16"/>
        <v>0</v>
      </c>
      <c r="BH168" s="162">
        <f t="shared" si="17"/>
        <v>0</v>
      </c>
      <c r="BI168" s="162">
        <f t="shared" si="18"/>
        <v>0</v>
      </c>
      <c r="BJ168" s="14" t="s">
        <v>86</v>
      </c>
      <c r="BK168" s="162">
        <f t="shared" si="19"/>
        <v>0</v>
      </c>
      <c r="BL168" s="14" t="s">
        <v>144</v>
      </c>
      <c r="BM168" s="161" t="s">
        <v>374</v>
      </c>
    </row>
    <row r="169" spans="1:65" s="2" customFormat="1" ht="24.2" customHeight="1">
      <c r="A169" s="26"/>
      <c r="B169" s="149"/>
      <c r="C169" s="163" t="s">
        <v>259</v>
      </c>
      <c r="D169" s="163" t="s">
        <v>322</v>
      </c>
      <c r="E169" s="164" t="s">
        <v>1496</v>
      </c>
      <c r="F169" s="165" t="s">
        <v>1497</v>
      </c>
      <c r="G169" s="166" t="s">
        <v>1473</v>
      </c>
      <c r="H169" s="190">
        <v>0</v>
      </c>
      <c r="I169" s="168"/>
      <c r="J169" s="168">
        <f t="shared" si="10"/>
        <v>0</v>
      </c>
      <c r="K169" s="169"/>
      <c r="L169" s="170"/>
      <c r="M169" s="171" t="s">
        <v>1</v>
      </c>
      <c r="N169" s="172" t="s">
        <v>39</v>
      </c>
      <c r="O169" s="159">
        <v>0</v>
      </c>
      <c r="P169" s="159">
        <f t="shared" si="11"/>
        <v>0</v>
      </c>
      <c r="Q169" s="159">
        <v>0</v>
      </c>
      <c r="R169" s="159">
        <f t="shared" si="12"/>
        <v>0</v>
      </c>
      <c r="S169" s="159">
        <v>0</v>
      </c>
      <c r="T169" s="160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170</v>
      </c>
      <c r="AT169" s="161" t="s">
        <v>322</v>
      </c>
      <c r="AU169" s="161" t="s">
        <v>86</v>
      </c>
      <c r="AY169" s="14" t="s">
        <v>138</v>
      </c>
      <c r="BE169" s="162">
        <f t="shared" si="14"/>
        <v>0</v>
      </c>
      <c r="BF169" s="162">
        <f t="shared" si="15"/>
        <v>0</v>
      </c>
      <c r="BG169" s="162">
        <f t="shared" si="16"/>
        <v>0</v>
      </c>
      <c r="BH169" s="162">
        <f t="shared" si="17"/>
        <v>0</v>
      </c>
      <c r="BI169" s="162">
        <f t="shared" si="18"/>
        <v>0</v>
      </c>
      <c r="BJ169" s="14" t="s">
        <v>86</v>
      </c>
      <c r="BK169" s="162">
        <f t="shared" si="19"/>
        <v>0</v>
      </c>
      <c r="BL169" s="14" t="s">
        <v>144</v>
      </c>
      <c r="BM169" s="161" t="s">
        <v>382</v>
      </c>
    </row>
    <row r="170" spans="1:65" s="2" customFormat="1" ht="24.2" customHeight="1">
      <c r="A170" s="26"/>
      <c r="B170" s="149"/>
      <c r="C170" s="163" t="s">
        <v>263</v>
      </c>
      <c r="D170" s="163" t="s">
        <v>322</v>
      </c>
      <c r="E170" s="164" t="s">
        <v>1498</v>
      </c>
      <c r="F170" s="165" t="s">
        <v>1499</v>
      </c>
      <c r="G170" s="166" t="s">
        <v>1473</v>
      </c>
      <c r="H170" s="190">
        <v>0</v>
      </c>
      <c r="I170" s="168"/>
      <c r="J170" s="168">
        <f t="shared" si="10"/>
        <v>0</v>
      </c>
      <c r="K170" s="169"/>
      <c r="L170" s="170"/>
      <c r="M170" s="171" t="s">
        <v>1</v>
      </c>
      <c r="N170" s="172" t="s">
        <v>39</v>
      </c>
      <c r="O170" s="159">
        <v>0</v>
      </c>
      <c r="P170" s="159">
        <f t="shared" si="11"/>
        <v>0</v>
      </c>
      <c r="Q170" s="159">
        <v>0</v>
      </c>
      <c r="R170" s="159">
        <f t="shared" si="12"/>
        <v>0</v>
      </c>
      <c r="S170" s="159">
        <v>0</v>
      </c>
      <c r="T170" s="160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170</v>
      </c>
      <c r="AT170" s="161" t="s">
        <v>322</v>
      </c>
      <c r="AU170" s="161" t="s">
        <v>86</v>
      </c>
      <c r="AY170" s="14" t="s">
        <v>138</v>
      </c>
      <c r="BE170" s="162">
        <f t="shared" si="14"/>
        <v>0</v>
      </c>
      <c r="BF170" s="162">
        <f t="shared" si="15"/>
        <v>0</v>
      </c>
      <c r="BG170" s="162">
        <f t="shared" si="16"/>
        <v>0</v>
      </c>
      <c r="BH170" s="162">
        <f t="shared" si="17"/>
        <v>0</v>
      </c>
      <c r="BI170" s="162">
        <f t="shared" si="18"/>
        <v>0</v>
      </c>
      <c r="BJ170" s="14" t="s">
        <v>86</v>
      </c>
      <c r="BK170" s="162">
        <f t="shared" si="19"/>
        <v>0</v>
      </c>
      <c r="BL170" s="14" t="s">
        <v>144</v>
      </c>
      <c r="BM170" s="161" t="s">
        <v>390</v>
      </c>
    </row>
    <row r="171" spans="1:65" s="2" customFormat="1" ht="24.2" customHeight="1">
      <c r="A171" s="26"/>
      <c r="B171" s="149"/>
      <c r="C171" s="163" t="s">
        <v>267</v>
      </c>
      <c r="D171" s="163" t="s">
        <v>322</v>
      </c>
      <c r="E171" s="164" t="s">
        <v>1500</v>
      </c>
      <c r="F171" s="165" t="s">
        <v>1501</v>
      </c>
      <c r="G171" s="166" t="s">
        <v>1473</v>
      </c>
      <c r="H171" s="190">
        <v>0</v>
      </c>
      <c r="I171" s="168"/>
      <c r="J171" s="168">
        <f t="shared" si="10"/>
        <v>0</v>
      </c>
      <c r="K171" s="169"/>
      <c r="L171" s="170"/>
      <c r="M171" s="171" t="s">
        <v>1</v>
      </c>
      <c r="N171" s="172" t="s">
        <v>39</v>
      </c>
      <c r="O171" s="159">
        <v>0</v>
      </c>
      <c r="P171" s="159">
        <f t="shared" si="11"/>
        <v>0</v>
      </c>
      <c r="Q171" s="159">
        <v>0</v>
      </c>
      <c r="R171" s="159">
        <f t="shared" si="12"/>
        <v>0</v>
      </c>
      <c r="S171" s="159">
        <v>0</v>
      </c>
      <c r="T171" s="160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170</v>
      </c>
      <c r="AT171" s="161" t="s">
        <v>322</v>
      </c>
      <c r="AU171" s="161" t="s">
        <v>86</v>
      </c>
      <c r="AY171" s="14" t="s">
        <v>138</v>
      </c>
      <c r="BE171" s="162">
        <f t="shared" si="14"/>
        <v>0</v>
      </c>
      <c r="BF171" s="162">
        <f t="shared" si="15"/>
        <v>0</v>
      </c>
      <c r="BG171" s="162">
        <f t="shared" si="16"/>
        <v>0</v>
      </c>
      <c r="BH171" s="162">
        <f t="shared" si="17"/>
        <v>0</v>
      </c>
      <c r="BI171" s="162">
        <f t="shared" si="18"/>
        <v>0</v>
      </c>
      <c r="BJ171" s="14" t="s">
        <v>86</v>
      </c>
      <c r="BK171" s="162">
        <f t="shared" si="19"/>
        <v>0</v>
      </c>
      <c r="BL171" s="14" t="s">
        <v>144</v>
      </c>
      <c r="BM171" s="161" t="s">
        <v>399</v>
      </c>
    </row>
    <row r="172" spans="1:65" s="2" customFormat="1" ht="24.2" customHeight="1">
      <c r="A172" s="26"/>
      <c r="B172" s="149"/>
      <c r="C172" s="163" t="s">
        <v>271</v>
      </c>
      <c r="D172" s="163" t="s">
        <v>322</v>
      </c>
      <c r="E172" s="164" t="s">
        <v>1502</v>
      </c>
      <c r="F172" s="165" t="s">
        <v>1503</v>
      </c>
      <c r="G172" s="166" t="s">
        <v>1473</v>
      </c>
      <c r="H172" s="190">
        <v>0</v>
      </c>
      <c r="I172" s="168"/>
      <c r="J172" s="168">
        <f t="shared" si="10"/>
        <v>0</v>
      </c>
      <c r="K172" s="169"/>
      <c r="L172" s="170"/>
      <c r="M172" s="171" t="s">
        <v>1</v>
      </c>
      <c r="N172" s="172" t="s">
        <v>39</v>
      </c>
      <c r="O172" s="159">
        <v>0</v>
      </c>
      <c r="P172" s="159">
        <f t="shared" si="11"/>
        <v>0</v>
      </c>
      <c r="Q172" s="159">
        <v>0</v>
      </c>
      <c r="R172" s="159">
        <f t="shared" si="12"/>
        <v>0</v>
      </c>
      <c r="S172" s="159">
        <v>0</v>
      </c>
      <c r="T172" s="160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170</v>
      </c>
      <c r="AT172" s="161" t="s">
        <v>322</v>
      </c>
      <c r="AU172" s="161" t="s">
        <v>86</v>
      </c>
      <c r="AY172" s="14" t="s">
        <v>138</v>
      </c>
      <c r="BE172" s="162">
        <f t="shared" si="14"/>
        <v>0</v>
      </c>
      <c r="BF172" s="162">
        <f t="shared" si="15"/>
        <v>0</v>
      </c>
      <c r="BG172" s="162">
        <f t="shared" si="16"/>
        <v>0</v>
      </c>
      <c r="BH172" s="162">
        <f t="shared" si="17"/>
        <v>0</v>
      </c>
      <c r="BI172" s="162">
        <f t="shared" si="18"/>
        <v>0</v>
      </c>
      <c r="BJ172" s="14" t="s">
        <v>86</v>
      </c>
      <c r="BK172" s="162">
        <f t="shared" si="19"/>
        <v>0</v>
      </c>
      <c r="BL172" s="14" t="s">
        <v>144</v>
      </c>
      <c r="BM172" s="161" t="s">
        <v>407</v>
      </c>
    </row>
    <row r="173" spans="1:65" s="2" customFormat="1" ht="24.2" customHeight="1">
      <c r="A173" s="26"/>
      <c r="B173" s="149"/>
      <c r="C173" s="163" t="s">
        <v>275</v>
      </c>
      <c r="D173" s="163" t="s">
        <v>322</v>
      </c>
      <c r="E173" s="164" t="s">
        <v>1504</v>
      </c>
      <c r="F173" s="165" t="s">
        <v>1505</v>
      </c>
      <c r="G173" s="166" t="s">
        <v>1473</v>
      </c>
      <c r="H173" s="190">
        <v>0</v>
      </c>
      <c r="I173" s="168"/>
      <c r="J173" s="168">
        <f t="shared" si="10"/>
        <v>0</v>
      </c>
      <c r="K173" s="169"/>
      <c r="L173" s="170"/>
      <c r="M173" s="171" t="s">
        <v>1</v>
      </c>
      <c r="N173" s="172" t="s">
        <v>39</v>
      </c>
      <c r="O173" s="159">
        <v>0</v>
      </c>
      <c r="P173" s="159">
        <f t="shared" si="11"/>
        <v>0</v>
      </c>
      <c r="Q173" s="159">
        <v>0</v>
      </c>
      <c r="R173" s="159">
        <f t="shared" si="12"/>
        <v>0</v>
      </c>
      <c r="S173" s="159">
        <v>0</v>
      </c>
      <c r="T173" s="160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170</v>
      </c>
      <c r="AT173" s="161" t="s">
        <v>322</v>
      </c>
      <c r="AU173" s="161" t="s">
        <v>86</v>
      </c>
      <c r="AY173" s="14" t="s">
        <v>138</v>
      </c>
      <c r="BE173" s="162">
        <f t="shared" si="14"/>
        <v>0</v>
      </c>
      <c r="BF173" s="162">
        <f t="shared" si="15"/>
        <v>0</v>
      </c>
      <c r="BG173" s="162">
        <f t="shared" si="16"/>
        <v>0</v>
      </c>
      <c r="BH173" s="162">
        <f t="shared" si="17"/>
        <v>0</v>
      </c>
      <c r="BI173" s="162">
        <f t="shared" si="18"/>
        <v>0</v>
      </c>
      <c r="BJ173" s="14" t="s">
        <v>86</v>
      </c>
      <c r="BK173" s="162">
        <f t="shared" si="19"/>
        <v>0</v>
      </c>
      <c r="BL173" s="14" t="s">
        <v>144</v>
      </c>
      <c r="BM173" s="161" t="s">
        <v>415</v>
      </c>
    </row>
    <row r="174" spans="1:65" s="2" customFormat="1" ht="24.2" customHeight="1">
      <c r="A174" s="26"/>
      <c r="B174" s="149"/>
      <c r="C174" s="163" t="s">
        <v>279</v>
      </c>
      <c r="D174" s="163" t="s">
        <v>322</v>
      </c>
      <c r="E174" s="164" t="s">
        <v>1506</v>
      </c>
      <c r="F174" s="165" t="s">
        <v>1507</v>
      </c>
      <c r="G174" s="166" t="s">
        <v>1473</v>
      </c>
      <c r="H174" s="190">
        <v>0</v>
      </c>
      <c r="I174" s="168"/>
      <c r="J174" s="168">
        <f t="shared" si="10"/>
        <v>0</v>
      </c>
      <c r="K174" s="169"/>
      <c r="L174" s="170"/>
      <c r="M174" s="171" t="s">
        <v>1</v>
      </c>
      <c r="N174" s="172" t="s">
        <v>39</v>
      </c>
      <c r="O174" s="159">
        <v>0</v>
      </c>
      <c r="P174" s="159">
        <f t="shared" si="11"/>
        <v>0</v>
      </c>
      <c r="Q174" s="159">
        <v>0</v>
      </c>
      <c r="R174" s="159">
        <f t="shared" si="12"/>
        <v>0</v>
      </c>
      <c r="S174" s="159">
        <v>0</v>
      </c>
      <c r="T174" s="160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170</v>
      </c>
      <c r="AT174" s="161" t="s">
        <v>322</v>
      </c>
      <c r="AU174" s="161" t="s">
        <v>86</v>
      </c>
      <c r="AY174" s="14" t="s">
        <v>138</v>
      </c>
      <c r="BE174" s="162">
        <f t="shared" si="14"/>
        <v>0</v>
      </c>
      <c r="BF174" s="162">
        <f t="shared" si="15"/>
        <v>0</v>
      </c>
      <c r="BG174" s="162">
        <f t="shared" si="16"/>
        <v>0</v>
      </c>
      <c r="BH174" s="162">
        <f t="shared" si="17"/>
        <v>0</v>
      </c>
      <c r="BI174" s="162">
        <f t="shared" si="18"/>
        <v>0</v>
      </c>
      <c r="BJ174" s="14" t="s">
        <v>86</v>
      </c>
      <c r="BK174" s="162">
        <f t="shared" si="19"/>
        <v>0</v>
      </c>
      <c r="BL174" s="14" t="s">
        <v>144</v>
      </c>
      <c r="BM174" s="161" t="s">
        <v>423</v>
      </c>
    </row>
    <row r="175" spans="1:65" s="2" customFormat="1" ht="21.75" customHeight="1">
      <c r="A175" s="26"/>
      <c r="B175" s="149"/>
      <c r="C175" s="150" t="s">
        <v>283</v>
      </c>
      <c r="D175" s="150" t="s">
        <v>140</v>
      </c>
      <c r="E175" s="151" t="s">
        <v>1508</v>
      </c>
      <c r="F175" s="152" t="s">
        <v>1509</v>
      </c>
      <c r="G175" s="153" t="s">
        <v>143</v>
      </c>
      <c r="H175" s="191">
        <v>0</v>
      </c>
      <c r="I175" s="155"/>
      <c r="J175" s="155">
        <f t="shared" si="10"/>
        <v>0</v>
      </c>
      <c r="K175" s="156"/>
      <c r="L175" s="27"/>
      <c r="M175" s="157" t="s">
        <v>1</v>
      </c>
      <c r="N175" s="158" t="s">
        <v>39</v>
      </c>
      <c r="O175" s="159">
        <v>0</v>
      </c>
      <c r="P175" s="159">
        <f t="shared" si="11"/>
        <v>0</v>
      </c>
      <c r="Q175" s="159">
        <v>0</v>
      </c>
      <c r="R175" s="159">
        <f t="shared" si="12"/>
        <v>0</v>
      </c>
      <c r="S175" s="159">
        <v>0</v>
      </c>
      <c r="T175" s="160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144</v>
      </c>
      <c r="AT175" s="161" t="s">
        <v>140</v>
      </c>
      <c r="AU175" s="161" t="s">
        <v>86</v>
      </c>
      <c r="AY175" s="14" t="s">
        <v>138</v>
      </c>
      <c r="BE175" s="162">
        <f t="shared" si="14"/>
        <v>0</v>
      </c>
      <c r="BF175" s="162">
        <f t="shared" si="15"/>
        <v>0</v>
      </c>
      <c r="BG175" s="162">
        <f t="shared" si="16"/>
        <v>0</v>
      </c>
      <c r="BH175" s="162">
        <f t="shared" si="17"/>
        <v>0</v>
      </c>
      <c r="BI175" s="162">
        <f t="shared" si="18"/>
        <v>0</v>
      </c>
      <c r="BJ175" s="14" t="s">
        <v>86</v>
      </c>
      <c r="BK175" s="162">
        <f t="shared" si="19"/>
        <v>0</v>
      </c>
      <c r="BL175" s="14" t="s">
        <v>144</v>
      </c>
      <c r="BM175" s="161" t="s">
        <v>431</v>
      </c>
    </row>
    <row r="176" spans="1:65" s="2" customFormat="1" ht="24.2" customHeight="1">
      <c r="A176" s="26"/>
      <c r="B176" s="149"/>
      <c r="C176" s="150" t="s">
        <v>288</v>
      </c>
      <c r="D176" s="150" t="s">
        <v>140</v>
      </c>
      <c r="E176" s="151" t="s">
        <v>1510</v>
      </c>
      <c r="F176" s="152" t="s">
        <v>1511</v>
      </c>
      <c r="G176" s="153" t="s">
        <v>143</v>
      </c>
      <c r="H176" s="191">
        <v>0</v>
      </c>
      <c r="I176" s="155"/>
      <c r="J176" s="155">
        <f t="shared" si="10"/>
        <v>0</v>
      </c>
      <c r="K176" s="156"/>
      <c r="L176" s="27"/>
      <c r="M176" s="157" t="s">
        <v>1</v>
      </c>
      <c r="N176" s="158" t="s">
        <v>39</v>
      </c>
      <c r="O176" s="159">
        <v>0</v>
      </c>
      <c r="P176" s="159">
        <f t="shared" si="11"/>
        <v>0</v>
      </c>
      <c r="Q176" s="159">
        <v>0</v>
      </c>
      <c r="R176" s="159">
        <f t="shared" si="12"/>
        <v>0</v>
      </c>
      <c r="S176" s="159">
        <v>0</v>
      </c>
      <c r="T176" s="160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 t="s">
        <v>144</v>
      </c>
      <c r="AT176" s="161" t="s">
        <v>140</v>
      </c>
      <c r="AU176" s="161" t="s">
        <v>86</v>
      </c>
      <c r="AY176" s="14" t="s">
        <v>138</v>
      </c>
      <c r="BE176" s="162">
        <f t="shared" si="14"/>
        <v>0</v>
      </c>
      <c r="BF176" s="162">
        <f t="shared" si="15"/>
        <v>0</v>
      </c>
      <c r="BG176" s="162">
        <f t="shared" si="16"/>
        <v>0</v>
      </c>
      <c r="BH176" s="162">
        <f t="shared" si="17"/>
        <v>0</v>
      </c>
      <c r="BI176" s="162">
        <f t="shared" si="18"/>
        <v>0</v>
      </c>
      <c r="BJ176" s="14" t="s">
        <v>86</v>
      </c>
      <c r="BK176" s="162">
        <f t="shared" si="19"/>
        <v>0</v>
      </c>
      <c r="BL176" s="14" t="s">
        <v>144</v>
      </c>
      <c r="BM176" s="161" t="s">
        <v>439</v>
      </c>
    </row>
    <row r="177" spans="1:65" s="2" customFormat="1" ht="16.5" customHeight="1">
      <c r="A177" s="26"/>
      <c r="B177" s="149"/>
      <c r="C177" s="150" t="s">
        <v>292</v>
      </c>
      <c r="D177" s="150" t="s">
        <v>140</v>
      </c>
      <c r="E177" s="151" t="s">
        <v>1512</v>
      </c>
      <c r="F177" s="152" t="s">
        <v>1513</v>
      </c>
      <c r="G177" s="153" t="s">
        <v>143</v>
      </c>
      <c r="H177" s="191">
        <v>0</v>
      </c>
      <c r="I177" s="155"/>
      <c r="J177" s="155">
        <f t="shared" si="10"/>
        <v>0</v>
      </c>
      <c r="K177" s="156"/>
      <c r="L177" s="27"/>
      <c r="M177" s="157" t="s">
        <v>1</v>
      </c>
      <c r="N177" s="158" t="s">
        <v>39</v>
      </c>
      <c r="O177" s="159">
        <v>0</v>
      </c>
      <c r="P177" s="159">
        <f t="shared" si="11"/>
        <v>0</v>
      </c>
      <c r="Q177" s="159">
        <v>0</v>
      </c>
      <c r="R177" s="159">
        <f t="shared" si="12"/>
        <v>0</v>
      </c>
      <c r="S177" s="159">
        <v>0</v>
      </c>
      <c r="T177" s="160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 t="s">
        <v>144</v>
      </c>
      <c r="AT177" s="161" t="s">
        <v>140</v>
      </c>
      <c r="AU177" s="161" t="s">
        <v>86</v>
      </c>
      <c r="AY177" s="14" t="s">
        <v>138</v>
      </c>
      <c r="BE177" s="162">
        <f t="shared" si="14"/>
        <v>0</v>
      </c>
      <c r="BF177" s="162">
        <f t="shared" si="15"/>
        <v>0</v>
      </c>
      <c r="BG177" s="162">
        <f t="shared" si="16"/>
        <v>0</v>
      </c>
      <c r="BH177" s="162">
        <f t="shared" si="17"/>
        <v>0</v>
      </c>
      <c r="BI177" s="162">
        <f t="shared" si="18"/>
        <v>0</v>
      </c>
      <c r="BJ177" s="14" t="s">
        <v>86</v>
      </c>
      <c r="BK177" s="162">
        <f t="shared" si="19"/>
        <v>0</v>
      </c>
      <c r="BL177" s="14" t="s">
        <v>144</v>
      </c>
      <c r="BM177" s="161" t="s">
        <v>447</v>
      </c>
    </row>
    <row r="178" spans="1:65" s="2" customFormat="1" ht="21.75" customHeight="1">
      <c r="A178" s="26"/>
      <c r="B178" s="149"/>
      <c r="C178" s="150" t="s">
        <v>296</v>
      </c>
      <c r="D178" s="150" t="s">
        <v>140</v>
      </c>
      <c r="E178" s="151" t="s">
        <v>1514</v>
      </c>
      <c r="F178" s="152" t="s">
        <v>1515</v>
      </c>
      <c r="G178" s="153" t="s">
        <v>153</v>
      </c>
      <c r="H178" s="191">
        <v>0</v>
      </c>
      <c r="I178" s="155"/>
      <c r="J178" s="155">
        <f t="shared" si="10"/>
        <v>0</v>
      </c>
      <c r="K178" s="156"/>
      <c r="L178" s="27"/>
      <c r="M178" s="157" t="s">
        <v>1</v>
      </c>
      <c r="N178" s="158" t="s">
        <v>39</v>
      </c>
      <c r="O178" s="159">
        <v>0</v>
      </c>
      <c r="P178" s="159">
        <f t="shared" si="11"/>
        <v>0</v>
      </c>
      <c r="Q178" s="159">
        <v>0</v>
      </c>
      <c r="R178" s="159">
        <f t="shared" si="12"/>
        <v>0</v>
      </c>
      <c r="S178" s="159">
        <v>0</v>
      </c>
      <c r="T178" s="160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 t="s">
        <v>144</v>
      </c>
      <c r="AT178" s="161" t="s">
        <v>140</v>
      </c>
      <c r="AU178" s="161" t="s">
        <v>86</v>
      </c>
      <c r="AY178" s="14" t="s">
        <v>138</v>
      </c>
      <c r="BE178" s="162">
        <f t="shared" si="14"/>
        <v>0</v>
      </c>
      <c r="BF178" s="162">
        <f t="shared" si="15"/>
        <v>0</v>
      </c>
      <c r="BG178" s="162">
        <f t="shared" si="16"/>
        <v>0</v>
      </c>
      <c r="BH178" s="162">
        <f t="shared" si="17"/>
        <v>0</v>
      </c>
      <c r="BI178" s="162">
        <f t="shared" si="18"/>
        <v>0</v>
      </c>
      <c r="BJ178" s="14" t="s">
        <v>86</v>
      </c>
      <c r="BK178" s="162">
        <f t="shared" si="19"/>
        <v>0</v>
      </c>
      <c r="BL178" s="14" t="s">
        <v>144</v>
      </c>
      <c r="BM178" s="161" t="s">
        <v>455</v>
      </c>
    </row>
    <row r="179" spans="1:65" s="2" customFormat="1" ht="24.2" customHeight="1">
      <c r="A179" s="26"/>
      <c r="B179" s="149"/>
      <c r="C179" s="150" t="s">
        <v>301</v>
      </c>
      <c r="D179" s="150" t="s">
        <v>140</v>
      </c>
      <c r="E179" s="151" t="s">
        <v>1516</v>
      </c>
      <c r="F179" s="152" t="s">
        <v>1517</v>
      </c>
      <c r="G179" s="153" t="s">
        <v>1473</v>
      </c>
      <c r="H179" s="191">
        <v>0</v>
      </c>
      <c r="I179" s="155"/>
      <c r="J179" s="155">
        <f t="shared" si="10"/>
        <v>0</v>
      </c>
      <c r="K179" s="156"/>
      <c r="L179" s="27"/>
      <c r="M179" s="157" t="s">
        <v>1</v>
      </c>
      <c r="N179" s="158" t="s">
        <v>39</v>
      </c>
      <c r="O179" s="159">
        <v>0</v>
      </c>
      <c r="P179" s="159">
        <f t="shared" si="11"/>
        <v>0</v>
      </c>
      <c r="Q179" s="159">
        <v>0</v>
      </c>
      <c r="R179" s="159">
        <f t="shared" si="12"/>
        <v>0</v>
      </c>
      <c r="S179" s="159">
        <v>0</v>
      </c>
      <c r="T179" s="160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 t="s">
        <v>144</v>
      </c>
      <c r="AT179" s="161" t="s">
        <v>140</v>
      </c>
      <c r="AU179" s="161" t="s">
        <v>86</v>
      </c>
      <c r="AY179" s="14" t="s">
        <v>138</v>
      </c>
      <c r="BE179" s="162">
        <f t="shared" si="14"/>
        <v>0</v>
      </c>
      <c r="BF179" s="162">
        <f t="shared" si="15"/>
        <v>0</v>
      </c>
      <c r="BG179" s="162">
        <f t="shared" si="16"/>
        <v>0</v>
      </c>
      <c r="BH179" s="162">
        <f t="shared" si="17"/>
        <v>0</v>
      </c>
      <c r="BI179" s="162">
        <f t="shared" si="18"/>
        <v>0</v>
      </c>
      <c r="BJ179" s="14" t="s">
        <v>86</v>
      </c>
      <c r="BK179" s="162">
        <f t="shared" si="19"/>
        <v>0</v>
      </c>
      <c r="BL179" s="14" t="s">
        <v>144</v>
      </c>
      <c r="BM179" s="161" t="s">
        <v>463</v>
      </c>
    </row>
    <row r="180" spans="1:65" s="2" customFormat="1" ht="24.2" customHeight="1">
      <c r="A180" s="26"/>
      <c r="B180" s="149"/>
      <c r="C180" s="150" t="s">
        <v>305</v>
      </c>
      <c r="D180" s="150" t="s">
        <v>140</v>
      </c>
      <c r="E180" s="151" t="s">
        <v>1518</v>
      </c>
      <c r="F180" s="152" t="s">
        <v>1519</v>
      </c>
      <c r="G180" s="153" t="s">
        <v>1473</v>
      </c>
      <c r="H180" s="191">
        <v>0</v>
      </c>
      <c r="I180" s="155"/>
      <c r="J180" s="155">
        <f t="shared" si="10"/>
        <v>0</v>
      </c>
      <c r="K180" s="156"/>
      <c r="L180" s="27"/>
      <c r="M180" s="157" t="s">
        <v>1</v>
      </c>
      <c r="N180" s="158" t="s">
        <v>39</v>
      </c>
      <c r="O180" s="159">
        <v>0</v>
      </c>
      <c r="P180" s="159">
        <f t="shared" si="11"/>
        <v>0</v>
      </c>
      <c r="Q180" s="159">
        <v>0</v>
      </c>
      <c r="R180" s="159">
        <f t="shared" si="12"/>
        <v>0</v>
      </c>
      <c r="S180" s="159">
        <v>0</v>
      </c>
      <c r="T180" s="160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 t="s">
        <v>144</v>
      </c>
      <c r="AT180" s="161" t="s">
        <v>140</v>
      </c>
      <c r="AU180" s="161" t="s">
        <v>86</v>
      </c>
      <c r="AY180" s="14" t="s">
        <v>138</v>
      </c>
      <c r="BE180" s="162">
        <f t="shared" si="14"/>
        <v>0</v>
      </c>
      <c r="BF180" s="162">
        <f t="shared" si="15"/>
        <v>0</v>
      </c>
      <c r="BG180" s="162">
        <f t="shared" si="16"/>
        <v>0</v>
      </c>
      <c r="BH180" s="162">
        <f t="shared" si="17"/>
        <v>0</v>
      </c>
      <c r="BI180" s="162">
        <f t="shared" si="18"/>
        <v>0</v>
      </c>
      <c r="BJ180" s="14" t="s">
        <v>86</v>
      </c>
      <c r="BK180" s="162">
        <f t="shared" si="19"/>
        <v>0</v>
      </c>
      <c r="BL180" s="14" t="s">
        <v>144</v>
      </c>
      <c r="BM180" s="161" t="s">
        <v>471</v>
      </c>
    </row>
    <row r="181" spans="1:65" s="2" customFormat="1" ht="16.5" customHeight="1">
      <c r="A181" s="26"/>
      <c r="B181" s="149"/>
      <c r="C181" s="150" t="s">
        <v>309</v>
      </c>
      <c r="D181" s="150" t="s">
        <v>140</v>
      </c>
      <c r="E181" s="151" t="s">
        <v>1520</v>
      </c>
      <c r="F181" s="152" t="s">
        <v>1521</v>
      </c>
      <c r="G181" s="153" t="s">
        <v>1473</v>
      </c>
      <c r="H181" s="191">
        <v>0</v>
      </c>
      <c r="I181" s="155"/>
      <c r="J181" s="155">
        <f t="shared" si="10"/>
        <v>0</v>
      </c>
      <c r="K181" s="156"/>
      <c r="L181" s="27"/>
      <c r="M181" s="157" t="s">
        <v>1</v>
      </c>
      <c r="N181" s="158" t="s">
        <v>39</v>
      </c>
      <c r="O181" s="159">
        <v>0</v>
      </c>
      <c r="P181" s="159">
        <f t="shared" si="11"/>
        <v>0</v>
      </c>
      <c r="Q181" s="159">
        <v>0</v>
      </c>
      <c r="R181" s="159">
        <f t="shared" si="12"/>
        <v>0</v>
      </c>
      <c r="S181" s="159">
        <v>0</v>
      </c>
      <c r="T181" s="160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 t="s">
        <v>144</v>
      </c>
      <c r="AT181" s="161" t="s">
        <v>140</v>
      </c>
      <c r="AU181" s="161" t="s">
        <v>86</v>
      </c>
      <c r="AY181" s="14" t="s">
        <v>138</v>
      </c>
      <c r="BE181" s="162">
        <f t="shared" si="14"/>
        <v>0</v>
      </c>
      <c r="BF181" s="162">
        <f t="shared" si="15"/>
        <v>0</v>
      </c>
      <c r="BG181" s="162">
        <f t="shared" si="16"/>
        <v>0</v>
      </c>
      <c r="BH181" s="162">
        <f t="shared" si="17"/>
        <v>0</v>
      </c>
      <c r="BI181" s="162">
        <f t="shared" si="18"/>
        <v>0</v>
      </c>
      <c r="BJ181" s="14" t="s">
        <v>86</v>
      </c>
      <c r="BK181" s="162">
        <f t="shared" si="19"/>
        <v>0</v>
      </c>
      <c r="BL181" s="14" t="s">
        <v>144</v>
      </c>
      <c r="BM181" s="161" t="s">
        <v>479</v>
      </c>
    </row>
    <row r="182" spans="1:65" s="2" customFormat="1" ht="16.5" customHeight="1">
      <c r="A182" s="26"/>
      <c r="B182" s="149"/>
      <c r="C182" s="163" t="s">
        <v>313</v>
      </c>
      <c r="D182" s="163" t="s">
        <v>322</v>
      </c>
      <c r="E182" s="164" t="s">
        <v>1522</v>
      </c>
      <c r="F182" s="165" t="s">
        <v>1523</v>
      </c>
      <c r="G182" s="166" t="s">
        <v>1473</v>
      </c>
      <c r="H182" s="190">
        <v>0</v>
      </c>
      <c r="I182" s="168"/>
      <c r="J182" s="168">
        <f t="shared" si="10"/>
        <v>0</v>
      </c>
      <c r="K182" s="169"/>
      <c r="L182" s="170"/>
      <c r="M182" s="171" t="s">
        <v>1</v>
      </c>
      <c r="N182" s="172" t="s">
        <v>39</v>
      </c>
      <c r="O182" s="159">
        <v>0</v>
      </c>
      <c r="P182" s="159">
        <f t="shared" si="11"/>
        <v>0</v>
      </c>
      <c r="Q182" s="159">
        <v>0</v>
      </c>
      <c r="R182" s="159">
        <f t="shared" si="12"/>
        <v>0</v>
      </c>
      <c r="S182" s="159">
        <v>0</v>
      </c>
      <c r="T182" s="160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 t="s">
        <v>170</v>
      </c>
      <c r="AT182" s="161" t="s">
        <v>322</v>
      </c>
      <c r="AU182" s="161" t="s">
        <v>86</v>
      </c>
      <c r="AY182" s="14" t="s">
        <v>138</v>
      </c>
      <c r="BE182" s="162">
        <f t="shared" si="14"/>
        <v>0</v>
      </c>
      <c r="BF182" s="162">
        <f t="shared" si="15"/>
        <v>0</v>
      </c>
      <c r="BG182" s="162">
        <f t="shared" si="16"/>
        <v>0</v>
      </c>
      <c r="BH182" s="162">
        <f t="shared" si="17"/>
        <v>0</v>
      </c>
      <c r="BI182" s="162">
        <f t="shared" si="18"/>
        <v>0</v>
      </c>
      <c r="BJ182" s="14" t="s">
        <v>86</v>
      </c>
      <c r="BK182" s="162">
        <f t="shared" si="19"/>
        <v>0</v>
      </c>
      <c r="BL182" s="14" t="s">
        <v>144</v>
      </c>
      <c r="BM182" s="161" t="s">
        <v>487</v>
      </c>
    </row>
    <row r="183" spans="1:65" s="2" customFormat="1" ht="16.5" customHeight="1">
      <c r="A183" s="26"/>
      <c r="B183" s="149"/>
      <c r="C183" s="163" t="s">
        <v>317</v>
      </c>
      <c r="D183" s="163" t="s">
        <v>322</v>
      </c>
      <c r="E183" s="164" t="s">
        <v>1524</v>
      </c>
      <c r="F183" s="165" t="s">
        <v>1525</v>
      </c>
      <c r="G183" s="166" t="s">
        <v>1473</v>
      </c>
      <c r="H183" s="190">
        <v>0</v>
      </c>
      <c r="I183" s="168"/>
      <c r="J183" s="168">
        <f t="shared" si="10"/>
        <v>0</v>
      </c>
      <c r="K183" s="169"/>
      <c r="L183" s="170"/>
      <c r="M183" s="171" t="s">
        <v>1</v>
      </c>
      <c r="N183" s="172" t="s">
        <v>39</v>
      </c>
      <c r="O183" s="159">
        <v>0</v>
      </c>
      <c r="P183" s="159">
        <f t="shared" si="11"/>
        <v>0</v>
      </c>
      <c r="Q183" s="159">
        <v>0</v>
      </c>
      <c r="R183" s="159">
        <f t="shared" si="12"/>
        <v>0</v>
      </c>
      <c r="S183" s="159">
        <v>0</v>
      </c>
      <c r="T183" s="160">
        <f t="shared" si="13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 t="s">
        <v>170</v>
      </c>
      <c r="AT183" s="161" t="s">
        <v>322</v>
      </c>
      <c r="AU183" s="161" t="s">
        <v>86</v>
      </c>
      <c r="AY183" s="14" t="s">
        <v>138</v>
      </c>
      <c r="BE183" s="162">
        <f t="shared" si="14"/>
        <v>0</v>
      </c>
      <c r="BF183" s="162">
        <f t="shared" si="15"/>
        <v>0</v>
      </c>
      <c r="BG183" s="162">
        <f t="shared" si="16"/>
        <v>0</v>
      </c>
      <c r="BH183" s="162">
        <f t="shared" si="17"/>
        <v>0</v>
      </c>
      <c r="BI183" s="162">
        <f t="shared" si="18"/>
        <v>0</v>
      </c>
      <c r="BJ183" s="14" t="s">
        <v>86</v>
      </c>
      <c r="BK183" s="162">
        <f t="shared" si="19"/>
        <v>0</v>
      </c>
      <c r="BL183" s="14" t="s">
        <v>144</v>
      </c>
      <c r="BM183" s="161" t="s">
        <v>496</v>
      </c>
    </row>
    <row r="184" spans="1:65" s="2" customFormat="1" ht="16.5" customHeight="1">
      <c r="A184" s="26"/>
      <c r="B184" s="149"/>
      <c r="C184" s="163" t="s">
        <v>321</v>
      </c>
      <c r="D184" s="163" t="s">
        <v>322</v>
      </c>
      <c r="E184" s="164" t="s">
        <v>1526</v>
      </c>
      <c r="F184" s="165" t="s">
        <v>1527</v>
      </c>
      <c r="G184" s="166" t="s">
        <v>1473</v>
      </c>
      <c r="H184" s="190">
        <v>0</v>
      </c>
      <c r="I184" s="168"/>
      <c r="J184" s="168">
        <f t="shared" si="10"/>
        <v>0</v>
      </c>
      <c r="K184" s="169"/>
      <c r="L184" s="170"/>
      <c r="M184" s="171" t="s">
        <v>1</v>
      </c>
      <c r="N184" s="172" t="s">
        <v>39</v>
      </c>
      <c r="O184" s="159">
        <v>0</v>
      </c>
      <c r="P184" s="159">
        <f t="shared" si="11"/>
        <v>0</v>
      </c>
      <c r="Q184" s="159">
        <v>0</v>
      </c>
      <c r="R184" s="159">
        <f t="shared" si="12"/>
        <v>0</v>
      </c>
      <c r="S184" s="159">
        <v>0</v>
      </c>
      <c r="T184" s="160">
        <f t="shared" si="13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 t="s">
        <v>170</v>
      </c>
      <c r="AT184" s="161" t="s">
        <v>322</v>
      </c>
      <c r="AU184" s="161" t="s">
        <v>86</v>
      </c>
      <c r="AY184" s="14" t="s">
        <v>138</v>
      </c>
      <c r="BE184" s="162">
        <f t="shared" si="14"/>
        <v>0</v>
      </c>
      <c r="BF184" s="162">
        <f t="shared" si="15"/>
        <v>0</v>
      </c>
      <c r="BG184" s="162">
        <f t="shared" si="16"/>
        <v>0</v>
      </c>
      <c r="BH184" s="162">
        <f t="shared" si="17"/>
        <v>0</v>
      </c>
      <c r="BI184" s="162">
        <f t="shared" si="18"/>
        <v>0</v>
      </c>
      <c r="BJ184" s="14" t="s">
        <v>86</v>
      </c>
      <c r="BK184" s="162">
        <f t="shared" si="19"/>
        <v>0</v>
      </c>
      <c r="BL184" s="14" t="s">
        <v>144</v>
      </c>
      <c r="BM184" s="161" t="s">
        <v>504</v>
      </c>
    </row>
    <row r="185" spans="1:65" s="2" customFormat="1" ht="24.2" customHeight="1">
      <c r="A185" s="26"/>
      <c r="B185" s="149"/>
      <c r="C185" s="150" t="s">
        <v>326</v>
      </c>
      <c r="D185" s="150" t="s">
        <v>140</v>
      </c>
      <c r="E185" s="151" t="s">
        <v>1528</v>
      </c>
      <c r="F185" s="152" t="s">
        <v>1529</v>
      </c>
      <c r="G185" s="153" t="s">
        <v>1473</v>
      </c>
      <c r="H185" s="191">
        <v>0</v>
      </c>
      <c r="I185" s="155"/>
      <c r="J185" s="155">
        <f t="shared" si="10"/>
        <v>0</v>
      </c>
      <c r="K185" s="156"/>
      <c r="L185" s="27"/>
      <c r="M185" s="157" t="s">
        <v>1</v>
      </c>
      <c r="N185" s="158" t="s">
        <v>39</v>
      </c>
      <c r="O185" s="159">
        <v>0</v>
      </c>
      <c r="P185" s="159">
        <f t="shared" si="11"/>
        <v>0</v>
      </c>
      <c r="Q185" s="159">
        <v>0</v>
      </c>
      <c r="R185" s="159">
        <f t="shared" si="12"/>
        <v>0</v>
      </c>
      <c r="S185" s="159">
        <v>0</v>
      </c>
      <c r="T185" s="160">
        <f t="shared" si="13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 t="s">
        <v>144</v>
      </c>
      <c r="AT185" s="161" t="s">
        <v>140</v>
      </c>
      <c r="AU185" s="161" t="s">
        <v>86</v>
      </c>
      <c r="AY185" s="14" t="s">
        <v>138</v>
      </c>
      <c r="BE185" s="162">
        <f t="shared" si="14"/>
        <v>0</v>
      </c>
      <c r="BF185" s="162">
        <f t="shared" si="15"/>
        <v>0</v>
      </c>
      <c r="BG185" s="162">
        <f t="shared" si="16"/>
        <v>0</v>
      </c>
      <c r="BH185" s="162">
        <f t="shared" si="17"/>
        <v>0</v>
      </c>
      <c r="BI185" s="162">
        <f t="shared" si="18"/>
        <v>0</v>
      </c>
      <c r="BJ185" s="14" t="s">
        <v>86</v>
      </c>
      <c r="BK185" s="162">
        <f t="shared" si="19"/>
        <v>0</v>
      </c>
      <c r="BL185" s="14" t="s">
        <v>144</v>
      </c>
      <c r="BM185" s="161" t="s">
        <v>512</v>
      </c>
    </row>
    <row r="186" spans="1:65" s="2" customFormat="1" ht="24.2" customHeight="1">
      <c r="A186" s="26"/>
      <c r="B186" s="149"/>
      <c r="C186" s="150" t="s">
        <v>330</v>
      </c>
      <c r="D186" s="150" t="s">
        <v>140</v>
      </c>
      <c r="E186" s="151" t="s">
        <v>1530</v>
      </c>
      <c r="F186" s="152" t="s">
        <v>1531</v>
      </c>
      <c r="G186" s="153" t="s">
        <v>1473</v>
      </c>
      <c r="H186" s="191">
        <v>0</v>
      </c>
      <c r="I186" s="155"/>
      <c r="J186" s="155">
        <f t="shared" si="10"/>
        <v>0</v>
      </c>
      <c r="K186" s="156"/>
      <c r="L186" s="27"/>
      <c r="M186" s="157" t="s">
        <v>1</v>
      </c>
      <c r="N186" s="158" t="s">
        <v>39</v>
      </c>
      <c r="O186" s="159">
        <v>0</v>
      </c>
      <c r="P186" s="159">
        <f t="shared" si="11"/>
        <v>0</v>
      </c>
      <c r="Q186" s="159">
        <v>0</v>
      </c>
      <c r="R186" s="159">
        <f t="shared" si="12"/>
        <v>0</v>
      </c>
      <c r="S186" s="159">
        <v>0</v>
      </c>
      <c r="T186" s="160">
        <f t="shared" si="13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1" t="s">
        <v>144</v>
      </c>
      <c r="AT186" s="161" t="s">
        <v>140</v>
      </c>
      <c r="AU186" s="161" t="s">
        <v>86</v>
      </c>
      <c r="AY186" s="14" t="s">
        <v>138</v>
      </c>
      <c r="BE186" s="162">
        <f t="shared" si="14"/>
        <v>0</v>
      </c>
      <c r="BF186" s="162">
        <f t="shared" si="15"/>
        <v>0</v>
      </c>
      <c r="BG186" s="162">
        <f t="shared" si="16"/>
        <v>0</v>
      </c>
      <c r="BH186" s="162">
        <f t="shared" si="17"/>
        <v>0</v>
      </c>
      <c r="BI186" s="162">
        <f t="shared" si="18"/>
        <v>0</v>
      </c>
      <c r="BJ186" s="14" t="s">
        <v>86</v>
      </c>
      <c r="BK186" s="162">
        <f t="shared" si="19"/>
        <v>0</v>
      </c>
      <c r="BL186" s="14" t="s">
        <v>144</v>
      </c>
      <c r="BM186" s="161" t="s">
        <v>521</v>
      </c>
    </row>
    <row r="187" spans="1:65" s="2" customFormat="1" ht="16.5" customHeight="1">
      <c r="A187" s="26"/>
      <c r="B187" s="149"/>
      <c r="C187" s="150" t="s">
        <v>334</v>
      </c>
      <c r="D187" s="150" t="s">
        <v>140</v>
      </c>
      <c r="E187" s="151" t="s">
        <v>1532</v>
      </c>
      <c r="F187" s="152" t="s">
        <v>1533</v>
      </c>
      <c r="G187" s="153" t="s">
        <v>1473</v>
      </c>
      <c r="H187" s="191">
        <v>0</v>
      </c>
      <c r="I187" s="155"/>
      <c r="J187" s="155">
        <f t="shared" si="10"/>
        <v>0</v>
      </c>
      <c r="K187" s="156"/>
      <c r="L187" s="27"/>
      <c r="M187" s="157" t="s">
        <v>1</v>
      </c>
      <c r="N187" s="158" t="s">
        <v>39</v>
      </c>
      <c r="O187" s="159">
        <v>0</v>
      </c>
      <c r="P187" s="159">
        <f t="shared" si="11"/>
        <v>0</v>
      </c>
      <c r="Q187" s="159">
        <v>0</v>
      </c>
      <c r="R187" s="159">
        <f t="shared" si="12"/>
        <v>0</v>
      </c>
      <c r="S187" s="159">
        <v>0</v>
      </c>
      <c r="T187" s="160">
        <f t="shared" si="13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 t="s">
        <v>144</v>
      </c>
      <c r="AT187" s="161" t="s">
        <v>140</v>
      </c>
      <c r="AU187" s="161" t="s">
        <v>86</v>
      </c>
      <c r="AY187" s="14" t="s">
        <v>138</v>
      </c>
      <c r="BE187" s="162">
        <f t="shared" si="14"/>
        <v>0</v>
      </c>
      <c r="BF187" s="162">
        <f t="shared" si="15"/>
        <v>0</v>
      </c>
      <c r="BG187" s="162">
        <f t="shared" si="16"/>
        <v>0</v>
      </c>
      <c r="BH187" s="162">
        <f t="shared" si="17"/>
        <v>0</v>
      </c>
      <c r="BI187" s="162">
        <f t="shared" si="18"/>
        <v>0</v>
      </c>
      <c r="BJ187" s="14" t="s">
        <v>86</v>
      </c>
      <c r="BK187" s="162">
        <f t="shared" si="19"/>
        <v>0</v>
      </c>
      <c r="BL187" s="14" t="s">
        <v>144</v>
      </c>
      <c r="BM187" s="161" t="s">
        <v>529</v>
      </c>
    </row>
    <row r="188" spans="1:65" s="2" customFormat="1" ht="21.75" customHeight="1">
      <c r="A188" s="26"/>
      <c r="B188" s="149"/>
      <c r="C188" s="163" t="s">
        <v>338</v>
      </c>
      <c r="D188" s="163" t="s">
        <v>322</v>
      </c>
      <c r="E188" s="164" t="s">
        <v>1534</v>
      </c>
      <c r="F188" s="165" t="s">
        <v>1535</v>
      </c>
      <c r="G188" s="166" t="s">
        <v>1473</v>
      </c>
      <c r="H188" s="167">
        <v>1</v>
      </c>
      <c r="I188" s="180"/>
      <c r="J188" s="168">
        <f t="shared" si="10"/>
        <v>0</v>
      </c>
      <c r="K188" s="169"/>
      <c r="L188" s="170"/>
      <c r="M188" s="171" t="s">
        <v>1</v>
      </c>
      <c r="N188" s="172" t="s">
        <v>39</v>
      </c>
      <c r="O188" s="159">
        <v>0</v>
      </c>
      <c r="P188" s="159">
        <f t="shared" si="11"/>
        <v>0</v>
      </c>
      <c r="Q188" s="159">
        <v>0</v>
      </c>
      <c r="R188" s="159">
        <f t="shared" si="12"/>
        <v>0</v>
      </c>
      <c r="S188" s="159">
        <v>0</v>
      </c>
      <c r="T188" s="160">
        <f t="shared" si="13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 t="s">
        <v>170</v>
      </c>
      <c r="AT188" s="161" t="s">
        <v>322</v>
      </c>
      <c r="AU188" s="161" t="s">
        <v>86</v>
      </c>
      <c r="AY188" s="14" t="s">
        <v>138</v>
      </c>
      <c r="BE188" s="162">
        <f t="shared" si="14"/>
        <v>0</v>
      </c>
      <c r="BF188" s="162">
        <f t="shared" si="15"/>
        <v>0</v>
      </c>
      <c r="BG188" s="162">
        <f t="shared" si="16"/>
        <v>0</v>
      </c>
      <c r="BH188" s="162">
        <f t="shared" si="17"/>
        <v>0</v>
      </c>
      <c r="BI188" s="162">
        <f t="shared" si="18"/>
        <v>0</v>
      </c>
      <c r="BJ188" s="14" t="s">
        <v>86</v>
      </c>
      <c r="BK188" s="162">
        <f t="shared" si="19"/>
        <v>0</v>
      </c>
      <c r="BL188" s="14" t="s">
        <v>144</v>
      </c>
      <c r="BM188" s="161" t="s">
        <v>537</v>
      </c>
    </row>
    <row r="189" spans="1:65" s="2" customFormat="1" ht="21.75" customHeight="1">
      <c r="A189" s="26"/>
      <c r="B189" s="149"/>
      <c r="C189" s="163" t="s">
        <v>342</v>
      </c>
      <c r="D189" s="163" t="s">
        <v>322</v>
      </c>
      <c r="E189" s="164" t="s">
        <v>1536</v>
      </c>
      <c r="F189" s="165" t="s">
        <v>1537</v>
      </c>
      <c r="G189" s="166" t="s">
        <v>1473</v>
      </c>
      <c r="H189" s="190">
        <v>0</v>
      </c>
      <c r="I189" s="168"/>
      <c r="J189" s="168">
        <f t="shared" si="10"/>
        <v>0</v>
      </c>
      <c r="K189" s="169"/>
      <c r="L189" s="170"/>
      <c r="M189" s="171" t="s">
        <v>1</v>
      </c>
      <c r="N189" s="172" t="s">
        <v>39</v>
      </c>
      <c r="O189" s="159">
        <v>0</v>
      </c>
      <c r="P189" s="159">
        <f t="shared" si="11"/>
        <v>0</v>
      </c>
      <c r="Q189" s="159">
        <v>0</v>
      </c>
      <c r="R189" s="159">
        <f t="shared" si="12"/>
        <v>0</v>
      </c>
      <c r="S189" s="159">
        <v>0</v>
      </c>
      <c r="T189" s="160">
        <f t="shared" si="13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 t="s">
        <v>170</v>
      </c>
      <c r="AT189" s="161" t="s">
        <v>322</v>
      </c>
      <c r="AU189" s="161" t="s">
        <v>86</v>
      </c>
      <c r="AY189" s="14" t="s">
        <v>138</v>
      </c>
      <c r="BE189" s="162">
        <f t="shared" si="14"/>
        <v>0</v>
      </c>
      <c r="BF189" s="162">
        <f t="shared" si="15"/>
        <v>0</v>
      </c>
      <c r="BG189" s="162">
        <f t="shared" si="16"/>
        <v>0</v>
      </c>
      <c r="BH189" s="162">
        <f t="shared" si="17"/>
        <v>0</v>
      </c>
      <c r="BI189" s="162">
        <f t="shared" si="18"/>
        <v>0</v>
      </c>
      <c r="BJ189" s="14" t="s">
        <v>86</v>
      </c>
      <c r="BK189" s="162">
        <f t="shared" si="19"/>
        <v>0</v>
      </c>
      <c r="BL189" s="14" t="s">
        <v>144</v>
      </c>
      <c r="BM189" s="161" t="s">
        <v>543</v>
      </c>
    </row>
    <row r="190" spans="1:65" s="2" customFormat="1" ht="21.75" customHeight="1">
      <c r="A190" s="26"/>
      <c r="B190" s="149"/>
      <c r="C190" s="163" t="s">
        <v>346</v>
      </c>
      <c r="D190" s="163" t="s">
        <v>322</v>
      </c>
      <c r="E190" s="164" t="s">
        <v>1538</v>
      </c>
      <c r="F190" s="165" t="s">
        <v>1539</v>
      </c>
      <c r="G190" s="166" t="s">
        <v>1473</v>
      </c>
      <c r="H190" s="190">
        <v>0</v>
      </c>
      <c r="I190" s="168"/>
      <c r="J190" s="168">
        <f t="shared" si="10"/>
        <v>0</v>
      </c>
      <c r="K190" s="169"/>
      <c r="L190" s="170"/>
      <c r="M190" s="171" t="s">
        <v>1</v>
      </c>
      <c r="N190" s="172" t="s">
        <v>39</v>
      </c>
      <c r="O190" s="159">
        <v>0</v>
      </c>
      <c r="P190" s="159">
        <f t="shared" si="11"/>
        <v>0</v>
      </c>
      <c r="Q190" s="159">
        <v>0</v>
      </c>
      <c r="R190" s="159">
        <f t="shared" si="12"/>
        <v>0</v>
      </c>
      <c r="S190" s="159">
        <v>0</v>
      </c>
      <c r="T190" s="160">
        <f t="shared" si="13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 t="s">
        <v>170</v>
      </c>
      <c r="AT190" s="161" t="s">
        <v>322</v>
      </c>
      <c r="AU190" s="161" t="s">
        <v>86</v>
      </c>
      <c r="AY190" s="14" t="s">
        <v>138</v>
      </c>
      <c r="BE190" s="162">
        <f t="shared" si="14"/>
        <v>0</v>
      </c>
      <c r="BF190" s="162">
        <f t="shared" si="15"/>
        <v>0</v>
      </c>
      <c r="BG190" s="162">
        <f t="shared" si="16"/>
        <v>0</v>
      </c>
      <c r="BH190" s="162">
        <f t="shared" si="17"/>
        <v>0</v>
      </c>
      <c r="BI190" s="162">
        <f t="shared" si="18"/>
        <v>0</v>
      </c>
      <c r="BJ190" s="14" t="s">
        <v>86</v>
      </c>
      <c r="BK190" s="162">
        <f t="shared" si="19"/>
        <v>0</v>
      </c>
      <c r="BL190" s="14" t="s">
        <v>144</v>
      </c>
      <c r="BM190" s="161" t="s">
        <v>551</v>
      </c>
    </row>
    <row r="191" spans="1:65" s="2" customFormat="1" ht="16.5" customHeight="1">
      <c r="A191" s="26"/>
      <c r="B191" s="149"/>
      <c r="C191" s="163" t="s">
        <v>350</v>
      </c>
      <c r="D191" s="163" t="s">
        <v>322</v>
      </c>
      <c r="E191" s="164" t="s">
        <v>1540</v>
      </c>
      <c r="F191" s="165" t="s">
        <v>1541</v>
      </c>
      <c r="G191" s="166" t="s">
        <v>1473</v>
      </c>
      <c r="H191" s="190">
        <v>0</v>
      </c>
      <c r="I191" s="168"/>
      <c r="J191" s="168">
        <f t="shared" si="10"/>
        <v>0</v>
      </c>
      <c r="K191" s="169"/>
      <c r="L191" s="170"/>
      <c r="M191" s="171" t="s">
        <v>1</v>
      </c>
      <c r="N191" s="172" t="s">
        <v>39</v>
      </c>
      <c r="O191" s="159">
        <v>0</v>
      </c>
      <c r="P191" s="159">
        <f t="shared" si="11"/>
        <v>0</v>
      </c>
      <c r="Q191" s="159">
        <v>0</v>
      </c>
      <c r="R191" s="159">
        <f t="shared" si="12"/>
        <v>0</v>
      </c>
      <c r="S191" s="159">
        <v>0</v>
      </c>
      <c r="T191" s="160">
        <f t="shared" si="13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 t="s">
        <v>170</v>
      </c>
      <c r="AT191" s="161" t="s">
        <v>322</v>
      </c>
      <c r="AU191" s="161" t="s">
        <v>86</v>
      </c>
      <c r="AY191" s="14" t="s">
        <v>138</v>
      </c>
      <c r="BE191" s="162">
        <f t="shared" si="14"/>
        <v>0</v>
      </c>
      <c r="BF191" s="162">
        <f t="shared" si="15"/>
        <v>0</v>
      </c>
      <c r="BG191" s="162">
        <f t="shared" si="16"/>
        <v>0</v>
      </c>
      <c r="BH191" s="162">
        <f t="shared" si="17"/>
        <v>0</v>
      </c>
      <c r="BI191" s="162">
        <f t="shared" si="18"/>
        <v>0</v>
      </c>
      <c r="BJ191" s="14" t="s">
        <v>86</v>
      </c>
      <c r="BK191" s="162">
        <f t="shared" si="19"/>
        <v>0</v>
      </c>
      <c r="BL191" s="14" t="s">
        <v>144</v>
      </c>
      <c r="BM191" s="161" t="s">
        <v>559</v>
      </c>
    </row>
    <row r="192" spans="1:65" s="2" customFormat="1" ht="16.5" customHeight="1">
      <c r="A192" s="26"/>
      <c r="B192" s="149"/>
      <c r="C192" s="163" t="s">
        <v>354</v>
      </c>
      <c r="D192" s="163" t="s">
        <v>322</v>
      </c>
      <c r="E192" s="164" t="s">
        <v>1542</v>
      </c>
      <c r="F192" s="165" t="s">
        <v>1543</v>
      </c>
      <c r="G192" s="166" t="s">
        <v>1473</v>
      </c>
      <c r="H192" s="190">
        <v>0</v>
      </c>
      <c r="I192" s="168"/>
      <c r="J192" s="168">
        <f t="shared" si="10"/>
        <v>0</v>
      </c>
      <c r="K192" s="169"/>
      <c r="L192" s="170"/>
      <c r="M192" s="171" t="s">
        <v>1</v>
      </c>
      <c r="N192" s="172" t="s">
        <v>39</v>
      </c>
      <c r="O192" s="159">
        <v>0</v>
      </c>
      <c r="P192" s="159">
        <f t="shared" si="11"/>
        <v>0</v>
      </c>
      <c r="Q192" s="159">
        <v>0</v>
      </c>
      <c r="R192" s="159">
        <f t="shared" si="12"/>
        <v>0</v>
      </c>
      <c r="S192" s="159">
        <v>0</v>
      </c>
      <c r="T192" s="160">
        <f t="shared" si="13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 t="s">
        <v>170</v>
      </c>
      <c r="AT192" s="161" t="s">
        <v>322</v>
      </c>
      <c r="AU192" s="161" t="s">
        <v>86</v>
      </c>
      <c r="AY192" s="14" t="s">
        <v>138</v>
      </c>
      <c r="BE192" s="162">
        <f t="shared" si="14"/>
        <v>0</v>
      </c>
      <c r="BF192" s="162">
        <f t="shared" si="15"/>
        <v>0</v>
      </c>
      <c r="BG192" s="162">
        <f t="shared" si="16"/>
        <v>0</v>
      </c>
      <c r="BH192" s="162">
        <f t="shared" si="17"/>
        <v>0</v>
      </c>
      <c r="BI192" s="162">
        <f t="shared" si="18"/>
        <v>0</v>
      </c>
      <c r="BJ192" s="14" t="s">
        <v>86</v>
      </c>
      <c r="BK192" s="162">
        <f t="shared" si="19"/>
        <v>0</v>
      </c>
      <c r="BL192" s="14" t="s">
        <v>144</v>
      </c>
      <c r="BM192" s="161" t="s">
        <v>567</v>
      </c>
    </row>
    <row r="193" spans="1:65" s="2" customFormat="1" ht="16.5" customHeight="1">
      <c r="A193" s="26"/>
      <c r="B193" s="149"/>
      <c r="C193" s="163" t="s">
        <v>358</v>
      </c>
      <c r="D193" s="163" t="s">
        <v>322</v>
      </c>
      <c r="E193" s="164" t="s">
        <v>1544</v>
      </c>
      <c r="F193" s="165" t="s">
        <v>1545</v>
      </c>
      <c r="G193" s="166" t="s">
        <v>1473</v>
      </c>
      <c r="H193" s="190">
        <v>0</v>
      </c>
      <c r="I193" s="168"/>
      <c r="J193" s="168">
        <f t="shared" si="10"/>
        <v>0</v>
      </c>
      <c r="K193" s="169"/>
      <c r="L193" s="170"/>
      <c r="M193" s="171" t="s">
        <v>1</v>
      </c>
      <c r="N193" s="172" t="s">
        <v>39</v>
      </c>
      <c r="O193" s="159">
        <v>0</v>
      </c>
      <c r="P193" s="159">
        <f t="shared" si="11"/>
        <v>0</v>
      </c>
      <c r="Q193" s="159">
        <v>0</v>
      </c>
      <c r="R193" s="159">
        <f t="shared" si="12"/>
        <v>0</v>
      </c>
      <c r="S193" s="159">
        <v>0</v>
      </c>
      <c r="T193" s="160">
        <f t="shared" si="13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 t="s">
        <v>170</v>
      </c>
      <c r="AT193" s="161" t="s">
        <v>322</v>
      </c>
      <c r="AU193" s="161" t="s">
        <v>86</v>
      </c>
      <c r="AY193" s="14" t="s">
        <v>138</v>
      </c>
      <c r="BE193" s="162">
        <f t="shared" si="14"/>
        <v>0</v>
      </c>
      <c r="BF193" s="162">
        <f t="shared" si="15"/>
        <v>0</v>
      </c>
      <c r="BG193" s="162">
        <f t="shared" si="16"/>
        <v>0</v>
      </c>
      <c r="BH193" s="162">
        <f t="shared" si="17"/>
        <v>0</v>
      </c>
      <c r="BI193" s="162">
        <f t="shared" si="18"/>
        <v>0</v>
      </c>
      <c r="BJ193" s="14" t="s">
        <v>86</v>
      </c>
      <c r="BK193" s="162">
        <f t="shared" si="19"/>
        <v>0</v>
      </c>
      <c r="BL193" s="14" t="s">
        <v>144</v>
      </c>
      <c r="BM193" s="161" t="s">
        <v>575</v>
      </c>
    </row>
    <row r="194" spans="1:65" s="2" customFormat="1" ht="21.75" customHeight="1">
      <c r="A194" s="26"/>
      <c r="B194" s="149"/>
      <c r="C194" s="163" t="s">
        <v>362</v>
      </c>
      <c r="D194" s="163" t="s">
        <v>322</v>
      </c>
      <c r="E194" s="164" t="s">
        <v>1546</v>
      </c>
      <c r="F194" s="165" t="s">
        <v>1547</v>
      </c>
      <c r="G194" s="166" t="s">
        <v>1473</v>
      </c>
      <c r="H194" s="190">
        <v>0</v>
      </c>
      <c r="I194" s="168"/>
      <c r="J194" s="168">
        <f t="shared" si="10"/>
        <v>0</v>
      </c>
      <c r="K194" s="169"/>
      <c r="L194" s="170"/>
      <c r="M194" s="171" t="s">
        <v>1</v>
      </c>
      <c r="N194" s="172" t="s">
        <v>39</v>
      </c>
      <c r="O194" s="159">
        <v>0</v>
      </c>
      <c r="P194" s="159">
        <f t="shared" si="11"/>
        <v>0</v>
      </c>
      <c r="Q194" s="159">
        <v>0</v>
      </c>
      <c r="R194" s="159">
        <f t="shared" si="12"/>
        <v>0</v>
      </c>
      <c r="S194" s="159">
        <v>0</v>
      </c>
      <c r="T194" s="160">
        <f t="shared" si="13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 t="s">
        <v>170</v>
      </c>
      <c r="AT194" s="161" t="s">
        <v>322</v>
      </c>
      <c r="AU194" s="161" t="s">
        <v>86</v>
      </c>
      <c r="AY194" s="14" t="s">
        <v>138</v>
      </c>
      <c r="BE194" s="162">
        <f t="shared" si="14"/>
        <v>0</v>
      </c>
      <c r="BF194" s="162">
        <f t="shared" si="15"/>
        <v>0</v>
      </c>
      <c r="BG194" s="162">
        <f t="shared" si="16"/>
        <v>0</v>
      </c>
      <c r="BH194" s="162">
        <f t="shared" si="17"/>
        <v>0</v>
      </c>
      <c r="BI194" s="162">
        <f t="shared" si="18"/>
        <v>0</v>
      </c>
      <c r="BJ194" s="14" t="s">
        <v>86</v>
      </c>
      <c r="BK194" s="162">
        <f t="shared" si="19"/>
        <v>0</v>
      </c>
      <c r="BL194" s="14" t="s">
        <v>144</v>
      </c>
      <c r="BM194" s="161" t="s">
        <v>583</v>
      </c>
    </row>
    <row r="195" spans="1:65" s="2" customFormat="1" ht="24.2" customHeight="1">
      <c r="A195" s="26"/>
      <c r="B195" s="149"/>
      <c r="C195" s="150" t="s">
        <v>366</v>
      </c>
      <c r="D195" s="150" t="s">
        <v>140</v>
      </c>
      <c r="E195" s="151" t="s">
        <v>1548</v>
      </c>
      <c r="F195" s="152" t="s">
        <v>1549</v>
      </c>
      <c r="G195" s="153" t="s">
        <v>1473</v>
      </c>
      <c r="H195" s="191">
        <v>0</v>
      </c>
      <c r="I195" s="155"/>
      <c r="J195" s="155">
        <f t="shared" si="10"/>
        <v>0</v>
      </c>
      <c r="K195" s="156"/>
      <c r="L195" s="27"/>
      <c r="M195" s="157" t="s">
        <v>1</v>
      </c>
      <c r="N195" s="158" t="s">
        <v>39</v>
      </c>
      <c r="O195" s="159">
        <v>0</v>
      </c>
      <c r="P195" s="159">
        <f t="shared" si="11"/>
        <v>0</v>
      </c>
      <c r="Q195" s="159">
        <v>0</v>
      </c>
      <c r="R195" s="159">
        <f t="shared" si="12"/>
        <v>0</v>
      </c>
      <c r="S195" s="159">
        <v>0</v>
      </c>
      <c r="T195" s="160">
        <f t="shared" si="13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 t="s">
        <v>144</v>
      </c>
      <c r="AT195" s="161" t="s">
        <v>140</v>
      </c>
      <c r="AU195" s="161" t="s">
        <v>86</v>
      </c>
      <c r="AY195" s="14" t="s">
        <v>138</v>
      </c>
      <c r="BE195" s="162">
        <f t="shared" si="14"/>
        <v>0</v>
      </c>
      <c r="BF195" s="162">
        <f t="shared" si="15"/>
        <v>0</v>
      </c>
      <c r="BG195" s="162">
        <f t="shared" si="16"/>
        <v>0</v>
      </c>
      <c r="BH195" s="162">
        <f t="shared" si="17"/>
        <v>0</v>
      </c>
      <c r="BI195" s="162">
        <f t="shared" si="18"/>
        <v>0</v>
      </c>
      <c r="BJ195" s="14" t="s">
        <v>86</v>
      </c>
      <c r="BK195" s="162">
        <f t="shared" si="19"/>
        <v>0</v>
      </c>
      <c r="BL195" s="14" t="s">
        <v>144</v>
      </c>
      <c r="BM195" s="161" t="s">
        <v>591</v>
      </c>
    </row>
    <row r="196" spans="1:65" s="2" customFormat="1" ht="16.5" customHeight="1">
      <c r="A196" s="26"/>
      <c r="B196" s="149"/>
      <c r="C196" s="163" t="s">
        <v>370</v>
      </c>
      <c r="D196" s="163" t="s">
        <v>322</v>
      </c>
      <c r="E196" s="164" t="s">
        <v>1550</v>
      </c>
      <c r="F196" s="165" t="s">
        <v>1551</v>
      </c>
      <c r="G196" s="166" t="s">
        <v>1473</v>
      </c>
      <c r="H196" s="190">
        <v>0</v>
      </c>
      <c r="I196" s="168"/>
      <c r="J196" s="168">
        <f t="shared" si="10"/>
        <v>0</v>
      </c>
      <c r="K196" s="169"/>
      <c r="L196" s="170"/>
      <c r="M196" s="171" t="s">
        <v>1</v>
      </c>
      <c r="N196" s="172" t="s">
        <v>39</v>
      </c>
      <c r="O196" s="159">
        <v>0</v>
      </c>
      <c r="P196" s="159">
        <f t="shared" si="11"/>
        <v>0</v>
      </c>
      <c r="Q196" s="159">
        <v>0</v>
      </c>
      <c r="R196" s="159">
        <f t="shared" si="12"/>
        <v>0</v>
      </c>
      <c r="S196" s="159">
        <v>0</v>
      </c>
      <c r="T196" s="160">
        <f t="shared" si="13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 t="s">
        <v>170</v>
      </c>
      <c r="AT196" s="161" t="s">
        <v>322</v>
      </c>
      <c r="AU196" s="161" t="s">
        <v>86</v>
      </c>
      <c r="AY196" s="14" t="s">
        <v>138</v>
      </c>
      <c r="BE196" s="162">
        <f t="shared" si="14"/>
        <v>0</v>
      </c>
      <c r="BF196" s="162">
        <f t="shared" si="15"/>
        <v>0</v>
      </c>
      <c r="BG196" s="162">
        <f t="shared" si="16"/>
        <v>0</v>
      </c>
      <c r="BH196" s="162">
        <f t="shared" si="17"/>
        <v>0</v>
      </c>
      <c r="BI196" s="162">
        <f t="shared" si="18"/>
        <v>0</v>
      </c>
      <c r="BJ196" s="14" t="s">
        <v>86</v>
      </c>
      <c r="BK196" s="162">
        <f t="shared" si="19"/>
        <v>0</v>
      </c>
      <c r="BL196" s="14" t="s">
        <v>144</v>
      </c>
      <c r="BM196" s="161" t="s">
        <v>599</v>
      </c>
    </row>
    <row r="197" spans="1:65" s="12" customFormat="1" ht="22.9" customHeight="1">
      <c r="B197" s="137"/>
      <c r="D197" s="138" t="s">
        <v>72</v>
      </c>
      <c r="E197" s="147" t="s">
        <v>174</v>
      </c>
      <c r="F197" s="147" t="s">
        <v>1552</v>
      </c>
      <c r="J197" s="148">
        <f>BK197</f>
        <v>0</v>
      </c>
      <c r="L197" s="137"/>
      <c r="M197" s="141"/>
      <c r="N197" s="142"/>
      <c r="O197" s="142"/>
      <c r="P197" s="143">
        <f>SUM(P198:P209)</f>
        <v>0</v>
      </c>
      <c r="Q197" s="142"/>
      <c r="R197" s="143">
        <f>SUM(R198:R209)</f>
        <v>0</v>
      </c>
      <c r="S197" s="142"/>
      <c r="T197" s="144">
        <f>SUM(T198:T209)</f>
        <v>0</v>
      </c>
      <c r="AR197" s="138" t="s">
        <v>80</v>
      </c>
      <c r="AT197" s="145" t="s">
        <v>72</v>
      </c>
      <c r="AU197" s="145" t="s">
        <v>80</v>
      </c>
      <c r="AY197" s="138" t="s">
        <v>138</v>
      </c>
      <c r="BK197" s="146">
        <f>SUM(BK198:BK209)</f>
        <v>0</v>
      </c>
    </row>
    <row r="198" spans="1:65" s="2" customFormat="1" ht="16.5" customHeight="1">
      <c r="A198" s="26"/>
      <c r="B198" s="149"/>
      <c r="C198" s="150" t="s">
        <v>374</v>
      </c>
      <c r="D198" s="150" t="s">
        <v>140</v>
      </c>
      <c r="E198" s="151" t="s">
        <v>1553</v>
      </c>
      <c r="F198" s="152" t="s">
        <v>1554</v>
      </c>
      <c r="G198" s="153" t="s">
        <v>153</v>
      </c>
      <c r="H198" s="154">
        <v>5.5</v>
      </c>
      <c r="I198" s="178"/>
      <c r="J198" s="155">
        <f t="shared" ref="J198:J209" si="20">ROUND(I198*H198,2)</f>
        <v>0</v>
      </c>
      <c r="K198" s="156"/>
      <c r="L198" s="27"/>
      <c r="M198" s="157" t="s">
        <v>1</v>
      </c>
      <c r="N198" s="158" t="s">
        <v>39</v>
      </c>
      <c r="O198" s="159">
        <v>0</v>
      </c>
      <c r="P198" s="159">
        <f t="shared" ref="P198:P209" si="21">O198*H198</f>
        <v>0</v>
      </c>
      <c r="Q198" s="159">
        <v>0</v>
      </c>
      <c r="R198" s="159">
        <f t="shared" ref="R198:R209" si="22">Q198*H198</f>
        <v>0</v>
      </c>
      <c r="S198" s="159">
        <v>0</v>
      </c>
      <c r="T198" s="160">
        <f t="shared" ref="T198:T209" si="23"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 t="s">
        <v>144</v>
      </c>
      <c r="AT198" s="161" t="s">
        <v>140</v>
      </c>
      <c r="AU198" s="161" t="s">
        <v>86</v>
      </c>
      <c r="AY198" s="14" t="s">
        <v>138</v>
      </c>
      <c r="BE198" s="162">
        <f t="shared" ref="BE198:BE209" si="24">IF(N198="základná",J198,0)</f>
        <v>0</v>
      </c>
      <c r="BF198" s="162">
        <f t="shared" ref="BF198:BF209" si="25">IF(N198="znížená",J198,0)</f>
        <v>0</v>
      </c>
      <c r="BG198" s="162">
        <f t="shared" ref="BG198:BG209" si="26">IF(N198="zákl. prenesená",J198,0)</f>
        <v>0</v>
      </c>
      <c r="BH198" s="162">
        <f t="shared" ref="BH198:BH209" si="27">IF(N198="zníž. prenesená",J198,0)</f>
        <v>0</v>
      </c>
      <c r="BI198" s="162">
        <f t="shared" ref="BI198:BI209" si="28">IF(N198="nulová",J198,0)</f>
        <v>0</v>
      </c>
      <c r="BJ198" s="14" t="s">
        <v>86</v>
      </c>
      <c r="BK198" s="162">
        <f t="shared" ref="BK198:BK209" si="29">ROUND(I198*H198,2)</f>
        <v>0</v>
      </c>
      <c r="BL198" s="14" t="s">
        <v>144</v>
      </c>
      <c r="BM198" s="161" t="s">
        <v>607</v>
      </c>
    </row>
    <row r="199" spans="1:65" s="2" customFormat="1" ht="21.75" customHeight="1">
      <c r="A199" s="26"/>
      <c r="B199" s="149"/>
      <c r="C199" s="150" t="s">
        <v>378</v>
      </c>
      <c r="D199" s="150" t="s">
        <v>140</v>
      </c>
      <c r="E199" s="151" t="s">
        <v>1555</v>
      </c>
      <c r="F199" s="152" t="s">
        <v>1556</v>
      </c>
      <c r="G199" s="153" t="s">
        <v>143</v>
      </c>
      <c r="H199" s="154">
        <v>45</v>
      </c>
      <c r="I199" s="178"/>
      <c r="J199" s="155">
        <f t="shared" si="20"/>
        <v>0</v>
      </c>
      <c r="K199" s="156"/>
      <c r="L199" s="27"/>
      <c r="M199" s="157" t="s">
        <v>1</v>
      </c>
      <c r="N199" s="158" t="s">
        <v>39</v>
      </c>
      <c r="O199" s="159">
        <v>0</v>
      </c>
      <c r="P199" s="159">
        <f t="shared" si="21"/>
        <v>0</v>
      </c>
      <c r="Q199" s="159">
        <v>0</v>
      </c>
      <c r="R199" s="159">
        <f t="shared" si="22"/>
        <v>0</v>
      </c>
      <c r="S199" s="159">
        <v>0</v>
      </c>
      <c r="T199" s="160">
        <f t="shared" si="23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 t="s">
        <v>144</v>
      </c>
      <c r="AT199" s="161" t="s">
        <v>140</v>
      </c>
      <c r="AU199" s="161" t="s">
        <v>86</v>
      </c>
      <c r="AY199" s="14" t="s">
        <v>138</v>
      </c>
      <c r="BE199" s="162">
        <f t="shared" si="24"/>
        <v>0</v>
      </c>
      <c r="BF199" s="162">
        <f t="shared" si="25"/>
        <v>0</v>
      </c>
      <c r="BG199" s="162">
        <f t="shared" si="26"/>
        <v>0</v>
      </c>
      <c r="BH199" s="162">
        <f t="shared" si="27"/>
        <v>0</v>
      </c>
      <c r="BI199" s="162">
        <f t="shared" si="28"/>
        <v>0</v>
      </c>
      <c r="BJ199" s="14" t="s">
        <v>86</v>
      </c>
      <c r="BK199" s="162">
        <f t="shared" si="29"/>
        <v>0</v>
      </c>
      <c r="BL199" s="14" t="s">
        <v>144</v>
      </c>
      <c r="BM199" s="161" t="s">
        <v>615</v>
      </c>
    </row>
    <row r="200" spans="1:65" s="2" customFormat="1" ht="21.75" customHeight="1">
      <c r="A200" s="26"/>
      <c r="B200" s="149"/>
      <c r="C200" s="150" t="s">
        <v>382</v>
      </c>
      <c r="D200" s="150" t="s">
        <v>140</v>
      </c>
      <c r="E200" s="151" t="s">
        <v>752</v>
      </c>
      <c r="F200" s="152" t="s">
        <v>1557</v>
      </c>
      <c r="G200" s="153" t="s">
        <v>209</v>
      </c>
      <c r="H200" s="154">
        <v>5.94</v>
      </c>
      <c r="I200" s="178"/>
      <c r="J200" s="155">
        <f t="shared" si="20"/>
        <v>0</v>
      </c>
      <c r="K200" s="156"/>
      <c r="L200" s="27"/>
      <c r="M200" s="157" t="s">
        <v>1</v>
      </c>
      <c r="N200" s="158" t="s">
        <v>39</v>
      </c>
      <c r="O200" s="159">
        <v>0</v>
      </c>
      <c r="P200" s="159">
        <f t="shared" si="21"/>
        <v>0</v>
      </c>
      <c r="Q200" s="159">
        <v>0</v>
      </c>
      <c r="R200" s="159">
        <f t="shared" si="22"/>
        <v>0</v>
      </c>
      <c r="S200" s="159">
        <v>0</v>
      </c>
      <c r="T200" s="160">
        <f t="shared" si="23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 t="s">
        <v>144</v>
      </c>
      <c r="AT200" s="161" t="s">
        <v>140</v>
      </c>
      <c r="AU200" s="161" t="s">
        <v>86</v>
      </c>
      <c r="AY200" s="14" t="s">
        <v>138</v>
      </c>
      <c r="BE200" s="162">
        <f t="shared" si="24"/>
        <v>0</v>
      </c>
      <c r="BF200" s="162">
        <f t="shared" si="25"/>
        <v>0</v>
      </c>
      <c r="BG200" s="162">
        <f t="shared" si="26"/>
        <v>0</v>
      </c>
      <c r="BH200" s="162">
        <f t="shared" si="27"/>
        <v>0</v>
      </c>
      <c r="BI200" s="162">
        <f t="shared" si="28"/>
        <v>0</v>
      </c>
      <c r="BJ200" s="14" t="s">
        <v>86</v>
      </c>
      <c r="BK200" s="162">
        <f t="shared" si="29"/>
        <v>0</v>
      </c>
      <c r="BL200" s="14" t="s">
        <v>144</v>
      </c>
      <c r="BM200" s="161" t="s">
        <v>623</v>
      </c>
    </row>
    <row r="201" spans="1:65" s="2" customFormat="1" ht="24.2" customHeight="1">
      <c r="A201" s="26"/>
      <c r="B201" s="149"/>
      <c r="C201" s="150" t="s">
        <v>386</v>
      </c>
      <c r="D201" s="150" t="s">
        <v>140</v>
      </c>
      <c r="E201" s="151" t="s">
        <v>756</v>
      </c>
      <c r="F201" s="152" t="s">
        <v>1558</v>
      </c>
      <c r="G201" s="153" t="s">
        <v>209</v>
      </c>
      <c r="H201" s="154">
        <v>89.1</v>
      </c>
      <c r="I201" s="178"/>
      <c r="J201" s="155">
        <f t="shared" si="20"/>
        <v>0</v>
      </c>
      <c r="K201" s="156"/>
      <c r="L201" s="27"/>
      <c r="M201" s="157" t="s">
        <v>1</v>
      </c>
      <c r="N201" s="158" t="s">
        <v>39</v>
      </c>
      <c r="O201" s="159">
        <v>0</v>
      </c>
      <c r="P201" s="159">
        <f t="shared" si="21"/>
        <v>0</v>
      </c>
      <c r="Q201" s="159">
        <v>0</v>
      </c>
      <c r="R201" s="159">
        <f t="shared" si="22"/>
        <v>0</v>
      </c>
      <c r="S201" s="159">
        <v>0</v>
      </c>
      <c r="T201" s="160">
        <f t="shared" si="23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1" t="s">
        <v>144</v>
      </c>
      <c r="AT201" s="161" t="s">
        <v>140</v>
      </c>
      <c r="AU201" s="161" t="s">
        <v>86</v>
      </c>
      <c r="AY201" s="14" t="s">
        <v>138</v>
      </c>
      <c r="BE201" s="162">
        <f t="shared" si="24"/>
        <v>0</v>
      </c>
      <c r="BF201" s="162">
        <f t="shared" si="25"/>
        <v>0</v>
      </c>
      <c r="BG201" s="162">
        <f t="shared" si="26"/>
        <v>0</v>
      </c>
      <c r="BH201" s="162">
        <f t="shared" si="27"/>
        <v>0</v>
      </c>
      <c r="BI201" s="162">
        <f t="shared" si="28"/>
        <v>0</v>
      </c>
      <c r="BJ201" s="14" t="s">
        <v>86</v>
      </c>
      <c r="BK201" s="162">
        <f t="shared" si="29"/>
        <v>0</v>
      </c>
      <c r="BL201" s="14" t="s">
        <v>144</v>
      </c>
      <c r="BM201" s="161" t="s">
        <v>631</v>
      </c>
    </row>
    <row r="202" spans="1:65" s="2" customFormat="1" ht="16.5" customHeight="1">
      <c r="A202" s="26"/>
      <c r="B202" s="149"/>
      <c r="C202" s="150" t="s">
        <v>390</v>
      </c>
      <c r="D202" s="150" t="s">
        <v>140</v>
      </c>
      <c r="E202" s="151" t="s">
        <v>1559</v>
      </c>
      <c r="F202" s="152" t="s">
        <v>1560</v>
      </c>
      <c r="G202" s="153" t="s">
        <v>209</v>
      </c>
      <c r="H202" s="154">
        <v>5.94</v>
      </c>
      <c r="I202" s="178"/>
      <c r="J202" s="155">
        <f t="shared" si="20"/>
        <v>0</v>
      </c>
      <c r="K202" s="156"/>
      <c r="L202" s="27"/>
      <c r="M202" s="157" t="s">
        <v>1</v>
      </c>
      <c r="N202" s="158" t="s">
        <v>39</v>
      </c>
      <c r="O202" s="159">
        <v>0</v>
      </c>
      <c r="P202" s="159">
        <f t="shared" si="21"/>
        <v>0</v>
      </c>
      <c r="Q202" s="159">
        <v>0</v>
      </c>
      <c r="R202" s="159">
        <f t="shared" si="22"/>
        <v>0</v>
      </c>
      <c r="S202" s="159">
        <v>0</v>
      </c>
      <c r="T202" s="160">
        <f t="shared" si="23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 t="s">
        <v>144</v>
      </c>
      <c r="AT202" s="161" t="s">
        <v>140</v>
      </c>
      <c r="AU202" s="161" t="s">
        <v>86</v>
      </c>
      <c r="AY202" s="14" t="s">
        <v>138</v>
      </c>
      <c r="BE202" s="162">
        <f t="shared" si="24"/>
        <v>0</v>
      </c>
      <c r="BF202" s="162">
        <f t="shared" si="25"/>
        <v>0</v>
      </c>
      <c r="BG202" s="162">
        <f t="shared" si="26"/>
        <v>0</v>
      </c>
      <c r="BH202" s="162">
        <f t="shared" si="27"/>
        <v>0</v>
      </c>
      <c r="BI202" s="162">
        <f t="shared" si="28"/>
        <v>0</v>
      </c>
      <c r="BJ202" s="14" t="s">
        <v>86</v>
      </c>
      <c r="BK202" s="162">
        <f t="shared" si="29"/>
        <v>0</v>
      </c>
      <c r="BL202" s="14" t="s">
        <v>144</v>
      </c>
      <c r="BM202" s="161" t="s">
        <v>639</v>
      </c>
    </row>
    <row r="203" spans="1:65" s="2" customFormat="1" ht="24.2" customHeight="1">
      <c r="A203" s="26"/>
      <c r="B203" s="149"/>
      <c r="C203" s="150" t="s">
        <v>394</v>
      </c>
      <c r="D203" s="150" t="s">
        <v>140</v>
      </c>
      <c r="E203" s="151" t="s">
        <v>1561</v>
      </c>
      <c r="F203" s="152" t="s">
        <v>1562</v>
      </c>
      <c r="G203" s="153" t="s">
        <v>209</v>
      </c>
      <c r="H203" s="154">
        <v>5.94</v>
      </c>
      <c r="I203" s="178"/>
      <c r="J203" s="155">
        <f t="shared" si="20"/>
        <v>0</v>
      </c>
      <c r="K203" s="156"/>
      <c r="L203" s="27"/>
      <c r="M203" s="157" t="s">
        <v>1</v>
      </c>
      <c r="N203" s="158" t="s">
        <v>39</v>
      </c>
      <c r="O203" s="159">
        <v>0</v>
      </c>
      <c r="P203" s="159">
        <f t="shared" si="21"/>
        <v>0</v>
      </c>
      <c r="Q203" s="159">
        <v>0</v>
      </c>
      <c r="R203" s="159">
        <f t="shared" si="22"/>
        <v>0</v>
      </c>
      <c r="S203" s="159">
        <v>0</v>
      </c>
      <c r="T203" s="160">
        <f t="shared" si="23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1" t="s">
        <v>144</v>
      </c>
      <c r="AT203" s="161" t="s">
        <v>140</v>
      </c>
      <c r="AU203" s="161" t="s">
        <v>86</v>
      </c>
      <c r="AY203" s="14" t="s">
        <v>138</v>
      </c>
      <c r="BE203" s="162">
        <f t="shared" si="24"/>
        <v>0</v>
      </c>
      <c r="BF203" s="162">
        <f t="shared" si="25"/>
        <v>0</v>
      </c>
      <c r="BG203" s="162">
        <f t="shared" si="26"/>
        <v>0</v>
      </c>
      <c r="BH203" s="162">
        <f t="shared" si="27"/>
        <v>0</v>
      </c>
      <c r="BI203" s="162">
        <f t="shared" si="28"/>
        <v>0</v>
      </c>
      <c r="BJ203" s="14" t="s">
        <v>86</v>
      </c>
      <c r="BK203" s="162">
        <f t="shared" si="29"/>
        <v>0</v>
      </c>
      <c r="BL203" s="14" t="s">
        <v>144</v>
      </c>
      <c r="BM203" s="161" t="s">
        <v>647</v>
      </c>
    </row>
    <row r="204" spans="1:65" s="2" customFormat="1" ht="24.2" customHeight="1">
      <c r="A204" s="26"/>
      <c r="B204" s="149"/>
      <c r="C204" s="150" t="s">
        <v>399</v>
      </c>
      <c r="D204" s="150" t="s">
        <v>140</v>
      </c>
      <c r="E204" s="151" t="s">
        <v>1563</v>
      </c>
      <c r="F204" s="152" t="s">
        <v>1564</v>
      </c>
      <c r="G204" s="153" t="s">
        <v>209</v>
      </c>
      <c r="H204" s="154">
        <v>176.4</v>
      </c>
      <c r="I204" s="178"/>
      <c r="J204" s="155">
        <f t="shared" si="20"/>
        <v>0</v>
      </c>
      <c r="K204" s="156"/>
      <c r="L204" s="27"/>
      <c r="M204" s="157" t="s">
        <v>1</v>
      </c>
      <c r="N204" s="158" t="s">
        <v>39</v>
      </c>
      <c r="O204" s="159">
        <v>0</v>
      </c>
      <c r="P204" s="159">
        <f t="shared" si="21"/>
        <v>0</v>
      </c>
      <c r="Q204" s="159">
        <v>0</v>
      </c>
      <c r="R204" s="159">
        <f t="shared" si="22"/>
        <v>0</v>
      </c>
      <c r="S204" s="159">
        <v>0</v>
      </c>
      <c r="T204" s="160">
        <f t="shared" si="23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1" t="s">
        <v>144</v>
      </c>
      <c r="AT204" s="161" t="s">
        <v>140</v>
      </c>
      <c r="AU204" s="161" t="s">
        <v>86</v>
      </c>
      <c r="AY204" s="14" t="s">
        <v>138</v>
      </c>
      <c r="BE204" s="162">
        <f t="shared" si="24"/>
        <v>0</v>
      </c>
      <c r="BF204" s="162">
        <f t="shared" si="25"/>
        <v>0</v>
      </c>
      <c r="BG204" s="162">
        <f t="shared" si="26"/>
        <v>0</v>
      </c>
      <c r="BH204" s="162">
        <f t="shared" si="27"/>
        <v>0</v>
      </c>
      <c r="BI204" s="162">
        <f t="shared" si="28"/>
        <v>0</v>
      </c>
      <c r="BJ204" s="14" t="s">
        <v>86</v>
      </c>
      <c r="BK204" s="162">
        <f t="shared" si="29"/>
        <v>0</v>
      </c>
      <c r="BL204" s="14" t="s">
        <v>144</v>
      </c>
      <c r="BM204" s="161" t="s">
        <v>655</v>
      </c>
    </row>
    <row r="205" spans="1:65" s="2" customFormat="1" ht="24.2" customHeight="1">
      <c r="A205" s="26"/>
      <c r="B205" s="149"/>
      <c r="C205" s="150" t="s">
        <v>403</v>
      </c>
      <c r="D205" s="150" t="s">
        <v>140</v>
      </c>
      <c r="E205" s="151" t="s">
        <v>1565</v>
      </c>
      <c r="F205" s="152" t="s">
        <v>1566</v>
      </c>
      <c r="G205" s="153" t="s">
        <v>209</v>
      </c>
      <c r="H205" s="191">
        <v>0</v>
      </c>
      <c r="I205" s="155"/>
      <c r="J205" s="155">
        <f t="shared" si="20"/>
        <v>0</v>
      </c>
      <c r="K205" s="156"/>
      <c r="L205" s="27"/>
      <c r="M205" s="157" t="s">
        <v>1</v>
      </c>
      <c r="N205" s="158" t="s">
        <v>39</v>
      </c>
      <c r="O205" s="159">
        <v>0</v>
      </c>
      <c r="P205" s="159">
        <f t="shared" si="21"/>
        <v>0</v>
      </c>
      <c r="Q205" s="159">
        <v>0</v>
      </c>
      <c r="R205" s="159">
        <f t="shared" si="22"/>
        <v>0</v>
      </c>
      <c r="S205" s="159">
        <v>0</v>
      </c>
      <c r="T205" s="160">
        <f t="shared" si="23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1" t="s">
        <v>144</v>
      </c>
      <c r="AT205" s="161" t="s">
        <v>140</v>
      </c>
      <c r="AU205" s="161" t="s">
        <v>86</v>
      </c>
      <c r="AY205" s="14" t="s">
        <v>138</v>
      </c>
      <c r="BE205" s="162">
        <f t="shared" si="24"/>
        <v>0</v>
      </c>
      <c r="BF205" s="162">
        <f t="shared" si="25"/>
        <v>0</v>
      </c>
      <c r="BG205" s="162">
        <f t="shared" si="26"/>
        <v>0</v>
      </c>
      <c r="BH205" s="162">
        <f t="shared" si="27"/>
        <v>0</v>
      </c>
      <c r="BI205" s="162">
        <f t="shared" si="28"/>
        <v>0</v>
      </c>
      <c r="BJ205" s="14" t="s">
        <v>86</v>
      </c>
      <c r="BK205" s="162">
        <f t="shared" si="29"/>
        <v>0</v>
      </c>
      <c r="BL205" s="14" t="s">
        <v>144</v>
      </c>
      <c r="BM205" s="161" t="s">
        <v>663</v>
      </c>
    </row>
    <row r="206" spans="1:65" s="2" customFormat="1" ht="16.5" customHeight="1">
      <c r="A206" s="26"/>
      <c r="B206" s="149"/>
      <c r="C206" s="150" t="s">
        <v>407</v>
      </c>
      <c r="D206" s="150" t="s">
        <v>140</v>
      </c>
      <c r="E206" s="151" t="s">
        <v>1567</v>
      </c>
      <c r="F206" s="152" t="s">
        <v>1568</v>
      </c>
      <c r="G206" s="153" t="s">
        <v>519</v>
      </c>
      <c r="H206" s="191">
        <v>0</v>
      </c>
      <c r="I206" s="155"/>
      <c r="J206" s="155">
        <f t="shared" si="20"/>
        <v>0</v>
      </c>
      <c r="K206" s="156"/>
      <c r="L206" s="27"/>
      <c r="M206" s="157" t="s">
        <v>1</v>
      </c>
      <c r="N206" s="158" t="s">
        <v>39</v>
      </c>
      <c r="O206" s="159">
        <v>0</v>
      </c>
      <c r="P206" s="159">
        <f t="shared" si="21"/>
        <v>0</v>
      </c>
      <c r="Q206" s="159">
        <v>0</v>
      </c>
      <c r="R206" s="159">
        <f t="shared" si="22"/>
        <v>0</v>
      </c>
      <c r="S206" s="159">
        <v>0</v>
      </c>
      <c r="T206" s="160">
        <f t="shared" si="23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1" t="s">
        <v>144</v>
      </c>
      <c r="AT206" s="161" t="s">
        <v>140</v>
      </c>
      <c r="AU206" s="161" t="s">
        <v>86</v>
      </c>
      <c r="AY206" s="14" t="s">
        <v>138</v>
      </c>
      <c r="BE206" s="162">
        <f t="shared" si="24"/>
        <v>0</v>
      </c>
      <c r="BF206" s="162">
        <f t="shared" si="25"/>
        <v>0</v>
      </c>
      <c r="BG206" s="162">
        <f t="shared" si="26"/>
        <v>0</v>
      </c>
      <c r="BH206" s="162">
        <f t="shared" si="27"/>
        <v>0</v>
      </c>
      <c r="BI206" s="162">
        <f t="shared" si="28"/>
        <v>0</v>
      </c>
      <c r="BJ206" s="14" t="s">
        <v>86</v>
      </c>
      <c r="BK206" s="162">
        <f t="shared" si="29"/>
        <v>0</v>
      </c>
      <c r="BL206" s="14" t="s">
        <v>144</v>
      </c>
      <c r="BM206" s="161" t="s">
        <v>671</v>
      </c>
    </row>
    <row r="207" spans="1:65" s="2" customFormat="1" ht="16.5" customHeight="1">
      <c r="A207" s="26"/>
      <c r="B207" s="149"/>
      <c r="C207" s="163" t="s">
        <v>411</v>
      </c>
      <c r="D207" s="163" t="s">
        <v>322</v>
      </c>
      <c r="E207" s="164" t="s">
        <v>1569</v>
      </c>
      <c r="F207" s="165" t="s">
        <v>1570</v>
      </c>
      <c r="G207" s="166" t="s">
        <v>1473</v>
      </c>
      <c r="H207" s="190">
        <v>0</v>
      </c>
      <c r="I207" s="168"/>
      <c r="J207" s="168">
        <f t="shared" si="20"/>
        <v>0</v>
      </c>
      <c r="K207" s="169"/>
      <c r="L207" s="170"/>
      <c r="M207" s="171" t="s">
        <v>1</v>
      </c>
      <c r="N207" s="172" t="s">
        <v>39</v>
      </c>
      <c r="O207" s="159">
        <v>0</v>
      </c>
      <c r="P207" s="159">
        <f t="shared" si="21"/>
        <v>0</v>
      </c>
      <c r="Q207" s="159">
        <v>0</v>
      </c>
      <c r="R207" s="159">
        <f t="shared" si="22"/>
        <v>0</v>
      </c>
      <c r="S207" s="159">
        <v>0</v>
      </c>
      <c r="T207" s="160">
        <f t="shared" si="23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1" t="s">
        <v>170</v>
      </c>
      <c r="AT207" s="161" t="s">
        <v>322</v>
      </c>
      <c r="AU207" s="161" t="s">
        <v>86</v>
      </c>
      <c r="AY207" s="14" t="s">
        <v>138</v>
      </c>
      <c r="BE207" s="162">
        <f t="shared" si="24"/>
        <v>0</v>
      </c>
      <c r="BF207" s="162">
        <f t="shared" si="25"/>
        <v>0</v>
      </c>
      <c r="BG207" s="162">
        <f t="shared" si="26"/>
        <v>0</v>
      </c>
      <c r="BH207" s="162">
        <f t="shared" si="27"/>
        <v>0</v>
      </c>
      <c r="BI207" s="162">
        <f t="shared" si="28"/>
        <v>0</v>
      </c>
      <c r="BJ207" s="14" t="s">
        <v>86</v>
      </c>
      <c r="BK207" s="162">
        <f t="shared" si="29"/>
        <v>0</v>
      </c>
      <c r="BL207" s="14" t="s">
        <v>144</v>
      </c>
      <c r="BM207" s="161" t="s">
        <v>679</v>
      </c>
    </row>
    <row r="208" spans="1:65" s="2" customFormat="1" ht="16.5" customHeight="1">
      <c r="A208" s="26"/>
      <c r="B208" s="149"/>
      <c r="C208" s="163" t="s">
        <v>415</v>
      </c>
      <c r="D208" s="163" t="s">
        <v>322</v>
      </c>
      <c r="E208" s="164" t="s">
        <v>1571</v>
      </c>
      <c r="F208" s="165" t="s">
        <v>1572</v>
      </c>
      <c r="G208" s="166" t="s">
        <v>1473</v>
      </c>
      <c r="H208" s="190">
        <v>0</v>
      </c>
      <c r="I208" s="168"/>
      <c r="J208" s="168">
        <f t="shared" si="20"/>
        <v>0</v>
      </c>
      <c r="K208" s="169"/>
      <c r="L208" s="170"/>
      <c r="M208" s="171" t="s">
        <v>1</v>
      </c>
      <c r="N208" s="172" t="s">
        <v>39</v>
      </c>
      <c r="O208" s="159">
        <v>0</v>
      </c>
      <c r="P208" s="159">
        <f t="shared" si="21"/>
        <v>0</v>
      </c>
      <c r="Q208" s="159">
        <v>0</v>
      </c>
      <c r="R208" s="159">
        <f t="shared" si="22"/>
        <v>0</v>
      </c>
      <c r="S208" s="159">
        <v>0</v>
      </c>
      <c r="T208" s="160">
        <f t="shared" si="23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1" t="s">
        <v>170</v>
      </c>
      <c r="AT208" s="161" t="s">
        <v>322</v>
      </c>
      <c r="AU208" s="161" t="s">
        <v>86</v>
      </c>
      <c r="AY208" s="14" t="s">
        <v>138</v>
      </c>
      <c r="BE208" s="162">
        <f t="shared" si="24"/>
        <v>0</v>
      </c>
      <c r="BF208" s="162">
        <f t="shared" si="25"/>
        <v>0</v>
      </c>
      <c r="BG208" s="162">
        <f t="shared" si="26"/>
        <v>0</v>
      </c>
      <c r="BH208" s="162">
        <f t="shared" si="27"/>
        <v>0</v>
      </c>
      <c r="BI208" s="162">
        <f t="shared" si="28"/>
        <v>0</v>
      </c>
      <c r="BJ208" s="14" t="s">
        <v>86</v>
      </c>
      <c r="BK208" s="162">
        <f t="shared" si="29"/>
        <v>0</v>
      </c>
      <c r="BL208" s="14" t="s">
        <v>144</v>
      </c>
      <c r="BM208" s="161" t="s">
        <v>687</v>
      </c>
    </row>
    <row r="209" spans="1:65" s="2" customFormat="1" ht="16.5" customHeight="1">
      <c r="A209" s="26"/>
      <c r="B209" s="149"/>
      <c r="C209" s="163" t="s">
        <v>419</v>
      </c>
      <c r="D209" s="163" t="s">
        <v>322</v>
      </c>
      <c r="E209" s="164" t="s">
        <v>1573</v>
      </c>
      <c r="F209" s="165" t="s">
        <v>1574</v>
      </c>
      <c r="G209" s="166" t="s">
        <v>1473</v>
      </c>
      <c r="H209" s="190">
        <v>0</v>
      </c>
      <c r="I209" s="168"/>
      <c r="J209" s="168">
        <f t="shared" si="20"/>
        <v>0</v>
      </c>
      <c r="K209" s="169"/>
      <c r="L209" s="170"/>
      <c r="M209" s="171" t="s">
        <v>1</v>
      </c>
      <c r="N209" s="172" t="s">
        <v>39</v>
      </c>
      <c r="O209" s="159">
        <v>0</v>
      </c>
      <c r="P209" s="159">
        <f t="shared" si="21"/>
        <v>0</v>
      </c>
      <c r="Q209" s="159">
        <v>0</v>
      </c>
      <c r="R209" s="159">
        <f t="shared" si="22"/>
        <v>0</v>
      </c>
      <c r="S209" s="159">
        <v>0</v>
      </c>
      <c r="T209" s="160">
        <f t="shared" si="23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1" t="s">
        <v>170</v>
      </c>
      <c r="AT209" s="161" t="s">
        <v>322</v>
      </c>
      <c r="AU209" s="161" t="s">
        <v>86</v>
      </c>
      <c r="AY209" s="14" t="s">
        <v>138</v>
      </c>
      <c r="BE209" s="162">
        <f t="shared" si="24"/>
        <v>0</v>
      </c>
      <c r="BF209" s="162">
        <f t="shared" si="25"/>
        <v>0</v>
      </c>
      <c r="BG209" s="162">
        <f t="shared" si="26"/>
        <v>0</v>
      </c>
      <c r="BH209" s="162">
        <f t="shared" si="27"/>
        <v>0</v>
      </c>
      <c r="BI209" s="162">
        <f t="shared" si="28"/>
        <v>0</v>
      </c>
      <c r="BJ209" s="14" t="s">
        <v>86</v>
      </c>
      <c r="BK209" s="162">
        <f t="shared" si="29"/>
        <v>0</v>
      </c>
      <c r="BL209" s="14" t="s">
        <v>144</v>
      </c>
      <c r="BM209" s="161" t="s">
        <v>695</v>
      </c>
    </row>
    <row r="210" spans="1:65" s="12" customFormat="1" ht="25.9" customHeight="1">
      <c r="B210" s="137"/>
      <c r="D210" s="138" t="s">
        <v>72</v>
      </c>
      <c r="E210" s="139" t="s">
        <v>776</v>
      </c>
      <c r="F210" s="139" t="s">
        <v>1575</v>
      </c>
      <c r="J210" s="140">
        <f>BK210</f>
        <v>0</v>
      </c>
      <c r="L210" s="137"/>
      <c r="M210" s="141"/>
      <c r="N210" s="142"/>
      <c r="O210" s="142"/>
      <c r="P210" s="143">
        <f>P211+P234+P268+P271</f>
        <v>0</v>
      </c>
      <c r="Q210" s="142"/>
      <c r="R210" s="143">
        <f>R211+R234+R268+R271</f>
        <v>0</v>
      </c>
      <c r="S210" s="142"/>
      <c r="T210" s="144">
        <f>T211+T234+T268+T271</f>
        <v>0</v>
      </c>
      <c r="AR210" s="138" t="s">
        <v>86</v>
      </c>
      <c r="AT210" s="145" t="s">
        <v>72</v>
      </c>
      <c r="AU210" s="145" t="s">
        <v>73</v>
      </c>
      <c r="AY210" s="138" t="s">
        <v>138</v>
      </c>
      <c r="BK210" s="146">
        <f>BK211+BK234+BK268+BK271</f>
        <v>0</v>
      </c>
    </row>
    <row r="211" spans="1:65" s="12" customFormat="1" ht="22.9" customHeight="1">
      <c r="B211" s="137"/>
      <c r="D211" s="138" t="s">
        <v>72</v>
      </c>
      <c r="E211" s="147" t="s">
        <v>1576</v>
      </c>
      <c r="F211" s="147" t="s">
        <v>1577</v>
      </c>
      <c r="J211" s="148">
        <f>BK211</f>
        <v>0</v>
      </c>
      <c r="L211" s="137"/>
      <c r="M211" s="141"/>
      <c r="N211" s="142"/>
      <c r="O211" s="142"/>
      <c r="P211" s="143">
        <f>SUM(P212:P233)</f>
        <v>0</v>
      </c>
      <c r="Q211" s="142"/>
      <c r="R211" s="143">
        <f>SUM(R212:R233)</f>
        <v>0</v>
      </c>
      <c r="S211" s="142"/>
      <c r="T211" s="144">
        <f>SUM(T212:T233)</f>
        <v>0</v>
      </c>
      <c r="AR211" s="138" t="s">
        <v>86</v>
      </c>
      <c r="AT211" s="145" t="s">
        <v>72</v>
      </c>
      <c r="AU211" s="145" t="s">
        <v>80</v>
      </c>
      <c r="AY211" s="138" t="s">
        <v>138</v>
      </c>
      <c r="BK211" s="146">
        <f>SUM(BK212:BK233)</f>
        <v>0</v>
      </c>
    </row>
    <row r="212" spans="1:65" s="2" customFormat="1" ht="16.5" customHeight="1">
      <c r="A212" s="26"/>
      <c r="B212" s="149"/>
      <c r="C212" s="150" t="s">
        <v>423</v>
      </c>
      <c r="D212" s="150" t="s">
        <v>140</v>
      </c>
      <c r="E212" s="151" t="s">
        <v>1578</v>
      </c>
      <c r="F212" s="152" t="s">
        <v>1579</v>
      </c>
      <c r="G212" s="153" t="s">
        <v>143</v>
      </c>
      <c r="H212" s="154">
        <v>330</v>
      </c>
      <c r="I212" s="178"/>
      <c r="J212" s="155">
        <f t="shared" ref="J212:J233" si="30">ROUND(I212*H212,2)</f>
        <v>0</v>
      </c>
      <c r="K212" s="156"/>
      <c r="L212" s="27"/>
      <c r="M212" s="157" t="s">
        <v>1</v>
      </c>
      <c r="N212" s="158" t="s">
        <v>39</v>
      </c>
      <c r="O212" s="159">
        <v>0</v>
      </c>
      <c r="P212" s="159">
        <f t="shared" ref="P212:P233" si="31">O212*H212</f>
        <v>0</v>
      </c>
      <c r="Q212" s="159">
        <v>0</v>
      </c>
      <c r="R212" s="159">
        <f t="shared" ref="R212:R233" si="32">Q212*H212</f>
        <v>0</v>
      </c>
      <c r="S212" s="159">
        <v>0</v>
      </c>
      <c r="T212" s="160">
        <f t="shared" ref="T212:T233" si="33">S212*H212</f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1" t="s">
        <v>202</v>
      </c>
      <c r="AT212" s="161" t="s">
        <v>140</v>
      </c>
      <c r="AU212" s="161" t="s">
        <v>86</v>
      </c>
      <c r="AY212" s="14" t="s">
        <v>138</v>
      </c>
      <c r="BE212" s="162">
        <f t="shared" ref="BE212:BE233" si="34">IF(N212="základná",J212,0)</f>
        <v>0</v>
      </c>
      <c r="BF212" s="162">
        <f t="shared" ref="BF212:BF233" si="35">IF(N212="znížená",J212,0)</f>
        <v>0</v>
      </c>
      <c r="BG212" s="162">
        <f t="shared" ref="BG212:BG233" si="36">IF(N212="zákl. prenesená",J212,0)</f>
        <v>0</v>
      </c>
      <c r="BH212" s="162">
        <f t="shared" ref="BH212:BH233" si="37">IF(N212="zníž. prenesená",J212,0)</f>
        <v>0</v>
      </c>
      <c r="BI212" s="162">
        <f t="shared" ref="BI212:BI233" si="38">IF(N212="nulová",J212,0)</f>
        <v>0</v>
      </c>
      <c r="BJ212" s="14" t="s">
        <v>86</v>
      </c>
      <c r="BK212" s="162">
        <f t="shared" ref="BK212:BK233" si="39">ROUND(I212*H212,2)</f>
        <v>0</v>
      </c>
      <c r="BL212" s="14" t="s">
        <v>202</v>
      </c>
      <c r="BM212" s="161" t="s">
        <v>703</v>
      </c>
    </row>
    <row r="213" spans="1:65" s="2" customFormat="1" ht="16.5" customHeight="1">
      <c r="A213" s="26"/>
      <c r="B213" s="149"/>
      <c r="C213" s="150" t="s">
        <v>427</v>
      </c>
      <c r="D213" s="150" t="s">
        <v>140</v>
      </c>
      <c r="E213" s="151" t="s">
        <v>1580</v>
      </c>
      <c r="F213" s="152" t="s">
        <v>1581</v>
      </c>
      <c r="G213" s="153" t="s">
        <v>143</v>
      </c>
      <c r="H213" s="188">
        <v>0</v>
      </c>
      <c r="I213" s="155"/>
      <c r="J213" s="155">
        <f t="shared" si="30"/>
        <v>0</v>
      </c>
      <c r="K213" s="156"/>
      <c r="L213" s="27"/>
      <c r="M213" s="157" t="s">
        <v>1</v>
      </c>
      <c r="N213" s="158" t="s">
        <v>39</v>
      </c>
      <c r="O213" s="159">
        <v>0</v>
      </c>
      <c r="P213" s="159">
        <f t="shared" si="31"/>
        <v>0</v>
      </c>
      <c r="Q213" s="159">
        <v>0</v>
      </c>
      <c r="R213" s="159">
        <f t="shared" si="32"/>
        <v>0</v>
      </c>
      <c r="S213" s="159">
        <v>0</v>
      </c>
      <c r="T213" s="160">
        <f t="shared" si="33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1" t="s">
        <v>202</v>
      </c>
      <c r="AT213" s="161" t="s">
        <v>140</v>
      </c>
      <c r="AU213" s="161" t="s">
        <v>86</v>
      </c>
      <c r="AY213" s="14" t="s">
        <v>138</v>
      </c>
      <c r="BE213" s="162">
        <f t="shared" si="34"/>
        <v>0</v>
      </c>
      <c r="BF213" s="162">
        <f t="shared" si="35"/>
        <v>0</v>
      </c>
      <c r="BG213" s="162">
        <f t="shared" si="36"/>
        <v>0</v>
      </c>
      <c r="BH213" s="162">
        <f t="shared" si="37"/>
        <v>0</v>
      </c>
      <c r="BI213" s="162">
        <f t="shared" si="38"/>
        <v>0</v>
      </c>
      <c r="BJ213" s="14" t="s">
        <v>86</v>
      </c>
      <c r="BK213" s="162">
        <f t="shared" si="39"/>
        <v>0</v>
      </c>
      <c r="BL213" s="14" t="s">
        <v>202</v>
      </c>
      <c r="BM213" s="161" t="s">
        <v>711</v>
      </c>
    </row>
    <row r="214" spans="1:65" s="2" customFormat="1" ht="16.5" customHeight="1">
      <c r="A214" s="26"/>
      <c r="B214" s="149"/>
      <c r="C214" s="150" t="s">
        <v>431</v>
      </c>
      <c r="D214" s="150" t="s">
        <v>140</v>
      </c>
      <c r="E214" s="151" t="s">
        <v>1582</v>
      </c>
      <c r="F214" s="152" t="s">
        <v>1583</v>
      </c>
      <c r="G214" s="153" t="s">
        <v>143</v>
      </c>
      <c r="H214" s="188">
        <v>0</v>
      </c>
      <c r="I214" s="155"/>
      <c r="J214" s="155">
        <f t="shared" si="30"/>
        <v>0</v>
      </c>
      <c r="K214" s="156"/>
      <c r="L214" s="27"/>
      <c r="M214" s="157" t="s">
        <v>1</v>
      </c>
      <c r="N214" s="158" t="s">
        <v>39</v>
      </c>
      <c r="O214" s="159">
        <v>0</v>
      </c>
      <c r="P214" s="159">
        <f t="shared" si="31"/>
        <v>0</v>
      </c>
      <c r="Q214" s="159">
        <v>0</v>
      </c>
      <c r="R214" s="159">
        <f t="shared" si="32"/>
        <v>0</v>
      </c>
      <c r="S214" s="159">
        <v>0</v>
      </c>
      <c r="T214" s="160">
        <f t="shared" si="33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1" t="s">
        <v>202</v>
      </c>
      <c r="AT214" s="161" t="s">
        <v>140</v>
      </c>
      <c r="AU214" s="161" t="s">
        <v>86</v>
      </c>
      <c r="AY214" s="14" t="s">
        <v>138</v>
      </c>
      <c r="BE214" s="162">
        <f t="shared" si="34"/>
        <v>0</v>
      </c>
      <c r="BF214" s="162">
        <f t="shared" si="35"/>
        <v>0</v>
      </c>
      <c r="BG214" s="162">
        <f t="shared" si="36"/>
        <v>0</v>
      </c>
      <c r="BH214" s="162">
        <f t="shared" si="37"/>
        <v>0</v>
      </c>
      <c r="BI214" s="162">
        <f t="shared" si="38"/>
        <v>0</v>
      </c>
      <c r="BJ214" s="14" t="s">
        <v>86</v>
      </c>
      <c r="BK214" s="162">
        <f t="shared" si="39"/>
        <v>0</v>
      </c>
      <c r="BL214" s="14" t="s">
        <v>202</v>
      </c>
      <c r="BM214" s="161" t="s">
        <v>719</v>
      </c>
    </row>
    <row r="215" spans="1:65" s="2" customFormat="1" ht="16.5" customHeight="1">
      <c r="A215" s="26"/>
      <c r="B215" s="149"/>
      <c r="C215" s="150" t="s">
        <v>435</v>
      </c>
      <c r="D215" s="150" t="s">
        <v>140</v>
      </c>
      <c r="E215" s="151" t="s">
        <v>1584</v>
      </c>
      <c r="F215" s="152" t="s">
        <v>1585</v>
      </c>
      <c r="G215" s="153" t="s">
        <v>143</v>
      </c>
      <c r="H215" s="188">
        <v>0</v>
      </c>
      <c r="I215" s="155"/>
      <c r="J215" s="155">
        <f t="shared" si="30"/>
        <v>0</v>
      </c>
      <c r="K215" s="156"/>
      <c r="L215" s="27"/>
      <c r="M215" s="157" t="s">
        <v>1</v>
      </c>
      <c r="N215" s="158" t="s">
        <v>39</v>
      </c>
      <c r="O215" s="159">
        <v>0</v>
      </c>
      <c r="P215" s="159">
        <f t="shared" si="31"/>
        <v>0</v>
      </c>
      <c r="Q215" s="159">
        <v>0</v>
      </c>
      <c r="R215" s="159">
        <f t="shared" si="32"/>
        <v>0</v>
      </c>
      <c r="S215" s="159">
        <v>0</v>
      </c>
      <c r="T215" s="160">
        <f t="shared" si="33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1" t="s">
        <v>202</v>
      </c>
      <c r="AT215" s="161" t="s">
        <v>140</v>
      </c>
      <c r="AU215" s="161" t="s">
        <v>86</v>
      </c>
      <c r="AY215" s="14" t="s">
        <v>138</v>
      </c>
      <c r="BE215" s="162">
        <f t="shared" si="34"/>
        <v>0</v>
      </c>
      <c r="BF215" s="162">
        <f t="shared" si="35"/>
        <v>0</v>
      </c>
      <c r="BG215" s="162">
        <f t="shared" si="36"/>
        <v>0</v>
      </c>
      <c r="BH215" s="162">
        <f t="shared" si="37"/>
        <v>0</v>
      </c>
      <c r="BI215" s="162">
        <f t="shared" si="38"/>
        <v>0</v>
      </c>
      <c r="BJ215" s="14" t="s">
        <v>86</v>
      </c>
      <c r="BK215" s="162">
        <f t="shared" si="39"/>
        <v>0</v>
      </c>
      <c r="BL215" s="14" t="s">
        <v>202</v>
      </c>
      <c r="BM215" s="161" t="s">
        <v>727</v>
      </c>
    </row>
    <row r="216" spans="1:65" s="2" customFormat="1" ht="16.5" customHeight="1">
      <c r="A216" s="26"/>
      <c r="B216" s="149"/>
      <c r="C216" s="150" t="s">
        <v>439</v>
      </c>
      <c r="D216" s="150" t="s">
        <v>140</v>
      </c>
      <c r="E216" s="151" t="s">
        <v>1586</v>
      </c>
      <c r="F216" s="152" t="s">
        <v>1587</v>
      </c>
      <c r="G216" s="153" t="s">
        <v>143</v>
      </c>
      <c r="H216" s="188">
        <v>0</v>
      </c>
      <c r="I216" s="155"/>
      <c r="J216" s="155">
        <f t="shared" si="30"/>
        <v>0</v>
      </c>
      <c r="K216" s="156"/>
      <c r="L216" s="27"/>
      <c r="M216" s="157" t="s">
        <v>1</v>
      </c>
      <c r="N216" s="158" t="s">
        <v>39</v>
      </c>
      <c r="O216" s="159">
        <v>0</v>
      </c>
      <c r="P216" s="159">
        <f t="shared" si="31"/>
        <v>0</v>
      </c>
      <c r="Q216" s="159">
        <v>0</v>
      </c>
      <c r="R216" s="159">
        <f t="shared" si="32"/>
        <v>0</v>
      </c>
      <c r="S216" s="159">
        <v>0</v>
      </c>
      <c r="T216" s="160">
        <f t="shared" si="33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1" t="s">
        <v>202</v>
      </c>
      <c r="AT216" s="161" t="s">
        <v>140</v>
      </c>
      <c r="AU216" s="161" t="s">
        <v>86</v>
      </c>
      <c r="AY216" s="14" t="s">
        <v>138</v>
      </c>
      <c r="BE216" s="162">
        <f t="shared" si="34"/>
        <v>0</v>
      </c>
      <c r="BF216" s="162">
        <f t="shared" si="35"/>
        <v>0</v>
      </c>
      <c r="BG216" s="162">
        <f t="shared" si="36"/>
        <v>0</v>
      </c>
      <c r="BH216" s="162">
        <f t="shared" si="37"/>
        <v>0</v>
      </c>
      <c r="BI216" s="162">
        <f t="shared" si="38"/>
        <v>0</v>
      </c>
      <c r="BJ216" s="14" t="s">
        <v>86</v>
      </c>
      <c r="BK216" s="162">
        <f t="shared" si="39"/>
        <v>0</v>
      </c>
      <c r="BL216" s="14" t="s">
        <v>202</v>
      </c>
      <c r="BM216" s="161" t="s">
        <v>735</v>
      </c>
    </row>
    <row r="217" spans="1:65" s="2" customFormat="1" ht="24.2" customHeight="1">
      <c r="A217" s="26"/>
      <c r="B217" s="149"/>
      <c r="C217" s="150" t="s">
        <v>443</v>
      </c>
      <c r="D217" s="150" t="s">
        <v>140</v>
      </c>
      <c r="E217" s="151" t="s">
        <v>1588</v>
      </c>
      <c r="F217" s="152" t="s">
        <v>1589</v>
      </c>
      <c r="G217" s="153" t="s">
        <v>143</v>
      </c>
      <c r="H217" s="188">
        <v>0</v>
      </c>
      <c r="I217" s="155"/>
      <c r="J217" s="155">
        <f t="shared" si="30"/>
        <v>0</v>
      </c>
      <c r="K217" s="156"/>
      <c r="L217" s="27"/>
      <c r="M217" s="157" t="s">
        <v>1</v>
      </c>
      <c r="N217" s="158" t="s">
        <v>39</v>
      </c>
      <c r="O217" s="159">
        <v>0</v>
      </c>
      <c r="P217" s="159">
        <f t="shared" si="31"/>
        <v>0</v>
      </c>
      <c r="Q217" s="159">
        <v>0</v>
      </c>
      <c r="R217" s="159">
        <f t="shared" si="32"/>
        <v>0</v>
      </c>
      <c r="S217" s="159">
        <v>0</v>
      </c>
      <c r="T217" s="160">
        <f t="shared" si="33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1" t="s">
        <v>202</v>
      </c>
      <c r="AT217" s="161" t="s">
        <v>140</v>
      </c>
      <c r="AU217" s="161" t="s">
        <v>86</v>
      </c>
      <c r="AY217" s="14" t="s">
        <v>138</v>
      </c>
      <c r="BE217" s="162">
        <f t="shared" si="34"/>
        <v>0</v>
      </c>
      <c r="BF217" s="162">
        <f t="shared" si="35"/>
        <v>0</v>
      </c>
      <c r="BG217" s="162">
        <f t="shared" si="36"/>
        <v>0</v>
      </c>
      <c r="BH217" s="162">
        <f t="shared" si="37"/>
        <v>0</v>
      </c>
      <c r="BI217" s="162">
        <f t="shared" si="38"/>
        <v>0</v>
      </c>
      <c r="BJ217" s="14" t="s">
        <v>86</v>
      </c>
      <c r="BK217" s="162">
        <f t="shared" si="39"/>
        <v>0</v>
      </c>
      <c r="BL217" s="14" t="s">
        <v>202</v>
      </c>
      <c r="BM217" s="161" t="s">
        <v>743</v>
      </c>
    </row>
    <row r="218" spans="1:65" s="2" customFormat="1" ht="24.2" customHeight="1">
      <c r="A218" s="26"/>
      <c r="B218" s="149"/>
      <c r="C218" s="150" t="s">
        <v>447</v>
      </c>
      <c r="D218" s="150" t="s">
        <v>140</v>
      </c>
      <c r="E218" s="151" t="s">
        <v>1590</v>
      </c>
      <c r="F218" s="152" t="s">
        <v>1591</v>
      </c>
      <c r="G218" s="153" t="s">
        <v>143</v>
      </c>
      <c r="H218" s="188">
        <v>0</v>
      </c>
      <c r="I218" s="155"/>
      <c r="J218" s="155">
        <f t="shared" si="30"/>
        <v>0</v>
      </c>
      <c r="K218" s="156"/>
      <c r="L218" s="27"/>
      <c r="M218" s="157" t="s">
        <v>1</v>
      </c>
      <c r="N218" s="158" t="s">
        <v>39</v>
      </c>
      <c r="O218" s="159">
        <v>0</v>
      </c>
      <c r="P218" s="159">
        <f t="shared" si="31"/>
        <v>0</v>
      </c>
      <c r="Q218" s="159">
        <v>0</v>
      </c>
      <c r="R218" s="159">
        <f t="shared" si="32"/>
        <v>0</v>
      </c>
      <c r="S218" s="159">
        <v>0</v>
      </c>
      <c r="T218" s="160">
        <f t="shared" si="33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1" t="s">
        <v>202</v>
      </c>
      <c r="AT218" s="161" t="s">
        <v>140</v>
      </c>
      <c r="AU218" s="161" t="s">
        <v>86</v>
      </c>
      <c r="AY218" s="14" t="s">
        <v>138</v>
      </c>
      <c r="BE218" s="162">
        <f t="shared" si="34"/>
        <v>0</v>
      </c>
      <c r="BF218" s="162">
        <f t="shared" si="35"/>
        <v>0</v>
      </c>
      <c r="BG218" s="162">
        <f t="shared" si="36"/>
        <v>0</v>
      </c>
      <c r="BH218" s="162">
        <f t="shared" si="37"/>
        <v>0</v>
      </c>
      <c r="BI218" s="162">
        <f t="shared" si="38"/>
        <v>0</v>
      </c>
      <c r="BJ218" s="14" t="s">
        <v>86</v>
      </c>
      <c r="BK218" s="162">
        <f t="shared" si="39"/>
        <v>0</v>
      </c>
      <c r="BL218" s="14" t="s">
        <v>202</v>
      </c>
      <c r="BM218" s="161" t="s">
        <v>751</v>
      </c>
    </row>
    <row r="219" spans="1:65" s="2" customFormat="1" ht="21.75" customHeight="1">
      <c r="A219" s="26"/>
      <c r="B219" s="149"/>
      <c r="C219" s="150" t="s">
        <v>451</v>
      </c>
      <c r="D219" s="150" t="s">
        <v>140</v>
      </c>
      <c r="E219" s="151" t="s">
        <v>1592</v>
      </c>
      <c r="F219" s="152" t="s">
        <v>1593</v>
      </c>
      <c r="G219" s="153" t="s">
        <v>1473</v>
      </c>
      <c r="H219" s="188">
        <v>0</v>
      </c>
      <c r="I219" s="155"/>
      <c r="J219" s="155">
        <f t="shared" si="30"/>
        <v>0</v>
      </c>
      <c r="K219" s="156"/>
      <c r="L219" s="27"/>
      <c r="M219" s="157" t="s">
        <v>1</v>
      </c>
      <c r="N219" s="158" t="s">
        <v>39</v>
      </c>
      <c r="O219" s="159">
        <v>0</v>
      </c>
      <c r="P219" s="159">
        <f t="shared" si="31"/>
        <v>0</v>
      </c>
      <c r="Q219" s="159">
        <v>0</v>
      </c>
      <c r="R219" s="159">
        <f t="shared" si="32"/>
        <v>0</v>
      </c>
      <c r="S219" s="159">
        <v>0</v>
      </c>
      <c r="T219" s="160">
        <f t="shared" si="33"/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1" t="s">
        <v>202</v>
      </c>
      <c r="AT219" s="161" t="s">
        <v>140</v>
      </c>
      <c r="AU219" s="161" t="s">
        <v>86</v>
      </c>
      <c r="AY219" s="14" t="s">
        <v>138</v>
      </c>
      <c r="BE219" s="162">
        <f t="shared" si="34"/>
        <v>0</v>
      </c>
      <c r="BF219" s="162">
        <f t="shared" si="35"/>
        <v>0</v>
      </c>
      <c r="BG219" s="162">
        <f t="shared" si="36"/>
        <v>0</v>
      </c>
      <c r="BH219" s="162">
        <f t="shared" si="37"/>
        <v>0</v>
      </c>
      <c r="BI219" s="162">
        <f t="shared" si="38"/>
        <v>0</v>
      </c>
      <c r="BJ219" s="14" t="s">
        <v>86</v>
      </c>
      <c r="BK219" s="162">
        <f t="shared" si="39"/>
        <v>0</v>
      </c>
      <c r="BL219" s="14" t="s">
        <v>202</v>
      </c>
      <c r="BM219" s="161" t="s">
        <v>759</v>
      </c>
    </row>
    <row r="220" spans="1:65" s="2" customFormat="1" ht="21.75" customHeight="1">
      <c r="A220" s="26"/>
      <c r="B220" s="149"/>
      <c r="C220" s="150" t="s">
        <v>455</v>
      </c>
      <c r="D220" s="150" t="s">
        <v>140</v>
      </c>
      <c r="E220" s="151" t="s">
        <v>1594</v>
      </c>
      <c r="F220" s="152" t="s">
        <v>1595</v>
      </c>
      <c r="G220" s="153" t="s">
        <v>1473</v>
      </c>
      <c r="H220" s="188">
        <v>0</v>
      </c>
      <c r="I220" s="155"/>
      <c r="J220" s="155">
        <f t="shared" si="30"/>
        <v>0</v>
      </c>
      <c r="K220" s="156"/>
      <c r="L220" s="27"/>
      <c r="M220" s="157" t="s">
        <v>1</v>
      </c>
      <c r="N220" s="158" t="s">
        <v>39</v>
      </c>
      <c r="O220" s="159">
        <v>0</v>
      </c>
      <c r="P220" s="159">
        <f t="shared" si="31"/>
        <v>0</v>
      </c>
      <c r="Q220" s="159">
        <v>0</v>
      </c>
      <c r="R220" s="159">
        <f t="shared" si="32"/>
        <v>0</v>
      </c>
      <c r="S220" s="159">
        <v>0</v>
      </c>
      <c r="T220" s="160">
        <f t="shared" si="33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1" t="s">
        <v>202</v>
      </c>
      <c r="AT220" s="161" t="s">
        <v>140</v>
      </c>
      <c r="AU220" s="161" t="s">
        <v>86</v>
      </c>
      <c r="AY220" s="14" t="s">
        <v>138</v>
      </c>
      <c r="BE220" s="162">
        <f t="shared" si="34"/>
        <v>0</v>
      </c>
      <c r="BF220" s="162">
        <f t="shared" si="35"/>
        <v>0</v>
      </c>
      <c r="BG220" s="162">
        <f t="shared" si="36"/>
        <v>0</v>
      </c>
      <c r="BH220" s="162">
        <f t="shared" si="37"/>
        <v>0</v>
      </c>
      <c r="BI220" s="162">
        <f t="shared" si="38"/>
        <v>0</v>
      </c>
      <c r="BJ220" s="14" t="s">
        <v>86</v>
      </c>
      <c r="BK220" s="162">
        <f t="shared" si="39"/>
        <v>0</v>
      </c>
      <c r="BL220" s="14" t="s">
        <v>202</v>
      </c>
      <c r="BM220" s="161" t="s">
        <v>767</v>
      </c>
    </row>
    <row r="221" spans="1:65" s="2" customFormat="1" ht="21.75" customHeight="1">
      <c r="A221" s="26"/>
      <c r="B221" s="149"/>
      <c r="C221" s="150" t="s">
        <v>459</v>
      </c>
      <c r="D221" s="150" t="s">
        <v>140</v>
      </c>
      <c r="E221" s="151" t="s">
        <v>1596</v>
      </c>
      <c r="F221" s="152" t="s">
        <v>1597</v>
      </c>
      <c r="G221" s="153" t="s">
        <v>1473</v>
      </c>
      <c r="H221" s="188">
        <v>0</v>
      </c>
      <c r="I221" s="155"/>
      <c r="J221" s="155">
        <f t="shared" si="30"/>
        <v>0</v>
      </c>
      <c r="K221" s="156"/>
      <c r="L221" s="27"/>
      <c r="M221" s="157" t="s">
        <v>1</v>
      </c>
      <c r="N221" s="158" t="s">
        <v>39</v>
      </c>
      <c r="O221" s="159">
        <v>0</v>
      </c>
      <c r="P221" s="159">
        <f t="shared" si="31"/>
        <v>0</v>
      </c>
      <c r="Q221" s="159">
        <v>0</v>
      </c>
      <c r="R221" s="159">
        <f t="shared" si="32"/>
        <v>0</v>
      </c>
      <c r="S221" s="159">
        <v>0</v>
      </c>
      <c r="T221" s="160">
        <f t="shared" si="33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1" t="s">
        <v>202</v>
      </c>
      <c r="AT221" s="161" t="s">
        <v>140</v>
      </c>
      <c r="AU221" s="161" t="s">
        <v>86</v>
      </c>
      <c r="AY221" s="14" t="s">
        <v>138</v>
      </c>
      <c r="BE221" s="162">
        <f t="shared" si="34"/>
        <v>0</v>
      </c>
      <c r="BF221" s="162">
        <f t="shared" si="35"/>
        <v>0</v>
      </c>
      <c r="BG221" s="162">
        <f t="shared" si="36"/>
        <v>0</v>
      </c>
      <c r="BH221" s="162">
        <f t="shared" si="37"/>
        <v>0</v>
      </c>
      <c r="BI221" s="162">
        <f t="shared" si="38"/>
        <v>0</v>
      </c>
      <c r="BJ221" s="14" t="s">
        <v>86</v>
      </c>
      <c r="BK221" s="162">
        <f t="shared" si="39"/>
        <v>0</v>
      </c>
      <c r="BL221" s="14" t="s">
        <v>202</v>
      </c>
      <c r="BM221" s="161" t="s">
        <v>780</v>
      </c>
    </row>
    <row r="222" spans="1:65" s="2" customFormat="1" ht="21.75" customHeight="1">
      <c r="A222" s="26"/>
      <c r="B222" s="149"/>
      <c r="C222" s="150" t="s">
        <v>463</v>
      </c>
      <c r="D222" s="150" t="s">
        <v>140</v>
      </c>
      <c r="E222" s="151" t="s">
        <v>1598</v>
      </c>
      <c r="F222" s="152" t="s">
        <v>1599</v>
      </c>
      <c r="G222" s="153" t="s">
        <v>1473</v>
      </c>
      <c r="H222" s="188">
        <v>0</v>
      </c>
      <c r="I222" s="155"/>
      <c r="J222" s="155">
        <f t="shared" si="30"/>
        <v>0</v>
      </c>
      <c r="K222" s="156"/>
      <c r="L222" s="27"/>
      <c r="M222" s="157" t="s">
        <v>1</v>
      </c>
      <c r="N222" s="158" t="s">
        <v>39</v>
      </c>
      <c r="O222" s="159">
        <v>0</v>
      </c>
      <c r="P222" s="159">
        <f t="shared" si="31"/>
        <v>0</v>
      </c>
      <c r="Q222" s="159">
        <v>0</v>
      </c>
      <c r="R222" s="159">
        <f t="shared" si="32"/>
        <v>0</v>
      </c>
      <c r="S222" s="159">
        <v>0</v>
      </c>
      <c r="T222" s="160">
        <f t="shared" si="33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1" t="s">
        <v>202</v>
      </c>
      <c r="AT222" s="161" t="s">
        <v>140</v>
      </c>
      <c r="AU222" s="161" t="s">
        <v>86</v>
      </c>
      <c r="AY222" s="14" t="s">
        <v>138</v>
      </c>
      <c r="BE222" s="162">
        <f t="shared" si="34"/>
        <v>0</v>
      </c>
      <c r="BF222" s="162">
        <f t="shared" si="35"/>
        <v>0</v>
      </c>
      <c r="BG222" s="162">
        <f t="shared" si="36"/>
        <v>0</v>
      </c>
      <c r="BH222" s="162">
        <f t="shared" si="37"/>
        <v>0</v>
      </c>
      <c r="BI222" s="162">
        <f t="shared" si="38"/>
        <v>0</v>
      </c>
      <c r="BJ222" s="14" t="s">
        <v>86</v>
      </c>
      <c r="BK222" s="162">
        <f t="shared" si="39"/>
        <v>0</v>
      </c>
      <c r="BL222" s="14" t="s">
        <v>202</v>
      </c>
      <c r="BM222" s="161" t="s">
        <v>792</v>
      </c>
    </row>
    <row r="223" spans="1:65" s="2" customFormat="1" ht="21.75" customHeight="1">
      <c r="A223" s="26"/>
      <c r="B223" s="149"/>
      <c r="C223" s="150" t="s">
        <v>467</v>
      </c>
      <c r="D223" s="150" t="s">
        <v>140</v>
      </c>
      <c r="E223" s="151" t="s">
        <v>1600</v>
      </c>
      <c r="F223" s="152" t="s">
        <v>1601</v>
      </c>
      <c r="G223" s="153" t="s">
        <v>1473</v>
      </c>
      <c r="H223" s="188">
        <v>0</v>
      </c>
      <c r="I223" s="155"/>
      <c r="J223" s="155">
        <f t="shared" si="30"/>
        <v>0</v>
      </c>
      <c r="K223" s="156"/>
      <c r="L223" s="27"/>
      <c r="M223" s="157" t="s">
        <v>1</v>
      </c>
      <c r="N223" s="158" t="s">
        <v>39</v>
      </c>
      <c r="O223" s="159">
        <v>0</v>
      </c>
      <c r="P223" s="159">
        <f t="shared" si="31"/>
        <v>0</v>
      </c>
      <c r="Q223" s="159">
        <v>0</v>
      </c>
      <c r="R223" s="159">
        <f t="shared" si="32"/>
        <v>0</v>
      </c>
      <c r="S223" s="159">
        <v>0</v>
      </c>
      <c r="T223" s="160">
        <f t="shared" si="33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1" t="s">
        <v>202</v>
      </c>
      <c r="AT223" s="161" t="s">
        <v>140</v>
      </c>
      <c r="AU223" s="161" t="s">
        <v>86</v>
      </c>
      <c r="AY223" s="14" t="s">
        <v>138</v>
      </c>
      <c r="BE223" s="162">
        <f t="shared" si="34"/>
        <v>0</v>
      </c>
      <c r="BF223" s="162">
        <f t="shared" si="35"/>
        <v>0</v>
      </c>
      <c r="BG223" s="162">
        <f t="shared" si="36"/>
        <v>0</v>
      </c>
      <c r="BH223" s="162">
        <f t="shared" si="37"/>
        <v>0</v>
      </c>
      <c r="BI223" s="162">
        <f t="shared" si="38"/>
        <v>0</v>
      </c>
      <c r="BJ223" s="14" t="s">
        <v>86</v>
      </c>
      <c r="BK223" s="162">
        <f t="shared" si="39"/>
        <v>0</v>
      </c>
      <c r="BL223" s="14" t="s">
        <v>202</v>
      </c>
      <c r="BM223" s="161" t="s">
        <v>800</v>
      </c>
    </row>
    <row r="224" spans="1:65" s="2" customFormat="1" ht="24.2" customHeight="1">
      <c r="A224" s="26"/>
      <c r="B224" s="149"/>
      <c r="C224" s="150" t="s">
        <v>471</v>
      </c>
      <c r="D224" s="150" t="s">
        <v>140</v>
      </c>
      <c r="E224" s="151" t="s">
        <v>1602</v>
      </c>
      <c r="F224" s="152" t="s">
        <v>1603</v>
      </c>
      <c r="G224" s="153" t="s">
        <v>1473</v>
      </c>
      <c r="H224" s="188">
        <v>0</v>
      </c>
      <c r="I224" s="155"/>
      <c r="J224" s="155">
        <f t="shared" si="30"/>
        <v>0</v>
      </c>
      <c r="K224" s="156"/>
      <c r="L224" s="27"/>
      <c r="M224" s="157" t="s">
        <v>1</v>
      </c>
      <c r="N224" s="158" t="s">
        <v>39</v>
      </c>
      <c r="O224" s="159">
        <v>0</v>
      </c>
      <c r="P224" s="159">
        <f t="shared" si="31"/>
        <v>0</v>
      </c>
      <c r="Q224" s="159">
        <v>0</v>
      </c>
      <c r="R224" s="159">
        <f t="shared" si="32"/>
        <v>0</v>
      </c>
      <c r="S224" s="159">
        <v>0</v>
      </c>
      <c r="T224" s="160">
        <f t="shared" si="33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1" t="s">
        <v>202</v>
      </c>
      <c r="AT224" s="161" t="s">
        <v>140</v>
      </c>
      <c r="AU224" s="161" t="s">
        <v>86</v>
      </c>
      <c r="AY224" s="14" t="s">
        <v>138</v>
      </c>
      <c r="BE224" s="162">
        <f t="shared" si="34"/>
        <v>0</v>
      </c>
      <c r="BF224" s="162">
        <f t="shared" si="35"/>
        <v>0</v>
      </c>
      <c r="BG224" s="162">
        <f t="shared" si="36"/>
        <v>0</v>
      </c>
      <c r="BH224" s="162">
        <f t="shared" si="37"/>
        <v>0</v>
      </c>
      <c r="BI224" s="162">
        <f t="shared" si="38"/>
        <v>0</v>
      </c>
      <c r="BJ224" s="14" t="s">
        <v>86</v>
      </c>
      <c r="BK224" s="162">
        <f t="shared" si="39"/>
        <v>0</v>
      </c>
      <c r="BL224" s="14" t="s">
        <v>202</v>
      </c>
      <c r="BM224" s="161" t="s">
        <v>808</v>
      </c>
    </row>
    <row r="225" spans="1:65" s="2" customFormat="1" ht="16.5" customHeight="1">
      <c r="A225" s="26"/>
      <c r="B225" s="149"/>
      <c r="C225" s="150" t="s">
        <v>475</v>
      </c>
      <c r="D225" s="150" t="s">
        <v>140</v>
      </c>
      <c r="E225" s="151" t="s">
        <v>1604</v>
      </c>
      <c r="F225" s="152" t="s">
        <v>1605</v>
      </c>
      <c r="G225" s="153" t="s">
        <v>1473</v>
      </c>
      <c r="H225" s="188">
        <v>0</v>
      </c>
      <c r="I225" s="155"/>
      <c r="J225" s="155">
        <f t="shared" si="30"/>
        <v>0</v>
      </c>
      <c r="K225" s="156"/>
      <c r="L225" s="27"/>
      <c r="M225" s="157" t="s">
        <v>1</v>
      </c>
      <c r="N225" s="158" t="s">
        <v>39</v>
      </c>
      <c r="O225" s="159">
        <v>0</v>
      </c>
      <c r="P225" s="159">
        <f t="shared" si="31"/>
        <v>0</v>
      </c>
      <c r="Q225" s="159">
        <v>0</v>
      </c>
      <c r="R225" s="159">
        <f t="shared" si="32"/>
        <v>0</v>
      </c>
      <c r="S225" s="159">
        <v>0</v>
      </c>
      <c r="T225" s="160">
        <f t="shared" si="33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1" t="s">
        <v>202</v>
      </c>
      <c r="AT225" s="161" t="s">
        <v>140</v>
      </c>
      <c r="AU225" s="161" t="s">
        <v>86</v>
      </c>
      <c r="AY225" s="14" t="s">
        <v>138</v>
      </c>
      <c r="BE225" s="162">
        <f t="shared" si="34"/>
        <v>0</v>
      </c>
      <c r="BF225" s="162">
        <f t="shared" si="35"/>
        <v>0</v>
      </c>
      <c r="BG225" s="162">
        <f t="shared" si="36"/>
        <v>0</v>
      </c>
      <c r="BH225" s="162">
        <f t="shared" si="37"/>
        <v>0</v>
      </c>
      <c r="BI225" s="162">
        <f t="shared" si="38"/>
        <v>0</v>
      </c>
      <c r="BJ225" s="14" t="s">
        <v>86</v>
      </c>
      <c r="BK225" s="162">
        <f t="shared" si="39"/>
        <v>0</v>
      </c>
      <c r="BL225" s="14" t="s">
        <v>202</v>
      </c>
      <c r="BM225" s="161" t="s">
        <v>816</v>
      </c>
    </row>
    <row r="226" spans="1:65" s="2" customFormat="1" ht="16.5" customHeight="1">
      <c r="A226" s="26"/>
      <c r="B226" s="149"/>
      <c r="C226" s="163" t="s">
        <v>479</v>
      </c>
      <c r="D226" s="163" t="s">
        <v>322</v>
      </c>
      <c r="E226" s="164" t="s">
        <v>1606</v>
      </c>
      <c r="F226" s="165" t="s">
        <v>1607</v>
      </c>
      <c r="G226" s="166" t="s">
        <v>1473</v>
      </c>
      <c r="H226" s="189">
        <v>0</v>
      </c>
      <c r="I226" s="168"/>
      <c r="J226" s="168">
        <f t="shared" si="30"/>
        <v>0</v>
      </c>
      <c r="K226" s="169"/>
      <c r="L226" s="170"/>
      <c r="M226" s="171" t="s">
        <v>1</v>
      </c>
      <c r="N226" s="172" t="s">
        <v>39</v>
      </c>
      <c r="O226" s="159">
        <v>0</v>
      </c>
      <c r="P226" s="159">
        <f t="shared" si="31"/>
        <v>0</v>
      </c>
      <c r="Q226" s="159">
        <v>0</v>
      </c>
      <c r="R226" s="159">
        <f t="shared" si="32"/>
        <v>0</v>
      </c>
      <c r="S226" s="159">
        <v>0</v>
      </c>
      <c r="T226" s="160">
        <f t="shared" si="33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1" t="s">
        <v>267</v>
      </c>
      <c r="AT226" s="161" t="s">
        <v>322</v>
      </c>
      <c r="AU226" s="161" t="s">
        <v>86</v>
      </c>
      <c r="AY226" s="14" t="s">
        <v>138</v>
      </c>
      <c r="BE226" s="162">
        <f t="shared" si="34"/>
        <v>0</v>
      </c>
      <c r="BF226" s="162">
        <f t="shared" si="35"/>
        <v>0</v>
      </c>
      <c r="BG226" s="162">
        <f t="shared" si="36"/>
        <v>0</v>
      </c>
      <c r="BH226" s="162">
        <f t="shared" si="37"/>
        <v>0</v>
      </c>
      <c r="BI226" s="162">
        <f t="shared" si="38"/>
        <v>0</v>
      </c>
      <c r="BJ226" s="14" t="s">
        <v>86</v>
      </c>
      <c r="BK226" s="162">
        <f t="shared" si="39"/>
        <v>0</v>
      </c>
      <c r="BL226" s="14" t="s">
        <v>202</v>
      </c>
      <c r="BM226" s="161" t="s">
        <v>824</v>
      </c>
    </row>
    <row r="227" spans="1:65" s="2" customFormat="1" ht="16.5" customHeight="1">
      <c r="A227" s="26"/>
      <c r="B227" s="149"/>
      <c r="C227" s="150" t="s">
        <v>483</v>
      </c>
      <c r="D227" s="150" t="s">
        <v>140</v>
      </c>
      <c r="E227" s="151" t="s">
        <v>1608</v>
      </c>
      <c r="F227" s="152" t="s">
        <v>1609</v>
      </c>
      <c r="G227" s="153" t="s">
        <v>1473</v>
      </c>
      <c r="H227" s="188">
        <v>0</v>
      </c>
      <c r="I227" s="155"/>
      <c r="J227" s="155">
        <f t="shared" si="30"/>
        <v>0</v>
      </c>
      <c r="K227" s="156"/>
      <c r="L227" s="27"/>
      <c r="M227" s="157" t="s">
        <v>1</v>
      </c>
      <c r="N227" s="158" t="s">
        <v>39</v>
      </c>
      <c r="O227" s="159">
        <v>0</v>
      </c>
      <c r="P227" s="159">
        <f t="shared" si="31"/>
        <v>0</v>
      </c>
      <c r="Q227" s="159">
        <v>0</v>
      </c>
      <c r="R227" s="159">
        <f t="shared" si="32"/>
        <v>0</v>
      </c>
      <c r="S227" s="159">
        <v>0</v>
      </c>
      <c r="T227" s="160">
        <f t="shared" si="33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1" t="s">
        <v>202</v>
      </c>
      <c r="AT227" s="161" t="s">
        <v>140</v>
      </c>
      <c r="AU227" s="161" t="s">
        <v>86</v>
      </c>
      <c r="AY227" s="14" t="s">
        <v>138</v>
      </c>
      <c r="BE227" s="162">
        <f t="shared" si="34"/>
        <v>0</v>
      </c>
      <c r="BF227" s="162">
        <f t="shared" si="35"/>
        <v>0</v>
      </c>
      <c r="BG227" s="162">
        <f t="shared" si="36"/>
        <v>0</v>
      </c>
      <c r="BH227" s="162">
        <f t="shared" si="37"/>
        <v>0</v>
      </c>
      <c r="BI227" s="162">
        <f t="shared" si="38"/>
        <v>0</v>
      </c>
      <c r="BJ227" s="14" t="s">
        <v>86</v>
      </c>
      <c r="BK227" s="162">
        <f t="shared" si="39"/>
        <v>0</v>
      </c>
      <c r="BL227" s="14" t="s">
        <v>202</v>
      </c>
      <c r="BM227" s="161" t="s">
        <v>832</v>
      </c>
    </row>
    <row r="228" spans="1:65" s="2" customFormat="1" ht="16.5" customHeight="1">
      <c r="A228" s="26"/>
      <c r="B228" s="149"/>
      <c r="C228" s="150" t="s">
        <v>487</v>
      </c>
      <c r="D228" s="150" t="s">
        <v>140</v>
      </c>
      <c r="E228" s="151" t="s">
        <v>1610</v>
      </c>
      <c r="F228" s="152" t="s">
        <v>1611</v>
      </c>
      <c r="G228" s="153" t="s">
        <v>1473</v>
      </c>
      <c r="H228" s="154">
        <v>10</v>
      </c>
      <c r="I228" s="178"/>
      <c r="J228" s="155">
        <f t="shared" si="30"/>
        <v>0</v>
      </c>
      <c r="K228" s="156"/>
      <c r="L228" s="27"/>
      <c r="M228" s="157" t="s">
        <v>1</v>
      </c>
      <c r="N228" s="158" t="s">
        <v>39</v>
      </c>
      <c r="O228" s="159">
        <v>0</v>
      </c>
      <c r="P228" s="159">
        <f t="shared" si="31"/>
        <v>0</v>
      </c>
      <c r="Q228" s="159">
        <v>0</v>
      </c>
      <c r="R228" s="159">
        <f t="shared" si="32"/>
        <v>0</v>
      </c>
      <c r="S228" s="159">
        <v>0</v>
      </c>
      <c r="T228" s="160">
        <f t="shared" si="33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1" t="s">
        <v>202</v>
      </c>
      <c r="AT228" s="161" t="s">
        <v>140</v>
      </c>
      <c r="AU228" s="161" t="s">
        <v>86</v>
      </c>
      <c r="AY228" s="14" t="s">
        <v>138</v>
      </c>
      <c r="BE228" s="162">
        <f t="shared" si="34"/>
        <v>0</v>
      </c>
      <c r="BF228" s="162">
        <f t="shared" si="35"/>
        <v>0</v>
      </c>
      <c r="BG228" s="162">
        <f t="shared" si="36"/>
        <v>0</v>
      </c>
      <c r="BH228" s="162">
        <f t="shared" si="37"/>
        <v>0</v>
      </c>
      <c r="BI228" s="162">
        <f t="shared" si="38"/>
        <v>0</v>
      </c>
      <c r="BJ228" s="14" t="s">
        <v>86</v>
      </c>
      <c r="BK228" s="162">
        <f t="shared" si="39"/>
        <v>0</v>
      </c>
      <c r="BL228" s="14" t="s">
        <v>202</v>
      </c>
      <c r="BM228" s="161" t="s">
        <v>840</v>
      </c>
    </row>
    <row r="229" spans="1:65" s="2" customFormat="1" ht="16.5" customHeight="1">
      <c r="A229" s="26"/>
      <c r="B229" s="149"/>
      <c r="C229" s="150" t="s">
        <v>491</v>
      </c>
      <c r="D229" s="150" t="s">
        <v>140</v>
      </c>
      <c r="E229" s="151" t="s">
        <v>1612</v>
      </c>
      <c r="F229" s="152" t="s">
        <v>1613</v>
      </c>
      <c r="G229" s="153" t="s">
        <v>1473</v>
      </c>
      <c r="H229" s="188">
        <v>0</v>
      </c>
      <c r="I229" s="155"/>
      <c r="J229" s="155">
        <f t="shared" si="30"/>
        <v>0</v>
      </c>
      <c r="K229" s="156"/>
      <c r="L229" s="27"/>
      <c r="M229" s="157" t="s">
        <v>1</v>
      </c>
      <c r="N229" s="158" t="s">
        <v>39</v>
      </c>
      <c r="O229" s="159">
        <v>0</v>
      </c>
      <c r="P229" s="159">
        <f t="shared" si="31"/>
        <v>0</v>
      </c>
      <c r="Q229" s="159">
        <v>0</v>
      </c>
      <c r="R229" s="159">
        <f t="shared" si="32"/>
        <v>0</v>
      </c>
      <c r="S229" s="159">
        <v>0</v>
      </c>
      <c r="T229" s="160">
        <f t="shared" si="33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1" t="s">
        <v>202</v>
      </c>
      <c r="AT229" s="161" t="s">
        <v>140</v>
      </c>
      <c r="AU229" s="161" t="s">
        <v>86</v>
      </c>
      <c r="AY229" s="14" t="s">
        <v>138</v>
      </c>
      <c r="BE229" s="162">
        <f t="shared" si="34"/>
        <v>0</v>
      </c>
      <c r="BF229" s="162">
        <f t="shared" si="35"/>
        <v>0</v>
      </c>
      <c r="BG229" s="162">
        <f t="shared" si="36"/>
        <v>0</v>
      </c>
      <c r="BH229" s="162">
        <f t="shared" si="37"/>
        <v>0</v>
      </c>
      <c r="BI229" s="162">
        <f t="shared" si="38"/>
        <v>0</v>
      </c>
      <c r="BJ229" s="14" t="s">
        <v>86</v>
      </c>
      <c r="BK229" s="162">
        <f t="shared" si="39"/>
        <v>0</v>
      </c>
      <c r="BL229" s="14" t="s">
        <v>202</v>
      </c>
      <c r="BM229" s="161" t="s">
        <v>848</v>
      </c>
    </row>
    <row r="230" spans="1:65" s="2" customFormat="1" ht="16.5" customHeight="1">
      <c r="A230" s="26"/>
      <c r="B230" s="149"/>
      <c r="C230" s="150" t="s">
        <v>496</v>
      </c>
      <c r="D230" s="150" t="s">
        <v>140</v>
      </c>
      <c r="E230" s="151" t="s">
        <v>1614</v>
      </c>
      <c r="F230" s="152" t="s">
        <v>1615</v>
      </c>
      <c r="G230" s="153" t="s">
        <v>143</v>
      </c>
      <c r="H230" s="188">
        <v>0</v>
      </c>
      <c r="I230" s="155"/>
      <c r="J230" s="155">
        <f t="shared" si="30"/>
        <v>0</v>
      </c>
      <c r="K230" s="156"/>
      <c r="L230" s="27"/>
      <c r="M230" s="157" t="s">
        <v>1</v>
      </c>
      <c r="N230" s="158" t="s">
        <v>39</v>
      </c>
      <c r="O230" s="159">
        <v>0</v>
      </c>
      <c r="P230" s="159">
        <f t="shared" si="31"/>
        <v>0</v>
      </c>
      <c r="Q230" s="159">
        <v>0</v>
      </c>
      <c r="R230" s="159">
        <f t="shared" si="32"/>
        <v>0</v>
      </c>
      <c r="S230" s="159">
        <v>0</v>
      </c>
      <c r="T230" s="160">
        <f t="shared" si="33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1" t="s">
        <v>202</v>
      </c>
      <c r="AT230" s="161" t="s">
        <v>140</v>
      </c>
      <c r="AU230" s="161" t="s">
        <v>86</v>
      </c>
      <c r="AY230" s="14" t="s">
        <v>138</v>
      </c>
      <c r="BE230" s="162">
        <f t="shared" si="34"/>
        <v>0</v>
      </c>
      <c r="BF230" s="162">
        <f t="shared" si="35"/>
        <v>0</v>
      </c>
      <c r="BG230" s="162">
        <f t="shared" si="36"/>
        <v>0</v>
      </c>
      <c r="BH230" s="162">
        <f t="shared" si="37"/>
        <v>0</v>
      </c>
      <c r="BI230" s="162">
        <f t="shared" si="38"/>
        <v>0</v>
      </c>
      <c r="BJ230" s="14" t="s">
        <v>86</v>
      </c>
      <c r="BK230" s="162">
        <f t="shared" si="39"/>
        <v>0</v>
      </c>
      <c r="BL230" s="14" t="s">
        <v>202</v>
      </c>
      <c r="BM230" s="161" t="s">
        <v>856</v>
      </c>
    </row>
    <row r="231" spans="1:65" s="2" customFormat="1" ht="16.5" customHeight="1">
      <c r="A231" s="26"/>
      <c r="B231" s="149"/>
      <c r="C231" s="150" t="s">
        <v>500</v>
      </c>
      <c r="D231" s="150" t="s">
        <v>140</v>
      </c>
      <c r="E231" s="151" t="s">
        <v>1616</v>
      </c>
      <c r="F231" s="152" t="s">
        <v>1617</v>
      </c>
      <c r="G231" s="153" t="s">
        <v>143</v>
      </c>
      <c r="H231" s="188">
        <v>0</v>
      </c>
      <c r="I231" s="155"/>
      <c r="J231" s="155">
        <f t="shared" si="30"/>
        <v>0</v>
      </c>
      <c r="K231" s="156"/>
      <c r="L231" s="27"/>
      <c r="M231" s="157" t="s">
        <v>1</v>
      </c>
      <c r="N231" s="158" t="s">
        <v>39</v>
      </c>
      <c r="O231" s="159">
        <v>0</v>
      </c>
      <c r="P231" s="159">
        <f t="shared" si="31"/>
        <v>0</v>
      </c>
      <c r="Q231" s="159">
        <v>0</v>
      </c>
      <c r="R231" s="159">
        <f t="shared" si="32"/>
        <v>0</v>
      </c>
      <c r="S231" s="159">
        <v>0</v>
      </c>
      <c r="T231" s="160">
        <f t="shared" si="33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1" t="s">
        <v>202</v>
      </c>
      <c r="AT231" s="161" t="s">
        <v>140</v>
      </c>
      <c r="AU231" s="161" t="s">
        <v>86</v>
      </c>
      <c r="AY231" s="14" t="s">
        <v>138</v>
      </c>
      <c r="BE231" s="162">
        <f t="shared" si="34"/>
        <v>0</v>
      </c>
      <c r="BF231" s="162">
        <f t="shared" si="35"/>
        <v>0</v>
      </c>
      <c r="BG231" s="162">
        <f t="shared" si="36"/>
        <v>0</v>
      </c>
      <c r="BH231" s="162">
        <f t="shared" si="37"/>
        <v>0</v>
      </c>
      <c r="BI231" s="162">
        <f t="shared" si="38"/>
        <v>0</v>
      </c>
      <c r="BJ231" s="14" t="s">
        <v>86</v>
      </c>
      <c r="BK231" s="162">
        <f t="shared" si="39"/>
        <v>0</v>
      </c>
      <c r="BL231" s="14" t="s">
        <v>202</v>
      </c>
      <c r="BM231" s="161" t="s">
        <v>864</v>
      </c>
    </row>
    <row r="232" spans="1:65" s="2" customFormat="1" ht="16.5" customHeight="1">
      <c r="A232" s="26"/>
      <c r="B232" s="149"/>
      <c r="C232" s="150" t="s">
        <v>504</v>
      </c>
      <c r="D232" s="150" t="s">
        <v>140</v>
      </c>
      <c r="E232" s="151" t="s">
        <v>1618</v>
      </c>
      <c r="F232" s="152" t="s">
        <v>1619</v>
      </c>
      <c r="G232" s="153" t="s">
        <v>519</v>
      </c>
      <c r="H232" s="188">
        <v>0</v>
      </c>
      <c r="I232" s="155"/>
      <c r="J232" s="155">
        <f t="shared" si="30"/>
        <v>0</v>
      </c>
      <c r="K232" s="156"/>
      <c r="L232" s="27"/>
      <c r="M232" s="157" t="s">
        <v>1</v>
      </c>
      <c r="N232" s="158" t="s">
        <v>39</v>
      </c>
      <c r="O232" s="159">
        <v>0</v>
      </c>
      <c r="P232" s="159">
        <f t="shared" si="31"/>
        <v>0</v>
      </c>
      <c r="Q232" s="159">
        <v>0</v>
      </c>
      <c r="R232" s="159">
        <f t="shared" si="32"/>
        <v>0</v>
      </c>
      <c r="S232" s="159">
        <v>0</v>
      </c>
      <c r="T232" s="160">
        <f t="shared" si="33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1" t="s">
        <v>202</v>
      </c>
      <c r="AT232" s="161" t="s">
        <v>140</v>
      </c>
      <c r="AU232" s="161" t="s">
        <v>86</v>
      </c>
      <c r="AY232" s="14" t="s">
        <v>138</v>
      </c>
      <c r="BE232" s="162">
        <f t="shared" si="34"/>
        <v>0</v>
      </c>
      <c r="BF232" s="162">
        <f t="shared" si="35"/>
        <v>0</v>
      </c>
      <c r="BG232" s="162">
        <f t="shared" si="36"/>
        <v>0</v>
      </c>
      <c r="BH232" s="162">
        <f t="shared" si="37"/>
        <v>0</v>
      </c>
      <c r="BI232" s="162">
        <f t="shared" si="38"/>
        <v>0</v>
      </c>
      <c r="BJ232" s="14" t="s">
        <v>86</v>
      </c>
      <c r="BK232" s="162">
        <f t="shared" si="39"/>
        <v>0</v>
      </c>
      <c r="BL232" s="14" t="s">
        <v>202</v>
      </c>
      <c r="BM232" s="161" t="s">
        <v>872</v>
      </c>
    </row>
    <row r="233" spans="1:65" s="2" customFormat="1" ht="24.2" customHeight="1">
      <c r="A233" s="26"/>
      <c r="B233" s="149"/>
      <c r="C233" s="150" t="s">
        <v>508</v>
      </c>
      <c r="D233" s="150" t="s">
        <v>140</v>
      </c>
      <c r="E233" s="151" t="s">
        <v>1620</v>
      </c>
      <c r="F233" s="152" t="s">
        <v>1621</v>
      </c>
      <c r="G233" s="153" t="s">
        <v>209</v>
      </c>
      <c r="H233" s="188">
        <v>0</v>
      </c>
      <c r="I233" s="155"/>
      <c r="J233" s="155">
        <f t="shared" si="30"/>
        <v>0</v>
      </c>
      <c r="K233" s="156"/>
      <c r="L233" s="27"/>
      <c r="M233" s="157" t="s">
        <v>1</v>
      </c>
      <c r="N233" s="158" t="s">
        <v>39</v>
      </c>
      <c r="O233" s="159">
        <v>0</v>
      </c>
      <c r="P233" s="159">
        <f t="shared" si="31"/>
        <v>0</v>
      </c>
      <c r="Q233" s="159">
        <v>0</v>
      </c>
      <c r="R233" s="159">
        <f t="shared" si="32"/>
        <v>0</v>
      </c>
      <c r="S233" s="159">
        <v>0</v>
      </c>
      <c r="T233" s="160">
        <f t="shared" si="33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61" t="s">
        <v>202</v>
      </c>
      <c r="AT233" s="161" t="s">
        <v>140</v>
      </c>
      <c r="AU233" s="161" t="s">
        <v>86</v>
      </c>
      <c r="AY233" s="14" t="s">
        <v>138</v>
      </c>
      <c r="BE233" s="162">
        <f t="shared" si="34"/>
        <v>0</v>
      </c>
      <c r="BF233" s="162">
        <f t="shared" si="35"/>
        <v>0</v>
      </c>
      <c r="BG233" s="162">
        <f t="shared" si="36"/>
        <v>0</v>
      </c>
      <c r="BH233" s="162">
        <f t="shared" si="37"/>
        <v>0</v>
      </c>
      <c r="BI233" s="162">
        <f t="shared" si="38"/>
        <v>0</v>
      </c>
      <c r="BJ233" s="14" t="s">
        <v>86</v>
      </c>
      <c r="BK233" s="162">
        <f t="shared" si="39"/>
        <v>0</v>
      </c>
      <c r="BL233" s="14" t="s">
        <v>202</v>
      </c>
      <c r="BM233" s="161" t="s">
        <v>880</v>
      </c>
    </row>
    <row r="234" spans="1:65" s="12" customFormat="1" ht="22.9" customHeight="1">
      <c r="B234" s="137"/>
      <c r="D234" s="138" t="s">
        <v>72</v>
      </c>
      <c r="E234" s="147" t="s">
        <v>1622</v>
      </c>
      <c r="F234" s="147" t="s">
        <v>1623</v>
      </c>
      <c r="J234" s="148">
        <f>BK234</f>
        <v>0</v>
      </c>
      <c r="L234" s="137"/>
      <c r="M234" s="141"/>
      <c r="N234" s="142"/>
      <c r="O234" s="142"/>
      <c r="P234" s="143">
        <f>SUM(P235:P267)</f>
        <v>0</v>
      </c>
      <c r="Q234" s="142"/>
      <c r="R234" s="143">
        <f>SUM(R235:R267)</f>
        <v>0</v>
      </c>
      <c r="S234" s="142"/>
      <c r="T234" s="144">
        <f>SUM(T235:T267)</f>
        <v>0</v>
      </c>
      <c r="AR234" s="138" t="s">
        <v>86</v>
      </c>
      <c r="AT234" s="145" t="s">
        <v>72</v>
      </c>
      <c r="AU234" s="145" t="s">
        <v>80</v>
      </c>
      <c r="AY234" s="138" t="s">
        <v>138</v>
      </c>
      <c r="BK234" s="146">
        <f>SUM(BK235:BK267)</f>
        <v>0</v>
      </c>
    </row>
    <row r="235" spans="1:65" s="2" customFormat="1" ht="21.75" customHeight="1">
      <c r="A235" s="26"/>
      <c r="B235" s="149"/>
      <c r="C235" s="150" t="s">
        <v>512</v>
      </c>
      <c r="D235" s="150" t="s">
        <v>140</v>
      </c>
      <c r="E235" s="151" t="s">
        <v>1624</v>
      </c>
      <c r="F235" s="152" t="s">
        <v>1625</v>
      </c>
      <c r="G235" s="153" t="s">
        <v>143</v>
      </c>
      <c r="H235" s="154">
        <v>605</v>
      </c>
      <c r="I235" s="178"/>
      <c r="J235" s="155">
        <f t="shared" ref="J235:J267" si="40">ROUND(I235*H235,2)</f>
        <v>0</v>
      </c>
      <c r="K235" s="156"/>
      <c r="L235" s="27"/>
      <c r="M235" s="157" t="s">
        <v>1</v>
      </c>
      <c r="N235" s="158" t="s">
        <v>39</v>
      </c>
      <c r="O235" s="159">
        <v>0</v>
      </c>
      <c r="P235" s="159">
        <f t="shared" ref="P235:P267" si="41">O235*H235</f>
        <v>0</v>
      </c>
      <c r="Q235" s="159">
        <v>0</v>
      </c>
      <c r="R235" s="159">
        <f t="shared" ref="R235:R267" si="42">Q235*H235</f>
        <v>0</v>
      </c>
      <c r="S235" s="159">
        <v>0</v>
      </c>
      <c r="T235" s="160">
        <f t="shared" ref="T235:T267" si="43">S235*H235</f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1" t="s">
        <v>202</v>
      </c>
      <c r="AT235" s="161" t="s">
        <v>140</v>
      </c>
      <c r="AU235" s="161" t="s">
        <v>86</v>
      </c>
      <c r="AY235" s="14" t="s">
        <v>138</v>
      </c>
      <c r="BE235" s="162">
        <f t="shared" ref="BE235:BE267" si="44">IF(N235="základná",J235,0)</f>
        <v>0</v>
      </c>
      <c r="BF235" s="162">
        <f t="shared" ref="BF235:BF267" si="45">IF(N235="znížená",J235,0)</f>
        <v>0</v>
      </c>
      <c r="BG235" s="162">
        <f t="shared" ref="BG235:BG267" si="46">IF(N235="zákl. prenesená",J235,0)</f>
        <v>0</v>
      </c>
      <c r="BH235" s="162">
        <f t="shared" ref="BH235:BH267" si="47">IF(N235="zníž. prenesená",J235,0)</f>
        <v>0</v>
      </c>
      <c r="BI235" s="162">
        <f t="shared" ref="BI235:BI267" si="48">IF(N235="nulová",J235,0)</f>
        <v>0</v>
      </c>
      <c r="BJ235" s="14" t="s">
        <v>86</v>
      </c>
      <c r="BK235" s="162">
        <f t="shared" ref="BK235:BK267" si="49">ROUND(I235*H235,2)</f>
        <v>0</v>
      </c>
      <c r="BL235" s="14" t="s">
        <v>202</v>
      </c>
      <c r="BM235" s="161" t="s">
        <v>888</v>
      </c>
    </row>
    <row r="236" spans="1:65" s="2" customFormat="1" ht="24.2" customHeight="1">
      <c r="A236" s="26"/>
      <c r="B236" s="149"/>
      <c r="C236" s="150" t="s">
        <v>516</v>
      </c>
      <c r="D236" s="150" t="s">
        <v>140</v>
      </c>
      <c r="E236" s="151" t="s">
        <v>1626</v>
      </c>
      <c r="F236" s="152" t="s">
        <v>1627</v>
      </c>
      <c r="G236" s="153" t="s">
        <v>143</v>
      </c>
      <c r="H236" s="188">
        <v>0</v>
      </c>
      <c r="I236" s="155"/>
      <c r="J236" s="155">
        <f t="shared" si="40"/>
        <v>0</v>
      </c>
      <c r="K236" s="156"/>
      <c r="L236" s="27"/>
      <c r="M236" s="157" t="s">
        <v>1</v>
      </c>
      <c r="N236" s="158" t="s">
        <v>39</v>
      </c>
      <c r="O236" s="159">
        <v>0</v>
      </c>
      <c r="P236" s="159">
        <f t="shared" si="41"/>
        <v>0</v>
      </c>
      <c r="Q236" s="159">
        <v>0</v>
      </c>
      <c r="R236" s="159">
        <f t="shared" si="42"/>
        <v>0</v>
      </c>
      <c r="S236" s="159">
        <v>0</v>
      </c>
      <c r="T236" s="160">
        <f t="shared" si="43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1" t="s">
        <v>202</v>
      </c>
      <c r="AT236" s="161" t="s">
        <v>140</v>
      </c>
      <c r="AU236" s="161" t="s">
        <v>86</v>
      </c>
      <c r="AY236" s="14" t="s">
        <v>138</v>
      </c>
      <c r="BE236" s="162">
        <f t="shared" si="44"/>
        <v>0</v>
      </c>
      <c r="BF236" s="162">
        <f t="shared" si="45"/>
        <v>0</v>
      </c>
      <c r="BG236" s="162">
        <f t="shared" si="46"/>
        <v>0</v>
      </c>
      <c r="BH236" s="162">
        <f t="shared" si="47"/>
        <v>0</v>
      </c>
      <c r="BI236" s="162">
        <f t="shared" si="48"/>
        <v>0</v>
      </c>
      <c r="BJ236" s="14" t="s">
        <v>86</v>
      </c>
      <c r="BK236" s="162">
        <f t="shared" si="49"/>
        <v>0</v>
      </c>
      <c r="BL236" s="14" t="s">
        <v>202</v>
      </c>
      <c r="BM236" s="161" t="s">
        <v>899</v>
      </c>
    </row>
    <row r="237" spans="1:65" s="2" customFormat="1" ht="24.2" customHeight="1">
      <c r="A237" s="26"/>
      <c r="B237" s="149"/>
      <c r="C237" s="150" t="s">
        <v>521</v>
      </c>
      <c r="D237" s="150" t="s">
        <v>140</v>
      </c>
      <c r="E237" s="151" t="s">
        <v>1628</v>
      </c>
      <c r="F237" s="152" t="s">
        <v>1629</v>
      </c>
      <c r="G237" s="153" t="s">
        <v>143</v>
      </c>
      <c r="H237" s="188">
        <v>0</v>
      </c>
      <c r="I237" s="155"/>
      <c r="J237" s="155">
        <f t="shared" si="40"/>
        <v>0</v>
      </c>
      <c r="K237" s="156"/>
      <c r="L237" s="27"/>
      <c r="M237" s="157" t="s">
        <v>1</v>
      </c>
      <c r="N237" s="158" t="s">
        <v>39</v>
      </c>
      <c r="O237" s="159">
        <v>0</v>
      </c>
      <c r="P237" s="159">
        <f t="shared" si="41"/>
        <v>0</v>
      </c>
      <c r="Q237" s="159">
        <v>0</v>
      </c>
      <c r="R237" s="159">
        <f t="shared" si="42"/>
        <v>0</v>
      </c>
      <c r="S237" s="159">
        <v>0</v>
      </c>
      <c r="T237" s="160">
        <f t="shared" si="43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1" t="s">
        <v>202</v>
      </c>
      <c r="AT237" s="161" t="s">
        <v>140</v>
      </c>
      <c r="AU237" s="161" t="s">
        <v>86</v>
      </c>
      <c r="AY237" s="14" t="s">
        <v>138</v>
      </c>
      <c r="BE237" s="162">
        <f t="shared" si="44"/>
        <v>0</v>
      </c>
      <c r="BF237" s="162">
        <f t="shared" si="45"/>
        <v>0</v>
      </c>
      <c r="BG237" s="162">
        <f t="shared" si="46"/>
        <v>0</v>
      </c>
      <c r="BH237" s="162">
        <f t="shared" si="47"/>
        <v>0</v>
      </c>
      <c r="BI237" s="162">
        <f t="shared" si="48"/>
        <v>0</v>
      </c>
      <c r="BJ237" s="14" t="s">
        <v>86</v>
      </c>
      <c r="BK237" s="162">
        <f t="shared" si="49"/>
        <v>0</v>
      </c>
      <c r="BL237" s="14" t="s">
        <v>202</v>
      </c>
      <c r="BM237" s="161" t="s">
        <v>909</v>
      </c>
    </row>
    <row r="238" spans="1:65" s="2" customFormat="1" ht="24.2" customHeight="1">
      <c r="A238" s="26"/>
      <c r="B238" s="149"/>
      <c r="C238" s="150" t="s">
        <v>525</v>
      </c>
      <c r="D238" s="150" t="s">
        <v>140</v>
      </c>
      <c r="E238" s="151" t="s">
        <v>1630</v>
      </c>
      <c r="F238" s="152" t="s">
        <v>1631</v>
      </c>
      <c r="G238" s="153" t="s">
        <v>143</v>
      </c>
      <c r="H238" s="188">
        <v>0</v>
      </c>
      <c r="I238" s="155"/>
      <c r="J238" s="155">
        <f t="shared" si="40"/>
        <v>0</v>
      </c>
      <c r="K238" s="156"/>
      <c r="L238" s="27"/>
      <c r="M238" s="157" t="s">
        <v>1</v>
      </c>
      <c r="N238" s="158" t="s">
        <v>39</v>
      </c>
      <c r="O238" s="159">
        <v>0</v>
      </c>
      <c r="P238" s="159">
        <f t="shared" si="41"/>
        <v>0</v>
      </c>
      <c r="Q238" s="159">
        <v>0</v>
      </c>
      <c r="R238" s="159">
        <f t="shared" si="42"/>
        <v>0</v>
      </c>
      <c r="S238" s="159">
        <v>0</v>
      </c>
      <c r="T238" s="160">
        <f t="shared" si="43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61" t="s">
        <v>202</v>
      </c>
      <c r="AT238" s="161" t="s">
        <v>140</v>
      </c>
      <c r="AU238" s="161" t="s">
        <v>86</v>
      </c>
      <c r="AY238" s="14" t="s">
        <v>138</v>
      </c>
      <c r="BE238" s="162">
        <f t="shared" si="44"/>
        <v>0</v>
      </c>
      <c r="BF238" s="162">
        <f t="shared" si="45"/>
        <v>0</v>
      </c>
      <c r="BG238" s="162">
        <f t="shared" si="46"/>
        <v>0</v>
      </c>
      <c r="BH238" s="162">
        <f t="shared" si="47"/>
        <v>0</v>
      </c>
      <c r="BI238" s="162">
        <f t="shared" si="48"/>
        <v>0</v>
      </c>
      <c r="BJ238" s="14" t="s">
        <v>86</v>
      </c>
      <c r="BK238" s="162">
        <f t="shared" si="49"/>
        <v>0</v>
      </c>
      <c r="BL238" s="14" t="s">
        <v>202</v>
      </c>
      <c r="BM238" s="161" t="s">
        <v>918</v>
      </c>
    </row>
    <row r="239" spans="1:65" s="2" customFormat="1" ht="24.2" customHeight="1">
      <c r="A239" s="26"/>
      <c r="B239" s="149"/>
      <c r="C239" s="150" t="s">
        <v>529</v>
      </c>
      <c r="D239" s="150" t="s">
        <v>140</v>
      </c>
      <c r="E239" s="151" t="s">
        <v>1632</v>
      </c>
      <c r="F239" s="152" t="s">
        <v>1633</v>
      </c>
      <c r="G239" s="153" t="s">
        <v>143</v>
      </c>
      <c r="H239" s="188">
        <v>0</v>
      </c>
      <c r="I239" s="155"/>
      <c r="J239" s="155">
        <f t="shared" si="40"/>
        <v>0</v>
      </c>
      <c r="K239" s="156"/>
      <c r="L239" s="27"/>
      <c r="M239" s="157" t="s">
        <v>1</v>
      </c>
      <c r="N239" s="158" t="s">
        <v>39</v>
      </c>
      <c r="O239" s="159">
        <v>0</v>
      </c>
      <c r="P239" s="159">
        <f t="shared" si="41"/>
        <v>0</v>
      </c>
      <c r="Q239" s="159">
        <v>0</v>
      </c>
      <c r="R239" s="159">
        <f t="shared" si="42"/>
        <v>0</v>
      </c>
      <c r="S239" s="159">
        <v>0</v>
      </c>
      <c r="T239" s="160">
        <f t="shared" si="43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1" t="s">
        <v>202</v>
      </c>
      <c r="AT239" s="161" t="s">
        <v>140</v>
      </c>
      <c r="AU239" s="161" t="s">
        <v>86</v>
      </c>
      <c r="AY239" s="14" t="s">
        <v>138</v>
      </c>
      <c r="BE239" s="162">
        <f t="shared" si="44"/>
        <v>0</v>
      </c>
      <c r="BF239" s="162">
        <f t="shared" si="45"/>
        <v>0</v>
      </c>
      <c r="BG239" s="162">
        <f t="shared" si="46"/>
        <v>0</v>
      </c>
      <c r="BH239" s="162">
        <f t="shared" si="47"/>
        <v>0</v>
      </c>
      <c r="BI239" s="162">
        <f t="shared" si="48"/>
        <v>0</v>
      </c>
      <c r="BJ239" s="14" t="s">
        <v>86</v>
      </c>
      <c r="BK239" s="162">
        <f t="shared" si="49"/>
        <v>0</v>
      </c>
      <c r="BL239" s="14" t="s">
        <v>202</v>
      </c>
      <c r="BM239" s="161" t="s">
        <v>926</v>
      </c>
    </row>
    <row r="240" spans="1:65" s="2" customFormat="1" ht="33" customHeight="1">
      <c r="A240" s="26"/>
      <c r="B240" s="149"/>
      <c r="C240" s="150" t="s">
        <v>533</v>
      </c>
      <c r="D240" s="150" t="s">
        <v>140</v>
      </c>
      <c r="E240" s="151" t="s">
        <v>1634</v>
      </c>
      <c r="F240" s="152" t="s">
        <v>1635</v>
      </c>
      <c r="G240" s="153" t="s">
        <v>143</v>
      </c>
      <c r="H240" s="188">
        <v>0</v>
      </c>
      <c r="I240" s="155"/>
      <c r="J240" s="155">
        <f t="shared" si="40"/>
        <v>0</v>
      </c>
      <c r="K240" s="156"/>
      <c r="L240" s="27"/>
      <c r="M240" s="157" t="s">
        <v>1</v>
      </c>
      <c r="N240" s="158" t="s">
        <v>39</v>
      </c>
      <c r="O240" s="159">
        <v>0</v>
      </c>
      <c r="P240" s="159">
        <f t="shared" si="41"/>
        <v>0</v>
      </c>
      <c r="Q240" s="159">
        <v>0</v>
      </c>
      <c r="R240" s="159">
        <f t="shared" si="42"/>
        <v>0</v>
      </c>
      <c r="S240" s="159">
        <v>0</v>
      </c>
      <c r="T240" s="160">
        <f t="shared" si="43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1" t="s">
        <v>202</v>
      </c>
      <c r="AT240" s="161" t="s">
        <v>140</v>
      </c>
      <c r="AU240" s="161" t="s">
        <v>86</v>
      </c>
      <c r="AY240" s="14" t="s">
        <v>138</v>
      </c>
      <c r="BE240" s="162">
        <f t="shared" si="44"/>
        <v>0</v>
      </c>
      <c r="BF240" s="162">
        <f t="shared" si="45"/>
        <v>0</v>
      </c>
      <c r="BG240" s="162">
        <f t="shared" si="46"/>
        <v>0</v>
      </c>
      <c r="BH240" s="162">
        <f t="shared" si="47"/>
        <v>0</v>
      </c>
      <c r="BI240" s="162">
        <f t="shared" si="48"/>
        <v>0</v>
      </c>
      <c r="BJ240" s="14" t="s">
        <v>86</v>
      </c>
      <c r="BK240" s="162">
        <f t="shared" si="49"/>
        <v>0</v>
      </c>
      <c r="BL240" s="14" t="s">
        <v>202</v>
      </c>
      <c r="BM240" s="161" t="s">
        <v>934</v>
      </c>
    </row>
    <row r="241" spans="1:65" s="2" customFormat="1" ht="33" customHeight="1">
      <c r="A241" s="26"/>
      <c r="B241" s="149"/>
      <c r="C241" s="150" t="s">
        <v>537</v>
      </c>
      <c r="D241" s="150" t="s">
        <v>140</v>
      </c>
      <c r="E241" s="151" t="s">
        <v>1636</v>
      </c>
      <c r="F241" s="152" t="s">
        <v>1637</v>
      </c>
      <c r="G241" s="153" t="s">
        <v>143</v>
      </c>
      <c r="H241" s="188">
        <v>0</v>
      </c>
      <c r="I241" s="155"/>
      <c r="J241" s="155">
        <f t="shared" si="40"/>
        <v>0</v>
      </c>
      <c r="K241" s="156"/>
      <c r="L241" s="27"/>
      <c r="M241" s="157" t="s">
        <v>1</v>
      </c>
      <c r="N241" s="158" t="s">
        <v>39</v>
      </c>
      <c r="O241" s="159">
        <v>0</v>
      </c>
      <c r="P241" s="159">
        <f t="shared" si="41"/>
        <v>0</v>
      </c>
      <c r="Q241" s="159">
        <v>0</v>
      </c>
      <c r="R241" s="159">
        <f t="shared" si="42"/>
        <v>0</v>
      </c>
      <c r="S241" s="159">
        <v>0</v>
      </c>
      <c r="T241" s="160">
        <f t="shared" si="43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61" t="s">
        <v>202</v>
      </c>
      <c r="AT241" s="161" t="s">
        <v>140</v>
      </c>
      <c r="AU241" s="161" t="s">
        <v>86</v>
      </c>
      <c r="AY241" s="14" t="s">
        <v>138</v>
      </c>
      <c r="BE241" s="162">
        <f t="shared" si="44"/>
        <v>0</v>
      </c>
      <c r="BF241" s="162">
        <f t="shared" si="45"/>
        <v>0</v>
      </c>
      <c r="BG241" s="162">
        <f t="shared" si="46"/>
        <v>0</v>
      </c>
      <c r="BH241" s="162">
        <f t="shared" si="47"/>
        <v>0</v>
      </c>
      <c r="BI241" s="162">
        <f t="shared" si="48"/>
        <v>0</v>
      </c>
      <c r="BJ241" s="14" t="s">
        <v>86</v>
      </c>
      <c r="BK241" s="162">
        <f t="shared" si="49"/>
        <v>0</v>
      </c>
      <c r="BL241" s="14" t="s">
        <v>202</v>
      </c>
      <c r="BM241" s="161" t="s">
        <v>942</v>
      </c>
    </row>
    <row r="242" spans="1:65" s="2" customFormat="1" ht="16.5" customHeight="1">
      <c r="A242" s="26"/>
      <c r="B242" s="149"/>
      <c r="C242" s="150" t="s">
        <v>541</v>
      </c>
      <c r="D242" s="150" t="s">
        <v>140</v>
      </c>
      <c r="E242" s="151" t="s">
        <v>1638</v>
      </c>
      <c r="F242" s="152" t="s">
        <v>1639</v>
      </c>
      <c r="G242" s="153" t="s">
        <v>143</v>
      </c>
      <c r="H242" s="188">
        <v>0</v>
      </c>
      <c r="I242" s="155"/>
      <c r="J242" s="155">
        <f t="shared" si="40"/>
        <v>0</v>
      </c>
      <c r="K242" s="156"/>
      <c r="L242" s="27"/>
      <c r="M242" s="157" t="s">
        <v>1</v>
      </c>
      <c r="N242" s="158" t="s">
        <v>39</v>
      </c>
      <c r="O242" s="159">
        <v>0</v>
      </c>
      <c r="P242" s="159">
        <f t="shared" si="41"/>
        <v>0</v>
      </c>
      <c r="Q242" s="159">
        <v>0</v>
      </c>
      <c r="R242" s="159">
        <f t="shared" si="42"/>
        <v>0</v>
      </c>
      <c r="S242" s="159">
        <v>0</v>
      </c>
      <c r="T242" s="160">
        <f t="shared" si="43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1" t="s">
        <v>202</v>
      </c>
      <c r="AT242" s="161" t="s">
        <v>140</v>
      </c>
      <c r="AU242" s="161" t="s">
        <v>86</v>
      </c>
      <c r="AY242" s="14" t="s">
        <v>138</v>
      </c>
      <c r="BE242" s="162">
        <f t="shared" si="44"/>
        <v>0</v>
      </c>
      <c r="BF242" s="162">
        <f t="shared" si="45"/>
        <v>0</v>
      </c>
      <c r="BG242" s="162">
        <f t="shared" si="46"/>
        <v>0</v>
      </c>
      <c r="BH242" s="162">
        <f t="shared" si="47"/>
        <v>0</v>
      </c>
      <c r="BI242" s="162">
        <f t="shared" si="48"/>
        <v>0</v>
      </c>
      <c r="BJ242" s="14" t="s">
        <v>86</v>
      </c>
      <c r="BK242" s="162">
        <f t="shared" si="49"/>
        <v>0</v>
      </c>
      <c r="BL242" s="14" t="s">
        <v>202</v>
      </c>
      <c r="BM242" s="161" t="s">
        <v>950</v>
      </c>
    </row>
    <row r="243" spans="1:65" s="2" customFormat="1" ht="16.5" customHeight="1">
      <c r="A243" s="26"/>
      <c r="B243" s="149"/>
      <c r="C243" s="150" t="s">
        <v>543</v>
      </c>
      <c r="D243" s="150" t="s">
        <v>140</v>
      </c>
      <c r="E243" s="151" t="s">
        <v>1640</v>
      </c>
      <c r="F243" s="152" t="s">
        <v>1641</v>
      </c>
      <c r="G243" s="153" t="s">
        <v>143</v>
      </c>
      <c r="H243" s="188">
        <v>0</v>
      </c>
      <c r="I243" s="155"/>
      <c r="J243" s="155">
        <f t="shared" si="40"/>
        <v>0</v>
      </c>
      <c r="K243" s="156"/>
      <c r="L243" s="27"/>
      <c r="M243" s="157" t="s">
        <v>1</v>
      </c>
      <c r="N243" s="158" t="s">
        <v>39</v>
      </c>
      <c r="O243" s="159">
        <v>0</v>
      </c>
      <c r="P243" s="159">
        <f t="shared" si="41"/>
        <v>0</v>
      </c>
      <c r="Q243" s="159">
        <v>0</v>
      </c>
      <c r="R243" s="159">
        <f t="shared" si="42"/>
        <v>0</v>
      </c>
      <c r="S243" s="159">
        <v>0</v>
      </c>
      <c r="T243" s="160">
        <f t="shared" si="43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1" t="s">
        <v>202</v>
      </c>
      <c r="AT243" s="161" t="s">
        <v>140</v>
      </c>
      <c r="AU243" s="161" t="s">
        <v>86</v>
      </c>
      <c r="AY243" s="14" t="s">
        <v>138</v>
      </c>
      <c r="BE243" s="162">
        <f t="shared" si="44"/>
        <v>0</v>
      </c>
      <c r="BF243" s="162">
        <f t="shared" si="45"/>
        <v>0</v>
      </c>
      <c r="BG243" s="162">
        <f t="shared" si="46"/>
        <v>0</v>
      </c>
      <c r="BH243" s="162">
        <f t="shared" si="47"/>
        <v>0</v>
      </c>
      <c r="BI243" s="162">
        <f t="shared" si="48"/>
        <v>0</v>
      </c>
      <c r="BJ243" s="14" t="s">
        <v>86</v>
      </c>
      <c r="BK243" s="162">
        <f t="shared" si="49"/>
        <v>0</v>
      </c>
      <c r="BL243" s="14" t="s">
        <v>202</v>
      </c>
      <c r="BM243" s="161" t="s">
        <v>958</v>
      </c>
    </row>
    <row r="244" spans="1:65" s="2" customFormat="1" ht="16.5" customHeight="1">
      <c r="A244" s="26"/>
      <c r="B244" s="149"/>
      <c r="C244" s="150" t="s">
        <v>547</v>
      </c>
      <c r="D244" s="150" t="s">
        <v>140</v>
      </c>
      <c r="E244" s="151" t="s">
        <v>1642</v>
      </c>
      <c r="F244" s="152" t="s">
        <v>1643</v>
      </c>
      <c r="G244" s="153" t="s">
        <v>143</v>
      </c>
      <c r="H244" s="188">
        <v>0</v>
      </c>
      <c r="I244" s="155"/>
      <c r="J244" s="155">
        <f t="shared" si="40"/>
        <v>0</v>
      </c>
      <c r="K244" s="156"/>
      <c r="L244" s="27"/>
      <c r="M244" s="157" t="s">
        <v>1</v>
      </c>
      <c r="N244" s="158" t="s">
        <v>39</v>
      </c>
      <c r="O244" s="159">
        <v>0</v>
      </c>
      <c r="P244" s="159">
        <f t="shared" si="41"/>
        <v>0</v>
      </c>
      <c r="Q244" s="159">
        <v>0</v>
      </c>
      <c r="R244" s="159">
        <f t="shared" si="42"/>
        <v>0</v>
      </c>
      <c r="S244" s="159">
        <v>0</v>
      </c>
      <c r="T244" s="160">
        <f t="shared" si="43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61" t="s">
        <v>202</v>
      </c>
      <c r="AT244" s="161" t="s">
        <v>140</v>
      </c>
      <c r="AU244" s="161" t="s">
        <v>86</v>
      </c>
      <c r="AY244" s="14" t="s">
        <v>138</v>
      </c>
      <c r="BE244" s="162">
        <f t="shared" si="44"/>
        <v>0</v>
      </c>
      <c r="BF244" s="162">
        <f t="shared" si="45"/>
        <v>0</v>
      </c>
      <c r="BG244" s="162">
        <f t="shared" si="46"/>
        <v>0</v>
      </c>
      <c r="BH244" s="162">
        <f t="shared" si="47"/>
        <v>0</v>
      </c>
      <c r="BI244" s="162">
        <f t="shared" si="48"/>
        <v>0</v>
      </c>
      <c r="BJ244" s="14" t="s">
        <v>86</v>
      </c>
      <c r="BK244" s="162">
        <f t="shared" si="49"/>
        <v>0</v>
      </c>
      <c r="BL244" s="14" t="s">
        <v>202</v>
      </c>
      <c r="BM244" s="161" t="s">
        <v>966</v>
      </c>
    </row>
    <row r="245" spans="1:65" s="2" customFormat="1" ht="16.5" customHeight="1">
      <c r="A245" s="26"/>
      <c r="B245" s="149"/>
      <c r="C245" s="150" t="s">
        <v>551</v>
      </c>
      <c r="D245" s="150" t="s">
        <v>140</v>
      </c>
      <c r="E245" s="151" t="s">
        <v>1644</v>
      </c>
      <c r="F245" s="152" t="s">
        <v>1645</v>
      </c>
      <c r="G245" s="153" t="s">
        <v>143</v>
      </c>
      <c r="H245" s="188">
        <v>0</v>
      </c>
      <c r="I245" s="155"/>
      <c r="J245" s="155">
        <f t="shared" si="40"/>
        <v>0</v>
      </c>
      <c r="K245" s="156"/>
      <c r="L245" s="27"/>
      <c r="M245" s="157" t="s">
        <v>1</v>
      </c>
      <c r="N245" s="158" t="s">
        <v>39</v>
      </c>
      <c r="O245" s="159">
        <v>0</v>
      </c>
      <c r="P245" s="159">
        <f t="shared" si="41"/>
        <v>0</v>
      </c>
      <c r="Q245" s="159">
        <v>0</v>
      </c>
      <c r="R245" s="159">
        <f t="shared" si="42"/>
        <v>0</v>
      </c>
      <c r="S245" s="159">
        <v>0</v>
      </c>
      <c r="T245" s="160">
        <f t="shared" si="43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1" t="s">
        <v>202</v>
      </c>
      <c r="AT245" s="161" t="s">
        <v>140</v>
      </c>
      <c r="AU245" s="161" t="s">
        <v>86</v>
      </c>
      <c r="AY245" s="14" t="s">
        <v>138</v>
      </c>
      <c r="BE245" s="162">
        <f t="shared" si="44"/>
        <v>0</v>
      </c>
      <c r="BF245" s="162">
        <f t="shared" si="45"/>
        <v>0</v>
      </c>
      <c r="BG245" s="162">
        <f t="shared" si="46"/>
        <v>0</v>
      </c>
      <c r="BH245" s="162">
        <f t="shared" si="47"/>
        <v>0</v>
      </c>
      <c r="BI245" s="162">
        <f t="shared" si="48"/>
        <v>0</v>
      </c>
      <c r="BJ245" s="14" t="s">
        <v>86</v>
      </c>
      <c r="BK245" s="162">
        <f t="shared" si="49"/>
        <v>0</v>
      </c>
      <c r="BL245" s="14" t="s">
        <v>202</v>
      </c>
      <c r="BM245" s="161" t="s">
        <v>974</v>
      </c>
    </row>
    <row r="246" spans="1:65" s="2" customFormat="1" ht="16.5" customHeight="1">
      <c r="A246" s="26"/>
      <c r="B246" s="149"/>
      <c r="C246" s="150" t="s">
        <v>555</v>
      </c>
      <c r="D246" s="150" t="s">
        <v>140</v>
      </c>
      <c r="E246" s="151" t="s">
        <v>1646</v>
      </c>
      <c r="F246" s="152" t="s">
        <v>1647</v>
      </c>
      <c r="G246" s="153" t="s">
        <v>143</v>
      </c>
      <c r="H246" s="188">
        <v>0</v>
      </c>
      <c r="I246" s="155"/>
      <c r="J246" s="155">
        <f t="shared" si="40"/>
        <v>0</v>
      </c>
      <c r="K246" s="156"/>
      <c r="L246" s="27"/>
      <c r="M246" s="157" t="s">
        <v>1</v>
      </c>
      <c r="N246" s="158" t="s">
        <v>39</v>
      </c>
      <c r="O246" s="159">
        <v>0</v>
      </c>
      <c r="P246" s="159">
        <f t="shared" si="41"/>
        <v>0</v>
      </c>
      <c r="Q246" s="159">
        <v>0</v>
      </c>
      <c r="R246" s="159">
        <f t="shared" si="42"/>
        <v>0</v>
      </c>
      <c r="S246" s="159">
        <v>0</v>
      </c>
      <c r="T246" s="160">
        <f t="shared" si="43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1" t="s">
        <v>202</v>
      </c>
      <c r="AT246" s="161" t="s">
        <v>140</v>
      </c>
      <c r="AU246" s="161" t="s">
        <v>86</v>
      </c>
      <c r="AY246" s="14" t="s">
        <v>138</v>
      </c>
      <c r="BE246" s="162">
        <f t="shared" si="44"/>
        <v>0</v>
      </c>
      <c r="BF246" s="162">
        <f t="shared" si="45"/>
        <v>0</v>
      </c>
      <c r="BG246" s="162">
        <f t="shared" si="46"/>
        <v>0</v>
      </c>
      <c r="BH246" s="162">
        <f t="shared" si="47"/>
        <v>0</v>
      </c>
      <c r="BI246" s="162">
        <f t="shared" si="48"/>
        <v>0</v>
      </c>
      <c r="BJ246" s="14" t="s">
        <v>86</v>
      </c>
      <c r="BK246" s="162">
        <f t="shared" si="49"/>
        <v>0</v>
      </c>
      <c r="BL246" s="14" t="s">
        <v>202</v>
      </c>
      <c r="BM246" s="161" t="s">
        <v>982</v>
      </c>
    </row>
    <row r="247" spans="1:65" s="2" customFormat="1" ht="16.5" customHeight="1">
      <c r="A247" s="26"/>
      <c r="B247" s="149"/>
      <c r="C247" s="150" t="s">
        <v>559</v>
      </c>
      <c r="D247" s="150" t="s">
        <v>140</v>
      </c>
      <c r="E247" s="151" t="s">
        <v>1648</v>
      </c>
      <c r="F247" s="152" t="s">
        <v>1649</v>
      </c>
      <c r="G247" s="153" t="s">
        <v>143</v>
      </c>
      <c r="H247" s="188">
        <v>0</v>
      </c>
      <c r="I247" s="155"/>
      <c r="J247" s="155">
        <f t="shared" si="40"/>
        <v>0</v>
      </c>
      <c r="K247" s="156"/>
      <c r="L247" s="27"/>
      <c r="M247" s="157" t="s">
        <v>1</v>
      </c>
      <c r="N247" s="158" t="s">
        <v>39</v>
      </c>
      <c r="O247" s="159">
        <v>0</v>
      </c>
      <c r="P247" s="159">
        <f t="shared" si="41"/>
        <v>0</v>
      </c>
      <c r="Q247" s="159">
        <v>0</v>
      </c>
      <c r="R247" s="159">
        <f t="shared" si="42"/>
        <v>0</v>
      </c>
      <c r="S247" s="159">
        <v>0</v>
      </c>
      <c r="T247" s="160">
        <f t="shared" si="43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61" t="s">
        <v>202</v>
      </c>
      <c r="AT247" s="161" t="s">
        <v>140</v>
      </c>
      <c r="AU247" s="161" t="s">
        <v>86</v>
      </c>
      <c r="AY247" s="14" t="s">
        <v>138</v>
      </c>
      <c r="BE247" s="162">
        <f t="shared" si="44"/>
        <v>0</v>
      </c>
      <c r="BF247" s="162">
        <f t="shared" si="45"/>
        <v>0</v>
      </c>
      <c r="BG247" s="162">
        <f t="shared" si="46"/>
        <v>0</v>
      </c>
      <c r="BH247" s="162">
        <f t="shared" si="47"/>
        <v>0</v>
      </c>
      <c r="BI247" s="162">
        <f t="shared" si="48"/>
        <v>0</v>
      </c>
      <c r="BJ247" s="14" t="s">
        <v>86</v>
      </c>
      <c r="BK247" s="162">
        <f t="shared" si="49"/>
        <v>0</v>
      </c>
      <c r="BL247" s="14" t="s">
        <v>202</v>
      </c>
      <c r="BM247" s="161" t="s">
        <v>990</v>
      </c>
    </row>
    <row r="248" spans="1:65" s="2" customFormat="1" ht="24.2" customHeight="1">
      <c r="A248" s="26"/>
      <c r="B248" s="149"/>
      <c r="C248" s="150" t="s">
        <v>563</v>
      </c>
      <c r="D248" s="150" t="s">
        <v>140</v>
      </c>
      <c r="E248" s="151" t="s">
        <v>1650</v>
      </c>
      <c r="F248" s="152" t="s">
        <v>1651</v>
      </c>
      <c r="G248" s="153" t="s">
        <v>1473</v>
      </c>
      <c r="H248" s="188">
        <v>0</v>
      </c>
      <c r="I248" s="155"/>
      <c r="J248" s="155">
        <f t="shared" si="40"/>
        <v>0</v>
      </c>
      <c r="K248" s="156"/>
      <c r="L248" s="27"/>
      <c r="M248" s="157" t="s">
        <v>1</v>
      </c>
      <c r="N248" s="158" t="s">
        <v>39</v>
      </c>
      <c r="O248" s="159">
        <v>0</v>
      </c>
      <c r="P248" s="159">
        <f t="shared" si="41"/>
        <v>0</v>
      </c>
      <c r="Q248" s="159">
        <v>0</v>
      </c>
      <c r="R248" s="159">
        <f t="shared" si="42"/>
        <v>0</v>
      </c>
      <c r="S248" s="159">
        <v>0</v>
      </c>
      <c r="T248" s="160">
        <f t="shared" si="43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1" t="s">
        <v>202</v>
      </c>
      <c r="AT248" s="161" t="s">
        <v>140</v>
      </c>
      <c r="AU248" s="161" t="s">
        <v>86</v>
      </c>
      <c r="AY248" s="14" t="s">
        <v>138</v>
      </c>
      <c r="BE248" s="162">
        <f t="shared" si="44"/>
        <v>0</v>
      </c>
      <c r="BF248" s="162">
        <f t="shared" si="45"/>
        <v>0</v>
      </c>
      <c r="BG248" s="162">
        <f t="shared" si="46"/>
        <v>0</v>
      </c>
      <c r="BH248" s="162">
        <f t="shared" si="47"/>
        <v>0</v>
      </c>
      <c r="BI248" s="162">
        <f t="shared" si="48"/>
        <v>0</v>
      </c>
      <c r="BJ248" s="14" t="s">
        <v>86</v>
      </c>
      <c r="BK248" s="162">
        <f t="shared" si="49"/>
        <v>0</v>
      </c>
      <c r="BL248" s="14" t="s">
        <v>202</v>
      </c>
      <c r="BM248" s="161" t="s">
        <v>998</v>
      </c>
    </row>
    <row r="249" spans="1:65" s="2" customFormat="1" ht="24.2" customHeight="1">
      <c r="A249" s="26"/>
      <c r="B249" s="149"/>
      <c r="C249" s="150" t="s">
        <v>567</v>
      </c>
      <c r="D249" s="150" t="s">
        <v>140</v>
      </c>
      <c r="E249" s="151" t="s">
        <v>1652</v>
      </c>
      <c r="F249" s="152" t="s">
        <v>1653</v>
      </c>
      <c r="G249" s="153" t="s">
        <v>1473</v>
      </c>
      <c r="H249" s="188">
        <v>0</v>
      </c>
      <c r="I249" s="155"/>
      <c r="J249" s="155">
        <f t="shared" si="40"/>
        <v>0</v>
      </c>
      <c r="K249" s="156"/>
      <c r="L249" s="27"/>
      <c r="M249" s="157" t="s">
        <v>1</v>
      </c>
      <c r="N249" s="158" t="s">
        <v>39</v>
      </c>
      <c r="O249" s="159">
        <v>0</v>
      </c>
      <c r="P249" s="159">
        <f t="shared" si="41"/>
        <v>0</v>
      </c>
      <c r="Q249" s="159">
        <v>0</v>
      </c>
      <c r="R249" s="159">
        <f t="shared" si="42"/>
        <v>0</v>
      </c>
      <c r="S249" s="159">
        <v>0</v>
      </c>
      <c r="T249" s="160">
        <f t="shared" si="43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1" t="s">
        <v>202</v>
      </c>
      <c r="AT249" s="161" t="s">
        <v>140</v>
      </c>
      <c r="AU249" s="161" t="s">
        <v>86</v>
      </c>
      <c r="AY249" s="14" t="s">
        <v>138</v>
      </c>
      <c r="BE249" s="162">
        <f t="shared" si="44"/>
        <v>0</v>
      </c>
      <c r="BF249" s="162">
        <f t="shared" si="45"/>
        <v>0</v>
      </c>
      <c r="BG249" s="162">
        <f t="shared" si="46"/>
        <v>0</v>
      </c>
      <c r="BH249" s="162">
        <f t="shared" si="47"/>
        <v>0</v>
      </c>
      <c r="BI249" s="162">
        <f t="shared" si="48"/>
        <v>0</v>
      </c>
      <c r="BJ249" s="14" t="s">
        <v>86</v>
      </c>
      <c r="BK249" s="162">
        <f t="shared" si="49"/>
        <v>0</v>
      </c>
      <c r="BL249" s="14" t="s">
        <v>202</v>
      </c>
      <c r="BM249" s="161" t="s">
        <v>1006</v>
      </c>
    </row>
    <row r="250" spans="1:65" s="2" customFormat="1" ht="24.2" customHeight="1">
      <c r="A250" s="26"/>
      <c r="B250" s="149"/>
      <c r="C250" s="150" t="s">
        <v>571</v>
      </c>
      <c r="D250" s="150" t="s">
        <v>140</v>
      </c>
      <c r="E250" s="151" t="s">
        <v>1654</v>
      </c>
      <c r="F250" s="152" t="s">
        <v>1655</v>
      </c>
      <c r="G250" s="153" t="s">
        <v>1473</v>
      </c>
      <c r="H250" s="188">
        <v>0</v>
      </c>
      <c r="I250" s="155"/>
      <c r="J250" s="155">
        <f t="shared" si="40"/>
        <v>0</v>
      </c>
      <c r="K250" s="156"/>
      <c r="L250" s="27"/>
      <c r="M250" s="157" t="s">
        <v>1</v>
      </c>
      <c r="N250" s="158" t="s">
        <v>39</v>
      </c>
      <c r="O250" s="159">
        <v>0</v>
      </c>
      <c r="P250" s="159">
        <f t="shared" si="41"/>
        <v>0</v>
      </c>
      <c r="Q250" s="159">
        <v>0</v>
      </c>
      <c r="R250" s="159">
        <f t="shared" si="42"/>
        <v>0</v>
      </c>
      <c r="S250" s="159">
        <v>0</v>
      </c>
      <c r="T250" s="160">
        <f t="shared" si="43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1" t="s">
        <v>202</v>
      </c>
      <c r="AT250" s="161" t="s">
        <v>140</v>
      </c>
      <c r="AU250" s="161" t="s">
        <v>86</v>
      </c>
      <c r="AY250" s="14" t="s">
        <v>138</v>
      </c>
      <c r="BE250" s="162">
        <f t="shared" si="44"/>
        <v>0</v>
      </c>
      <c r="BF250" s="162">
        <f t="shared" si="45"/>
        <v>0</v>
      </c>
      <c r="BG250" s="162">
        <f t="shared" si="46"/>
        <v>0</v>
      </c>
      <c r="BH250" s="162">
        <f t="shared" si="47"/>
        <v>0</v>
      </c>
      <c r="BI250" s="162">
        <f t="shared" si="48"/>
        <v>0</v>
      </c>
      <c r="BJ250" s="14" t="s">
        <v>86</v>
      </c>
      <c r="BK250" s="162">
        <f t="shared" si="49"/>
        <v>0</v>
      </c>
      <c r="BL250" s="14" t="s">
        <v>202</v>
      </c>
      <c r="BM250" s="161" t="s">
        <v>1013</v>
      </c>
    </row>
    <row r="251" spans="1:65" s="2" customFormat="1" ht="21.75" customHeight="1">
      <c r="A251" s="26"/>
      <c r="B251" s="149"/>
      <c r="C251" s="150" t="s">
        <v>575</v>
      </c>
      <c r="D251" s="150" t="s">
        <v>140</v>
      </c>
      <c r="E251" s="151" t="s">
        <v>1656</v>
      </c>
      <c r="F251" s="152" t="s">
        <v>1657</v>
      </c>
      <c r="G251" s="153" t="s">
        <v>1473</v>
      </c>
      <c r="H251" s="188">
        <v>0</v>
      </c>
      <c r="I251" s="155"/>
      <c r="J251" s="155">
        <f t="shared" si="40"/>
        <v>0</v>
      </c>
      <c r="K251" s="156"/>
      <c r="L251" s="27"/>
      <c r="M251" s="157" t="s">
        <v>1</v>
      </c>
      <c r="N251" s="158" t="s">
        <v>39</v>
      </c>
      <c r="O251" s="159">
        <v>0</v>
      </c>
      <c r="P251" s="159">
        <f t="shared" si="41"/>
        <v>0</v>
      </c>
      <c r="Q251" s="159">
        <v>0</v>
      </c>
      <c r="R251" s="159">
        <f t="shared" si="42"/>
        <v>0</v>
      </c>
      <c r="S251" s="159">
        <v>0</v>
      </c>
      <c r="T251" s="160">
        <f t="shared" si="43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61" t="s">
        <v>202</v>
      </c>
      <c r="AT251" s="161" t="s">
        <v>140</v>
      </c>
      <c r="AU251" s="161" t="s">
        <v>86</v>
      </c>
      <c r="AY251" s="14" t="s">
        <v>138</v>
      </c>
      <c r="BE251" s="162">
        <f t="shared" si="44"/>
        <v>0</v>
      </c>
      <c r="BF251" s="162">
        <f t="shared" si="45"/>
        <v>0</v>
      </c>
      <c r="BG251" s="162">
        <f t="shared" si="46"/>
        <v>0</v>
      </c>
      <c r="BH251" s="162">
        <f t="shared" si="47"/>
        <v>0</v>
      </c>
      <c r="BI251" s="162">
        <f t="shared" si="48"/>
        <v>0</v>
      </c>
      <c r="BJ251" s="14" t="s">
        <v>86</v>
      </c>
      <c r="BK251" s="162">
        <f t="shared" si="49"/>
        <v>0</v>
      </c>
      <c r="BL251" s="14" t="s">
        <v>202</v>
      </c>
      <c r="BM251" s="161" t="s">
        <v>1021</v>
      </c>
    </row>
    <row r="252" spans="1:65" s="2" customFormat="1" ht="21.75" customHeight="1">
      <c r="A252" s="26"/>
      <c r="B252" s="149"/>
      <c r="C252" s="150" t="s">
        <v>579</v>
      </c>
      <c r="D252" s="150" t="s">
        <v>140</v>
      </c>
      <c r="E252" s="151" t="s">
        <v>1658</v>
      </c>
      <c r="F252" s="152" t="s">
        <v>1659</v>
      </c>
      <c r="G252" s="153" t="s">
        <v>1473</v>
      </c>
      <c r="H252" s="188">
        <v>0</v>
      </c>
      <c r="I252" s="155"/>
      <c r="J252" s="155">
        <f t="shared" si="40"/>
        <v>0</v>
      </c>
      <c r="K252" s="156"/>
      <c r="L252" s="27"/>
      <c r="M252" s="157" t="s">
        <v>1</v>
      </c>
      <c r="N252" s="158" t="s">
        <v>39</v>
      </c>
      <c r="O252" s="159">
        <v>0</v>
      </c>
      <c r="P252" s="159">
        <f t="shared" si="41"/>
        <v>0</v>
      </c>
      <c r="Q252" s="159">
        <v>0</v>
      </c>
      <c r="R252" s="159">
        <f t="shared" si="42"/>
        <v>0</v>
      </c>
      <c r="S252" s="159">
        <v>0</v>
      </c>
      <c r="T252" s="160">
        <f t="shared" si="43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61" t="s">
        <v>202</v>
      </c>
      <c r="AT252" s="161" t="s">
        <v>140</v>
      </c>
      <c r="AU252" s="161" t="s">
        <v>86</v>
      </c>
      <c r="AY252" s="14" t="s">
        <v>138</v>
      </c>
      <c r="BE252" s="162">
        <f t="shared" si="44"/>
        <v>0</v>
      </c>
      <c r="BF252" s="162">
        <f t="shared" si="45"/>
        <v>0</v>
      </c>
      <c r="BG252" s="162">
        <f t="shared" si="46"/>
        <v>0</v>
      </c>
      <c r="BH252" s="162">
        <f t="shared" si="47"/>
        <v>0</v>
      </c>
      <c r="BI252" s="162">
        <f t="shared" si="48"/>
        <v>0</v>
      </c>
      <c r="BJ252" s="14" t="s">
        <v>86</v>
      </c>
      <c r="BK252" s="162">
        <f t="shared" si="49"/>
        <v>0</v>
      </c>
      <c r="BL252" s="14" t="s">
        <v>202</v>
      </c>
      <c r="BM252" s="161" t="s">
        <v>1027</v>
      </c>
    </row>
    <row r="253" spans="1:65" s="2" customFormat="1" ht="21.75" customHeight="1">
      <c r="A253" s="26"/>
      <c r="B253" s="149"/>
      <c r="C253" s="150" t="s">
        <v>583</v>
      </c>
      <c r="D253" s="150" t="s">
        <v>140</v>
      </c>
      <c r="E253" s="151" t="s">
        <v>1660</v>
      </c>
      <c r="F253" s="152" t="s">
        <v>1661</v>
      </c>
      <c r="G253" s="153" t="s">
        <v>1473</v>
      </c>
      <c r="H253" s="188">
        <v>0</v>
      </c>
      <c r="I253" s="155"/>
      <c r="J253" s="155">
        <f t="shared" si="40"/>
        <v>0</v>
      </c>
      <c r="K253" s="156"/>
      <c r="L253" s="27"/>
      <c r="M253" s="157" t="s">
        <v>1</v>
      </c>
      <c r="N253" s="158" t="s">
        <v>39</v>
      </c>
      <c r="O253" s="159">
        <v>0</v>
      </c>
      <c r="P253" s="159">
        <f t="shared" si="41"/>
        <v>0</v>
      </c>
      <c r="Q253" s="159">
        <v>0</v>
      </c>
      <c r="R253" s="159">
        <f t="shared" si="42"/>
        <v>0</v>
      </c>
      <c r="S253" s="159">
        <v>0</v>
      </c>
      <c r="T253" s="160">
        <f t="shared" si="43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61" t="s">
        <v>202</v>
      </c>
      <c r="AT253" s="161" t="s">
        <v>140</v>
      </c>
      <c r="AU253" s="161" t="s">
        <v>86</v>
      </c>
      <c r="AY253" s="14" t="s">
        <v>138</v>
      </c>
      <c r="BE253" s="162">
        <f t="shared" si="44"/>
        <v>0</v>
      </c>
      <c r="BF253" s="162">
        <f t="shared" si="45"/>
        <v>0</v>
      </c>
      <c r="BG253" s="162">
        <f t="shared" si="46"/>
        <v>0</v>
      </c>
      <c r="BH253" s="162">
        <f t="shared" si="47"/>
        <v>0</v>
      </c>
      <c r="BI253" s="162">
        <f t="shared" si="48"/>
        <v>0</v>
      </c>
      <c r="BJ253" s="14" t="s">
        <v>86</v>
      </c>
      <c r="BK253" s="162">
        <f t="shared" si="49"/>
        <v>0</v>
      </c>
      <c r="BL253" s="14" t="s">
        <v>202</v>
      </c>
      <c r="BM253" s="161" t="s">
        <v>1035</v>
      </c>
    </row>
    <row r="254" spans="1:65" s="2" customFormat="1" ht="21.75" customHeight="1">
      <c r="A254" s="26"/>
      <c r="B254" s="149"/>
      <c r="C254" s="150" t="s">
        <v>587</v>
      </c>
      <c r="D254" s="150" t="s">
        <v>140</v>
      </c>
      <c r="E254" s="151" t="s">
        <v>1662</v>
      </c>
      <c r="F254" s="152" t="s">
        <v>1663</v>
      </c>
      <c r="G254" s="153" t="s">
        <v>1473</v>
      </c>
      <c r="H254" s="188">
        <v>0</v>
      </c>
      <c r="I254" s="155"/>
      <c r="J254" s="155">
        <f t="shared" si="40"/>
        <v>0</v>
      </c>
      <c r="K254" s="156"/>
      <c r="L254" s="27"/>
      <c r="M254" s="157" t="s">
        <v>1</v>
      </c>
      <c r="N254" s="158" t="s">
        <v>39</v>
      </c>
      <c r="O254" s="159">
        <v>0</v>
      </c>
      <c r="P254" s="159">
        <f t="shared" si="41"/>
        <v>0</v>
      </c>
      <c r="Q254" s="159">
        <v>0</v>
      </c>
      <c r="R254" s="159">
        <f t="shared" si="42"/>
        <v>0</v>
      </c>
      <c r="S254" s="159">
        <v>0</v>
      </c>
      <c r="T254" s="160">
        <f t="shared" si="43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61" t="s">
        <v>202</v>
      </c>
      <c r="AT254" s="161" t="s">
        <v>140</v>
      </c>
      <c r="AU254" s="161" t="s">
        <v>86</v>
      </c>
      <c r="AY254" s="14" t="s">
        <v>138</v>
      </c>
      <c r="BE254" s="162">
        <f t="shared" si="44"/>
        <v>0</v>
      </c>
      <c r="BF254" s="162">
        <f t="shared" si="45"/>
        <v>0</v>
      </c>
      <c r="BG254" s="162">
        <f t="shared" si="46"/>
        <v>0</v>
      </c>
      <c r="BH254" s="162">
        <f t="shared" si="47"/>
        <v>0</v>
      </c>
      <c r="BI254" s="162">
        <f t="shared" si="48"/>
        <v>0</v>
      </c>
      <c r="BJ254" s="14" t="s">
        <v>86</v>
      </c>
      <c r="BK254" s="162">
        <f t="shared" si="49"/>
        <v>0</v>
      </c>
      <c r="BL254" s="14" t="s">
        <v>202</v>
      </c>
      <c r="BM254" s="161" t="s">
        <v>1042</v>
      </c>
    </row>
    <row r="255" spans="1:65" s="2" customFormat="1" ht="21.75" customHeight="1">
      <c r="A255" s="26"/>
      <c r="B255" s="149"/>
      <c r="C255" s="150" t="s">
        <v>591</v>
      </c>
      <c r="D255" s="150" t="s">
        <v>140</v>
      </c>
      <c r="E255" s="151" t="s">
        <v>1664</v>
      </c>
      <c r="F255" s="152" t="s">
        <v>1665</v>
      </c>
      <c r="G255" s="153" t="s">
        <v>1473</v>
      </c>
      <c r="H255" s="188">
        <v>0</v>
      </c>
      <c r="I255" s="155"/>
      <c r="J255" s="155">
        <f t="shared" si="40"/>
        <v>0</v>
      </c>
      <c r="K255" s="156"/>
      <c r="L255" s="27"/>
      <c r="M255" s="157" t="s">
        <v>1</v>
      </c>
      <c r="N255" s="158" t="s">
        <v>39</v>
      </c>
      <c r="O255" s="159">
        <v>0</v>
      </c>
      <c r="P255" s="159">
        <f t="shared" si="41"/>
        <v>0</v>
      </c>
      <c r="Q255" s="159">
        <v>0</v>
      </c>
      <c r="R255" s="159">
        <f t="shared" si="42"/>
        <v>0</v>
      </c>
      <c r="S255" s="159">
        <v>0</v>
      </c>
      <c r="T255" s="160">
        <f t="shared" si="43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61" t="s">
        <v>202</v>
      </c>
      <c r="AT255" s="161" t="s">
        <v>140</v>
      </c>
      <c r="AU255" s="161" t="s">
        <v>86</v>
      </c>
      <c r="AY255" s="14" t="s">
        <v>138</v>
      </c>
      <c r="BE255" s="162">
        <f t="shared" si="44"/>
        <v>0</v>
      </c>
      <c r="BF255" s="162">
        <f t="shared" si="45"/>
        <v>0</v>
      </c>
      <c r="BG255" s="162">
        <f t="shared" si="46"/>
        <v>0</v>
      </c>
      <c r="BH255" s="162">
        <f t="shared" si="47"/>
        <v>0</v>
      </c>
      <c r="BI255" s="162">
        <f t="shared" si="48"/>
        <v>0</v>
      </c>
      <c r="BJ255" s="14" t="s">
        <v>86</v>
      </c>
      <c r="BK255" s="162">
        <f t="shared" si="49"/>
        <v>0</v>
      </c>
      <c r="BL255" s="14" t="s">
        <v>202</v>
      </c>
      <c r="BM255" s="161" t="s">
        <v>1050</v>
      </c>
    </row>
    <row r="256" spans="1:65" s="2" customFormat="1" ht="21.75" customHeight="1">
      <c r="A256" s="26"/>
      <c r="B256" s="149"/>
      <c r="C256" s="150" t="s">
        <v>595</v>
      </c>
      <c r="D256" s="150" t="s">
        <v>140</v>
      </c>
      <c r="E256" s="151" t="s">
        <v>1666</v>
      </c>
      <c r="F256" s="152" t="s">
        <v>1667</v>
      </c>
      <c r="G256" s="153" t="s">
        <v>1473</v>
      </c>
      <c r="H256" s="188">
        <v>0</v>
      </c>
      <c r="I256" s="155"/>
      <c r="J256" s="155">
        <f t="shared" si="40"/>
        <v>0</v>
      </c>
      <c r="K256" s="156"/>
      <c r="L256" s="27"/>
      <c r="M256" s="157" t="s">
        <v>1</v>
      </c>
      <c r="N256" s="158" t="s">
        <v>39</v>
      </c>
      <c r="O256" s="159">
        <v>0</v>
      </c>
      <c r="P256" s="159">
        <f t="shared" si="41"/>
        <v>0</v>
      </c>
      <c r="Q256" s="159">
        <v>0</v>
      </c>
      <c r="R256" s="159">
        <f t="shared" si="42"/>
        <v>0</v>
      </c>
      <c r="S256" s="159">
        <v>0</v>
      </c>
      <c r="T256" s="160">
        <f t="shared" si="43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61" t="s">
        <v>202</v>
      </c>
      <c r="AT256" s="161" t="s">
        <v>140</v>
      </c>
      <c r="AU256" s="161" t="s">
        <v>86</v>
      </c>
      <c r="AY256" s="14" t="s">
        <v>138</v>
      </c>
      <c r="BE256" s="162">
        <f t="shared" si="44"/>
        <v>0</v>
      </c>
      <c r="BF256" s="162">
        <f t="shared" si="45"/>
        <v>0</v>
      </c>
      <c r="BG256" s="162">
        <f t="shared" si="46"/>
        <v>0</v>
      </c>
      <c r="BH256" s="162">
        <f t="shared" si="47"/>
        <v>0</v>
      </c>
      <c r="BI256" s="162">
        <f t="shared" si="48"/>
        <v>0</v>
      </c>
      <c r="BJ256" s="14" t="s">
        <v>86</v>
      </c>
      <c r="BK256" s="162">
        <f t="shared" si="49"/>
        <v>0</v>
      </c>
      <c r="BL256" s="14" t="s">
        <v>202</v>
      </c>
      <c r="BM256" s="161" t="s">
        <v>1057</v>
      </c>
    </row>
    <row r="257" spans="1:65" s="2" customFormat="1" ht="24.2" customHeight="1">
      <c r="A257" s="26"/>
      <c r="B257" s="149"/>
      <c r="C257" s="150" t="s">
        <v>599</v>
      </c>
      <c r="D257" s="150" t="s">
        <v>140</v>
      </c>
      <c r="E257" s="151" t="s">
        <v>1668</v>
      </c>
      <c r="F257" s="152" t="s">
        <v>1669</v>
      </c>
      <c r="G257" s="153" t="s">
        <v>1473</v>
      </c>
      <c r="H257" s="188">
        <v>0</v>
      </c>
      <c r="I257" s="155"/>
      <c r="J257" s="155">
        <f t="shared" si="40"/>
        <v>0</v>
      </c>
      <c r="K257" s="156"/>
      <c r="L257" s="27"/>
      <c r="M257" s="157" t="s">
        <v>1</v>
      </c>
      <c r="N257" s="158" t="s">
        <v>39</v>
      </c>
      <c r="O257" s="159">
        <v>0</v>
      </c>
      <c r="P257" s="159">
        <f t="shared" si="41"/>
        <v>0</v>
      </c>
      <c r="Q257" s="159">
        <v>0</v>
      </c>
      <c r="R257" s="159">
        <f t="shared" si="42"/>
        <v>0</v>
      </c>
      <c r="S257" s="159">
        <v>0</v>
      </c>
      <c r="T257" s="160">
        <f t="shared" si="43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61" t="s">
        <v>202</v>
      </c>
      <c r="AT257" s="161" t="s">
        <v>140</v>
      </c>
      <c r="AU257" s="161" t="s">
        <v>86</v>
      </c>
      <c r="AY257" s="14" t="s">
        <v>138</v>
      </c>
      <c r="BE257" s="162">
        <f t="shared" si="44"/>
        <v>0</v>
      </c>
      <c r="BF257" s="162">
        <f t="shared" si="45"/>
        <v>0</v>
      </c>
      <c r="BG257" s="162">
        <f t="shared" si="46"/>
        <v>0</v>
      </c>
      <c r="BH257" s="162">
        <f t="shared" si="47"/>
        <v>0</v>
      </c>
      <c r="BI257" s="162">
        <f t="shared" si="48"/>
        <v>0</v>
      </c>
      <c r="BJ257" s="14" t="s">
        <v>86</v>
      </c>
      <c r="BK257" s="162">
        <f t="shared" si="49"/>
        <v>0</v>
      </c>
      <c r="BL257" s="14" t="s">
        <v>202</v>
      </c>
      <c r="BM257" s="161" t="s">
        <v>1065</v>
      </c>
    </row>
    <row r="258" spans="1:65" s="2" customFormat="1" ht="24.2" customHeight="1">
      <c r="A258" s="26"/>
      <c r="B258" s="149"/>
      <c r="C258" s="150" t="s">
        <v>603</v>
      </c>
      <c r="D258" s="150" t="s">
        <v>140</v>
      </c>
      <c r="E258" s="151" t="s">
        <v>1670</v>
      </c>
      <c r="F258" s="152" t="s">
        <v>1671</v>
      </c>
      <c r="G258" s="153" t="s">
        <v>1473</v>
      </c>
      <c r="H258" s="188">
        <v>0</v>
      </c>
      <c r="I258" s="155"/>
      <c r="J258" s="155">
        <f t="shared" si="40"/>
        <v>0</v>
      </c>
      <c r="K258" s="156"/>
      <c r="L258" s="27"/>
      <c r="M258" s="157" t="s">
        <v>1</v>
      </c>
      <c r="N258" s="158" t="s">
        <v>39</v>
      </c>
      <c r="O258" s="159">
        <v>0</v>
      </c>
      <c r="P258" s="159">
        <f t="shared" si="41"/>
        <v>0</v>
      </c>
      <c r="Q258" s="159">
        <v>0</v>
      </c>
      <c r="R258" s="159">
        <f t="shared" si="42"/>
        <v>0</v>
      </c>
      <c r="S258" s="159">
        <v>0</v>
      </c>
      <c r="T258" s="160">
        <f t="shared" si="43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61" t="s">
        <v>202</v>
      </c>
      <c r="AT258" s="161" t="s">
        <v>140</v>
      </c>
      <c r="AU258" s="161" t="s">
        <v>86</v>
      </c>
      <c r="AY258" s="14" t="s">
        <v>138</v>
      </c>
      <c r="BE258" s="162">
        <f t="shared" si="44"/>
        <v>0</v>
      </c>
      <c r="BF258" s="162">
        <f t="shared" si="45"/>
        <v>0</v>
      </c>
      <c r="BG258" s="162">
        <f t="shared" si="46"/>
        <v>0</v>
      </c>
      <c r="BH258" s="162">
        <f t="shared" si="47"/>
        <v>0</v>
      </c>
      <c r="BI258" s="162">
        <f t="shared" si="48"/>
        <v>0</v>
      </c>
      <c r="BJ258" s="14" t="s">
        <v>86</v>
      </c>
      <c r="BK258" s="162">
        <f t="shared" si="49"/>
        <v>0</v>
      </c>
      <c r="BL258" s="14" t="s">
        <v>202</v>
      </c>
      <c r="BM258" s="161" t="s">
        <v>1071</v>
      </c>
    </row>
    <row r="259" spans="1:65" s="2" customFormat="1" ht="16.5" customHeight="1">
      <c r="A259" s="26"/>
      <c r="B259" s="149"/>
      <c r="C259" s="150" t="s">
        <v>607</v>
      </c>
      <c r="D259" s="150" t="s">
        <v>140</v>
      </c>
      <c r="E259" s="151" t="s">
        <v>1672</v>
      </c>
      <c r="F259" s="152" t="s">
        <v>1673</v>
      </c>
      <c r="G259" s="153" t="s">
        <v>1473</v>
      </c>
      <c r="H259" s="188">
        <v>0</v>
      </c>
      <c r="I259" s="155"/>
      <c r="J259" s="155">
        <f t="shared" si="40"/>
        <v>0</v>
      </c>
      <c r="K259" s="156"/>
      <c r="L259" s="27"/>
      <c r="M259" s="157" t="s">
        <v>1</v>
      </c>
      <c r="N259" s="158" t="s">
        <v>39</v>
      </c>
      <c r="O259" s="159">
        <v>0</v>
      </c>
      <c r="P259" s="159">
        <f t="shared" si="41"/>
        <v>0</v>
      </c>
      <c r="Q259" s="159">
        <v>0</v>
      </c>
      <c r="R259" s="159">
        <f t="shared" si="42"/>
        <v>0</v>
      </c>
      <c r="S259" s="159">
        <v>0</v>
      </c>
      <c r="T259" s="160">
        <f t="shared" si="43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61" t="s">
        <v>202</v>
      </c>
      <c r="AT259" s="161" t="s">
        <v>140</v>
      </c>
      <c r="AU259" s="161" t="s">
        <v>86</v>
      </c>
      <c r="AY259" s="14" t="s">
        <v>138</v>
      </c>
      <c r="BE259" s="162">
        <f t="shared" si="44"/>
        <v>0</v>
      </c>
      <c r="BF259" s="162">
        <f t="shared" si="45"/>
        <v>0</v>
      </c>
      <c r="BG259" s="162">
        <f t="shared" si="46"/>
        <v>0</v>
      </c>
      <c r="BH259" s="162">
        <f t="shared" si="47"/>
        <v>0</v>
      </c>
      <c r="BI259" s="162">
        <f t="shared" si="48"/>
        <v>0</v>
      </c>
      <c r="BJ259" s="14" t="s">
        <v>86</v>
      </c>
      <c r="BK259" s="162">
        <f t="shared" si="49"/>
        <v>0</v>
      </c>
      <c r="BL259" s="14" t="s">
        <v>202</v>
      </c>
      <c r="BM259" s="161" t="s">
        <v>1079</v>
      </c>
    </row>
    <row r="260" spans="1:65" s="2" customFormat="1" ht="16.5" customHeight="1">
      <c r="A260" s="26"/>
      <c r="B260" s="149"/>
      <c r="C260" s="150" t="s">
        <v>611</v>
      </c>
      <c r="D260" s="150" t="s">
        <v>140</v>
      </c>
      <c r="E260" s="151" t="s">
        <v>1674</v>
      </c>
      <c r="F260" s="152" t="s">
        <v>1675</v>
      </c>
      <c r="G260" s="153" t="s">
        <v>1473</v>
      </c>
      <c r="H260" s="188">
        <v>0</v>
      </c>
      <c r="I260" s="155"/>
      <c r="J260" s="155">
        <f t="shared" si="40"/>
        <v>0</v>
      </c>
      <c r="K260" s="156"/>
      <c r="L260" s="27"/>
      <c r="M260" s="157" t="s">
        <v>1</v>
      </c>
      <c r="N260" s="158" t="s">
        <v>39</v>
      </c>
      <c r="O260" s="159">
        <v>0</v>
      </c>
      <c r="P260" s="159">
        <f t="shared" si="41"/>
        <v>0</v>
      </c>
      <c r="Q260" s="159">
        <v>0</v>
      </c>
      <c r="R260" s="159">
        <f t="shared" si="42"/>
        <v>0</v>
      </c>
      <c r="S260" s="159">
        <v>0</v>
      </c>
      <c r="T260" s="160">
        <f t="shared" si="43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61" t="s">
        <v>202</v>
      </c>
      <c r="AT260" s="161" t="s">
        <v>140</v>
      </c>
      <c r="AU260" s="161" t="s">
        <v>86</v>
      </c>
      <c r="AY260" s="14" t="s">
        <v>138</v>
      </c>
      <c r="BE260" s="162">
        <f t="shared" si="44"/>
        <v>0</v>
      </c>
      <c r="BF260" s="162">
        <f t="shared" si="45"/>
        <v>0</v>
      </c>
      <c r="BG260" s="162">
        <f t="shared" si="46"/>
        <v>0</v>
      </c>
      <c r="BH260" s="162">
        <f t="shared" si="47"/>
        <v>0</v>
      </c>
      <c r="BI260" s="162">
        <f t="shared" si="48"/>
        <v>0</v>
      </c>
      <c r="BJ260" s="14" t="s">
        <v>86</v>
      </c>
      <c r="BK260" s="162">
        <f t="shared" si="49"/>
        <v>0</v>
      </c>
      <c r="BL260" s="14" t="s">
        <v>202</v>
      </c>
      <c r="BM260" s="161" t="s">
        <v>1087</v>
      </c>
    </row>
    <row r="261" spans="1:65" s="2" customFormat="1" ht="16.5" customHeight="1">
      <c r="A261" s="26"/>
      <c r="B261" s="149"/>
      <c r="C261" s="150" t="s">
        <v>615</v>
      </c>
      <c r="D261" s="150" t="s">
        <v>140</v>
      </c>
      <c r="E261" s="151" t="s">
        <v>1676</v>
      </c>
      <c r="F261" s="152" t="s">
        <v>1677</v>
      </c>
      <c r="G261" s="153" t="s">
        <v>1473</v>
      </c>
      <c r="H261" s="188">
        <v>0</v>
      </c>
      <c r="I261" s="155"/>
      <c r="J261" s="155">
        <f t="shared" si="40"/>
        <v>0</v>
      </c>
      <c r="K261" s="156"/>
      <c r="L261" s="27"/>
      <c r="M261" s="157" t="s">
        <v>1</v>
      </c>
      <c r="N261" s="158" t="s">
        <v>39</v>
      </c>
      <c r="O261" s="159">
        <v>0</v>
      </c>
      <c r="P261" s="159">
        <f t="shared" si="41"/>
        <v>0</v>
      </c>
      <c r="Q261" s="159">
        <v>0</v>
      </c>
      <c r="R261" s="159">
        <f t="shared" si="42"/>
        <v>0</v>
      </c>
      <c r="S261" s="159">
        <v>0</v>
      </c>
      <c r="T261" s="160">
        <f t="shared" si="43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61" t="s">
        <v>202</v>
      </c>
      <c r="AT261" s="161" t="s">
        <v>140</v>
      </c>
      <c r="AU261" s="161" t="s">
        <v>86</v>
      </c>
      <c r="AY261" s="14" t="s">
        <v>138</v>
      </c>
      <c r="BE261" s="162">
        <f t="shared" si="44"/>
        <v>0</v>
      </c>
      <c r="BF261" s="162">
        <f t="shared" si="45"/>
        <v>0</v>
      </c>
      <c r="BG261" s="162">
        <f t="shared" si="46"/>
        <v>0</v>
      </c>
      <c r="BH261" s="162">
        <f t="shared" si="47"/>
        <v>0</v>
      </c>
      <c r="BI261" s="162">
        <f t="shared" si="48"/>
        <v>0</v>
      </c>
      <c r="BJ261" s="14" t="s">
        <v>86</v>
      </c>
      <c r="BK261" s="162">
        <f t="shared" si="49"/>
        <v>0</v>
      </c>
      <c r="BL261" s="14" t="s">
        <v>202</v>
      </c>
      <c r="BM261" s="161" t="s">
        <v>1095</v>
      </c>
    </row>
    <row r="262" spans="1:65" s="2" customFormat="1" ht="16.5" customHeight="1">
      <c r="A262" s="26"/>
      <c r="B262" s="149"/>
      <c r="C262" s="150" t="s">
        <v>619</v>
      </c>
      <c r="D262" s="150" t="s">
        <v>140</v>
      </c>
      <c r="E262" s="151" t="s">
        <v>1678</v>
      </c>
      <c r="F262" s="152" t="s">
        <v>1679</v>
      </c>
      <c r="G262" s="153" t="s">
        <v>1473</v>
      </c>
      <c r="H262" s="188">
        <v>0</v>
      </c>
      <c r="I262" s="155"/>
      <c r="J262" s="155">
        <f t="shared" si="40"/>
        <v>0</v>
      </c>
      <c r="K262" s="156"/>
      <c r="L262" s="27"/>
      <c r="M262" s="157" t="s">
        <v>1</v>
      </c>
      <c r="N262" s="158" t="s">
        <v>39</v>
      </c>
      <c r="O262" s="159">
        <v>0</v>
      </c>
      <c r="P262" s="159">
        <f t="shared" si="41"/>
        <v>0</v>
      </c>
      <c r="Q262" s="159">
        <v>0</v>
      </c>
      <c r="R262" s="159">
        <f t="shared" si="42"/>
        <v>0</v>
      </c>
      <c r="S262" s="159">
        <v>0</v>
      </c>
      <c r="T262" s="160">
        <f t="shared" si="43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61" t="s">
        <v>202</v>
      </c>
      <c r="AT262" s="161" t="s">
        <v>140</v>
      </c>
      <c r="AU262" s="161" t="s">
        <v>86</v>
      </c>
      <c r="AY262" s="14" t="s">
        <v>138</v>
      </c>
      <c r="BE262" s="162">
        <f t="shared" si="44"/>
        <v>0</v>
      </c>
      <c r="BF262" s="162">
        <f t="shared" si="45"/>
        <v>0</v>
      </c>
      <c r="BG262" s="162">
        <f t="shared" si="46"/>
        <v>0</v>
      </c>
      <c r="BH262" s="162">
        <f t="shared" si="47"/>
        <v>0</v>
      </c>
      <c r="BI262" s="162">
        <f t="shared" si="48"/>
        <v>0</v>
      </c>
      <c r="BJ262" s="14" t="s">
        <v>86</v>
      </c>
      <c r="BK262" s="162">
        <f t="shared" si="49"/>
        <v>0</v>
      </c>
      <c r="BL262" s="14" t="s">
        <v>202</v>
      </c>
      <c r="BM262" s="161" t="s">
        <v>1102</v>
      </c>
    </row>
    <row r="263" spans="1:65" s="2" customFormat="1" ht="37.9" customHeight="1">
      <c r="A263" s="26"/>
      <c r="B263" s="149"/>
      <c r="C263" s="150" t="s">
        <v>623</v>
      </c>
      <c r="D263" s="150" t="s">
        <v>140</v>
      </c>
      <c r="E263" s="151" t="s">
        <v>1680</v>
      </c>
      <c r="F263" s="152" t="s">
        <v>1681</v>
      </c>
      <c r="G263" s="153" t="s">
        <v>1473</v>
      </c>
      <c r="H263" s="188">
        <v>0</v>
      </c>
      <c r="I263" s="155"/>
      <c r="J263" s="155">
        <f t="shared" si="40"/>
        <v>0</v>
      </c>
      <c r="K263" s="156"/>
      <c r="L263" s="27"/>
      <c r="M263" s="157" t="s">
        <v>1</v>
      </c>
      <c r="N263" s="158" t="s">
        <v>39</v>
      </c>
      <c r="O263" s="159">
        <v>0</v>
      </c>
      <c r="P263" s="159">
        <f t="shared" si="41"/>
        <v>0</v>
      </c>
      <c r="Q263" s="159">
        <v>0</v>
      </c>
      <c r="R263" s="159">
        <f t="shared" si="42"/>
        <v>0</v>
      </c>
      <c r="S263" s="159">
        <v>0</v>
      </c>
      <c r="T263" s="160">
        <f t="shared" si="43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61" t="s">
        <v>202</v>
      </c>
      <c r="AT263" s="161" t="s">
        <v>140</v>
      </c>
      <c r="AU263" s="161" t="s">
        <v>86</v>
      </c>
      <c r="AY263" s="14" t="s">
        <v>138</v>
      </c>
      <c r="BE263" s="162">
        <f t="shared" si="44"/>
        <v>0</v>
      </c>
      <c r="BF263" s="162">
        <f t="shared" si="45"/>
        <v>0</v>
      </c>
      <c r="BG263" s="162">
        <f t="shared" si="46"/>
        <v>0</v>
      </c>
      <c r="BH263" s="162">
        <f t="shared" si="47"/>
        <v>0</v>
      </c>
      <c r="BI263" s="162">
        <f t="shared" si="48"/>
        <v>0</v>
      </c>
      <c r="BJ263" s="14" t="s">
        <v>86</v>
      </c>
      <c r="BK263" s="162">
        <f t="shared" si="49"/>
        <v>0</v>
      </c>
      <c r="BL263" s="14" t="s">
        <v>202</v>
      </c>
      <c r="BM263" s="161" t="s">
        <v>1110</v>
      </c>
    </row>
    <row r="264" spans="1:65" s="2" customFormat="1" ht="21.75" customHeight="1">
      <c r="A264" s="26"/>
      <c r="B264" s="149"/>
      <c r="C264" s="150" t="s">
        <v>627</v>
      </c>
      <c r="D264" s="150" t="s">
        <v>140</v>
      </c>
      <c r="E264" s="151" t="s">
        <v>1682</v>
      </c>
      <c r="F264" s="152" t="s">
        <v>1683</v>
      </c>
      <c r="G264" s="153" t="s">
        <v>143</v>
      </c>
      <c r="H264" s="188">
        <v>0</v>
      </c>
      <c r="I264" s="155"/>
      <c r="J264" s="155">
        <f t="shared" si="40"/>
        <v>0</v>
      </c>
      <c r="K264" s="156"/>
      <c r="L264" s="27"/>
      <c r="M264" s="157" t="s">
        <v>1</v>
      </c>
      <c r="N264" s="158" t="s">
        <v>39</v>
      </c>
      <c r="O264" s="159">
        <v>0</v>
      </c>
      <c r="P264" s="159">
        <f t="shared" si="41"/>
        <v>0</v>
      </c>
      <c r="Q264" s="159">
        <v>0</v>
      </c>
      <c r="R264" s="159">
        <f t="shared" si="42"/>
        <v>0</v>
      </c>
      <c r="S264" s="159">
        <v>0</v>
      </c>
      <c r="T264" s="160">
        <f t="shared" si="43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61" t="s">
        <v>202</v>
      </c>
      <c r="AT264" s="161" t="s">
        <v>140</v>
      </c>
      <c r="AU264" s="161" t="s">
        <v>86</v>
      </c>
      <c r="AY264" s="14" t="s">
        <v>138</v>
      </c>
      <c r="BE264" s="162">
        <f t="shared" si="44"/>
        <v>0</v>
      </c>
      <c r="BF264" s="162">
        <f t="shared" si="45"/>
        <v>0</v>
      </c>
      <c r="BG264" s="162">
        <f t="shared" si="46"/>
        <v>0</v>
      </c>
      <c r="BH264" s="162">
        <f t="shared" si="47"/>
        <v>0</v>
      </c>
      <c r="BI264" s="162">
        <f t="shared" si="48"/>
        <v>0</v>
      </c>
      <c r="BJ264" s="14" t="s">
        <v>86</v>
      </c>
      <c r="BK264" s="162">
        <f t="shared" si="49"/>
        <v>0</v>
      </c>
      <c r="BL264" s="14" t="s">
        <v>202</v>
      </c>
      <c r="BM264" s="161" t="s">
        <v>1117</v>
      </c>
    </row>
    <row r="265" spans="1:65" s="2" customFormat="1" ht="21.75" customHeight="1">
      <c r="A265" s="26"/>
      <c r="B265" s="149"/>
      <c r="C265" s="150" t="s">
        <v>631</v>
      </c>
      <c r="D265" s="150" t="s">
        <v>140</v>
      </c>
      <c r="E265" s="151" t="s">
        <v>1684</v>
      </c>
      <c r="F265" s="152" t="s">
        <v>1685</v>
      </c>
      <c r="G265" s="153" t="s">
        <v>143</v>
      </c>
      <c r="H265" s="188">
        <v>0</v>
      </c>
      <c r="I265" s="155"/>
      <c r="J265" s="155">
        <f t="shared" si="40"/>
        <v>0</v>
      </c>
      <c r="K265" s="156"/>
      <c r="L265" s="27"/>
      <c r="M265" s="157" t="s">
        <v>1</v>
      </c>
      <c r="N265" s="158" t="s">
        <v>39</v>
      </c>
      <c r="O265" s="159">
        <v>0</v>
      </c>
      <c r="P265" s="159">
        <f t="shared" si="41"/>
        <v>0</v>
      </c>
      <c r="Q265" s="159">
        <v>0</v>
      </c>
      <c r="R265" s="159">
        <f t="shared" si="42"/>
        <v>0</v>
      </c>
      <c r="S265" s="159">
        <v>0</v>
      </c>
      <c r="T265" s="160">
        <f t="shared" si="43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61" t="s">
        <v>202</v>
      </c>
      <c r="AT265" s="161" t="s">
        <v>140</v>
      </c>
      <c r="AU265" s="161" t="s">
        <v>86</v>
      </c>
      <c r="AY265" s="14" t="s">
        <v>138</v>
      </c>
      <c r="BE265" s="162">
        <f t="shared" si="44"/>
        <v>0</v>
      </c>
      <c r="BF265" s="162">
        <f t="shared" si="45"/>
        <v>0</v>
      </c>
      <c r="BG265" s="162">
        <f t="shared" si="46"/>
        <v>0</v>
      </c>
      <c r="BH265" s="162">
        <f t="shared" si="47"/>
        <v>0</v>
      </c>
      <c r="BI265" s="162">
        <f t="shared" si="48"/>
        <v>0</v>
      </c>
      <c r="BJ265" s="14" t="s">
        <v>86</v>
      </c>
      <c r="BK265" s="162">
        <f t="shared" si="49"/>
        <v>0</v>
      </c>
      <c r="BL265" s="14" t="s">
        <v>202</v>
      </c>
      <c r="BM265" s="161" t="s">
        <v>1124</v>
      </c>
    </row>
    <row r="266" spans="1:65" s="2" customFormat="1" ht="16.5" customHeight="1">
      <c r="A266" s="26"/>
      <c r="B266" s="149"/>
      <c r="C266" s="150" t="s">
        <v>635</v>
      </c>
      <c r="D266" s="150" t="s">
        <v>140</v>
      </c>
      <c r="E266" s="151" t="s">
        <v>1686</v>
      </c>
      <c r="F266" s="152" t="s">
        <v>1687</v>
      </c>
      <c r="G266" s="153" t="s">
        <v>519</v>
      </c>
      <c r="H266" s="188">
        <v>0</v>
      </c>
      <c r="I266" s="155"/>
      <c r="J266" s="155">
        <f t="shared" si="40"/>
        <v>0</v>
      </c>
      <c r="K266" s="156"/>
      <c r="L266" s="27"/>
      <c r="M266" s="157" t="s">
        <v>1</v>
      </c>
      <c r="N266" s="158" t="s">
        <v>39</v>
      </c>
      <c r="O266" s="159">
        <v>0</v>
      </c>
      <c r="P266" s="159">
        <f t="shared" si="41"/>
        <v>0</v>
      </c>
      <c r="Q266" s="159">
        <v>0</v>
      </c>
      <c r="R266" s="159">
        <f t="shared" si="42"/>
        <v>0</v>
      </c>
      <c r="S266" s="159">
        <v>0</v>
      </c>
      <c r="T266" s="160">
        <f t="shared" si="43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61" t="s">
        <v>202</v>
      </c>
      <c r="AT266" s="161" t="s">
        <v>140</v>
      </c>
      <c r="AU266" s="161" t="s">
        <v>86</v>
      </c>
      <c r="AY266" s="14" t="s">
        <v>138</v>
      </c>
      <c r="BE266" s="162">
        <f t="shared" si="44"/>
        <v>0</v>
      </c>
      <c r="BF266" s="162">
        <f t="shared" si="45"/>
        <v>0</v>
      </c>
      <c r="BG266" s="162">
        <f t="shared" si="46"/>
        <v>0</v>
      </c>
      <c r="BH266" s="162">
        <f t="shared" si="47"/>
        <v>0</v>
      </c>
      <c r="BI266" s="162">
        <f t="shared" si="48"/>
        <v>0</v>
      </c>
      <c r="BJ266" s="14" t="s">
        <v>86</v>
      </c>
      <c r="BK266" s="162">
        <f t="shared" si="49"/>
        <v>0</v>
      </c>
      <c r="BL266" s="14" t="s">
        <v>202</v>
      </c>
      <c r="BM266" s="161" t="s">
        <v>1131</v>
      </c>
    </row>
    <row r="267" spans="1:65" s="2" customFormat="1" ht="24.2" customHeight="1">
      <c r="A267" s="26"/>
      <c r="B267" s="149"/>
      <c r="C267" s="150" t="s">
        <v>639</v>
      </c>
      <c r="D267" s="150" t="s">
        <v>140</v>
      </c>
      <c r="E267" s="151" t="s">
        <v>1688</v>
      </c>
      <c r="F267" s="152" t="s">
        <v>1689</v>
      </c>
      <c r="G267" s="153" t="s">
        <v>209</v>
      </c>
      <c r="H267" s="188">
        <v>0</v>
      </c>
      <c r="I267" s="155"/>
      <c r="J267" s="155">
        <f t="shared" si="40"/>
        <v>0</v>
      </c>
      <c r="K267" s="156"/>
      <c r="L267" s="27"/>
      <c r="M267" s="157" t="s">
        <v>1</v>
      </c>
      <c r="N267" s="158" t="s">
        <v>39</v>
      </c>
      <c r="O267" s="159">
        <v>0</v>
      </c>
      <c r="P267" s="159">
        <f t="shared" si="41"/>
        <v>0</v>
      </c>
      <c r="Q267" s="159">
        <v>0</v>
      </c>
      <c r="R267" s="159">
        <f t="shared" si="42"/>
        <v>0</v>
      </c>
      <c r="S267" s="159">
        <v>0</v>
      </c>
      <c r="T267" s="160">
        <f t="shared" si="43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61" t="s">
        <v>202</v>
      </c>
      <c r="AT267" s="161" t="s">
        <v>140</v>
      </c>
      <c r="AU267" s="161" t="s">
        <v>86</v>
      </c>
      <c r="AY267" s="14" t="s">
        <v>138</v>
      </c>
      <c r="BE267" s="162">
        <f t="shared" si="44"/>
        <v>0</v>
      </c>
      <c r="BF267" s="162">
        <f t="shared" si="45"/>
        <v>0</v>
      </c>
      <c r="BG267" s="162">
        <f t="shared" si="46"/>
        <v>0</v>
      </c>
      <c r="BH267" s="162">
        <f t="shared" si="47"/>
        <v>0</v>
      </c>
      <c r="BI267" s="162">
        <f t="shared" si="48"/>
        <v>0</v>
      </c>
      <c r="BJ267" s="14" t="s">
        <v>86</v>
      </c>
      <c r="BK267" s="162">
        <f t="shared" si="49"/>
        <v>0</v>
      </c>
      <c r="BL267" s="14" t="s">
        <v>202</v>
      </c>
      <c r="BM267" s="161" t="s">
        <v>1139</v>
      </c>
    </row>
    <row r="268" spans="1:65" s="12" customFormat="1" ht="22.9" customHeight="1">
      <c r="B268" s="137"/>
      <c r="D268" s="138" t="s">
        <v>72</v>
      </c>
      <c r="E268" s="147" t="s">
        <v>1690</v>
      </c>
      <c r="F268" s="147" t="s">
        <v>1691</v>
      </c>
      <c r="H268" s="193"/>
      <c r="J268" s="148">
        <f>BK268</f>
        <v>0</v>
      </c>
      <c r="L268" s="137"/>
      <c r="M268" s="141"/>
      <c r="N268" s="142"/>
      <c r="O268" s="142"/>
      <c r="P268" s="143">
        <f>SUM(P269:P270)</f>
        <v>0</v>
      </c>
      <c r="Q268" s="142"/>
      <c r="R268" s="143">
        <f>SUM(R269:R270)</f>
        <v>0</v>
      </c>
      <c r="S268" s="142"/>
      <c r="T268" s="144">
        <f>SUM(T269:T270)</f>
        <v>0</v>
      </c>
      <c r="AR268" s="138" t="s">
        <v>86</v>
      </c>
      <c r="AT268" s="145" t="s">
        <v>72</v>
      </c>
      <c r="AU268" s="145" t="s">
        <v>80</v>
      </c>
      <c r="AY268" s="138" t="s">
        <v>138</v>
      </c>
      <c r="BK268" s="146">
        <f>SUM(BK269:BK270)</f>
        <v>0</v>
      </c>
    </row>
    <row r="269" spans="1:65" s="2" customFormat="1" ht="16.5" customHeight="1">
      <c r="A269" s="26"/>
      <c r="B269" s="149"/>
      <c r="C269" s="150" t="s">
        <v>643</v>
      </c>
      <c r="D269" s="150" t="s">
        <v>140</v>
      </c>
      <c r="E269" s="151" t="s">
        <v>1692</v>
      </c>
      <c r="F269" s="152" t="s">
        <v>1693</v>
      </c>
      <c r="G269" s="153" t="s">
        <v>143</v>
      </c>
      <c r="H269" s="188">
        <v>0</v>
      </c>
      <c r="I269" s="155"/>
      <c r="J269" s="155">
        <f>ROUND(I269*H269,2)</f>
        <v>0</v>
      </c>
      <c r="K269" s="156"/>
      <c r="L269" s="27"/>
      <c r="M269" s="157" t="s">
        <v>1</v>
      </c>
      <c r="N269" s="158" t="s">
        <v>39</v>
      </c>
      <c r="O269" s="159">
        <v>0</v>
      </c>
      <c r="P269" s="159">
        <f>O269*H269</f>
        <v>0</v>
      </c>
      <c r="Q269" s="159">
        <v>0</v>
      </c>
      <c r="R269" s="159">
        <f>Q269*H269</f>
        <v>0</v>
      </c>
      <c r="S269" s="159">
        <v>0</v>
      </c>
      <c r="T269" s="160">
        <f>S269*H269</f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61" t="s">
        <v>202</v>
      </c>
      <c r="AT269" s="161" t="s">
        <v>140</v>
      </c>
      <c r="AU269" s="161" t="s">
        <v>86</v>
      </c>
      <c r="AY269" s="14" t="s">
        <v>138</v>
      </c>
      <c r="BE269" s="162">
        <f>IF(N269="základná",J269,0)</f>
        <v>0</v>
      </c>
      <c r="BF269" s="162">
        <f>IF(N269="znížená",J269,0)</f>
        <v>0</v>
      </c>
      <c r="BG269" s="162">
        <f>IF(N269="zákl. prenesená",J269,0)</f>
        <v>0</v>
      </c>
      <c r="BH269" s="162">
        <f>IF(N269="zníž. prenesená",J269,0)</f>
        <v>0</v>
      </c>
      <c r="BI269" s="162">
        <f>IF(N269="nulová",J269,0)</f>
        <v>0</v>
      </c>
      <c r="BJ269" s="14" t="s">
        <v>86</v>
      </c>
      <c r="BK269" s="162">
        <f>ROUND(I269*H269,2)</f>
        <v>0</v>
      </c>
      <c r="BL269" s="14" t="s">
        <v>202</v>
      </c>
      <c r="BM269" s="161" t="s">
        <v>1147</v>
      </c>
    </row>
    <row r="270" spans="1:65" s="2" customFormat="1" ht="24.2" customHeight="1">
      <c r="A270" s="26"/>
      <c r="B270" s="149"/>
      <c r="C270" s="150" t="s">
        <v>647</v>
      </c>
      <c r="D270" s="150" t="s">
        <v>140</v>
      </c>
      <c r="E270" s="151" t="s">
        <v>1694</v>
      </c>
      <c r="F270" s="152" t="s">
        <v>1695</v>
      </c>
      <c r="G270" s="153" t="s">
        <v>209</v>
      </c>
      <c r="H270" s="188">
        <v>0</v>
      </c>
      <c r="I270" s="155"/>
      <c r="J270" s="155">
        <f>ROUND(I270*H270,2)</f>
        <v>0</v>
      </c>
      <c r="K270" s="156"/>
      <c r="L270" s="27"/>
      <c r="M270" s="157" t="s">
        <v>1</v>
      </c>
      <c r="N270" s="158" t="s">
        <v>39</v>
      </c>
      <c r="O270" s="159">
        <v>0</v>
      </c>
      <c r="P270" s="159">
        <f>O270*H270</f>
        <v>0</v>
      </c>
      <c r="Q270" s="159">
        <v>0</v>
      </c>
      <c r="R270" s="159">
        <f>Q270*H270</f>
        <v>0</v>
      </c>
      <c r="S270" s="159">
        <v>0</v>
      </c>
      <c r="T270" s="160">
        <f>S270*H270</f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61" t="s">
        <v>202</v>
      </c>
      <c r="AT270" s="161" t="s">
        <v>140</v>
      </c>
      <c r="AU270" s="161" t="s">
        <v>86</v>
      </c>
      <c r="AY270" s="14" t="s">
        <v>138</v>
      </c>
      <c r="BE270" s="162">
        <f>IF(N270="základná",J270,0)</f>
        <v>0</v>
      </c>
      <c r="BF270" s="162">
        <f>IF(N270="znížená",J270,0)</f>
        <v>0</v>
      </c>
      <c r="BG270" s="162">
        <f>IF(N270="zákl. prenesená",J270,0)</f>
        <v>0</v>
      </c>
      <c r="BH270" s="162">
        <f>IF(N270="zníž. prenesená",J270,0)</f>
        <v>0</v>
      </c>
      <c r="BI270" s="162">
        <f>IF(N270="nulová",J270,0)</f>
        <v>0</v>
      </c>
      <c r="BJ270" s="14" t="s">
        <v>86</v>
      </c>
      <c r="BK270" s="162">
        <f>ROUND(I270*H270,2)</f>
        <v>0</v>
      </c>
      <c r="BL270" s="14" t="s">
        <v>202</v>
      </c>
      <c r="BM270" s="161" t="s">
        <v>1154</v>
      </c>
    </row>
    <row r="271" spans="1:65" s="12" customFormat="1" ht="22.9" customHeight="1">
      <c r="B271" s="137"/>
      <c r="D271" s="138" t="s">
        <v>72</v>
      </c>
      <c r="E271" s="147" t="s">
        <v>1696</v>
      </c>
      <c r="F271" s="147" t="s">
        <v>1697</v>
      </c>
      <c r="J271" s="148">
        <f>BK271</f>
        <v>0</v>
      </c>
      <c r="L271" s="137"/>
      <c r="M271" s="141"/>
      <c r="N271" s="142"/>
      <c r="O271" s="142"/>
      <c r="P271" s="143">
        <f>SUM(P272:P329)</f>
        <v>0</v>
      </c>
      <c r="Q271" s="142"/>
      <c r="R271" s="143">
        <f>SUM(R272:R329)</f>
        <v>0</v>
      </c>
      <c r="S271" s="142"/>
      <c r="T271" s="144">
        <f>SUM(T272:T329)</f>
        <v>0</v>
      </c>
      <c r="AR271" s="138" t="s">
        <v>86</v>
      </c>
      <c r="AT271" s="145" t="s">
        <v>72</v>
      </c>
      <c r="AU271" s="145" t="s">
        <v>80</v>
      </c>
      <c r="AY271" s="138" t="s">
        <v>138</v>
      </c>
      <c r="BK271" s="146">
        <f>SUM(BK272:BK329)</f>
        <v>0</v>
      </c>
    </row>
    <row r="272" spans="1:65" s="2" customFormat="1" ht="21.75" customHeight="1">
      <c r="A272" s="26"/>
      <c r="B272" s="149"/>
      <c r="C272" s="150" t="s">
        <v>651</v>
      </c>
      <c r="D272" s="150" t="s">
        <v>140</v>
      </c>
      <c r="E272" s="151" t="s">
        <v>1698</v>
      </c>
      <c r="F272" s="152" t="s">
        <v>1699</v>
      </c>
      <c r="G272" s="153" t="s">
        <v>1473</v>
      </c>
      <c r="H272" s="154">
        <v>20</v>
      </c>
      <c r="I272" s="178"/>
      <c r="J272" s="155">
        <f t="shared" ref="J272:J303" si="50">ROUND(I272*H272,2)</f>
        <v>0</v>
      </c>
      <c r="K272" s="156"/>
      <c r="L272" s="27"/>
      <c r="M272" s="157" t="s">
        <v>1</v>
      </c>
      <c r="N272" s="158" t="s">
        <v>39</v>
      </c>
      <c r="O272" s="159">
        <v>0</v>
      </c>
      <c r="P272" s="159">
        <f t="shared" ref="P272:P303" si="51">O272*H272</f>
        <v>0</v>
      </c>
      <c r="Q272" s="159">
        <v>0</v>
      </c>
      <c r="R272" s="159">
        <f t="shared" ref="R272:R303" si="52">Q272*H272</f>
        <v>0</v>
      </c>
      <c r="S272" s="159">
        <v>0</v>
      </c>
      <c r="T272" s="160">
        <f t="shared" ref="T272:T303" si="53">S272*H272</f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61" t="s">
        <v>202</v>
      </c>
      <c r="AT272" s="161" t="s">
        <v>140</v>
      </c>
      <c r="AU272" s="161" t="s">
        <v>86</v>
      </c>
      <c r="AY272" s="14" t="s">
        <v>138</v>
      </c>
      <c r="BE272" s="162">
        <f t="shared" ref="BE272:BE303" si="54">IF(N272="základná",J272,0)</f>
        <v>0</v>
      </c>
      <c r="BF272" s="162">
        <f t="shared" ref="BF272:BF303" si="55">IF(N272="znížená",J272,0)</f>
        <v>0</v>
      </c>
      <c r="BG272" s="162">
        <f t="shared" ref="BG272:BG303" si="56">IF(N272="zákl. prenesená",J272,0)</f>
        <v>0</v>
      </c>
      <c r="BH272" s="162">
        <f t="shared" ref="BH272:BH303" si="57">IF(N272="zníž. prenesená",J272,0)</f>
        <v>0</v>
      </c>
      <c r="BI272" s="162">
        <f t="shared" ref="BI272:BI303" si="58">IF(N272="nulová",J272,0)</f>
        <v>0</v>
      </c>
      <c r="BJ272" s="14" t="s">
        <v>86</v>
      </c>
      <c r="BK272" s="162">
        <f t="shared" ref="BK272:BK303" si="59">ROUND(I272*H272,2)</f>
        <v>0</v>
      </c>
      <c r="BL272" s="14" t="s">
        <v>202</v>
      </c>
      <c r="BM272" s="161" t="s">
        <v>1162</v>
      </c>
    </row>
    <row r="273" spans="1:65" s="2" customFormat="1" ht="16.5" customHeight="1">
      <c r="A273" s="26"/>
      <c r="B273" s="149"/>
      <c r="C273" s="150" t="s">
        <v>655</v>
      </c>
      <c r="D273" s="150" t="s">
        <v>140</v>
      </c>
      <c r="E273" s="151" t="s">
        <v>1700</v>
      </c>
      <c r="F273" s="152" t="s">
        <v>1701</v>
      </c>
      <c r="G273" s="153" t="s">
        <v>1473</v>
      </c>
      <c r="H273" s="188">
        <v>0</v>
      </c>
      <c r="I273" s="155"/>
      <c r="J273" s="155">
        <f t="shared" si="50"/>
        <v>0</v>
      </c>
      <c r="K273" s="156"/>
      <c r="L273" s="27"/>
      <c r="M273" s="157" t="s">
        <v>1</v>
      </c>
      <c r="N273" s="158" t="s">
        <v>39</v>
      </c>
      <c r="O273" s="159">
        <v>0</v>
      </c>
      <c r="P273" s="159">
        <f t="shared" si="51"/>
        <v>0</v>
      </c>
      <c r="Q273" s="159">
        <v>0</v>
      </c>
      <c r="R273" s="159">
        <f t="shared" si="52"/>
        <v>0</v>
      </c>
      <c r="S273" s="159">
        <v>0</v>
      </c>
      <c r="T273" s="160">
        <f t="shared" si="53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61" t="s">
        <v>202</v>
      </c>
      <c r="AT273" s="161" t="s">
        <v>140</v>
      </c>
      <c r="AU273" s="161" t="s">
        <v>86</v>
      </c>
      <c r="AY273" s="14" t="s">
        <v>138</v>
      </c>
      <c r="BE273" s="162">
        <f t="shared" si="54"/>
        <v>0</v>
      </c>
      <c r="BF273" s="162">
        <f t="shared" si="55"/>
        <v>0</v>
      </c>
      <c r="BG273" s="162">
        <f t="shared" si="56"/>
        <v>0</v>
      </c>
      <c r="BH273" s="162">
        <f t="shared" si="57"/>
        <v>0</v>
      </c>
      <c r="BI273" s="162">
        <f t="shared" si="58"/>
        <v>0</v>
      </c>
      <c r="BJ273" s="14" t="s">
        <v>86</v>
      </c>
      <c r="BK273" s="162">
        <f t="shared" si="59"/>
        <v>0</v>
      </c>
      <c r="BL273" s="14" t="s">
        <v>202</v>
      </c>
      <c r="BM273" s="161" t="s">
        <v>1169</v>
      </c>
    </row>
    <row r="274" spans="1:65" s="2" customFormat="1" ht="16.5" customHeight="1">
      <c r="A274" s="26"/>
      <c r="B274" s="149"/>
      <c r="C274" s="150" t="s">
        <v>659</v>
      </c>
      <c r="D274" s="150" t="s">
        <v>140</v>
      </c>
      <c r="E274" s="151" t="s">
        <v>1702</v>
      </c>
      <c r="F274" s="152" t="s">
        <v>1703</v>
      </c>
      <c r="G274" s="153" t="s">
        <v>1473</v>
      </c>
      <c r="H274" s="188">
        <v>0</v>
      </c>
      <c r="I274" s="155"/>
      <c r="J274" s="155">
        <f t="shared" si="50"/>
        <v>0</v>
      </c>
      <c r="K274" s="156"/>
      <c r="L274" s="27"/>
      <c r="M274" s="157" t="s">
        <v>1</v>
      </c>
      <c r="N274" s="158" t="s">
        <v>39</v>
      </c>
      <c r="O274" s="159">
        <v>0</v>
      </c>
      <c r="P274" s="159">
        <f t="shared" si="51"/>
        <v>0</v>
      </c>
      <c r="Q274" s="159">
        <v>0</v>
      </c>
      <c r="R274" s="159">
        <f t="shared" si="52"/>
        <v>0</v>
      </c>
      <c r="S274" s="159">
        <v>0</v>
      </c>
      <c r="T274" s="160">
        <f t="shared" si="53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61" t="s">
        <v>202</v>
      </c>
      <c r="AT274" s="161" t="s">
        <v>140</v>
      </c>
      <c r="AU274" s="161" t="s">
        <v>86</v>
      </c>
      <c r="AY274" s="14" t="s">
        <v>138</v>
      </c>
      <c r="BE274" s="162">
        <f t="shared" si="54"/>
        <v>0</v>
      </c>
      <c r="BF274" s="162">
        <f t="shared" si="55"/>
        <v>0</v>
      </c>
      <c r="BG274" s="162">
        <f t="shared" si="56"/>
        <v>0</v>
      </c>
      <c r="BH274" s="162">
        <f t="shared" si="57"/>
        <v>0</v>
      </c>
      <c r="BI274" s="162">
        <f t="shared" si="58"/>
        <v>0</v>
      </c>
      <c r="BJ274" s="14" t="s">
        <v>86</v>
      </c>
      <c r="BK274" s="162">
        <f t="shared" si="59"/>
        <v>0</v>
      </c>
      <c r="BL274" s="14" t="s">
        <v>202</v>
      </c>
      <c r="BM274" s="161" t="s">
        <v>1176</v>
      </c>
    </row>
    <row r="275" spans="1:65" s="2" customFormat="1" ht="21.75" customHeight="1">
      <c r="A275" s="26"/>
      <c r="B275" s="149"/>
      <c r="C275" s="150" t="s">
        <v>663</v>
      </c>
      <c r="D275" s="150" t="s">
        <v>140</v>
      </c>
      <c r="E275" s="151" t="s">
        <v>1704</v>
      </c>
      <c r="F275" s="152" t="s">
        <v>1705</v>
      </c>
      <c r="G275" s="153" t="s">
        <v>1473</v>
      </c>
      <c r="H275" s="188">
        <v>0</v>
      </c>
      <c r="I275" s="155"/>
      <c r="J275" s="155">
        <f t="shared" si="50"/>
        <v>0</v>
      </c>
      <c r="K275" s="156"/>
      <c r="L275" s="27"/>
      <c r="M275" s="157" t="s">
        <v>1</v>
      </c>
      <c r="N275" s="158" t="s">
        <v>39</v>
      </c>
      <c r="O275" s="159">
        <v>0</v>
      </c>
      <c r="P275" s="159">
        <f t="shared" si="51"/>
        <v>0</v>
      </c>
      <c r="Q275" s="159">
        <v>0</v>
      </c>
      <c r="R275" s="159">
        <f t="shared" si="52"/>
        <v>0</v>
      </c>
      <c r="S275" s="159">
        <v>0</v>
      </c>
      <c r="T275" s="160">
        <f t="shared" si="53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61" t="s">
        <v>202</v>
      </c>
      <c r="AT275" s="161" t="s">
        <v>140</v>
      </c>
      <c r="AU275" s="161" t="s">
        <v>86</v>
      </c>
      <c r="AY275" s="14" t="s">
        <v>138</v>
      </c>
      <c r="BE275" s="162">
        <f t="shared" si="54"/>
        <v>0</v>
      </c>
      <c r="BF275" s="162">
        <f t="shared" si="55"/>
        <v>0</v>
      </c>
      <c r="BG275" s="162">
        <f t="shared" si="56"/>
        <v>0</v>
      </c>
      <c r="BH275" s="162">
        <f t="shared" si="57"/>
        <v>0</v>
      </c>
      <c r="BI275" s="162">
        <f t="shared" si="58"/>
        <v>0</v>
      </c>
      <c r="BJ275" s="14" t="s">
        <v>86</v>
      </c>
      <c r="BK275" s="162">
        <f t="shared" si="59"/>
        <v>0</v>
      </c>
      <c r="BL275" s="14" t="s">
        <v>202</v>
      </c>
      <c r="BM275" s="161" t="s">
        <v>1184</v>
      </c>
    </row>
    <row r="276" spans="1:65" s="2" customFormat="1" ht="16.5" customHeight="1">
      <c r="A276" s="26"/>
      <c r="B276" s="149"/>
      <c r="C276" s="163" t="s">
        <v>667</v>
      </c>
      <c r="D276" s="163" t="s">
        <v>322</v>
      </c>
      <c r="E276" s="164" t="s">
        <v>1706</v>
      </c>
      <c r="F276" s="165" t="s">
        <v>1707</v>
      </c>
      <c r="G276" s="166" t="s">
        <v>1473</v>
      </c>
      <c r="H276" s="189">
        <v>0</v>
      </c>
      <c r="I276" s="168"/>
      <c r="J276" s="168">
        <f t="shared" si="50"/>
        <v>0</v>
      </c>
      <c r="K276" s="169"/>
      <c r="L276" s="170"/>
      <c r="M276" s="171" t="s">
        <v>1</v>
      </c>
      <c r="N276" s="172" t="s">
        <v>39</v>
      </c>
      <c r="O276" s="159">
        <v>0</v>
      </c>
      <c r="P276" s="159">
        <f t="shared" si="51"/>
        <v>0</v>
      </c>
      <c r="Q276" s="159">
        <v>0</v>
      </c>
      <c r="R276" s="159">
        <f t="shared" si="52"/>
        <v>0</v>
      </c>
      <c r="S276" s="159">
        <v>0</v>
      </c>
      <c r="T276" s="160">
        <f t="shared" si="53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61" t="s">
        <v>267</v>
      </c>
      <c r="AT276" s="161" t="s">
        <v>322</v>
      </c>
      <c r="AU276" s="161" t="s">
        <v>86</v>
      </c>
      <c r="AY276" s="14" t="s">
        <v>138</v>
      </c>
      <c r="BE276" s="162">
        <f t="shared" si="54"/>
        <v>0</v>
      </c>
      <c r="BF276" s="162">
        <f t="shared" si="55"/>
        <v>0</v>
      </c>
      <c r="BG276" s="162">
        <f t="shared" si="56"/>
        <v>0</v>
      </c>
      <c r="BH276" s="162">
        <f t="shared" si="57"/>
        <v>0</v>
      </c>
      <c r="BI276" s="162">
        <f t="shared" si="58"/>
        <v>0</v>
      </c>
      <c r="BJ276" s="14" t="s">
        <v>86</v>
      </c>
      <c r="BK276" s="162">
        <f t="shared" si="59"/>
        <v>0</v>
      </c>
      <c r="BL276" s="14" t="s">
        <v>202</v>
      </c>
      <c r="BM276" s="161" t="s">
        <v>1191</v>
      </c>
    </row>
    <row r="277" spans="1:65" s="2" customFormat="1" ht="21.75" customHeight="1">
      <c r="A277" s="26"/>
      <c r="B277" s="149"/>
      <c r="C277" s="163" t="s">
        <v>671</v>
      </c>
      <c r="D277" s="163" t="s">
        <v>322</v>
      </c>
      <c r="E277" s="164" t="s">
        <v>1708</v>
      </c>
      <c r="F277" s="165" t="s">
        <v>1709</v>
      </c>
      <c r="G277" s="166" t="s">
        <v>1473</v>
      </c>
      <c r="H277" s="189">
        <v>0</v>
      </c>
      <c r="I277" s="168"/>
      <c r="J277" s="168">
        <f t="shared" si="50"/>
        <v>0</v>
      </c>
      <c r="K277" s="169"/>
      <c r="L277" s="170"/>
      <c r="M277" s="171" t="s">
        <v>1</v>
      </c>
      <c r="N277" s="172" t="s">
        <v>39</v>
      </c>
      <c r="O277" s="159">
        <v>0</v>
      </c>
      <c r="P277" s="159">
        <f t="shared" si="51"/>
        <v>0</v>
      </c>
      <c r="Q277" s="159">
        <v>0</v>
      </c>
      <c r="R277" s="159">
        <f t="shared" si="52"/>
        <v>0</v>
      </c>
      <c r="S277" s="159">
        <v>0</v>
      </c>
      <c r="T277" s="160">
        <f t="shared" si="53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61" t="s">
        <v>267</v>
      </c>
      <c r="AT277" s="161" t="s">
        <v>322</v>
      </c>
      <c r="AU277" s="161" t="s">
        <v>86</v>
      </c>
      <c r="AY277" s="14" t="s">
        <v>138</v>
      </c>
      <c r="BE277" s="162">
        <f t="shared" si="54"/>
        <v>0</v>
      </c>
      <c r="BF277" s="162">
        <f t="shared" si="55"/>
        <v>0</v>
      </c>
      <c r="BG277" s="162">
        <f t="shared" si="56"/>
        <v>0</v>
      </c>
      <c r="BH277" s="162">
        <f t="shared" si="57"/>
        <v>0</v>
      </c>
      <c r="BI277" s="162">
        <f t="shared" si="58"/>
        <v>0</v>
      </c>
      <c r="BJ277" s="14" t="s">
        <v>86</v>
      </c>
      <c r="BK277" s="162">
        <f t="shared" si="59"/>
        <v>0</v>
      </c>
      <c r="BL277" s="14" t="s">
        <v>202</v>
      </c>
      <c r="BM277" s="161" t="s">
        <v>1198</v>
      </c>
    </row>
    <row r="278" spans="1:65" s="2" customFormat="1" ht="16.5" customHeight="1">
      <c r="A278" s="26"/>
      <c r="B278" s="149"/>
      <c r="C278" s="163" t="s">
        <v>675</v>
      </c>
      <c r="D278" s="163" t="s">
        <v>322</v>
      </c>
      <c r="E278" s="164" t="s">
        <v>1710</v>
      </c>
      <c r="F278" s="165" t="s">
        <v>1711</v>
      </c>
      <c r="G278" s="166" t="s">
        <v>1473</v>
      </c>
      <c r="H278" s="189">
        <v>0</v>
      </c>
      <c r="I278" s="168"/>
      <c r="J278" s="168">
        <f t="shared" si="50"/>
        <v>0</v>
      </c>
      <c r="K278" s="169"/>
      <c r="L278" s="170"/>
      <c r="M278" s="171" t="s">
        <v>1</v>
      </c>
      <c r="N278" s="172" t="s">
        <v>39</v>
      </c>
      <c r="O278" s="159">
        <v>0</v>
      </c>
      <c r="P278" s="159">
        <f t="shared" si="51"/>
        <v>0</v>
      </c>
      <c r="Q278" s="159">
        <v>0</v>
      </c>
      <c r="R278" s="159">
        <f t="shared" si="52"/>
        <v>0</v>
      </c>
      <c r="S278" s="159">
        <v>0</v>
      </c>
      <c r="T278" s="160">
        <f t="shared" si="53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61" t="s">
        <v>267</v>
      </c>
      <c r="AT278" s="161" t="s">
        <v>322</v>
      </c>
      <c r="AU278" s="161" t="s">
        <v>86</v>
      </c>
      <c r="AY278" s="14" t="s">
        <v>138</v>
      </c>
      <c r="BE278" s="162">
        <f t="shared" si="54"/>
        <v>0</v>
      </c>
      <c r="BF278" s="162">
        <f t="shared" si="55"/>
        <v>0</v>
      </c>
      <c r="BG278" s="162">
        <f t="shared" si="56"/>
        <v>0</v>
      </c>
      <c r="BH278" s="162">
        <f t="shared" si="57"/>
        <v>0</v>
      </c>
      <c r="BI278" s="162">
        <f t="shared" si="58"/>
        <v>0</v>
      </c>
      <c r="BJ278" s="14" t="s">
        <v>86</v>
      </c>
      <c r="BK278" s="162">
        <f t="shared" si="59"/>
        <v>0</v>
      </c>
      <c r="BL278" s="14" t="s">
        <v>202</v>
      </c>
      <c r="BM278" s="161" t="s">
        <v>1205</v>
      </c>
    </row>
    <row r="279" spans="1:65" s="2" customFormat="1" ht="24.2" customHeight="1">
      <c r="A279" s="26"/>
      <c r="B279" s="149"/>
      <c r="C279" s="163" t="s">
        <v>679</v>
      </c>
      <c r="D279" s="163" t="s">
        <v>322</v>
      </c>
      <c r="E279" s="164" t="s">
        <v>1712</v>
      </c>
      <c r="F279" s="165" t="s">
        <v>1713</v>
      </c>
      <c r="G279" s="166" t="s">
        <v>1473</v>
      </c>
      <c r="H279" s="189">
        <v>0</v>
      </c>
      <c r="I279" s="168"/>
      <c r="J279" s="168">
        <f t="shared" si="50"/>
        <v>0</v>
      </c>
      <c r="K279" s="169"/>
      <c r="L279" s="170"/>
      <c r="M279" s="171" t="s">
        <v>1</v>
      </c>
      <c r="N279" s="172" t="s">
        <v>39</v>
      </c>
      <c r="O279" s="159">
        <v>0</v>
      </c>
      <c r="P279" s="159">
        <f t="shared" si="51"/>
        <v>0</v>
      </c>
      <c r="Q279" s="159">
        <v>0</v>
      </c>
      <c r="R279" s="159">
        <f t="shared" si="52"/>
        <v>0</v>
      </c>
      <c r="S279" s="159">
        <v>0</v>
      </c>
      <c r="T279" s="160">
        <f t="shared" si="53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61" t="s">
        <v>267</v>
      </c>
      <c r="AT279" s="161" t="s">
        <v>322</v>
      </c>
      <c r="AU279" s="161" t="s">
        <v>86</v>
      </c>
      <c r="AY279" s="14" t="s">
        <v>138</v>
      </c>
      <c r="BE279" s="162">
        <f t="shared" si="54"/>
        <v>0</v>
      </c>
      <c r="BF279" s="162">
        <f t="shared" si="55"/>
        <v>0</v>
      </c>
      <c r="BG279" s="162">
        <f t="shared" si="56"/>
        <v>0</v>
      </c>
      <c r="BH279" s="162">
        <f t="shared" si="57"/>
        <v>0</v>
      </c>
      <c r="BI279" s="162">
        <f t="shared" si="58"/>
        <v>0</v>
      </c>
      <c r="BJ279" s="14" t="s">
        <v>86</v>
      </c>
      <c r="BK279" s="162">
        <f t="shared" si="59"/>
        <v>0</v>
      </c>
      <c r="BL279" s="14" t="s">
        <v>202</v>
      </c>
      <c r="BM279" s="161" t="s">
        <v>1212</v>
      </c>
    </row>
    <row r="280" spans="1:65" s="2" customFormat="1" ht="16.5" customHeight="1">
      <c r="A280" s="26"/>
      <c r="B280" s="149"/>
      <c r="C280" s="163" t="s">
        <v>683</v>
      </c>
      <c r="D280" s="163" t="s">
        <v>322</v>
      </c>
      <c r="E280" s="164" t="s">
        <v>1714</v>
      </c>
      <c r="F280" s="165" t="s">
        <v>1715</v>
      </c>
      <c r="G280" s="166" t="s">
        <v>1473</v>
      </c>
      <c r="H280" s="189">
        <v>0</v>
      </c>
      <c r="I280" s="168"/>
      <c r="J280" s="168">
        <f t="shared" si="50"/>
        <v>0</v>
      </c>
      <c r="K280" s="169"/>
      <c r="L280" s="170"/>
      <c r="M280" s="171" t="s">
        <v>1</v>
      </c>
      <c r="N280" s="172" t="s">
        <v>39</v>
      </c>
      <c r="O280" s="159">
        <v>0</v>
      </c>
      <c r="P280" s="159">
        <f t="shared" si="51"/>
        <v>0</v>
      </c>
      <c r="Q280" s="159">
        <v>0</v>
      </c>
      <c r="R280" s="159">
        <f t="shared" si="52"/>
        <v>0</v>
      </c>
      <c r="S280" s="159">
        <v>0</v>
      </c>
      <c r="T280" s="160">
        <f t="shared" si="53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61" t="s">
        <v>267</v>
      </c>
      <c r="AT280" s="161" t="s">
        <v>322</v>
      </c>
      <c r="AU280" s="161" t="s">
        <v>86</v>
      </c>
      <c r="AY280" s="14" t="s">
        <v>138</v>
      </c>
      <c r="BE280" s="162">
        <f t="shared" si="54"/>
        <v>0</v>
      </c>
      <c r="BF280" s="162">
        <f t="shared" si="55"/>
        <v>0</v>
      </c>
      <c r="BG280" s="162">
        <f t="shared" si="56"/>
        <v>0</v>
      </c>
      <c r="BH280" s="162">
        <f t="shared" si="57"/>
        <v>0</v>
      </c>
      <c r="BI280" s="162">
        <f t="shared" si="58"/>
        <v>0</v>
      </c>
      <c r="BJ280" s="14" t="s">
        <v>86</v>
      </c>
      <c r="BK280" s="162">
        <f t="shared" si="59"/>
        <v>0</v>
      </c>
      <c r="BL280" s="14" t="s">
        <v>202</v>
      </c>
      <c r="BM280" s="161" t="s">
        <v>1219</v>
      </c>
    </row>
    <row r="281" spans="1:65" s="2" customFormat="1" ht="16.5" customHeight="1">
      <c r="A281" s="26"/>
      <c r="B281" s="149"/>
      <c r="C281" s="163" t="s">
        <v>687</v>
      </c>
      <c r="D281" s="163" t="s">
        <v>322</v>
      </c>
      <c r="E281" s="164" t="s">
        <v>1716</v>
      </c>
      <c r="F281" s="165" t="s">
        <v>1717</v>
      </c>
      <c r="G281" s="166" t="s">
        <v>1473</v>
      </c>
      <c r="H281" s="189">
        <v>0</v>
      </c>
      <c r="I281" s="168"/>
      <c r="J281" s="168">
        <f t="shared" si="50"/>
        <v>0</v>
      </c>
      <c r="K281" s="169"/>
      <c r="L281" s="170"/>
      <c r="M281" s="171" t="s">
        <v>1</v>
      </c>
      <c r="N281" s="172" t="s">
        <v>39</v>
      </c>
      <c r="O281" s="159">
        <v>0</v>
      </c>
      <c r="P281" s="159">
        <f t="shared" si="51"/>
        <v>0</v>
      </c>
      <c r="Q281" s="159">
        <v>0</v>
      </c>
      <c r="R281" s="159">
        <f t="shared" si="52"/>
        <v>0</v>
      </c>
      <c r="S281" s="159">
        <v>0</v>
      </c>
      <c r="T281" s="160">
        <f t="shared" si="53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61" t="s">
        <v>267</v>
      </c>
      <c r="AT281" s="161" t="s">
        <v>322</v>
      </c>
      <c r="AU281" s="161" t="s">
        <v>86</v>
      </c>
      <c r="AY281" s="14" t="s">
        <v>138</v>
      </c>
      <c r="BE281" s="162">
        <f t="shared" si="54"/>
        <v>0</v>
      </c>
      <c r="BF281" s="162">
        <f t="shared" si="55"/>
        <v>0</v>
      </c>
      <c r="BG281" s="162">
        <f t="shared" si="56"/>
        <v>0</v>
      </c>
      <c r="BH281" s="162">
        <f t="shared" si="57"/>
        <v>0</v>
      </c>
      <c r="BI281" s="162">
        <f t="shared" si="58"/>
        <v>0</v>
      </c>
      <c r="BJ281" s="14" t="s">
        <v>86</v>
      </c>
      <c r="BK281" s="162">
        <f t="shared" si="59"/>
        <v>0</v>
      </c>
      <c r="BL281" s="14" t="s">
        <v>202</v>
      </c>
      <c r="BM281" s="161" t="s">
        <v>1227</v>
      </c>
    </row>
    <row r="282" spans="1:65" s="2" customFormat="1" ht="24.2" customHeight="1">
      <c r="A282" s="26"/>
      <c r="B282" s="149"/>
      <c r="C282" s="150" t="s">
        <v>691</v>
      </c>
      <c r="D282" s="150" t="s">
        <v>140</v>
      </c>
      <c r="E282" s="151" t="s">
        <v>1718</v>
      </c>
      <c r="F282" s="152" t="s">
        <v>1719</v>
      </c>
      <c r="G282" s="153" t="s">
        <v>1473</v>
      </c>
      <c r="H282" s="188">
        <v>0</v>
      </c>
      <c r="I282" s="155"/>
      <c r="J282" s="155">
        <f t="shared" si="50"/>
        <v>0</v>
      </c>
      <c r="K282" s="156"/>
      <c r="L282" s="27"/>
      <c r="M282" s="157" t="s">
        <v>1</v>
      </c>
      <c r="N282" s="158" t="s">
        <v>39</v>
      </c>
      <c r="O282" s="159">
        <v>0</v>
      </c>
      <c r="P282" s="159">
        <f t="shared" si="51"/>
        <v>0</v>
      </c>
      <c r="Q282" s="159">
        <v>0</v>
      </c>
      <c r="R282" s="159">
        <f t="shared" si="52"/>
        <v>0</v>
      </c>
      <c r="S282" s="159">
        <v>0</v>
      </c>
      <c r="T282" s="160">
        <f t="shared" si="53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61" t="s">
        <v>202</v>
      </c>
      <c r="AT282" s="161" t="s">
        <v>140</v>
      </c>
      <c r="AU282" s="161" t="s">
        <v>86</v>
      </c>
      <c r="AY282" s="14" t="s">
        <v>138</v>
      </c>
      <c r="BE282" s="162">
        <f t="shared" si="54"/>
        <v>0</v>
      </c>
      <c r="BF282" s="162">
        <f t="shared" si="55"/>
        <v>0</v>
      </c>
      <c r="BG282" s="162">
        <f t="shared" si="56"/>
        <v>0</v>
      </c>
      <c r="BH282" s="162">
        <f t="shared" si="57"/>
        <v>0</v>
      </c>
      <c r="BI282" s="162">
        <f t="shared" si="58"/>
        <v>0</v>
      </c>
      <c r="BJ282" s="14" t="s">
        <v>86</v>
      </c>
      <c r="BK282" s="162">
        <f t="shared" si="59"/>
        <v>0</v>
      </c>
      <c r="BL282" s="14" t="s">
        <v>202</v>
      </c>
      <c r="BM282" s="161" t="s">
        <v>1234</v>
      </c>
    </row>
    <row r="283" spans="1:65" s="2" customFormat="1" ht="16.5" customHeight="1">
      <c r="A283" s="26"/>
      <c r="B283" s="149"/>
      <c r="C283" s="150" t="s">
        <v>695</v>
      </c>
      <c r="D283" s="150" t="s">
        <v>140</v>
      </c>
      <c r="E283" s="151" t="s">
        <v>1720</v>
      </c>
      <c r="F283" s="152" t="s">
        <v>1721</v>
      </c>
      <c r="G283" s="153" t="s">
        <v>1473</v>
      </c>
      <c r="H283" s="188">
        <v>0</v>
      </c>
      <c r="I283" s="155"/>
      <c r="J283" s="155">
        <f t="shared" si="50"/>
        <v>0</v>
      </c>
      <c r="K283" s="156"/>
      <c r="L283" s="27"/>
      <c r="M283" s="157" t="s">
        <v>1</v>
      </c>
      <c r="N283" s="158" t="s">
        <v>39</v>
      </c>
      <c r="O283" s="159">
        <v>0</v>
      </c>
      <c r="P283" s="159">
        <f t="shared" si="51"/>
        <v>0</v>
      </c>
      <c r="Q283" s="159">
        <v>0</v>
      </c>
      <c r="R283" s="159">
        <f t="shared" si="52"/>
        <v>0</v>
      </c>
      <c r="S283" s="159">
        <v>0</v>
      </c>
      <c r="T283" s="160">
        <f t="shared" si="53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61" t="s">
        <v>202</v>
      </c>
      <c r="AT283" s="161" t="s">
        <v>140</v>
      </c>
      <c r="AU283" s="161" t="s">
        <v>86</v>
      </c>
      <c r="AY283" s="14" t="s">
        <v>138</v>
      </c>
      <c r="BE283" s="162">
        <f t="shared" si="54"/>
        <v>0</v>
      </c>
      <c r="BF283" s="162">
        <f t="shared" si="55"/>
        <v>0</v>
      </c>
      <c r="BG283" s="162">
        <f t="shared" si="56"/>
        <v>0</v>
      </c>
      <c r="BH283" s="162">
        <f t="shared" si="57"/>
        <v>0</v>
      </c>
      <c r="BI283" s="162">
        <f t="shared" si="58"/>
        <v>0</v>
      </c>
      <c r="BJ283" s="14" t="s">
        <v>86</v>
      </c>
      <c r="BK283" s="162">
        <f t="shared" si="59"/>
        <v>0</v>
      </c>
      <c r="BL283" s="14" t="s">
        <v>202</v>
      </c>
      <c r="BM283" s="161" t="s">
        <v>1242</v>
      </c>
    </row>
    <row r="284" spans="1:65" s="2" customFormat="1" ht="16.5" customHeight="1">
      <c r="A284" s="26"/>
      <c r="B284" s="149"/>
      <c r="C284" s="163" t="s">
        <v>699</v>
      </c>
      <c r="D284" s="163" t="s">
        <v>322</v>
      </c>
      <c r="E284" s="164" t="s">
        <v>1722</v>
      </c>
      <c r="F284" s="165" t="s">
        <v>1723</v>
      </c>
      <c r="G284" s="166" t="s">
        <v>1473</v>
      </c>
      <c r="H284" s="189">
        <v>0</v>
      </c>
      <c r="I284" s="168"/>
      <c r="J284" s="168">
        <f t="shared" si="50"/>
        <v>0</v>
      </c>
      <c r="K284" s="169"/>
      <c r="L284" s="170"/>
      <c r="M284" s="171" t="s">
        <v>1</v>
      </c>
      <c r="N284" s="172" t="s">
        <v>39</v>
      </c>
      <c r="O284" s="159">
        <v>0</v>
      </c>
      <c r="P284" s="159">
        <f t="shared" si="51"/>
        <v>0</v>
      </c>
      <c r="Q284" s="159">
        <v>0</v>
      </c>
      <c r="R284" s="159">
        <f t="shared" si="52"/>
        <v>0</v>
      </c>
      <c r="S284" s="159">
        <v>0</v>
      </c>
      <c r="T284" s="160">
        <f t="shared" si="53"/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61" t="s">
        <v>267</v>
      </c>
      <c r="AT284" s="161" t="s">
        <v>322</v>
      </c>
      <c r="AU284" s="161" t="s">
        <v>86</v>
      </c>
      <c r="AY284" s="14" t="s">
        <v>138</v>
      </c>
      <c r="BE284" s="162">
        <f t="shared" si="54"/>
        <v>0</v>
      </c>
      <c r="BF284" s="162">
        <f t="shared" si="55"/>
        <v>0</v>
      </c>
      <c r="BG284" s="162">
        <f t="shared" si="56"/>
        <v>0</v>
      </c>
      <c r="BH284" s="162">
        <f t="shared" si="57"/>
        <v>0</v>
      </c>
      <c r="BI284" s="162">
        <f t="shared" si="58"/>
        <v>0</v>
      </c>
      <c r="BJ284" s="14" t="s">
        <v>86</v>
      </c>
      <c r="BK284" s="162">
        <f t="shared" si="59"/>
        <v>0</v>
      </c>
      <c r="BL284" s="14" t="s">
        <v>202</v>
      </c>
      <c r="BM284" s="161" t="s">
        <v>1250</v>
      </c>
    </row>
    <row r="285" spans="1:65" s="2" customFormat="1" ht="16.5" customHeight="1">
      <c r="A285" s="26"/>
      <c r="B285" s="149"/>
      <c r="C285" s="150" t="s">
        <v>703</v>
      </c>
      <c r="D285" s="150" t="s">
        <v>140</v>
      </c>
      <c r="E285" s="151" t="s">
        <v>1724</v>
      </c>
      <c r="F285" s="152" t="s">
        <v>1725</v>
      </c>
      <c r="G285" s="153" t="s">
        <v>1473</v>
      </c>
      <c r="H285" s="188">
        <v>0</v>
      </c>
      <c r="I285" s="155"/>
      <c r="J285" s="155">
        <f t="shared" si="50"/>
        <v>0</v>
      </c>
      <c r="K285" s="156"/>
      <c r="L285" s="27"/>
      <c r="M285" s="157" t="s">
        <v>1</v>
      </c>
      <c r="N285" s="158" t="s">
        <v>39</v>
      </c>
      <c r="O285" s="159">
        <v>0</v>
      </c>
      <c r="P285" s="159">
        <f t="shared" si="51"/>
        <v>0</v>
      </c>
      <c r="Q285" s="159">
        <v>0</v>
      </c>
      <c r="R285" s="159">
        <f t="shared" si="52"/>
        <v>0</v>
      </c>
      <c r="S285" s="159">
        <v>0</v>
      </c>
      <c r="T285" s="160">
        <f t="shared" si="53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61" t="s">
        <v>202</v>
      </c>
      <c r="AT285" s="161" t="s">
        <v>140</v>
      </c>
      <c r="AU285" s="161" t="s">
        <v>86</v>
      </c>
      <c r="AY285" s="14" t="s">
        <v>138</v>
      </c>
      <c r="BE285" s="162">
        <f t="shared" si="54"/>
        <v>0</v>
      </c>
      <c r="BF285" s="162">
        <f t="shared" si="55"/>
        <v>0</v>
      </c>
      <c r="BG285" s="162">
        <f t="shared" si="56"/>
        <v>0</v>
      </c>
      <c r="BH285" s="162">
        <f t="shared" si="57"/>
        <v>0</v>
      </c>
      <c r="BI285" s="162">
        <f t="shared" si="58"/>
        <v>0</v>
      </c>
      <c r="BJ285" s="14" t="s">
        <v>86</v>
      </c>
      <c r="BK285" s="162">
        <f t="shared" si="59"/>
        <v>0</v>
      </c>
      <c r="BL285" s="14" t="s">
        <v>202</v>
      </c>
      <c r="BM285" s="161" t="s">
        <v>1258</v>
      </c>
    </row>
    <row r="286" spans="1:65" s="2" customFormat="1" ht="16.5" customHeight="1">
      <c r="A286" s="26"/>
      <c r="B286" s="149"/>
      <c r="C286" s="150" t="s">
        <v>707</v>
      </c>
      <c r="D286" s="150" t="s">
        <v>140</v>
      </c>
      <c r="E286" s="151" t="s">
        <v>1726</v>
      </c>
      <c r="F286" s="152" t="s">
        <v>1727</v>
      </c>
      <c r="G286" s="153" t="s">
        <v>1473</v>
      </c>
      <c r="H286" s="154">
        <v>10</v>
      </c>
      <c r="I286" s="178"/>
      <c r="J286" s="155">
        <f t="shared" si="50"/>
        <v>0</v>
      </c>
      <c r="K286" s="156"/>
      <c r="L286" s="27"/>
      <c r="M286" s="157" t="s">
        <v>1</v>
      </c>
      <c r="N286" s="158" t="s">
        <v>39</v>
      </c>
      <c r="O286" s="159">
        <v>0</v>
      </c>
      <c r="P286" s="159">
        <f t="shared" si="51"/>
        <v>0</v>
      </c>
      <c r="Q286" s="159">
        <v>0</v>
      </c>
      <c r="R286" s="159">
        <f t="shared" si="52"/>
        <v>0</v>
      </c>
      <c r="S286" s="159">
        <v>0</v>
      </c>
      <c r="T286" s="160">
        <f t="shared" si="53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61" t="s">
        <v>202</v>
      </c>
      <c r="AT286" s="161" t="s">
        <v>140</v>
      </c>
      <c r="AU286" s="161" t="s">
        <v>86</v>
      </c>
      <c r="AY286" s="14" t="s">
        <v>138</v>
      </c>
      <c r="BE286" s="162">
        <f t="shared" si="54"/>
        <v>0</v>
      </c>
      <c r="BF286" s="162">
        <f t="shared" si="55"/>
        <v>0</v>
      </c>
      <c r="BG286" s="162">
        <f t="shared" si="56"/>
        <v>0</v>
      </c>
      <c r="BH286" s="162">
        <f t="shared" si="57"/>
        <v>0</v>
      </c>
      <c r="BI286" s="162">
        <f t="shared" si="58"/>
        <v>0</v>
      </c>
      <c r="BJ286" s="14" t="s">
        <v>86</v>
      </c>
      <c r="BK286" s="162">
        <f t="shared" si="59"/>
        <v>0</v>
      </c>
      <c r="BL286" s="14" t="s">
        <v>202</v>
      </c>
      <c r="BM286" s="161" t="s">
        <v>1266</v>
      </c>
    </row>
    <row r="287" spans="1:65" s="2" customFormat="1" ht="24.2" customHeight="1">
      <c r="A287" s="26"/>
      <c r="B287" s="149"/>
      <c r="C287" s="150" t="s">
        <v>711</v>
      </c>
      <c r="D287" s="150" t="s">
        <v>140</v>
      </c>
      <c r="E287" s="151" t="s">
        <v>1728</v>
      </c>
      <c r="F287" s="152" t="s">
        <v>1729</v>
      </c>
      <c r="G287" s="153" t="s">
        <v>1473</v>
      </c>
      <c r="H287" s="188">
        <v>0</v>
      </c>
      <c r="I287" s="155"/>
      <c r="J287" s="155">
        <f t="shared" si="50"/>
        <v>0</v>
      </c>
      <c r="K287" s="156"/>
      <c r="L287" s="27"/>
      <c r="M287" s="157" t="s">
        <v>1</v>
      </c>
      <c r="N287" s="158" t="s">
        <v>39</v>
      </c>
      <c r="O287" s="159">
        <v>0</v>
      </c>
      <c r="P287" s="159">
        <f t="shared" si="51"/>
        <v>0</v>
      </c>
      <c r="Q287" s="159">
        <v>0</v>
      </c>
      <c r="R287" s="159">
        <f t="shared" si="52"/>
        <v>0</v>
      </c>
      <c r="S287" s="159">
        <v>0</v>
      </c>
      <c r="T287" s="160">
        <f t="shared" si="53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61" t="s">
        <v>202</v>
      </c>
      <c r="AT287" s="161" t="s">
        <v>140</v>
      </c>
      <c r="AU287" s="161" t="s">
        <v>86</v>
      </c>
      <c r="AY287" s="14" t="s">
        <v>138</v>
      </c>
      <c r="BE287" s="162">
        <f t="shared" si="54"/>
        <v>0</v>
      </c>
      <c r="BF287" s="162">
        <f t="shared" si="55"/>
        <v>0</v>
      </c>
      <c r="BG287" s="162">
        <f t="shared" si="56"/>
        <v>0</v>
      </c>
      <c r="BH287" s="162">
        <f t="shared" si="57"/>
        <v>0</v>
      </c>
      <c r="BI287" s="162">
        <f t="shared" si="58"/>
        <v>0</v>
      </c>
      <c r="BJ287" s="14" t="s">
        <v>86</v>
      </c>
      <c r="BK287" s="162">
        <f t="shared" si="59"/>
        <v>0</v>
      </c>
      <c r="BL287" s="14" t="s">
        <v>202</v>
      </c>
      <c r="BM287" s="161" t="s">
        <v>1274</v>
      </c>
    </row>
    <row r="288" spans="1:65" s="2" customFormat="1" ht="24.2" customHeight="1">
      <c r="A288" s="26"/>
      <c r="B288" s="149"/>
      <c r="C288" s="150" t="s">
        <v>715</v>
      </c>
      <c r="D288" s="150" t="s">
        <v>140</v>
      </c>
      <c r="E288" s="151" t="s">
        <v>1730</v>
      </c>
      <c r="F288" s="152" t="s">
        <v>1731</v>
      </c>
      <c r="G288" s="153" t="s">
        <v>1473</v>
      </c>
      <c r="H288" s="188">
        <v>0</v>
      </c>
      <c r="I288" s="155"/>
      <c r="J288" s="155">
        <f t="shared" si="50"/>
        <v>0</v>
      </c>
      <c r="K288" s="156"/>
      <c r="L288" s="27"/>
      <c r="M288" s="157" t="s">
        <v>1</v>
      </c>
      <c r="N288" s="158" t="s">
        <v>39</v>
      </c>
      <c r="O288" s="159">
        <v>0</v>
      </c>
      <c r="P288" s="159">
        <f t="shared" si="51"/>
        <v>0</v>
      </c>
      <c r="Q288" s="159">
        <v>0</v>
      </c>
      <c r="R288" s="159">
        <f t="shared" si="52"/>
        <v>0</v>
      </c>
      <c r="S288" s="159">
        <v>0</v>
      </c>
      <c r="T288" s="160">
        <f t="shared" si="53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61" t="s">
        <v>202</v>
      </c>
      <c r="AT288" s="161" t="s">
        <v>140</v>
      </c>
      <c r="AU288" s="161" t="s">
        <v>86</v>
      </c>
      <c r="AY288" s="14" t="s">
        <v>138</v>
      </c>
      <c r="BE288" s="162">
        <f t="shared" si="54"/>
        <v>0</v>
      </c>
      <c r="BF288" s="162">
        <f t="shared" si="55"/>
        <v>0</v>
      </c>
      <c r="BG288" s="162">
        <f t="shared" si="56"/>
        <v>0</v>
      </c>
      <c r="BH288" s="162">
        <f t="shared" si="57"/>
        <v>0</v>
      </c>
      <c r="BI288" s="162">
        <f t="shared" si="58"/>
        <v>0</v>
      </c>
      <c r="BJ288" s="14" t="s">
        <v>86</v>
      </c>
      <c r="BK288" s="162">
        <f t="shared" si="59"/>
        <v>0</v>
      </c>
      <c r="BL288" s="14" t="s">
        <v>202</v>
      </c>
      <c r="BM288" s="161" t="s">
        <v>1282</v>
      </c>
    </row>
    <row r="289" spans="1:65" s="2" customFormat="1" ht="21.75" customHeight="1">
      <c r="A289" s="26"/>
      <c r="B289" s="149"/>
      <c r="C289" s="150" t="s">
        <v>719</v>
      </c>
      <c r="D289" s="150" t="s">
        <v>140</v>
      </c>
      <c r="E289" s="151" t="s">
        <v>1732</v>
      </c>
      <c r="F289" s="152" t="s">
        <v>1733</v>
      </c>
      <c r="G289" s="153" t="s">
        <v>1473</v>
      </c>
      <c r="H289" s="188">
        <v>0</v>
      </c>
      <c r="I289" s="155"/>
      <c r="J289" s="155">
        <f t="shared" si="50"/>
        <v>0</v>
      </c>
      <c r="K289" s="156"/>
      <c r="L289" s="27"/>
      <c r="M289" s="157" t="s">
        <v>1</v>
      </c>
      <c r="N289" s="158" t="s">
        <v>39</v>
      </c>
      <c r="O289" s="159">
        <v>0</v>
      </c>
      <c r="P289" s="159">
        <f t="shared" si="51"/>
        <v>0</v>
      </c>
      <c r="Q289" s="159">
        <v>0</v>
      </c>
      <c r="R289" s="159">
        <f t="shared" si="52"/>
        <v>0</v>
      </c>
      <c r="S289" s="159">
        <v>0</v>
      </c>
      <c r="T289" s="160">
        <f t="shared" si="53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61" t="s">
        <v>202</v>
      </c>
      <c r="AT289" s="161" t="s">
        <v>140</v>
      </c>
      <c r="AU289" s="161" t="s">
        <v>86</v>
      </c>
      <c r="AY289" s="14" t="s">
        <v>138</v>
      </c>
      <c r="BE289" s="162">
        <f t="shared" si="54"/>
        <v>0</v>
      </c>
      <c r="BF289" s="162">
        <f t="shared" si="55"/>
        <v>0</v>
      </c>
      <c r="BG289" s="162">
        <f t="shared" si="56"/>
        <v>0</v>
      </c>
      <c r="BH289" s="162">
        <f t="shared" si="57"/>
        <v>0</v>
      </c>
      <c r="BI289" s="162">
        <f t="shared" si="58"/>
        <v>0</v>
      </c>
      <c r="BJ289" s="14" t="s">
        <v>86</v>
      </c>
      <c r="BK289" s="162">
        <f t="shared" si="59"/>
        <v>0</v>
      </c>
      <c r="BL289" s="14" t="s">
        <v>202</v>
      </c>
      <c r="BM289" s="161" t="s">
        <v>1290</v>
      </c>
    </row>
    <row r="290" spans="1:65" s="2" customFormat="1" ht="16.5" customHeight="1">
      <c r="A290" s="26"/>
      <c r="B290" s="149"/>
      <c r="C290" s="150" t="s">
        <v>723</v>
      </c>
      <c r="D290" s="150" t="s">
        <v>140</v>
      </c>
      <c r="E290" s="151" t="s">
        <v>1734</v>
      </c>
      <c r="F290" s="152" t="s">
        <v>1735</v>
      </c>
      <c r="G290" s="153" t="s">
        <v>1473</v>
      </c>
      <c r="H290" s="188">
        <v>0</v>
      </c>
      <c r="I290" s="155"/>
      <c r="J290" s="155">
        <f t="shared" si="50"/>
        <v>0</v>
      </c>
      <c r="K290" s="156"/>
      <c r="L290" s="27"/>
      <c r="M290" s="157" t="s">
        <v>1</v>
      </c>
      <c r="N290" s="158" t="s">
        <v>39</v>
      </c>
      <c r="O290" s="159">
        <v>0</v>
      </c>
      <c r="P290" s="159">
        <f t="shared" si="51"/>
        <v>0</v>
      </c>
      <c r="Q290" s="159">
        <v>0</v>
      </c>
      <c r="R290" s="159">
        <f t="shared" si="52"/>
        <v>0</v>
      </c>
      <c r="S290" s="159">
        <v>0</v>
      </c>
      <c r="T290" s="160">
        <f t="shared" si="53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61" t="s">
        <v>202</v>
      </c>
      <c r="AT290" s="161" t="s">
        <v>140</v>
      </c>
      <c r="AU290" s="161" t="s">
        <v>86</v>
      </c>
      <c r="AY290" s="14" t="s">
        <v>138</v>
      </c>
      <c r="BE290" s="162">
        <f t="shared" si="54"/>
        <v>0</v>
      </c>
      <c r="BF290" s="162">
        <f t="shared" si="55"/>
        <v>0</v>
      </c>
      <c r="BG290" s="162">
        <f t="shared" si="56"/>
        <v>0</v>
      </c>
      <c r="BH290" s="162">
        <f t="shared" si="57"/>
        <v>0</v>
      </c>
      <c r="BI290" s="162">
        <f t="shared" si="58"/>
        <v>0</v>
      </c>
      <c r="BJ290" s="14" t="s">
        <v>86</v>
      </c>
      <c r="BK290" s="162">
        <f t="shared" si="59"/>
        <v>0</v>
      </c>
      <c r="BL290" s="14" t="s">
        <v>202</v>
      </c>
      <c r="BM290" s="161" t="s">
        <v>1300</v>
      </c>
    </row>
    <row r="291" spans="1:65" s="2" customFormat="1" ht="24.2" customHeight="1">
      <c r="A291" s="26"/>
      <c r="B291" s="149"/>
      <c r="C291" s="150" t="s">
        <v>727</v>
      </c>
      <c r="D291" s="150" t="s">
        <v>140</v>
      </c>
      <c r="E291" s="151" t="s">
        <v>1736</v>
      </c>
      <c r="F291" s="152" t="s">
        <v>1737</v>
      </c>
      <c r="G291" s="153" t="s">
        <v>1473</v>
      </c>
      <c r="H291" s="154">
        <v>2</v>
      </c>
      <c r="I291" s="178"/>
      <c r="J291" s="155">
        <f t="shared" si="50"/>
        <v>0</v>
      </c>
      <c r="K291" s="156"/>
      <c r="L291" s="27"/>
      <c r="M291" s="157" t="s">
        <v>1</v>
      </c>
      <c r="N291" s="158" t="s">
        <v>39</v>
      </c>
      <c r="O291" s="159">
        <v>0</v>
      </c>
      <c r="P291" s="159">
        <f t="shared" si="51"/>
        <v>0</v>
      </c>
      <c r="Q291" s="159">
        <v>0</v>
      </c>
      <c r="R291" s="159">
        <f t="shared" si="52"/>
        <v>0</v>
      </c>
      <c r="S291" s="159">
        <v>0</v>
      </c>
      <c r="T291" s="160">
        <f t="shared" si="53"/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61" t="s">
        <v>202</v>
      </c>
      <c r="AT291" s="161" t="s">
        <v>140</v>
      </c>
      <c r="AU291" s="161" t="s">
        <v>86</v>
      </c>
      <c r="AY291" s="14" t="s">
        <v>138</v>
      </c>
      <c r="BE291" s="162">
        <f t="shared" si="54"/>
        <v>0</v>
      </c>
      <c r="BF291" s="162">
        <f t="shared" si="55"/>
        <v>0</v>
      </c>
      <c r="BG291" s="162">
        <f t="shared" si="56"/>
        <v>0</v>
      </c>
      <c r="BH291" s="162">
        <f t="shared" si="57"/>
        <v>0</v>
      </c>
      <c r="BI291" s="162">
        <f t="shared" si="58"/>
        <v>0</v>
      </c>
      <c r="BJ291" s="14" t="s">
        <v>86</v>
      </c>
      <c r="BK291" s="162">
        <f t="shared" si="59"/>
        <v>0</v>
      </c>
      <c r="BL291" s="14" t="s">
        <v>202</v>
      </c>
      <c r="BM291" s="161" t="s">
        <v>1310</v>
      </c>
    </row>
    <row r="292" spans="1:65" s="2" customFormat="1" ht="16.5" customHeight="1">
      <c r="A292" s="26"/>
      <c r="B292" s="149"/>
      <c r="C292" s="150" t="s">
        <v>731</v>
      </c>
      <c r="D292" s="150" t="s">
        <v>140</v>
      </c>
      <c r="E292" s="151" t="s">
        <v>1738</v>
      </c>
      <c r="F292" s="152" t="s">
        <v>1739</v>
      </c>
      <c r="G292" s="153" t="s">
        <v>1473</v>
      </c>
      <c r="H292" s="188">
        <v>0</v>
      </c>
      <c r="I292" s="155"/>
      <c r="J292" s="155">
        <f t="shared" si="50"/>
        <v>0</v>
      </c>
      <c r="K292" s="156"/>
      <c r="L292" s="27"/>
      <c r="M292" s="157" t="s">
        <v>1</v>
      </c>
      <c r="N292" s="158" t="s">
        <v>39</v>
      </c>
      <c r="O292" s="159">
        <v>0</v>
      </c>
      <c r="P292" s="159">
        <f t="shared" si="51"/>
        <v>0</v>
      </c>
      <c r="Q292" s="159">
        <v>0</v>
      </c>
      <c r="R292" s="159">
        <f t="shared" si="52"/>
        <v>0</v>
      </c>
      <c r="S292" s="159">
        <v>0</v>
      </c>
      <c r="T292" s="160">
        <f t="shared" si="53"/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61" t="s">
        <v>202</v>
      </c>
      <c r="AT292" s="161" t="s">
        <v>140</v>
      </c>
      <c r="AU292" s="161" t="s">
        <v>86</v>
      </c>
      <c r="AY292" s="14" t="s">
        <v>138</v>
      </c>
      <c r="BE292" s="162">
        <f t="shared" si="54"/>
        <v>0</v>
      </c>
      <c r="BF292" s="162">
        <f t="shared" si="55"/>
        <v>0</v>
      </c>
      <c r="BG292" s="162">
        <f t="shared" si="56"/>
        <v>0</v>
      </c>
      <c r="BH292" s="162">
        <f t="shared" si="57"/>
        <v>0</v>
      </c>
      <c r="BI292" s="162">
        <f t="shared" si="58"/>
        <v>0</v>
      </c>
      <c r="BJ292" s="14" t="s">
        <v>86</v>
      </c>
      <c r="BK292" s="162">
        <f t="shared" si="59"/>
        <v>0</v>
      </c>
      <c r="BL292" s="14" t="s">
        <v>202</v>
      </c>
      <c r="BM292" s="161" t="s">
        <v>1318</v>
      </c>
    </row>
    <row r="293" spans="1:65" s="2" customFormat="1" ht="24.2" customHeight="1">
      <c r="A293" s="26"/>
      <c r="B293" s="149"/>
      <c r="C293" s="150" t="s">
        <v>735</v>
      </c>
      <c r="D293" s="150" t="s">
        <v>140</v>
      </c>
      <c r="E293" s="151" t="s">
        <v>1740</v>
      </c>
      <c r="F293" s="152" t="s">
        <v>1741</v>
      </c>
      <c r="G293" s="153" t="s">
        <v>1473</v>
      </c>
      <c r="H293" s="188">
        <v>0</v>
      </c>
      <c r="I293" s="155"/>
      <c r="J293" s="155">
        <f t="shared" si="50"/>
        <v>0</v>
      </c>
      <c r="K293" s="156"/>
      <c r="L293" s="27"/>
      <c r="M293" s="157" t="s">
        <v>1</v>
      </c>
      <c r="N293" s="158" t="s">
        <v>39</v>
      </c>
      <c r="O293" s="159">
        <v>0</v>
      </c>
      <c r="P293" s="159">
        <f t="shared" si="51"/>
        <v>0</v>
      </c>
      <c r="Q293" s="159">
        <v>0</v>
      </c>
      <c r="R293" s="159">
        <f t="shared" si="52"/>
        <v>0</v>
      </c>
      <c r="S293" s="159">
        <v>0</v>
      </c>
      <c r="T293" s="160">
        <f t="shared" si="53"/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61" t="s">
        <v>202</v>
      </c>
      <c r="AT293" s="161" t="s">
        <v>140</v>
      </c>
      <c r="AU293" s="161" t="s">
        <v>86</v>
      </c>
      <c r="AY293" s="14" t="s">
        <v>138</v>
      </c>
      <c r="BE293" s="162">
        <f t="shared" si="54"/>
        <v>0</v>
      </c>
      <c r="BF293" s="162">
        <f t="shared" si="55"/>
        <v>0</v>
      </c>
      <c r="BG293" s="162">
        <f t="shared" si="56"/>
        <v>0</v>
      </c>
      <c r="BH293" s="162">
        <f t="shared" si="57"/>
        <v>0</v>
      </c>
      <c r="BI293" s="162">
        <f t="shared" si="58"/>
        <v>0</v>
      </c>
      <c r="BJ293" s="14" t="s">
        <v>86</v>
      </c>
      <c r="BK293" s="162">
        <f t="shared" si="59"/>
        <v>0</v>
      </c>
      <c r="BL293" s="14" t="s">
        <v>202</v>
      </c>
      <c r="BM293" s="161" t="s">
        <v>1326</v>
      </c>
    </row>
    <row r="294" spans="1:65" s="2" customFormat="1" ht="24.2" customHeight="1">
      <c r="A294" s="26"/>
      <c r="B294" s="149"/>
      <c r="C294" s="150" t="s">
        <v>739</v>
      </c>
      <c r="D294" s="150" t="s">
        <v>140</v>
      </c>
      <c r="E294" s="151" t="s">
        <v>1742</v>
      </c>
      <c r="F294" s="152" t="s">
        <v>1743</v>
      </c>
      <c r="G294" s="153" t="s">
        <v>1473</v>
      </c>
      <c r="H294" s="188">
        <v>0</v>
      </c>
      <c r="I294" s="155"/>
      <c r="J294" s="155">
        <f t="shared" si="50"/>
        <v>0</v>
      </c>
      <c r="K294" s="156"/>
      <c r="L294" s="27"/>
      <c r="M294" s="157" t="s">
        <v>1</v>
      </c>
      <c r="N294" s="158" t="s">
        <v>39</v>
      </c>
      <c r="O294" s="159">
        <v>0</v>
      </c>
      <c r="P294" s="159">
        <f t="shared" si="51"/>
        <v>0</v>
      </c>
      <c r="Q294" s="159">
        <v>0</v>
      </c>
      <c r="R294" s="159">
        <f t="shared" si="52"/>
        <v>0</v>
      </c>
      <c r="S294" s="159">
        <v>0</v>
      </c>
      <c r="T294" s="160">
        <f t="shared" si="53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61" t="s">
        <v>202</v>
      </c>
      <c r="AT294" s="161" t="s">
        <v>140</v>
      </c>
      <c r="AU294" s="161" t="s">
        <v>86</v>
      </c>
      <c r="AY294" s="14" t="s">
        <v>138</v>
      </c>
      <c r="BE294" s="162">
        <f t="shared" si="54"/>
        <v>0</v>
      </c>
      <c r="BF294" s="162">
        <f t="shared" si="55"/>
        <v>0</v>
      </c>
      <c r="BG294" s="162">
        <f t="shared" si="56"/>
        <v>0</v>
      </c>
      <c r="BH294" s="162">
        <f t="shared" si="57"/>
        <v>0</v>
      </c>
      <c r="BI294" s="162">
        <f t="shared" si="58"/>
        <v>0</v>
      </c>
      <c r="BJ294" s="14" t="s">
        <v>86</v>
      </c>
      <c r="BK294" s="162">
        <f t="shared" si="59"/>
        <v>0</v>
      </c>
      <c r="BL294" s="14" t="s">
        <v>202</v>
      </c>
      <c r="BM294" s="161" t="s">
        <v>1334</v>
      </c>
    </row>
    <row r="295" spans="1:65" s="2" customFormat="1" ht="21.75" customHeight="1">
      <c r="A295" s="26"/>
      <c r="B295" s="149"/>
      <c r="C295" s="150" t="s">
        <v>743</v>
      </c>
      <c r="D295" s="150" t="s">
        <v>140</v>
      </c>
      <c r="E295" s="151" t="s">
        <v>1744</v>
      </c>
      <c r="F295" s="152" t="s">
        <v>1745</v>
      </c>
      <c r="G295" s="153" t="s">
        <v>1473</v>
      </c>
      <c r="H295" s="188">
        <v>0</v>
      </c>
      <c r="I295" s="155"/>
      <c r="J295" s="155">
        <f t="shared" si="50"/>
        <v>0</v>
      </c>
      <c r="K295" s="156"/>
      <c r="L295" s="27"/>
      <c r="M295" s="157" t="s">
        <v>1</v>
      </c>
      <c r="N295" s="158" t="s">
        <v>39</v>
      </c>
      <c r="O295" s="159">
        <v>0</v>
      </c>
      <c r="P295" s="159">
        <f t="shared" si="51"/>
        <v>0</v>
      </c>
      <c r="Q295" s="159">
        <v>0</v>
      </c>
      <c r="R295" s="159">
        <f t="shared" si="52"/>
        <v>0</v>
      </c>
      <c r="S295" s="159">
        <v>0</v>
      </c>
      <c r="T295" s="160">
        <f t="shared" si="53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61" t="s">
        <v>202</v>
      </c>
      <c r="AT295" s="161" t="s">
        <v>140</v>
      </c>
      <c r="AU295" s="161" t="s">
        <v>86</v>
      </c>
      <c r="AY295" s="14" t="s">
        <v>138</v>
      </c>
      <c r="BE295" s="162">
        <f t="shared" si="54"/>
        <v>0</v>
      </c>
      <c r="BF295" s="162">
        <f t="shared" si="55"/>
        <v>0</v>
      </c>
      <c r="BG295" s="162">
        <f t="shared" si="56"/>
        <v>0</v>
      </c>
      <c r="BH295" s="162">
        <f t="shared" si="57"/>
        <v>0</v>
      </c>
      <c r="BI295" s="162">
        <f t="shared" si="58"/>
        <v>0</v>
      </c>
      <c r="BJ295" s="14" t="s">
        <v>86</v>
      </c>
      <c r="BK295" s="162">
        <f t="shared" si="59"/>
        <v>0</v>
      </c>
      <c r="BL295" s="14" t="s">
        <v>202</v>
      </c>
      <c r="BM295" s="161" t="s">
        <v>1342</v>
      </c>
    </row>
    <row r="296" spans="1:65" s="2" customFormat="1" ht="24.2" customHeight="1">
      <c r="A296" s="26"/>
      <c r="B296" s="149"/>
      <c r="C296" s="150" t="s">
        <v>747</v>
      </c>
      <c r="D296" s="150" t="s">
        <v>140</v>
      </c>
      <c r="E296" s="151" t="s">
        <v>1746</v>
      </c>
      <c r="F296" s="152" t="s">
        <v>1747</v>
      </c>
      <c r="G296" s="153" t="s">
        <v>1473</v>
      </c>
      <c r="H296" s="188">
        <v>0</v>
      </c>
      <c r="I296" s="155"/>
      <c r="J296" s="155">
        <f t="shared" si="50"/>
        <v>0</v>
      </c>
      <c r="K296" s="156"/>
      <c r="L296" s="27"/>
      <c r="M296" s="157" t="s">
        <v>1</v>
      </c>
      <c r="N296" s="158" t="s">
        <v>39</v>
      </c>
      <c r="O296" s="159">
        <v>0</v>
      </c>
      <c r="P296" s="159">
        <f t="shared" si="51"/>
        <v>0</v>
      </c>
      <c r="Q296" s="159">
        <v>0</v>
      </c>
      <c r="R296" s="159">
        <f t="shared" si="52"/>
        <v>0</v>
      </c>
      <c r="S296" s="159">
        <v>0</v>
      </c>
      <c r="T296" s="160">
        <f t="shared" si="5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61" t="s">
        <v>202</v>
      </c>
      <c r="AT296" s="161" t="s">
        <v>140</v>
      </c>
      <c r="AU296" s="161" t="s">
        <v>86</v>
      </c>
      <c r="AY296" s="14" t="s">
        <v>138</v>
      </c>
      <c r="BE296" s="162">
        <f t="shared" si="54"/>
        <v>0</v>
      </c>
      <c r="BF296" s="162">
        <f t="shared" si="55"/>
        <v>0</v>
      </c>
      <c r="BG296" s="162">
        <f t="shared" si="56"/>
        <v>0</v>
      </c>
      <c r="BH296" s="162">
        <f t="shared" si="57"/>
        <v>0</v>
      </c>
      <c r="BI296" s="162">
        <f t="shared" si="58"/>
        <v>0</v>
      </c>
      <c r="BJ296" s="14" t="s">
        <v>86</v>
      </c>
      <c r="BK296" s="162">
        <f t="shared" si="59"/>
        <v>0</v>
      </c>
      <c r="BL296" s="14" t="s">
        <v>202</v>
      </c>
      <c r="BM296" s="161" t="s">
        <v>1350</v>
      </c>
    </row>
    <row r="297" spans="1:65" s="2" customFormat="1" ht="16.5" customHeight="1">
      <c r="A297" s="26"/>
      <c r="B297" s="149"/>
      <c r="C297" s="163" t="s">
        <v>751</v>
      </c>
      <c r="D297" s="163" t="s">
        <v>322</v>
      </c>
      <c r="E297" s="164" t="s">
        <v>1748</v>
      </c>
      <c r="F297" s="165" t="s">
        <v>1749</v>
      </c>
      <c r="G297" s="166" t="s">
        <v>1473</v>
      </c>
      <c r="H297" s="189">
        <v>0</v>
      </c>
      <c r="I297" s="168"/>
      <c r="J297" s="168">
        <f t="shared" si="50"/>
        <v>0</v>
      </c>
      <c r="K297" s="169"/>
      <c r="L297" s="170"/>
      <c r="M297" s="171" t="s">
        <v>1</v>
      </c>
      <c r="N297" s="172" t="s">
        <v>39</v>
      </c>
      <c r="O297" s="159">
        <v>0</v>
      </c>
      <c r="P297" s="159">
        <f t="shared" si="51"/>
        <v>0</v>
      </c>
      <c r="Q297" s="159">
        <v>0</v>
      </c>
      <c r="R297" s="159">
        <f t="shared" si="52"/>
        <v>0</v>
      </c>
      <c r="S297" s="159">
        <v>0</v>
      </c>
      <c r="T297" s="160">
        <f t="shared" si="5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61" t="s">
        <v>267</v>
      </c>
      <c r="AT297" s="161" t="s">
        <v>322</v>
      </c>
      <c r="AU297" s="161" t="s">
        <v>86</v>
      </c>
      <c r="AY297" s="14" t="s">
        <v>138</v>
      </c>
      <c r="BE297" s="162">
        <f t="shared" si="54"/>
        <v>0</v>
      </c>
      <c r="BF297" s="162">
        <f t="shared" si="55"/>
        <v>0</v>
      </c>
      <c r="BG297" s="162">
        <f t="shared" si="56"/>
        <v>0</v>
      </c>
      <c r="BH297" s="162">
        <f t="shared" si="57"/>
        <v>0</v>
      </c>
      <c r="BI297" s="162">
        <f t="shared" si="58"/>
        <v>0</v>
      </c>
      <c r="BJ297" s="14" t="s">
        <v>86</v>
      </c>
      <c r="BK297" s="162">
        <f t="shared" si="59"/>
        <v>0</v>
      </c>
      <c r="BL297" s="14" t="s">
        <v>202</v>
      </c>
      <c r="BM297" s="161" t="s">
        <v>1358</v>
      </c>
    </row>
    <row r="298" spans="1:65" s="2" customFormat="1" ht="16.5" customHeight="1">
      <c r="A298" s="26"/>
      <c r="B298" s="149"/>
      <c r="C298" s="163" t="s">
        <v>755</v>
      </c>
      <c r="D298" s="163" t="s">
        <v>322</v>
      </c>
      <c r="E298" s="164" t="s">
        <v>1750</v>
      </c>
      <c r="F298" s="165" t="s">
        <v>1751</v>
      </c>
      <c r="G298" s="166" t="s">
        <v>1473</v>
      </c>
      <c r="H298" s="189">
        <v>0</v>
      </c>
      <c r="I298" s="168"/>
      <c r="J298" s="168">
        <f t="shared" si="50"/>
        <v>0</v>
      </c>
      <c r="K298" s="169"/>
      <c r="L298" s="170"/>
      <c r="M298" s="171" t="s">
        <v>1</v>
      </c>
      <c r="N298" s="172" t="s">
        <v>39</v>
      </c>
      <c r="O298" s="159">
        <v>0</v>
      </c>
      <c r="P298" s="159">
        <f t="shared" si="51"/>
        <v>0</v>
      </c>
      <c r="Q298" s="159">
        <v>0</v>
      </c>
      <c r="R298" s="159">
        <f t="shared" si="52"/>
        <v>0</v>
      </c>
      <c r="S298" s="159">
        <v>0</v>
      </c>
      <c r="T298" s="160">
        <f t="shared" si="5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61" t="s">
        <v>267</v>
      </c>
      <c r="AT298" s="161" t="s">
        <v>322</v>
      </c>
      <c r="AU298" s="161" t="s">
        <v>86</v>
      </c>
      <c r="AY298" s="14" t="s">
        <v>138</v>
      </c>
      <c r="BE298" s="162">
        <f t="shared" si="54"/>
        <v>0</v>
      </c>
      <c r="BF298" s="162">
        <f t="shared" si="55"/>
        <v>0</v>
      </c>
      <c r="BG298" s="162">
        <f t="shared" si="56"/>
        <v>0</v>
      </c>
      <c r="BH298" s="162">
        <f t="shared" si="57"/>
        <v>0</v>
      </c>
      <c r="BI298" s="162">
        <f t="shared" si="58"/>
        <v>0</v>
      </c>
      <c r="BJ298" s="14" t="s">
        <v>86</v>
      </c>
      <c r="BK298" s="162">
        <f t="shared" si="59"/>
        <v>0</v>
      </c>
      <c r="BL298" s="14" t="s">
        <v>202</v>
      </c>
      <c r="BM298" s="161" t="s">
        <v>1370</v>
      </c>
    </row>
    <row r="299" spans="1:65" s="2" customFormat="1" ht="16.5" customHeight="1">
      <c r="A299" s="26"/>
      <c r="B299" s="149"/>
      <c r="C299" s="163" t="s">
        <v>759</v>
      </c>
      <c r="D299" s="163" t="s">
        <v>322</v>
      </c>
      <c r="E299" s="164" t="s">
        <v>1752</v>
      </c>
      <c r="F299" s="165" t="s">
        <v>1753</v>
      </c>
      <c r="G299" s="166" t="s">
        <v>1473</v>
      </c>
      <c r="H299" s="189">
        <v>0</v>
      </c>
      <c r="I299" s="168"/>
      <c r="J299" s="168">
        <f t="shared" si="50"/>
        <v>0</v>
      </c>
      <c r="K299" s="169"/>
      <c r="L299" s="170"/>
      <c r="M299" s="171" t="s">
        <v>1</v>
      </c>
      <c r="N299" s="172" t="s">
        <v>39</v>
      </c>
      <c r="O299" s="159">
        <v>0</v>
      </c>
      <c r="P299" s="159">
        <f t="shared" si="51"/>
        <v>0</v>
      </c>
      <c r="Q299" s="159">
        <v>0</v>
      </c>
      <c r="R299" s="159">
        <f t="shared" si="52"/>
        <v>0</v>
      </c>
      <c r="S299" s="159">
        <v>0</v>
      </c>
      <c r="T299" s="160">
        <f t="shared" si="53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61" t="s">
        <v>267</v>
      </c>
      <c r="AT299" s="161" t="s">
        <v>322</v>
      </c>
      <c r="AU299" s="161" t="s">
        <v>86</v>
      </c>
      <c r="AY299" s="14" t="s">
        <v>138</v>
      </c>
      <c r="BE299" s="162">
        <f t="shared" si="54"/>
        <v>0</v>
      </c>
      <c r="BF299" s="162">
        <f t="shared" si="55"/>
        <v>0</v>
      </c>
      <c r="BG299" s="162">
        <f t="shared" si="56"/>
        <v>0</v>
      </c>
      <c r="BH299" s="162">
        <f t="shared" si="57"/>
        <v>0</v>
      </c>
      <c r="BI299" s="162">
        <f t="shared" si="58"/>
        <v>0</v>
      </c>
      <c r="BJ299" s="14" t="s">
        <v>86</v>
      </c>
      <c r="BK299" s="162">
        <f t="shared" si="59"/>
        <v>0</v>
      </c>
      <c r="BL299" s="14" t="s">
        <v>202</v>
      </c>
      <c r="BM299" s="161" t="s">
        <v>1378</v>
      </c>
    </row>
    <row r="300" spans="1:65" s="2" customFormat="1" ht="16.5" customHeight="1">
      <c r="A300" s="26"/>
      <c r="B300" s="149"/>
      <c r="C300" s="150" t="s">
        <v>763</v>
      </c>
      <c r="D300" s="150" t="s">
        <v>140</v>
      </c>
      <c r="E300" s="151" t="s">
        <v>1754</v>
      </c>
      <c r="F300" s="152" t="s">
        <v>1755</v>
      </c>
      <c r="G300" s="153" t="s">
        <v>1473</v>
      </c>
      <c r="H300" s="188">
        <v>0</v>
      </c>
      <c r="I300" s="155"/>
      <c r="J300" s="155">
        <f t="shared" si="50"/>
        <v>0</v>
      </c>
      <c r="K300" s="156"/>
      <c r="L300" s="27"/>
      <c r="M300" s="157" t="s">
        <v>1</v>
      </c>
      <c r="N300" s="158" t="s">
        <v>39</v>
      </c>
      <c r="O300" s="159">
        <v>0</v>
      </c>
      <c r="P300" s="159">
        <f t="shared" si="51"/>
        <v>0</v>
      </c>
      <c r="Q300" s="159">
        <v>0</v>
      </c>
      <c r="R300" s="159">
        <f t="shared" si="52"/>
        <v>0</v>
      </c>
      <c r="S300" s="159">
        <v>0</v>
      </c>
      <c r="T300" s="160">
        <f t="shared" si="53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61" t="s">
        <v>202</v>
      </c>
      <c r="AT300" s="161" t="s">
        <v>140</v>
      </c>
      <c r="AU300" s="161" t="s">
        <v>86</v>
      </c>
      <c r="AY300" s="14" t="s">
        <v>138</v>
      </c>
      <c r="BE300" s="162">
        <f t="shared" si="54"/>
        <v>0</v>
      </c>
      <c r="BF300" s="162">
        <f t="shared" si="55"/>
        <v>0</v>
      </c>
      <c r="BG300" s="162">
        <f t="shared" si="56"/>
        <v>0</v>
      </c>
      <c r="BH300" s="162">
        <f t="shared" si="57"/>
        <v>0</v>
      </c>
      <c r="BI300" s="162">
        <f t="shared" si="58"/>
        <v>0</v>
      </c>
      <c r="BJ300" s="14" t="s">
        <v>86</v>
      </c>
      <c r="BK300" s="162">
        <f t="shared" si="59"/>
        <v>0</v>
      </c>
      <c r="BL300" s="14" t="s">
        <v>202</v>
      </c>
      <c r="BM300" s="161" t="s">
        <v>1388</v>
      </c>
    </row>
    <row r="301" spans="1:65" s="2" customFormat="1" ht="21.75" customHeight="1">
      <c r="A301" s="26"/>
      <c r="B301" s="149"/>
      <c r="C301" s="163" t="s">
        <v>767</v>
      </c>
      <c r="D301" s="163" t="s">
        <v>322</v>
      </c>
      <c r="E301" s="164" t="s">
        <v>1756</v>
      </c>
      <c r="F301" s="165" t="s">
        <v>1757</v>
      </c>
      <c r="G301" s="166" t="s">
        <v>1473</v>
      </c>
      <c r="H301" s="189">
        <v>0</v>
      </c>
      <c r="I301" s="168"/>
      <c r="J301" s="168">
        <f t="shared" si="50"/>
        <v>0</v>
      </c>
      <c r="K301" s="169"/>
      <c r="L301" s="170"/>
      <c r="M301" s="171" t="s">
        <v>1</v>
      </c>
      <c r="N301" s="172" t="s">
        <v>39</v>
      </c>
      <c r="O301" s="159">
        <v>0</v>
      </c>
      <c r="P301" s="159">
        <f t="shared" si="51"/>
        <v>0</v>
      </c>
      <c r="Q301" s="159">
        <v>0</v>
      </c>
      <c r="R301" s="159">
        <f t="shared" si="52"/>
        <v>0</v>
      </c>
      <c r="S301" s="159">
        <v>0</v>
      </c>
      <c r="T301" s="160">
        <f t="shared" si="53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61" t="s">
        <v>267</v>
      </c>
      <c r="AT301" s="161" t="s">
        <v>322</v>
      </c>
      <c r="AU301" s="161" t="s">
        <v>86</v>
      </c>
      <c r="AY301" s="14" t="s">
        <v>138</v>
      </c>
      <c r="BE301" s="162">
        <f t="shared" si="54"/>
        <v>0</v>
      </c>
      <c r="BF301" s="162">
        <f t="shared" si="55"/>
        <v>0</v>
      </c>
      <c r="BG301" s="162">
        <f t="shared" si="56"/>
        <v>0</v>
      </c>
      <c r="BH301" s="162">
        <f t="shared" si="57"/>
        <v>0</v>
      </c>
      <c r="BI301" s="162">
        <f t="shared" si="58"/>
        <v>0</v>
      </c>
      <c r="BJ301" s="14" t="s">
        <v>86</v>
      </c>
      <c r="BK301" s="162">
        <f t="shared" si="59"/>
        <v>0</v>
      </c>
      <c r="BL301" s="14" t="s">
        <v>202</v>
      </c>
      <c r="BM301" s="161" t="s">
        <v>1398</v>
      </c>
    </row>
    <row r="302" spans="1:65" s="2" customFormat="1" ht="21.75" customHeight="1">
      <c r="A302" s="26"/>
      <c r="B302" s="149"/>
      <c r="C302" s="163" t="s">
        <v>772</v>
      </c>
      <c r="D302" s="163" t="s">
        <v>322</v>
      </c>
      <c r="E302" s="164" t="s">
        <v>1758</v>
      </c>
      <c r="F302" s="165" t="s">
        <v>1759</v>
      </c>
      <c r="G302" s="166" t="s">
        <v>1473</v>
      </c>
      <c r="H302" s="189">
        <v>0</v>
      </c>
      <c r="I302" s="168"/>
      <c r="J302" s="168">
        <f t="shared" si="50"/>
        <v>0</v>
      </c>
      <c r="K302" s="169"/>
      <c r="L302" s="170"/>
      <c r="M302" s="171" t="s">
        <v>1</v>
      </c>
      <c r="N302" s="172" t="s">
        <v>39</v>
      </c>
      <c r="O302" s="159">
        <v>0</v>
      </c>
      <c r="P302" s="159">
        <f t="shared" si="51"/>
        <v>0</v>
      </c>
      <c r="Q302" s="159">
        <v>0</v>
      </c>
      <c r="R302" s="159">
        <f t="shared" si="52"/>
        <v>0</v>
      </c>
      <c r="S302" s="159">
        <v>0</v>
      </c>
      <c r="T302" s="160">
        <f t="shared" si="53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61" t="s">
        <v>267</v>
      </c>
      <c r="AT302" s="161" t="s">
        <v>322</v>
      </c>
      <c r="AU302" s="161" t="s">
        <v>86</v>
      </c>
      <c r="AY302" s="14" t="s">
        <v>138</v>
      </c>
      <c r="BE302" s="162">
        <f t="shared" si="54"/>
        <v>0</v>
      </c>
      <c r="BF302" s="162">
        <f t="shared" si="55"/>
        <v>0</v>
      </c>
      <c r="BG302" s="162">
        <f t="shared" si="56"/>
        <v>0</v>
      </c>
      <c r="BH302" s="162">
        <f t="shared" si="57"/>
        <v>0</v>
      </c>
      <c r="BI302" s="162">
        <f t="shared" si="58"/>
        <v>0</v>
      </c>
      <c r="BJ302" s="14" t="s">
        <v>86</v>
      </c>
      <c r="BK302" s="162">
        <f t="shared" si="59"/>
        <v>0</v>
      </c>
      <c r="BL302" s="14" t="s">
        <v>202</v>
      </c>
      <c r="BM302" s="161" t="s">
        <v>1406</v>
      </c>
    </row>
    <row r="303" spans="1:65" s="2" customFormat="1" ht="16.5" customHeight="1">
      <c r="A303" s="26"/>
      <c r="B303" s="149"/>
      <c r="C303" s="163" t="s">
        <v>780</v>
      </c>
      <c r="D303" s="163" t="s">
        <v>322</v>
      </c>
      <c r="E303" s="164" t="s">
        <v>1760</v>
      </c>
      <c r="F303" s="165" t="s">
        <v>1761</v>
      </c>
      <c r="G303" s="166" t="s">
        <v>1473</v>
      </c>
      <c r="H303" s="189">
        <v>0</v>
      </c>
      <c r="I303" s="168"/>
      <c r="J303" s="168">
        <f t="shared" si="50"/>
        <v>0</v>
      </c>
      <c r="K303" s="169"/>
      <c r="L303" s="170"/>
      <c r="M303" s="171" t="s">
        <v>1</v>
      </c>
      <c r="N303" s="172" t="s">
        <v>39</v>
      </c>
      <c r="O303" s="159">
        <v>0</v>
      </c>
      <c r="P303" s="159">
        <f t="shared" si="51"/>
        <v>0</v>
      </c>
      <c r="Q303" s="159">
        <v>0</v>
      </c>
      <c r="R303" s="159">
        <f t="shared" si="52"/>
        <v>0</v>
      </c>
      <c r="S303" s="159">
        <v>0</v>
      </c>
      <c r="T303" s="160">
        <f t="shared" si="53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61" t="s">
        <v>267</v>
      </c>
      <c r="AT303" s="161" t="s">
        <v>322</v>
      </c>
      <c r="AU303" s="161" t="s">
        <v>86</v>
      </c>
      <c r="AY303" s="14" t="s">
        <v>138</v>
      </c>
      <c r="BE303" s="162">
        <f t="shared" si="54"/>
        <v>0</v>
      </c>
      <c r="BF303" s="162">
        <f t="shared" si="55"/>
        <v>0</v>
      </c>
      <c r="BG303" s="162">
        <f t="shared" si="56"/>
        <v>0</v>
      </c>
      <c r="BH303" s="162">
        <f t="shared" si="57"/>
        <v>0</v>
      </c>
      <c r="BI303" s="162">
        <f t="shared" si="58"/>
        <v>0</v>
      </c>
      <c r="BJ303" s="14" t="s">
        <v>86</v>
      </c>
      <c r="BK303" s="162">
        <f t="shared" si="59"/>
        <v>0</v>
      </c>
      <c r="BL303" s="14" t="s">
        <v>202</v>
      </c>
      <c r="BM303" s="161" t="s">
        <v>1417</v>
      </c>
    </row>
    <row r="304" spans="1:65" s="2" customFormat="1" ht="16.5" customHeight="1">
      <c r="A304" s="26"/>
      <c r="B304" s="149"/>
      <c r="C304" s="150" t="s">
        <v>786</v>
      </c>
      <c r="D304" s="150" t="s">
        <v>140</v>
      </c>
      <c r="E304" s="151" t="s">
        <v>1762</v>
      </c>
      <c r="F304" s="152" t="s">
        <v>1763</v>
      </c>
      <c r="G304" s="153" t="s">
        <v>1473</v>
      </c>
      <c r="H304" s="188">
        <v>0</v>
      </c>
      <c r="I304" s="155"/>
      <c r="J304" s="155">
        <f t="shared" ref="J304:J329" si="60">ROUND(I304*H304,2)</f>
        <v>0</v>
      </c>
      <c r="K304" s="156"/>
      <c r="L304" s="27"/>
      <c r="M304" s="157" t="s">
        <v>1</v>
      </c>
      <c r="N304" s="158" t="s">
        <v>39</v>
      </c>
      <c r="O304" s="159">
        <v>0</v>
      </c>
      <c r="P304" s="159">
        <f t="shared" ref="P304:P329" si="61">O304*H304</f>
        <v>0</v>
      </c>
      <c r="Q304" s="159">
        <v>0</v>
      </c>
      <c r="R304" s="159">
        <f t="shared" ref="R304:R329" si="62">Q304*H304</f>
        <v>0</v>
      </c>
      <c r="S304" s="159">
        <v>0</v>
      </c>
      <c r="T304" s="160">
        <f t="shared" ref="T304:T329" si="63">S304*H304</f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61" t="s">
        <v>202</v>
      </c>
      <c r="AT304" s="161" t="s">
        <v>140</v>
      </c>
      <c r="AU304" s="161" t="s">
        <v>86</v>
      </c>
      <c r="AY304" s="14" t="s">
        <v>138</v>
      </c>
      <c r="BE304" s="162">
        <f t="shared" ref="BE304:BE329" si="64">IF(N304="základná",J304,0)</f>
        <v>0</v>
      </c>
      <c r="BF304" s="162">
        <f t="shared" ref="BF304:BF329" si="65">IF(N304="znížená",J304,0)</f>
        <v>0</v>
      </c>
      <c r="BG304" s="162">
        <f t="shared" ref="BG304:BG329" si="66">IF(N304="zákl. prenesená",J304,0)</f>
        <v>0</v>
      </c>
      <c r="BH304" s="162">
        <f t="shared" ref="BH304:BH329" si="67">IF(N304="zníž. prenesená",J304,0)</f>
        <v>0</v>
      </c>
      <c r="BI304" s="162">
        <f t="shared" ref="BI304:BI329" si="68">IF(N304="nulová",J304,0)</f>
        <v>0</v>
      </c>
      <c r="BJ304" s="14" t="s">
        <v>86</v>
      </c>
      <c r="BK304" s="162">
        <f t="shared" ref="BK304:BK329" si="69">ROUND(I304*H304,2)</f>
        <v>0</v>
      </c>
      <c r="BL304" s="14" t="s">
        <v>202</v>
      </c>
      <c r="BM304" s="161" t="s">
        <v>1764</v>
      </c>
    </row>
    <row r="305" spans="1:65" s="2" customFormat="1" ht="16.5" customHeight="1">
      <c r="A305" s="26"/>
      <c r="B305" s="149"/>
      <c r="C305" s="150" t="s">
        <v>792</v>
      </c>
      <c r="D305" s="150" t="s">
        <v>140</v>
      </c>
      <c r="E305" s="151" t="s">
        <v>1765</v>
      </c>
      <c r="F305" s="152" t="s">
        <v>1766</v>
      </c>
      <c r="G305" s="153" t="s">
        <v>1473</v>
      </c>
      <c r="H305" s="188">
        <v>0</v>
      </c>
      <c r="I305" s="155"/>
      <c r="J305" s="155">
        <f t="shared" si="60"/>
        <v>0</v>
      </c>
      <c r="K305" s="156"/>
      <c r="L305" s="27"/>
      <c r="M305" s="157" t="s">
        <v>1</v>
      </c>
      <c r="N305" s="158" t="s">
        <v>39</v>
      </c>
      <c r="O305" s="159">
        <v>0</v>
      </c>
      <c r="P305" s="159">
        <f t="shared" si="61"/>
        <v>0</v>
      </c>
      <c r="Q305" s="159">
        <v>0</v>
      </c>
      <c r="R305" s="159">
        <f t="shared" si="62"/>
        <v>0</v>
      </c>
      <c r="S305" s="159">
        <v>0</v>
      </c>
      <c r="T305" s="160">
        <f t="shared" si="63"/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61" t="s">
        <v>202</v>
      </c>
      <c r="AT305" s="161" t="s">
        <v>140</v>
      </c>
      <c r="AU305" s="161" t="s">
        <v>86</v>
      </c>
      <c r="AY305" s="14" t="s">
        <v>138</v>
      </c>
      <c r="BE305" s="162">
        <f t="shared" si="64"/>
        <v>0</v>
      </c>
      <c r="BF305" s="162">
        <f t="shared" si="65"/>
        <v>0</v>
      </c>
      <c r="BG305" s="162">
        <f t="shared" si="66"/>
        <v>0</v>
      </c>
      <c r="BH305" s="162">
        <f t="shared" si="67"/>
        <v>0</v>
      </c>
      <c r="BI305" s="162">
        <f t="shared" si="68"/>
        <v>0</v>
      </c>
      <c r="BJ305" s="14" t="s">
        <v>86</v>
      </c>
      <c r="BK305" s="162">
        <f t="shared" si="69"/>
        <v>0</v>
      </c>
      <c r="BL305" s="14" t="s">
        <v>202</v>
      </c>
      <c r="BM305" s="161" t="s">
        <v>1767</v>
      </c>
    </row>
    <row r="306" spans="1:65" s="2" customFormat="1" ht="16.5" customHeight="1">
      <c r="A306" s="26"/>
      <c r="B306" s="149"/>
      <c r="C306" s="150" t="s">
        <v>796</v>
      </c>
      <c r="D306" s="150" t="s">
        <v>140</v>
      </c>
      <c r="E306" s="151" t="s">
        <v>1768</v>
      </c>
      <c r="F306" s="152" t="s">
        <v>1769</v>
      </c>
      <c r="G306" s="153" t="s">
        <v>1473</v>
      </c>
      <c r="H306" s="188">
        <v>0</v>
      </c>
      <c r="I306" s="155"/>
      <c r="J306" s="155">
        <f t="shared" si="60"/>
        <v>0</v>
      </c>
      <c r="K306" s="156"/>
      <c r="L306" s="27"/>
      <c r="M306" s="157" t="s">
        <v>1</v>
      </c>
      <c r="N306" s="158" t="s">
        <v>39</v>
      </c>
      <c r="O306" s="159">
        <v>0</v>
      </c>
      <c r="P306" s="159">
        <f t="shared" si="61"/>
        <v>0</v>
      </c>
      <c r="Q306" s="159">
        <v>0</v>
      </c>
      <c r="R306" s="159">
        <f t="shared" si="62"/>
        <v>0</v>
      </c>
      <c r="S306" s="159">
        <v>0</v>
      </c>
      <c r="T306" s="160">
        <f t="shared" si="63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61" t="s">
        <v>202</v>
      </c>
      <c r="AT306" s="161" t="s">
        <v>140</v>
      </c>
      <c r="AU306" s="161" t="s">
        <v>86</v>
      </c>
      <c r="AY306" s="14" t="s">
        <v>138</v>
      </c>
      <c r="BE306" s="162">
        <f t="shared" si="64"/>
        <v>0</v>
      </c>
      <c r="BF306" s="162">
        <f t="shared" si="65"/>
        <v>0</v>
      </c>
      <c r="BG306" s="162">
        <f t="shared" si="66"/>
        <v>0</v>
      </c>
      <c r="BH306" s="162">
        <f t="shared" si="67"/>
        <v>0</v>
      </c>
      <c r="BI306" s="162">
        <f t="shared" si="68"/>
        <v>0</v>
      </c>
      <c r="BJ306" s="14" t="s">
        <v>86</v>
      </c>
      <c r="BK306" s="162">
        <f t="shared" si="69"/>
        <v>0</v>
      </c>
      <c r="BL306" s="14" t="s">
        <v>202</v>
      </c>
      <c r="BM306" s="161" t="s">
        <v>1770</v>
      </c>
    </row>
    <row r="307" spans="1:65" s="2" customFormat="1" ht="16.5" customHeight="1">
      <c r="A307" s="26"/>
      <c r="B307" s="149"/>
      <c r="C307" s="163" t="s">
        <v>800</v>
      </c>
      <c r="D307" s="163" t="s">
        <v>322</v>
      </c>
      <c r="E307" s="164" t="s">
        <v>1771</v>
      </c>
      <c r="F307" s="165" t="s">
        <v>1772</v>
      </c>
      <c r="G307" s="166" t="s">
        <v>1473</v>
      </c>
      <c r="H307" s="189">
        <v>0</v>
      </c>
      <c r="I307" s="168"/>
      <c r="J307" s="168">
        <f t="shared" si="60"/>
        <v>0</v>
      </c>
      <c r="K307" s="169"/>
      <c r="L307" s="170"/>
      <c r="M307" s="171" t="s">
        <v>1</v>
      </c>
      <c r="N307" s="172" t="s">
        <v>39</v>
      </c>
      <c r="O307" s="159">
        <v>0</v>
      </c>
      <c r="P307" s="159">
        <f t="shared" si="61"/>
        <v>0</v>
      </c>
      <c r="Q307" s="159">
        <v>0</v>
      </c>
      <c r="R307" s="159">
        <f t="shared" si="62"/>
        <v>0</v>
      </c>
      <c r="S307" s="159">
        <v>0</v>
      </c>
      <c r="T307" s="160">
        <f t="shared" si="63"/>
        <v>0</v>
      </c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61" t="s">
        <v>267</v>
      </c>
      <c r="AT307" s="161" t="s">
        <v>322</v>
      </c>
      <c r="AU307" s="161" t="s">
        <v>86</v>
      </c>
      <c r="AY307" s="14" t="s">
        <v>138</v>
      </c>
      <c r="BE307" s="162">
        <f t="shared" si="64"/>
        <v>0</v>
      </c>
      <c r="BF307" s="162">
        <f t="shared" si="65"/>
        <v>0</v>
      </c>
      <c r="BG307" s="162">
        <f t="shared" si="66"/>
        <v>0</v>
      </c>
      <c r="BH307" s="162">
        <f t="shared" si="67"/>
        <v>0</v>
      </c>
      <c r="BI307" s="162">
        <f t="shared" si="68"/>
        <v>0</v>
      </c>
      <c r="BJ307" s="14" t="s">
        <v>86</v>
      </c>
      <c r="BK307" s="162">
        <f t="shared" si="69"/>
        <v>0</v>
      </c>
      <c r="BL307" s="14" t="s">
        <v>202</v>
      </c>
      <c r="BM307" s="161" t="s">
        <v>1773</v>
      </c>
    </row>
    <row r="308" spans="1:65" s="2" customFormat="1" ht="16.5" customHeight="1">
      <c r="A308" s="26"/>
      <c r="B308" s="149"/>
      <c r="C308" s="163" t="s">
        <v>804</v>
      </c>
      <c r="D308" s="163" t="s">
        <v>322</v>
      </c>
      <c r="E308" s="164" t="s">
        <v>1774</v>
      </c>
      <c r="F308" s="165" t="s">
        <v>1775</v>
      </c>
      <c r="G308" s="166" t="s">
        <v>1473</v>
      </c>
      <c r="H308" s="189">
        <v>0</v>
      </c>
      <c r="I308" s="168"/>
      <c r="J308" s="168">
        <f t="shared" si="60"/>
        <v>0</v>
      </c>
      <c r="K308" s="169"/>
      <c r="L308" s="170"/>
      <c r="M308" s="171" t="s">
        <v>1</v>
      </c>
      <c r="N308" s="172" t="s">
        <v>39</v>
      </c>
      <c r="O308" s="159">
        <v>0</v>
      </c>
      <c r="P308" s="159">
        <f t="shared" si="61"/>
        <v>0</v>
      </c>
      <c r="Q308" s="159">
        <v>0</v>
      </c>
      <c r="R308" s="159">
        <f t="shared" si="62"/>
        <v>0</v>
      </c>
      <c r="S308" s="159">
        <v>0</v>
      </c>
      <c r="T308" s="160">
        <f t="shared" si="63"/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61" t="s">
        <v>267</v>
      </c>
      <c r="AT308" s="161" t="s">
        <v>322</v>
      </c>
      <c r="AU308" s="161" t="s">
        <v>86</v>
      </c>
      <c r="AY308" s="14" t="s">
        <v>138</v>
      </c>
      <c r="BE308" s="162">
        <f t="shared" si="64"/>
        <v>0</v>
      </c>
      <c r="BF308" s="162">
        <f t="shared" si="65"/>
        <v>0</v>
      </c>
      <c r="BG308" s="162">
        <f t="shared" si="66"/>
        <v>0</v>
      </c>
      <c r="BH308" s="162">
        <f t="shared" si="67"/>
        <v>0</v>
      </c>
      <c r="BI308" s="162">
        <f t="shared" si="68"/>
        <v>0</v>
      </c>
      <c r="BJ308" s="14" t="s">
        <v>86</v>
      </c>
      <c r="BK308" s="162">
        <f t="shared" si="69"/>
        <v>0</v>
      </c>
      <c r="BL308" s="14" t="s">
        <v>202</v>
      </c>
      <c r="BM308" s="161" t="s">
        <v>1776</v>
      </c>
    </row>
    <row r="309" spans="1:65" s="2" customFormat="1" ht="24.2" customHeight="1">
      <c r="A309" s="26"/>
      <c r="B309" s="149"/>
      <c r="C309" s="150" t="s">
        <v>808</v>
      </c>
      <c r="D309" s="150" t="s">
        <v>140</v>
      </c>
      <c r="E309" s="151" t="s">
        <v>1777</v>
      </c>
      <c r="F309" s="152" t="s">
        <v>1778</v>
      </c>
      <c r="G309" s="153" t="s">
        <v>1473</v>
      </c>
      <c r="H309" s="188">
        <v>0</v>
      </c>
      <c r="I309" s="155"/>
      <c r="J309" s="155">
        <f t="shared" si="60"/>
        <v>0</v>
      </c>
      <c r="K309" s="156"/>
      <c r="L309" s="27"/>
      <c r="M309" s="157" t="s">
        <v>1</v>
      </c>
      <c r="N309" s="158" t="s">
        <v>39</v>
      </c>
      <c r="O309" s="159">
        <v>0</v>
      </c>
      <c r="P309" s="159">
        <f t="shared" si="61"/>
        <v>0</v>
      </c>
      <c r="Q309" s="159">
        <v>0</v>
      </c>
      <c r="R309" s="159">
        <f t="shared" si="62"/>
        <v>0</v>
      </c>
      <c r="S309" s="159">
        <v>0</v>
      </c>
      <c r="T309" s="160">
        <f t="shared" si="63"/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61" t="s">
        <v>202</v>
      </c>
      <c r="AT309" s="161" t="s">
        <v>140</v>
      </c>
      <c r="AU309" s="161" t="s">
        <v>86</v>
      </c>
      <c r="AY309" s="14" t="s">
        <v>138</v>
      </c>
      <c r="BE309" s="162">
        <f t="shared" si="64"/>
        <v>0</v>
      </c>
      <c r="BF309" s="162">
        <f t="shared" si="65"/>
        <v>0</v>
      </c>
      <c r="BG309" s="162">
        <f t="shared" si="66"/>
        <v>0</v>
      </c>
      <c r="BH309" s="162">
        <f t="shared" si="67"/>
        <v>0</v>
      </c>
      <c r="BI309" s="162">
        <f t="shared" si="68"/>
        <v>0</v>
      </c>
      <c r="BJ309" s="14" t="s">
        <v>86</v>
      </c>
      <c r="BK309" s="162">
        <f t="shared" si="69"/>
        <v>0</v>
      </c>
      <c r="BL309" s="14" t="s">
        <v>202</v>
      </c>
      <c r="BM309" s="161" t="s">
        <v>1779</v>
      </c>
    </row>
    <row r="310" spans="1:65" s="2" customFormat="1" ht="16.5" customHeight="1">
      <c r="A310" s="26"/>
      <c r="B310" s="149"/>
      <c r="C310" s="150" t="s">
        <v>812</v>
      </c>
      <c r="D310" s="150" t="s">
        <v>140</v>
      </c>
      <c r="E310" s="151" t="s">
        <v>1780</v>
      </c>
      <c r="F310" s="152" t="s">
        <v>1781</v>
      </c>
      <c r="G310" s="153" t="s">
        <v>1473</v>
      </c>
      <c r="H310" s="154">
        <v>12</v>
      </c>
      <c r="I310" s="178"/>
      <c r="J310" s="155">
        <f t="shared" si="60"/>
        <v>0</v>
      </c>
      <c r="K310" s="156"/>
      <c r="L310" s="27"/>
      <c r="M310" s="157" t="s">
        <v>1</v>
      </c>
      <c r="N310" s="158" t="s">
        <v>39</v>
      </c>
      <c r="O310" s="159">
        <v>0</v>
      </c>
      <c r="P310" s="159">
        <f t="shared" si="61"/>
        <v>0</v>
      </c>
      <c r="Q310" s="159">
        <v>0</v>
      </c>
      <c r="R310" s="159">
        <f t="shared" si="62"/>
        <v>0</v>
      </c>
      <c r="S310" s="159">
        <v>0</v>
      </c>
      <c r="T310" s="160">
        <f t="shared" si="63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61" t="s">
        <v>202</v>
      </c>
      <c r="AT310" s="161" t="s">
        <v>140</v>
      </c>
      <c r="AU310" s="161" t="s">
        <v>86</v>
      </c>
      <c r="AY310" s="14" t="s">
        <v>138</v>
      </c>
      <c r="BE310" s="162">
        <f t="shared" si="64"/>
        <v>0</v>
      </c>
      <c r="BF310" s="162">
        <f t="shared" si="65"/>
        <v>0</v>
      </c>
      <c r="BG310" s="162">
        <f t="shared" si="66"/>
        <v>0</v>
      </c>
      <c r="BH310" s="162">
        <f t="shared" si="67"/>
        <v>0</v>
      </c>
      <c r="BI310" s="162">
        <f t="shared" si="68"/>
        <v>0</v>
      </c>
      <c r="BJ310" s="14" t="s">
        <v>86</v>
      </c>
      <c r="BK310" s="162">
        <f t="shared" si="69"/>
        <v>0</v>
      </c>
      <c r="BL310" s="14" t="s">
        <v>202</v>
      </c>
      <c r="BM310" s="161" t="s">
        <v>1782</v>
      </c>
    </row>
    <row r="311" spans="1:65" s="2" customFormat="1" ht="24.2" customHeight="1">
      <c r="A311" s="26"/>
      <c r="B311" s="149"/>
      <c r="C311" s="150" t="s">
        <v>816</v>
      </c>
      <c r="D311" s="150" t="s">
        <v>140</v>
      </c>
      <c r="E311" s="151" t="s">
        <v>1783</v>
      </c>
      <c r="F311" s="152" t="s">
        <v>1784</v>
      </c>
      <c r="G311" s="153" t="s">
        <v>1473</v>
      </c>
      <c r="H311" s="188">
        <v>0</v>
      </c>
      <c r="I311" s="155"/>
      <c r="J311" s="155">
        <f t="shared" si="60"/>
        <v>0</v>
      </c>
      <c r="K311" s="156"/>
      <c r="L311" s="27"/>
      <c r="M311" s="157" t="s">
        <v>1</v>
      </c>
      <c r="N311" s="158" t="s">
        <v>39</v>
      </c>
      <c r="O311" s="159">
        <v>0</v>
      </c>
      <c r="P311" s="159">
        <f t="shared" si="61"/>
        <v>0</v>
      </c>
      <c r="Q311" s="159">
        <v>0</v>
      </c>
      <c r="R311" s="159">
        <f t="shared" si="62"/>
        <v>0</v>
      </c>
      <c r="S311" s="159">
        <v>0</v>
      </c>
      <c r="T311" s="160">
        <f t="shared" si="63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61" t="s">
        <v>202</v>
      </c>
      <c r="AT311" s="161" t="s">
        <v>140</v>
      </c>
      <c r="AU311" s="161" t="s">
        <v>86</v>
      </c>
      <c r="AY311" s="14" t="s">
        <v>138</v>
      </c>
      <c r="BE311" s="162">
        <f t="shared" si="64"/>
        <v>0</v>
      </c>
      <c r="BF311" s="162">
        <f t="shared" si="65"/>
        <v>0</v>
      </c>
      <c r="BG311" s="162">
        <f t="shared" si="66"/>
        <v>0</v>
      </c>
      <c r="BH311" s="162">
        <f t="shared" si="67"/>
        <v>0</v>
      </c>
      <c r="BI311" s="162">
        <f t="shared" si="68"/>
        <v>0</v>
      </c>
      <c r="BJ311" s="14" t="s">
        <v>86</v>
      </c>
      <c r="BK311" s="162">
        <f t="shared" si="69"/>
        <v>0</v>
      </c>
      <c r="BL311" s="14" t="s">
        <v>202</v>
      </c>
      <c r="BM311" s="161" t="s">
        <v>1785</v>
      </c>
    </row>
    <row r="312" spans="1:65" s="2" customFormat="1" ht="24.2" customHeight="1">
      <c r="A312" s="26"/>
      <c r="B312" s="149"/>
      <c r="C312" s="150" t="s">
        <v>820</v>
      </c>
      <c r="D312" s="150" t="s">
        <v>140</v>
      </c>
      <c r="E312" s="151" t="s">
        <v>1786</v>
      </c>
      <c r="F312" s="152" t="s">
        <v>1787</v>
      </c>
      <c r="G312" s="153" t="s">
        <v>1473</v>
      </c>
      <c r="H312" s="188">
        <v>0</v>
      </c>
      <c r="I312" s="155"/>
      <c r="J312" s="155">
        <f t="shared" si="60"/>
        <v>0</v>
      </c>
      <c r="K312" s="156"/>
      <c r="L312" s="27"/>
      <c r="M312" s="157" t="s">
        <v>1</v>
      </c>
      <c r="N312" s="158" t="s">
        <v>39</v>
      </c>
      <c r="O312" s="159">
        <v>0</v>
      </c>
      <c r="P312" s="159">
        <f t="shared" si="61"/>
        <v>0</v>
      </c>
      <c r="Q312" s="159">
        <v>0</v>
      </c>
      <c r="R312" s="159">
        <f t="shared" si="62"/>
        <v>0</v>
      </c>
      <c r="S312" s="159">
        <v>0</v>
      </c>
      <c r="T312" s="160">
        <f t="shared" si="63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61" t="s">
        <v>202</v>
      </c>
      <c r="AT312" s="161" t="s">
        <v>140</v>
      </c>
      <c r="AU312" s="161" t="s">
        <v>86</v>
      </c>
      <c r="AY312" s="14" t="s">
        <v>138</v>
      </c>
      <c r="BE312" s="162">
        <f t="shared" si="64"/>
        <v>0</v>
      </c>
      <c r="BF312" s="162">
        <f t="shared" si="65"/>
        <v>0</v>
      </c>
      <c r="BG312" s="162">
        <f t="shared" si="66"/>
        <v>0</v>
      </c>
      <c r="BH312" s="162">
        <f t="shared" si="67"/>
        <v>0</v>
      </c>
      <c r="BI312" s="162">
        <f t="shared" si="68"/>
        <v>0</v>
      </c>
      <c r="BJ312" s="14" t="s">
        <v>86</v>
      </c>
      <c r="BK312" s="162">
        <f t="shared" si="69"/>
        <v>0</v>
      </c>
      <c r="BL312" s="14" t="s">
        <v>202</v>
      </c>
      <c r="BM312" s="161" t="s">
        <v>1788</v>
      </c>
    </row>
    <row r="313" spans="1:65" s="2" customFormat="1" ht="24.2" customHeight="1">
      <c r="A313" s="26"/>
      <c r="B313" s="149"/>
      <c r="C313" s="150" t="s">
        <v>824</v>
      </c>
      <c r="D313" s="150" t="s">
        <v>140</v>
      </c>
      <c r="E313" s="151" t="s">
        <v>1789</v>
      </c>
      <c r="F313" s="152" t="s">
        <v>1790</v>
      </c>
      <c r="G313" s="153" t="s">
        <v>1473</v>
      </c>
      <c r="H313" s="188">
        <v>0</v>
      </c>
      <c r="I313" s="155"/>
      <c r="J313" s="155">
        <f t="shared" si="60"/>
        <v>0</v>
      </c>
      <c r="K313" s="156"/>
      <c r="L313" s="27"/>
      <c r="M313" s="157" t="s">
        <v>1</v>
      </c>
      <c r="N313" s="158" t="s">
        <v>39</v>
      </c>
      <c r="O313" s="159">
        <v>0</v>
      </c>
      <c r="P313" s="159">
        <f t="shared" si="61"/>
        <v>0</v>
      </c>
      <c r="Q313" s="159">
        <v>0</v>
      </c>
      <c r="R313" s="159">
        <f t="shared" si="62"/>
        <v>0</v>
      </c>
      <c r="S313" s="159">
        <v>0</v>
      </c>
      <c r="T313" s="160">
        <f t="shared" si="63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61" t="s">
        <v>202</v>
      </c>
      <c r="AT313" s="161" t="s">
        <v>140</v>
      </c>
      <c r="AU313" s="161" t="s">
        <v>86</v>
      </c>
      <c r="AY313" s="14" t="s">
        <v>138</v>
      </c>
      <c r="BE313" s="162">
        <f t="shared" si="64"/>
        <v>0</v>
      </c>
      <c r="BF313" s="162">
        <f t="shared" si="65"/>
        <v>0</v>
      </c>
      <c r="BG313" s="162">
        <f t="shared" si="66"/>
        <v>0</v>
      </c>
      <c r="BH313" s="162">
        <f t="shared" si="67"/>
        <v>0</v>
      </c>
      <c r="BI313" s="162">
        <f t="shared" si="68"/>
        <v>0</v>
      </c>
      <c r="BJ313" s="14" t="s">
        <v>86</v>
      </c>
      <c r="BK313" s="162">
        <f t="shared" si="69"/>
        <v>0</v>
      </c>
      <c r="BL313" s="14" t="s">
        <v>202</v>
      </c>
      <c r="BM313" s="161" t="s">
        <v>1791</v>
      </c>
    </row>
    <row r="314" spans="1:65" s="2" customFormat="1" ht="16.5" customHeight="1">
      <c r="A314" s="26"/>
      <c r="B314" s="149"/>
      <c r="C314" s="150" t="s">
        <v>828</v>
      </c>
      <c r="D314" s="150" t="s">
        <v>140</v>
      </c>
      <c r="E314" s="151" t="s">
        <v>1792</v>
      </c>
      <c r="F314" s="152" t="s">
        <v>1793</v>
      </c>
      <c r="G314" s="153" t="s">
        <v>1473</v>
      </c>
      <c r="H314" s="188">
        <v>0</v>
      </c>
      <c r="I314" s="155"/>
      <c r="J314" s="155">
        <f t="shared" si="60"/>
        <v>0</v>
      </c>
      <c r="K314" s="156"/>
      <c r="L314" s="27"/>
      <c r="M314" s="157" t="s">
        <v>1</v>
      </c>
      <c r="N314" s="158" t="s">
        <v>39</v>
      </c>
      <c r="O314" s="159">
        <v>0</v>
      </c>
      <c r="P314" s="159">
        <f t="shared" si="61"/>
        <v>0</v>
      </c>
      <c r="Q314" s="159">
        <v>0</v>
      </c>
      <c r="R314" s="159">
        <f t="shared" si="62"/>
        <v>0</v>
      </c>
      <c r="S314" s="159">
        <v>0</v>
      </c>
      <c r="T314" s="160">
        <f t="shared" si="63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61" t="s">
        <v>202</v>
      </c>
      <c r="AT314" s="161" t="s">
        <v>140</v>
      </c>
      <c r="AU314" s="161" t="s">
        <v>86</v>
      </c>
      <c r="AY314" s="14" t="s">
        <v>138</v>
      </c>
      <c r="BE314" s="162">
        <f t="shared" si="64"/>
        <v>0</v>
      </c>
      <c r="BF314" s="162">
        <f t="shared" si="65"/>
        <v>0</v>
      </c>
      <c r="BG314" s="162">
        <f t="shared" si="66"/>
        <v>0</v>
      </c>
      <c r="BH314" s="162">
        <f t="shared" si="67"/>
        <v>0</v>
      </c>
      <c r="BI314" s="162">
        <f t="shared" si="68"/>
        <v>0</v>
      </c>
      <c r="BJ314" s="14" t="s">
        <v>86</v>
      </c>
      <c r="BK314" s="162">
        <f t="shared" si="69"/>
        <v>0</v>
      </c>
      <c r="BL314" s="14" t="s">
        <v>202</v>
      </c>
      <c r="BM314" s="161" t="s">
        <v>1794</v>
      </c>
    </row>
    <row r="315" spans="1:65" s="2" customFormat="1" ht="21.75" customHeight="1">
      <c r="A315" s="26"/>
      <c r="B315" s="149"/>
      <c r="C315" s="150" t="s">
        <v>832</v>
      </c>
      <c r="D315" s="150" t="s">
        <v>140</v>
      </c>
      <c r="E315" s="151" t="s">
        <v>1795</v>
      </c>
      <c r="F315" s="152" t="s">
        <v>1796</v>
      </c>
      <c r="G315" s="153" t="s">
        <v>1473</v>
      </c>
      <c r="H315" s="188">
        <v>0</v>
      </c>
      <c r="I315" s="155"/>
      <c r="J315" s="155">
        <f t="shared" si="60"/>
        <v>0</v>
      </c>
      <c r="K315" s="156"/>
      <c r="L315" s="27"/>
      <c r="M315" s="157" t="s">
        <v>1</v>
      </c>
      <c r="N315" s="158" t="s">
        <v>39</v>
      </c>
      <c r="O315" s="159">
        <v>0</v>
      </c>
      <c r="P315" s="159">
        <f t="shared" si="61"/>
        <v>0</v>
      </c>
      <c r="Q315" s="159">
        <v>0</v>
      </c>
      <c r="R315" s="159">
        <f t="shared" si="62"/>
        <v>0</v>
      </c>
      <c r="S315" s="159">
        <v>0</v>
      </c>
      <c r="T315" s="160">
        <f t="shared" si="63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61" t="s">
        <v>202</v>
      </c>
      <c r="AT315" s="161" t="s">
        <v>140</v>
      </c>
      <c r="AU315" s="161" t="s">
        <v>86</v>
      </c>
      <c r="AY315" s="14" t="s">
        <v>138</v>
      </c>
      <c r="BE315" s="162">
        <f t="shared" si="64"/>
        <v>0</v>
      </c>
      <c r="BF315" s="162">
        <f t="shared" si="65"/>
        <v>0</v>
      </c>
      <c r="BG315" s="162">
        <f t="shared" si="66"/>
        <v>0</v>
      </c>
      <c r="BH315" s="162">
        <f t="shared" si="67"/>
        <v>0</v>
      </c>
      <c r="BI315" s="162">
        <f t="shared" si="68"/>
        <v>0</v>
      </c>
      <c r="BJ315" s="14" t="s">
        <v>86</v>
      </c>
      <c r="BK315" s="162">
        <f t="shared" si="69"/>
        <v>0</v>
      </c>
      <c r="BL315" s="14" t="s">
        <v>202</v>
      </c>
      <c r="BM315" s="161" t="s">
        <v>1797</v>
      </c>
    </row>
    <row r="316" spans="1:65" s="2" customFormat="1" ht="16.5" customHeight="1">
      <c r="A316" s="26"/>
      <c r="B316" s="149"/>
      <c r="C316" s="150" t="s">
        <v>836</v>
      </c>
      <c r="D316" s="150" t="s">
        <v>140</v>
      </c>
      <c r="E316" s="151" t="s">
        <v>1798</v>
      </c>
      <c r="F316" s="152" t="s">
        <v>1799</v>
      </c>
      <c r="G316" s="153" t="s">
        <v>1473</v>
      </c>
      <c r="H316" s="188">
        <v>0</v>
      </c>
      <c r="I316" s="155"/>
      <c r="J316" s="155">
        <f t="shared" si="60"/>
        <v>0</v>
      </c>
      <c r="K316" s="156"/>
      <c r="L316" s="27"/>
      <c r="M316" s="157" t="s">
        <v>1</v>
      </c>
      <c r="N316" s="158" t="s">
        <v>39</v>
      </c>
      <c r="O316" s="159">
        <v>0</v>
      </c>
      <c r="P316" s="159">
        <f t="shared" si="61"/>
        <v>0</v>
      </c>
      <c r="Q316" s="159">
        <v>0</v>
      </c>
      <c r="R316" s="159">
        <f t="shared" si="62"/>
        <v>0</v>
      </c>
      <c r="S316" s="159">
        <v>0</v>
      </c>
      <c r="T316" s="160">
        <f t="shared" si="63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61" t="s">
        <v>202</v>
      </c>
      <c r="AT316" s="161" t="s">
        <v>140</v>
      </c>
      <c r="AU316" s="161" t="s">
        <v>86</v>
      </c>
      <c r="AY316" s="14" t="s">
        <v>138</v>
      </c>
      <c r="BE316" s="162">
        <f t="shared" si="64"/>
        <v>0</v>
      </c>
      <c r="BF316" s="162">
        <f t="shared" si="65"/>
        <v>0</v>
      </c>
      <c r="BG316" s="162">
        <f t="shared" si="66"/>
        <v>0</v>
      </c>
      <c r="BH316" s="162">
        <f t="shared" si="67"/>
        <v>0</v>
      </c>
      <c r="BI316" s="162">
        <f t="shared" si="68"/>
        <v>0</v>
      </c>
      <c r="BJ316" s="14" t="s">
        <v>86</v>
      </c>
      <c r="BK316" s="162">
        <f t="shared" si="69"/>
        <v>0</v>
      </c>
      <c r="BL316" s="14" t="s">
        <v>202</v>
      </c>
      <c r="BM316" s="161" t="s">
        <v>1800</v>
      </c>
    </row>
    <row r="317" spans="1:65" s="2" customFormat="1" ht="16.5" customHeight="1">
      <c r="A317" s="26"/>
      <c r="B317" s="149"/>
      <c r="C317" s="163" t="s">
        <v>840</v>
      </c>
      <c r="D317" s="163" t="s">
        <v>322</v>
      </c>
      <c r="E317" s="164" t="s">
        <v>1801</v>
      </c>
      <c r="F317" s="165" t="s">
        <v>1802</v>
      </c>
      <c r="G317" s="166" t="s">
        <v>1473</v>
      </c>
      <c r="H317" s="189">
        <v>0</v>
      </c>
      <c r="I317" s="168"/>
      <c r="J317" s="168">
        <f t="shared" si="60"/>
        <v>0</v>
      </c>
      <c r="K317" s="169"/>
      <c r="L317" s="170"/>
      <c r="M317" s="171" t="s">
        <v>1</v>
      </c>
      <c r="N317" s="172" t="s">
        <v>39</v>
      </c>
      <c r="O317" s="159">
        <v>0</v>
      </c>
      <c r="P317" s="159">
        <f t="shared" si="61"/>
        <v>0</v>
      </c>
      <c r="Q317" s="159">
        <v>0</v>
      </c>
      <c r="R317" s="159">
        <f t="shared" si="62"/>
        <v>0</v>
      </c>
      <c r="S317" s="159">
        <v>0</v>
      </c>
      <c r="T317" s="160">
        <f t="shared" si="63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61" t="s">
        <v>267</v>
      </c>
      <c r="AT317" s="161" t="s">
        <v>322</v>
      </c>
      <c r="AU317" s="161" t="s">
        <v>86</v>
      </c>
      <c r="AY317" s="14" t="s">
        <v>138</v>
      </c>
      <c r="BE317" s="162">
        <f t="shared" si="64"/>
        <v>0</v>
      </c>
      <c r="BF317" s="162">
        <f t="shared" si="65"/>
        <v>0</v>
      </c>
      <c r="BG317" s="162">
        <f t="shared" si="66"/>
        <v>0</v>
      </c>
      <c r="BH317" s="162">
        <f t="shared" si="67"/>
        <v>0</v>
      </c>
      <c r="BI317" s="162">
        <f t="shared" si="68"/>
        <v>0</v>
      </c>
      <c r="BJ317" s="14" t="s">
        <v>86</v>
      </c>
      <c r="BK317" s="162">
        <f t="shared" si="69"/>
        <v>0</v>
      </c>
      <c r="BL317" s="14" t="s">
        <v>202</v>
      </c>
      <c r="BM317" s="161" t="s">
        <v>1803</v>
      </c>
    </row>
    <row r="318" spans="1:65" s="2" customFormat="1" ht="24.2" customHeight="1">
      <c r="A318" s="26"/>
      <c r="B318" s="149"/>
      <c r="C318" s="163" t="s">
        <v>844</v>
      </c>
      <c r="D318" s="163" t="s">
        <v>322</v>
      </c>
      <c r="E318" s="164" t="s">
        <v>1804</v>
      </c>
      <c r="F318" s="165" t="s">
        <v>1805</v>
      </c>
      <c r="G318" s="166" t="s">
        <v>1473</v>
      </c>
      <c r="H318" s="189">
        <v>0</v>
      </c>
      <c r="I318" s="168"/>
      <c r="J318" s="168">
        <f t="shared" si="60"/>
        <v>0</v>
      </c>
      <c r="K318" s="169"/>
      <c r="L318" s="170"/>
      <c r="M318" s="171" t="s">
        <v>1</v>
      </c>
      <c r="N318" s="172" t="s">
        <v>39</v>
      </c>
      <c r="O318" s="159">
        <v>0</v>
      </c>
      <c r="P318" s="159">
        <f t="shared" si="61"/>
        <v>0</v>
      </c>
      <c r="Q318" s="159">
        <v>0</v>
      </c>
      <c r="R318" s="159">
        <f t="shared" si="62"/>
        <v>0</v>
      </c>
      <c r="S318" s="159">
        <v>0</v>
      </c>
      <c r="T318" s="160">
        <f t="shared" si="63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61" t="s">
        <v>267</v>
      </c>
      <c r="AT318" s="161" t="s">
        <v>322</v>
      </c>
      <c r="AU318" s="161" t="s">
        <v>86</v>
      </c>
      <c r="AY318" s="14" t="s">
        <v>138</v>
      </c>
      <c r="BE318" s="162">
        <f t="shared" si="64"/>
        <v>0</v>
      </c>
      <c r="BF318" s="162">
        <f t="shared" si="65"/>
        <v>0</v>
      </c>
      <c r="BG318" s="162">
        <f t="shared" si="66"/>
        <v>0</v>
      </c>
      <c r="BH318" s="162">
        <f t="shared" si="67"/>
        <v>0</v>
      </c>
      <c r="BI318" s="162">
        <f t="shared" si="68"/>
        <v>0</v>
      </c>
      <c r="BJ318" s="14" t="s">
        <v>86</v>
      </c>
      <c r="BK318" s="162">
        <f t="shared" si="69"/>
        <v>0</v>
      </c>
      <c r="BL318" s="14" t="s">
        <v>202</v>
      </c>
      <c r="BM318" s="161" t="s">
        <v>1806</v>
      </c>
    </row>
    <row r="319" spans="1:65" s="2" customFormat="1" ht="24.2" customHeight="1">
      <c r="A319" s="26"/>
      <c r="B319" s="149"/>
      <c r="C319" s="150" t="s">
        <v>848</v>
      </c>
      <c r="D319" s="150" t="s">
        <v>140</v>
      </c>
      <c r="E319" s="151" t="s">
        <v>1807</v>
      </c>
      <c r="F319" s="152" t="s">
        <v>1808</v>
      </c>
      <c r="G319" s="153" t="s">
        <v>1473</v>
      </c>
      <c r="H319" s="154">
        <v>12</v>
      </c>
      <c r="I319" s="178"/>
      <c r="J319" s="155">
        <f t="shared" si="60"/>
        <v>0</v>
      </c>
      <c r="K319" s="156"/>
      <c r="L319" s="27"/>
      <c r="M319" s="157" t="s">
        <v>1</v>
      </c>
      <c r="N319" s="158" t="s">
        <v>39</v>
      </c>
      <c r="O319" s="159">
        <v>0</v>
      </c>
      <c r="P319" s="159">
        <f t="shared" si="61"/>
        <v>0</v>
      </c>
      <c r="Q319" s="159">
        <v>0</v>
      </c>
      <c r="R319" s="159">
        <f t="shared" si="62"/>
        <v>0</v>
      </c>
      <c r="S319" s="159">
        <v>0</v>
      </c>
      <c r="T319" s="160">
        <f t="shared" si="6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61" t="s">
        <v>202</v>
      </c>
      <c r="AT319" s="161" t="s">
        <v>140</v>
      </c>
      <c r="AU319" s="161" t="s">
        <v>86</v>
      </c>
      <c r="AY319" s="14" t="s">
        <v>138</v>
      </c>
      <c r="BE319" s="162">
        <f t="shared" si="64"/>
        <v>0</v>
      </c>
      <c r="BF319" s="162">
        <f t="shared" si="65"/>
        <v>0</v>
      </c>
      <c r="BG319" s="162">
        <f t="shared" si="66"/>
        <v>0</v>
      </c>
      <c r="BH319" s="162">
        <f t="shared" si="67"/>
        <v>0</v>
      </c>
      <c r="BI319" s="162">
        <f t="shared" si="68"/>
        <v>0</v>
      </c>
      <c r="BJ319" s="14" t="s">
        <v>86</v>
      </c>
      <c r="BK319" s="162">
        <f t="shared" si="69"/>
        <v>0</v>
      </c>
      <c r="BL319" s="14" t="s">
        <v>202</v>
      </c>
      <c r="BM319" s="161" t="s">
        <v>1809</v>
      </c>
    </row>
    <row r="320" spans="1:65" s="2" customFormat="1" ht="16.5" customHeight="1">
      <c r="A320" s="26"/>
      <c r="B320" s="149"/>
      <c r="C320" s="150" t="s">
        <v>852</v>
      </c>
      <c r="D320" s="150" t="s">
        <v>140</v>
      </c>
      <c r="E320" s="151" t="s">
        <v>1810</v>
      </c>
      <c r="F320" s="152" t="s">
        <v>1811</v>
      </c>
      <c r="G320" s="153" t="s">
        <v>1473</v>
      </c>
      <c r="H320" s="188">
        <v>0</v>
      </c>
      <c r="I320" s="155"/>
      <c r="J320" s="155">
        <f t="shared" si="60"/>
        <v>0</v>
      </c>
      <c r="K320" s="156"/>
      <c r="L320" s="27"/>
      <c r="M320" s="157" t="s">
        <v>1</v>
      </c>
      <c r="N320" s="158" t="s">
        <v>39</v>
      </c>
      <c r="O320" s="159">
        <v>0</v>
      </c>
      <c r="P320" s="159">
        <f t="shared" si="61"/>
        <v>0</v>
      </c>
      <c r="Q320" s="159">
        <v>0</v>
      </c>
      <c r="R320" s="159">
        <f t="shared" si="62"/>
        <v>0</v>
      </c>
      <c r="S320" s="159">
        <v>0</v>
      </c>
      <c r="T320" s="160">
        <f t="shared" si="63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61" t="s">
        <v>202</v>
      </c>
      <c r="AT320" s="161" t="s">
        <v>140</v>
      </c>
      <c r="AU320" s="161" t="s">
        <v>86</v>
      </c>
      <c r="AY320" s="14" t="s">
        <v>138</v>
      </c>
      <c r="BE320" s="162">
        <f t="shared" si="64"/>
        <v>0</v>
      </c>
      <c r="BF320" s="162">
        <f t="shared" si="65"/>
        <v>0</v>
      </c>
      <c r="BG320" s="162">
        <f t="shared" si="66"/>
        <v>0</v>
      </c>
      <c r="BH320" s="162">
        <f t="shared" si="67"/>
        <v>0</v>
      </c>
      <c r="BI320" s="162">
        <f t="shared" si="68"/>
        <v>0</v>
      </c>
      <c r="BJ320" s="14" t="s">
        <v>86</v>
      </c>
      <c r="BK320" s="162">
        <f t="shared" si="69"/>
        <v>0</v>
      </c>
      <c r="BL320" s="14" t="s">
        <v>202</v>
      </c>
      <c r="BM320" s="161" t="s">
        <v>1812</v>
      </c>
    </row>
    <row r="321" spans="1:65" s="2" customFormat="1" ht="16.5" customHeight="1">
      <c r="A321" s="26"/>
      <c r="B321" s="149"/>
      <c r="C321" s="150" t="s">
        <v>856</v>
      </c>
      <c r="D321" s="150" t="s">
        <v>140</v>
      </c>
      <c r="E321" s="151" t="s">
        <v>1813</v>
      </c>
      <c r="F321" s="152" t="s">
        <v>1814</v>
      </c>
      <c r="G321" s="153" t="s">
        <v>1473</v>
      </c>
      <c r="H321" s="188">
        <v>0</v>
      </c>
      <c r="I321" s="155"/>
      <c r="J321" s="155">
        <f t="shared" si="60"/>
        <v>0</v>
      </c>
      <c r="K321" s="156"/>
      <c r="L321" s="27"/>
      <c r="M321" s="157" t="s">
        <v>1</v>
      </c>
      <c r="N321" s="158" t="s">
        <v>39</v>
      </c>
      <c r="O321" s="159">
        <v>0</v>
      </c>
      <c r="P321" s="159">
        <f t="shared" si="61"/>
        <v>0</v>
      </c>
      <c r="Q321" s="159">
        <v>0</v>
      </c>
      <c r="R321" s="159">
        <f t="shared" si="62"/>
        <v>0</v>
      </c>
      <c r="S321" s="159">
        <v>0</v>
      </c>
      <c r="T321" s="160">
        <f t="shared" si="63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61" t="s">
        <v>202</v>
      </c>
      <c r="AT321" s="161" t="s">
        <v>140</v>
      </c>
      <c r="AU321" s="161" t="s">
        <v>86</v>
      </c>
      <c r="AY321" s="14" t="s">
        <v>138</v>
      </c>
      <c r="BE321" s="162">
        <f t="shared" si="64"/>
        <v>0</v>
      </c>
      <c r="BF321" s="162">
        <f t="shared" si="65"/>
        <v>0</v>
      </c>
      <c r="BG321" s="162">
        <f t="shared" si="66"/>
        <v>0</v>
      </c>
      <c r="BH321" s="162">
        <f t="shared" si="67"/>
        <v>0</v>
      </c>
      <c r="BI321" s="162">
        <f t="shared" si="68"/>
        <v>0</v>
      </c>
      <c r="BJ321" s="14" t="s">
        <v>86</v>
      </c>
      <c r="BK321" s="162">
        <f t="shared" si="69"/>
        <v>0</v>
      </c>
      <c r="BL321" s="14" t="s">
        <v>202</v>
      </c>
      <c r="BM321" s="161" t="s">
        <v>1815</v>
      </c>
    </row>
    <row r="322" spans="1:65" s="2" customFormat="1" ht="21.75" customHeight="1">
      <c r="A322" s="26"/>
      <c r="B322" s="149"/>
      <c r="C322" s="150" t="s">
        <v>860</v>
      </c>
      <c r="D322" s="150" t="s">
        <v>140</v>
      </c>
      <c r="E322" s="151" t="s">
        <v>1816</v>
      </c>
      <c r="F322" s="152" t="s">
        <v>1817</v>
      </c>
      <c r="G322" s="153" t="s">
        <v>1473</v>
      </c>
      <c r="H322" s="188">
        <v>0</v>
      </c>
      <c r="I322" s="155"/>
      <c r="J322" s="155">
        <f t="shared" si="60"/>
        <v>0</v>
      </c>
      <c r="K322" s="156"/>
      <c r="L322" s="27"/>
      <c r="M322" s="157" t="s">
        <v>1</v>
      </c>
      <c r="N322" s="158" t="s">
        <v>39</v>
      </c>
      <c r="O322" s="159">
        <v>0</v>
      </c>
      <c r="P322" s="159">
        <f t="shared" si="61"/>
        <v>0</v>
      </c>
      <c r="Q322" s="159">
        <v>0</v>
      </c>
      <c r="R322" s="159">
        <f t="shared" si="62"/>
        <v>0</v>
      </c>
      <c r="S322" s="159">
        <v>0</v>
      </c>
      <c r="T322" s="160">
        <f t="shared" si="6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61" t="s">
        <v>202</v>
      </c>
      <c r="AT322" s="161" t="s">
        <v>140</v>
      </c>
      <c r="AU322" s="161" t="s">
        <v>86</v>
      </c>
      <c r="AY322" s="14" t="s">
        <v>138</v>
      </c>
      <c r="BE322" s="162">
        <f t="shared" si="64"/>
        <v>0</v>
      </c>
      <c r="BF322" s="162">
        <f t="shared" si="65"/>
        <v>0</v>
      </c>
      <c r="BG322" s="162">
        <f t="shared" si="66"/>
        <v>0</v>
      </c>
      <c r="BH322" s="162">
        <f t="shared" si="67"/>
        <v>0</v>
      </c>
      <c r="BI322" s="162">
        <f t="shared" si="68"/>
        <v>0</v>
      </c>
      <c r="BJ322" s="14" t="s">
        <v>86</v>
      </c>
      <c r="BK322" s="162">
        <f t="shared" si="69"/>
        <v>0</v>
      </c>
      <c r="BL322" s="14" t="s">
        <v>202</v>
      </c>
      <c r="BM322" s="161" t="s">
        <v>1818</v>
      </c>
    </row>
    <row r="323" spans="1:65" s="2" customFormat="1" ht="16.5" customHeight="1">
      <c r="A323" s="26"/>
      <c r="B323" s="149"/>
      <c r="C323" s="150" t="s">
        <v>864</v>
      </c>
      <c r="D323" s="150" t="s">
        <v>140</v>
      </c>
      <c r="E323" s="151" t="s">
        <v>1819</v>
      </c>
      <c r="F323" s="152" t="s">
        <v>1820</v>
      </c>
      <c r="G323" s="153" t="s">
        <v>1473</v>
      </c>
      <c r="H323" s="188">
        <v>0</v>
      </c>
      <c r="I323" s="155"/>
      <c r="J323" s="155">
        <f t="shared" si="60"/>
        <v>0</v>
      </c>
      <c r="K323" s="156"/>
      <c r="L323" s="27"/>
      <c r="M323" s="157" t="s">
        <v>1</v>
      </c>
      <c r="N323" s="158" t="s">
        <v>39</v>
      </c>
      <c r="O323" s="159">
        <v>0</v>
      </c>
      <c r="P323" s="159">
        <f t="shared" si="61"/>
        <v>0</v>
      </c>
      <c r="Q323" s="159">
        <v>0</v>
      </c>
      <c r="R323" s="159">
        <f t="shared" si="62"/>
        <v>0</v>
      </c>
      <c r="S323" s="159">
        <v>0</v>
      </c>
      <c r="T323" s="160">
        <f t="shared" si="63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61" t="s">
        <v>202</v>
      </c>
      <c r="AT323" s="161" t="s">
        <v>140</v>
      </c>
      <c r="AU323" s="161" t="s">
        <v>86</v>
      </c>
      <c r="AY323" s="14" t="s">
        <v>138</v>
      </c>
      <c r="BE323" s="162">
        <f t="shared" si="64"/>
        <v>0</v>
      </c>
      <c r="BF323" s="162">
        <f t="shared" si="65"/>
        <v>0</v>
      </c>
      <c r="BG323" s="162">
        <f t="shared" si="66"/>
        <v>0</v>
      </c>
      <c r="BH323" s="162">
        <f t="shared" si="67"/>
        <v>0</v>
      </c>
      <c r="BI323" s="162">
        <f t="shared" si="68"/>
        <v>0</v>
      </c>
      <c r="BJ323" s="14" t="s">
        <v>86</v>
      </c>
      <c r="BK323" s="162">
        <f t="shared" si="69"/>
        <v>0</v>
      </c>
      <c r="BL323" s="14" t="s">
        <v>202</v>
      </c>
      <c r="BM323" s="161" t="s">
        <v>1821</v>
      </c>
    </row>
    <row r="324" spans="1:65" s="2" customFormat="1" ht="16.5" customHeight="1">
      <c r="A324" s="26"/>
      <c r="B324" s="149"/>
      <c r="C324" s="163" t="s">
        <v>868</v>
      </c>
      <c r="D324" s="163" t="s">
        <v>322</v>
      </c>
      <c r="E324" s="164" t="s">
        <v>1822</v>
      </c>
      <c r="F324" s="165" t="s">
        <v>1823</v>
      </c>
      <c r="G324" s="166" t="s">
        <v>1473</v>
      </c>
      <c r="H324" s="189">
        <v>0</v>
      </c>
      <c r="I324" s="168"/>
      <c r="J324" s="168">
        <f t="shared" si="60"/>
        <v>0</v>
      </c>
      <c r="K324" s="169"/>
      <c r="L324" s="170"/>
      <c r="M324" s="171" t="s">
        <v>1</v>
      </c>
      <c r="N324" s="172" t="s">
        <v>39</v>
      </c>
      <c r="O324" s="159">
        <v>0</v>
      </c>
      <c r="P324" s="159">
        <f t="shared" si="61"/>
        <v>0</v>
      </c>
      <c r="Q324" s="159">
        <v>0</v>
      </c>
      <c r="R324" s="159">
        <f t="shared" si="62"/>
        <v>0</v>
      </c>
      <c r="S324" s="159">
        <v>0</v>
      </c>
      <c r="T324" s="160">
        <f t="shared" si="6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61" t="s">
        <v>267</v>
      </c>
      <c r="AT324" s="161" t="s">
        <v>322</v>
      </c>
      <c r="AU324" s="161" t="s">
        <v>86</v>
      </c>
      <c r="AY324" s="14" t="s">
        <v>138</v>
      </c>
      <c r="BE324" s="162">
        <f t="shared" si="64"/>
        <v>0</v>
      </c>
      <c r="BF324" s="162">
        <f t="shared" si="65"/>
        <v>0</v>
      </c>
      <c r="BG324" s="162">
        <f t="shared" si="66"/>
        <v>0</v>
      </c>
      <c r="BH324" s="162">
        <f t="shared" si="67"/>
        <v>0</v>
      </c>
      <c r="BI324" s="162">
        <f t="shared" si="68"/>
        <v>0</v>
      </c>
      <c r="BJ324" s="14" t="s">
        <v>86</v>
      </c>
      <c r="BK324" s="162">
        <f t="shared" si="69"/>
        <v>0</v>
      </c>
      <c r="BL324" s="14" t="s">
        <v>202</v>
      </c>
      <c r="BM324" s="161" t="s">
        <v>1824</v>
      </c>
    </row>
    <row r="325" spans="1:65" s="2" customFormat="1" ht="16.5" customHeight="1">
      <c r="A325" s="26"/>
      <c r="B325" s="149"/>
      <c r="C325" s="163" t="s">
        <v>872</v>
      </c>
      <c r="D325" s="163" t="s">
        <v>322</v>
      </c>
      <c r="E325" s="164" t="s">
        <v>1825</v>
      </c>
      <c r="F325" s="165" t="s">
        <v>1826</v>
      </c>
      <c r="G325" s="166" t="s">
        <v>1473</v>
      </c>
      <c r="H325" s="189">
        <v>0</v>
      </c>
      <c r="I325" s="168"/>
      <c r="J325" s="168">
        <f t="shared" si="60"/>
        <v>0</v>
      </c>
      <c r="K325" s="169"/>
      <c r="L325" s="170"/>
      <c r="M325" s="171" t="s">
        <v>1</v>
      </c>
      <c r="N325" s="172" t="s">
        <v>39</v>
      </c>
      <c r="O325" s="159">
        <v>0</v>
      </c>
      <c r="P325" s="159">
        <f t="shared" si="61"/>
        <v>0</v>
      </c>
      <c r="Q325" s="159">
        <v>0</v>
      </c>
      <c r="R325" s="159">
        <f t="shared" si="62"/>
        <v>0</v>
      </c>
      <c r="S325" s="159">
        <v>0</v>
      </c>
      <c r="T325" s="160">
        <f t="shared" si="6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61" t="s">
        <v>267</v>
      </c>
      <c r="AT325" s="161" t="s">
        <v>322</v>
      </c>
      <c r="AU325" s="161" t="s">
        <v>86</v>
      </c>
      <c r="AY325" s="14" t="s">
        <v>138</v>
      </c>
      <c r="BE325" s="162">
        <f t="shared" si="64"/>
        <v>0</v>
      </c>
      <c r="BF325" s="162">
        <f t="shared" si="65"/>
        <v>0</v>
      </c>
      <c r="BG325" s="162">
        <f t="shared" si="66"/>
        <v>0</v>
      </c>
      <c r="BH325" s="162">
        <f t="shared" si="67"/>
        <v>0</v>
      </c>
      <c r="BI325" s="162">
        <f t="shared" si="68"/>
        <v>0</v>
      </c>
      <c r="BJ325" s="14" t="s">
        <v>86</v>
      </c>
      <c r="BK325" s="162">
        <f t="shared" si="69"/>
        <v>0</v>
      </c>
      <c r="BL325" s="14" t="s">
        <v>202</v>
      </c>
      <c r="BM325" s="161" t="s">
        <v>1827</v>
      </c>
    </row>
    <row r="326" spans="1:65" s="2" customFormat="1" ht="16.5" customHeight="1">
      <c r="A326" s="26"/>
      <c r="B326" s="149"/>
      <c r="C326" s="150" t="s">
        <v>876</v>
      </c>
      <c r="D326" s="150" t="s">
        <v>140</v>
      </c>
      <c r="E326" s="151" t="s">
        <v>1828</v>
      </c>
      <c r="F326" s="152" t="s">
        <v>1829</v>
      </c>
      <c r="G326" s="153" t="s">
        <v>1473</v>
      </c>
      <c r="H326" s="188">
        <v>0</v>
      </c>
      <c r="I326" s="155"/>
      <c r="J326" s="155">
        <f t="shared" si="60"/>
        <v>0</v>
      </c>
      <c r="K326" s="156"/>
      <c r="L326" s="27"/>
      <c r="M326" s="157" t="s">
        <v>1</v>
      </c>
      <c r="N326" s="158" t="s">
        <v>39</v>
      </c>
      <c r="O326" s="159">
        <v>0</v>
      </c>
      <c r="P326" s="159">
        <f t="shared" si="61"/>
        <v>0</v>
      </c>
      <c r="Q326" s="159">
        <v>0</v>
      </c>
      <c r="R326" s="159">
        <f t="shared" si="62"/>
        <v>0</v>
      </c>
      <c r="S326" s="159">
        <v>0</v>
      </c>
      <c r="T326" s="160">
        <f t="shared" si="63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61" t="s">
        <v>202</v>
      </c>
      <c r="AT326" s="161" t="s">
        <v>140</v>
      </c>
      <c r="AU326" s="161" t="s">
        <v>86</v>
      </c>
      <c r="AY326" s="14" t="s">
        <v>138</v>
      </c>
      <c r="BE326" s="162">
        <f t="shared" si="64"/>
        <v>0</v>
      </c>
      <c r="BF326" s="162">
        <f t="shared" si="65"/>
        <v>0</v>
      </c>
      <c r="BG326" s="162">
        <f t="shared" si="66"/>
        <v>0</v>
      </c>
      <c r="BH326" s="162">
        <f t="shared" si="67"/>
        <v>0</v>
      </c>
      <c r="BI326" s="162">
        <f t="shared" si="68"/>
        <v>0</v>
      </c>
      <c r="BJ326" s="14" t="s">
        <v>86</v>
      </c>
      <c r="BK326" s="162">
        <f t="shared" si="69"/>
        <v>0</v>
      </c>
      <c r="BL326" s="14" t="s">
        <v>202</v>
      </c>
      <c r="BM326" s="161" t="s">
        <v>1830</v>
      </c>
    </row>
    <row r="327" spans="1:65" s="2" customFormat="1" ht="16.5" customHeight="1">
      <c r="A327" s="26"/>
      <c r="B327" s="149"/>
      <c r="C327" s="150" t="s">
        <v>880</v>
      </c>
      <c r="D327" s="150" t="s">
        <v>140</v>
      </c>
      <c r="E327" s="151" t="s">
        <v>1831</v>
      </c>
      <c r="F327" s="152" t="s">
        <v>1832</v>
      </c>
      <c r="G327" s="153" t="s">
        <v>1473</v>
      </c>
      <c r="H327" s="188">
        <v>0</v>
      </c>
      <c r="I327" s="155"/>
      <c r="J327" s="155">
        <f t="shared" si="60"/>
        <v>0</v>
      </c>
      <c r="K327" s="156"/>
      <c r="L327" s="27"/>
      <c r="M327" s="157" t="s">
        <v>1</v>
      </c>
      <c r="N327" s="158" t="s">
        <v>39</v>
      </c>
      <c r="O327" s="159">
        <v>0</v>
      </c>
      <c r="P327" s="159">
        <f t="shared" si="61"/>
        <v>0</v>
      </c>
      <c r="Q327" s="159">
        <v>0</v>
      </c>
      <c r="R327" s="159">
        <f t="shared" si="62"/>
        <v>0</v>
      </c>
      <c r="S327" s="159">
        <v>0</v>
      </c>
      <c r="T327" s="160">
        <f t="shared" si="63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61" t="s">
        <v>202</v>
      </c>
      <c r="AT327" s="161" t="s">
        <v>140</v>
      </c>
      <c r="AU327" s="161" t="s">
        <v>86</v>
      </c>
      <c r="AY327" s="14" t="s">
        <v>138</v>
      </c>
      <c r="BE327" s="162">
        <f t="shared" si="64"/>
        <v>0</v>
      </c>
      <c r="BF327" s="162">
        <f t="shared" si="65"/>
        <v>0</v>
      </c>
      <c r="BG327" s="162">
        <f t="shared" si="66"/>
        <v>0</v>
      </c>
      <c r="BH327" s="162">
        <f t="shared" si="67"/>
        <v>0</v>
      </c>
      <c r="BI327" s="162">
        <f t="shared" si="68"/>
        <v>0</v>
      </c>
      <c r="BJ327" s="14" t="s">
        <v>86</v>
      </c>
      <c r="BK327" s="162">
        <f t="shared" si="69"/>
        <v>0</v>
      </c>
      <c r="BL327" s="14" t="s">
        <v>202</v>
      </c>
      <c r="BM327" s="161" t="s">
        <v>1833</v>
      </c>
    </row>
    <row r="328" spans="1:65" s="2" customFormat="1" ht="16.5" customHeight="1">
      <c r="A328" s="26"/>
      <c r="B328" s="149"/>
      <c r="C328" s="150" t="s">
        <v>884</v>
      </c>
      <c r="D328" s="150" t="s">
        <v>140</v>
      </c>
      <c r="E328" s="151" t="s">
        <v>1834</v>
      </c>
      <c r="F328" s="152" t="s">
        <v>1835</v>
      </c>
      <c r="G328" s="153" t="s">
        <v>519</v>
      </c>
      <c r="H328" s="188">
        <v>0</v>
      </c>
      <c r="I328" s="155"/>
      <c r="J328" s="155">
        <f t="shared" si="60"/>
        <v>0</v>
      </c>
      <c r="K328" s="156"/>
      <c r="L328" s="27"/>
      <c r="M328" s="157" t="s">
        <v>1</v>
      </c>
      <c r="N328" s="158" t="s">
        <v>39</v>
      </c>
      <c r="O328" s="159">
        <v>0</v>
      </c>
      <c r="P328" s="159">
        <f t="shared" si="61"/>
        <v>0</v>
      </c>
      <c r="Q328" s="159">
        <v>0</v>
      </c>
      <c r="R328" s="159">
        <f t="shared" si="62"/>
        <v>0</v>
      </c>
      <c r="S328" s="159">
        <v>0</v>
      </c>
      <c r="T328" s="160">
        <f t="shared" si="63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61" t="s">
        <v>202</v>
      </c>
      <c r="AT328" s="161" t="s">
        <v>140</v>
      </c>
      <c r="AU328" s="161" t="s">
        <v>86</v>
      </c>
      <c r="AY328" s="14" t="s">
        <v>138</v>
      </c>
      <c r="BE328" s="162">
        <f t="shared" si="64"/>
        <v>0</v>
      </c>
      <c r="BF328" s="162">
        <f t="shared" si="65"/>
        <v>0</v>
      </c>
      <c r="BG328" s="162">
        <f t="shared" si="66"/>
        <v>0</v>
      </c>
      <c r="BH328" s="162">
        <f t="shared" si="67"/>
        <v>0</v>
      </c>
      <c r="BI328" s="162">
        <f t="shared" si="68"/>
        <v>0</v>
      </c>
      <c r="BJ328" s="14" t="s">
        <v>86</v>
      </c>
      <c r="BK328" s="162">
        <f t="shared" si="69"/>
        <v>0</v>
      </c>
      <c r="BL328" s="14" t="s">
        <v>202</v>
      </c>
      <c r="BM328" s="161" t="s">
        <v>1836</v>
      </c>
    </row>
    <row r="329" spans="1:65" s="2" customFormat="1" ht="24.2" customHeight="1">
      <c r="A329" s="26"/>
      <c r="B329" s="149"/>
      <c r="C329" s="150" t="s">
        <v>888</v>
      </c>
      <c r="D329" s="150" t="s">
        <v>140</v>
      </c>
      <c r="E329" s="151" t="s">
        <v>1837</v>
      </c>
      <c r="F329" s="152" t="s">
        <v>1838</v>
      </c>
      <c r="G329" s="153" t="s">
        <v>209</v>
      </c>
      <c r="H329" s="188">
        <v>0</v>
      </c>
      <c r="I329" s="155"/>
      <c r="J329" s="155">
        <f t="shared" si="60"/>
        <v>0</v>
      </c>
      <c r="K329" s="156"/>
      <c r="L329" s="27"/>
      <c r="M329" s="157" t="s">
        <v>1</v>
      </c>
      <c r="N329" s="158" t="s">
        <v>39</v>
      </c>
      <c r="O329" s="159">
        <v>0</v>
      </c>
      <c r="P329" s="159">
        <f t="shared" si="61"/>
        <v>0</v>
      </c>
      <c r="Q329" s="159">
        <v>0</v>
      </c>
      <c r="R329" s="159">
        <f t="shared" si="62"/>
        <v>0</v>
      </c>
      <c r="S329" s="159">
        <v>0</v>
      </c>
      <c r="T329" s="160">
        <f t="shared" si="63"/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61" t="s">
        <v>202</v>
      </c>
      <c r="AT329" s="161" t="s">
        <v>140</v>
      </c>
      <c r="AU329" s="161" t="s">
        <v>86</v>
      </c>
      <c r="AY329" s="14" t="s">
        <v>138</v>
      </c>
      <c r="BE329" s="162">
        <f t="shared" si="64"/>
        <v>0</v>
      </c>
      <c r="BF329" s="162">
        <f t="shared" si="65"/>
        <v>0</v>
      </c>
      <c r="BG329" s="162">
        <f t="shared" si="66"/>
        <v>0</v>
      </c>
      <c r="BH329" s="162">
        <f t="shared" si="67"/>
        <v>0</v>
      </c>
      <c r="BI329" s="162">
        <f t="shared" si="68"/>
        <v>0</v>
      </c>
      <c r="BJ329" s="14" t="s">
        <v>86</v>
      </c>
      <c r="BK329" s="162">
        <f t="shared" si="69"/>
        <v>0</v>
      </c>
      <c r="BL329" s="14" t="s">
        <v>202</v>
      </c>
      <c r="BM329" s="161" t="s">
        <v>1839</v>
      </c>
    </row>
    <row r="330" spans="1:65" s="12" customFormat="1" ht="25.9" customHeight="1">
      <c r="B330" s="137"/>
      <c r="D330" s="138" t="s">
        <v>72</v>
      </c>
      <c r="E330" s="139" t="s">
        <v>322</v>
      </c>
      <c r="F330" s="139" t="s">
        <v>1840</v>
      </c>
      <c r="J330" s="140">
        <f>BK330</f>
        <v>0</v>
      </c>
      <c r="L330" s="137"/>
      <c r="M330" s="141"/>
      <c r="N330" s="142"/>
      <c r="O330" s="142"/>
      <c r="P330" s="143">
        <f>P331+P333</f>
        <v>0</v>
      </c>
      <c r="Q330" s="142"/>
      <c r="R330" s="143">
        <f>R331+R333</f>
        <v>0</v>
      </c>
      <c r="S330" s="142"/>
      <c r="T330" s="144">
        <f>T331+T333</f>
        <v>0</v>
      </c>
      <c r="AR330" s="138" t="s">
        <v>150</v>
      </c>
      <c r="AT330" s="145" t="s">
        <v>72</v>
      </c>
      <c r="AU330" s="145" t="s">
        <v>73</v>
      </c>
      <c r="AY330" s="138" t="s">
        <v>138</v>
      </c>
      <c r="BK330" s="146">
        <f>BK331+BK333</f>
        <v>0</v>
      </c>
    </row>
    <row r="331" spans="1:65" s="12" customFormat="1" ht="22.9" customHeight="1">
      <c r="B331" s="137"/>
      <c r="D331" s="138" t="s">
        <v>72</v>
      </c>
      <c r="E331" s="147" t="s">
        <v>1227</v>
      </c>
      <c r="F331" s="147" t="s">
        <v>1841</v>
      </c>
      <c r="J331" s="148">
        <f>BK331</f>
        <v>0</v>
      </c>
      <c r="L331" s="137"/>
      <c r="M331" s="141"/>
      <c r="N331" s="142"/>
      <c r="O331" s="142"/>
      <c r="P331" s="143">
        <f>P332</f>
        <v>0</v>
      </c>
      <c r="Q331" s="142"/>
      <c r="R331" s="143">
        <f>R332</f>
        <v>0</v>
      </c>
      <c r="S331" s="142"/>
      <c r="T331" s="144">
        <f>T332</f>
        <v>0</v>
      </c>
      <c r="AR331" s="138" t="s">
        <v>150</v>
      </c>
      <c r="AT331" s="145" t="s">
        <v>72</v>
      </c>
      <c r="AU331" s="145" t="s">
        <v>80</v>
      </c>
      <c r="AY331" s="138" t="s">
        <v>138</v>
      </c>
      <c r="BK331" s="146">
        <f>BK332</f>
        <v>0</v>
      </c>
    </row>
    <row r="332" spans="1:65" s="2" customFormat="1" ht="16.5" customHeight="1">
      <c r="A332" s="26"/>
      <c r="B332" s="149"/>
      <c r="C332" s="150" t="s">
        <v>892</v>
      </c>
      <c r="D332" s="150" t="s">
        <v>140</v>
      </c>
      <c r="E332" s="151" t="s">
        <v>1842</v>
      </c>
      <c r="F332" s="152" t="s">
        <v>1843</v>
      </c>
      <c r="G332" s="153" t="s">
        <v>143</v>
      </c>
      <c r="H332" s="188">
        <v>0</v>
      </c>
      <c r="I332" s="155"/>
      <c r="J332" s="155">
        <f>ROUND(I332*H332,2)</f>
        <v>0</v>
      </c>
      <c r="K332" s="156"/>
      <c r="L332" s="27"/>
      <c r="M332" s="157" t="s">
        <v>1</v>
      </c>
      <c r="N332" s="158" t="s">
        <v>39</v>
      </c>
      <c r="O332" s="159">
        <v>0</v>
      </c>
      <c r="P332" s="159">
        <f>O332*H332</f>
        <v>0</v>
      </c>
      <c r="Q332" s="159">
        <v>0</v>
      </c>
      <c r="R332" s="159">
        <f>Q332*H332</f>
        <v>0</v>
      </c>
      <c r="S332" s="159">
        <v>0</v>
      </c>
      <c r="T332" s="160">
        <f>S332*H332</f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61" t="s">
        <v>399</v>
      </c>
      <c r="AT332" s="161" t="s">
        <v>140</v>
      </c>
      <c r="AU332" s="161" t="s">
        <v>86</v>
      </c>
      <c r="AY332" s="14" t="s">
        <v>138</v>
      </c>
      <c r="BE332" s="162">
        <f>IF(N332="základná",J332,0)</f>
        <v>0</v>
      </c>
      <c r="BF332" s="162">
        <f>IF(N332="znížená",J332,0)</f>
        <v>0</v>
      </c>
      <c r="BG332" s="162">
        <f>IF(N332="zákl. prenesená",J332,0)</f>
        <v>0</v>
      </c>
      <c r="BH332" s="162">
        <f>IF(N332="zníž. prenesená",J332,0)</f>
        <v>0</v>
      </c>
      <c r="BI332" s="162">
        <f>IF(N332="nulová",J332,0)</f>
        <v>0</v>
      </c>
      <c r="BJ332" s="14" t="s">
        <v>86</v>
      </c>
      <c r="BK332" s="162">
        <f>ROUND(I332*H332,2)</f>
        <v>0</v>
      </c>
      <c r="BL332" s="14" t="s">
        <v>399</v>
      </c>
      <c r="BM332" s="161" t="s">
        <v>1844</v>
      </c>
    </row>
    <row r="333" spans="1:65" s="12" customFormat="1" ht="22.9" customHeight="1">
      <c r="B333" s="137"/>
      <c r="D333" s="138" t="s">
        <v>72</v>
      </c>
      <c r="E333" s="147" t="s">
        <v>1845</v>
      </c>
      <c r="F333" s="147" t="s">
        <v>1846</v>
      </c>
      <c r="J333" s="148">
        <f>BK333</f>
        <v>0</v>
      </c>
      <c r="L333" s="137"/>
      <c r="M333" s="141"/>
      <c r="N333" s="142"/>
      <c r="O333" s="142"/>
      <c r="P333" s="143">
        <f>P334</f>
        <v>0</v>
      </c>
      <c r="Q333" s="142"/>
      <c r="R333" s="143">
        <f>R334</f>
        <v>0</v>
      </c>
      <c r="S333" s="142"/>
      <c r="T333" s="144">
        <f>T334</f>
        <v>0</v>
      </c>
      <c r="AR333" s="138" t="s">
        <v>150</v>
      </c>
      <c r="AT333" s="145" t="s">
        <v>72</v>
      </c>
      <c r="AU333" s="145" t="s">
        <v>80</v>
      </c>
      <c r="AY333" s="138" t="s">
        <v>138</v>
      </c>
      <c r="BK333" s="146">
        <f>BK334</f>
        <v>0</v>
      </c>
    </row>
    <row r="334" spans="1:65" s="2" customFormat="1" ht="16.5" customHeight="1">
      <c r="A334" s="26"/>
      <c r="B334" s="149"/>
      <c r="C334" s="150" t="s">
        <v>899</v>
      </c>
      <c r="D334" s="150" t="s">
        <v>140</v>
      </c>
      <c r="E334" s="151" t="s">
        <v>1847</v>
      </c>
      <c r="F334" s="152" t="s">
        <v>1848</v>
      </c>
      <c r="G334" s="153" t="s">
        <v>209</v>
      </c>
      <c r="H334" s="188">
        <v>0</v>
      </c>
      <c r="I334" s="155"/>
      <c r="J334" s="155">
        <f>ROUND(I334*H334,2)</f>
        <v>0</v>
      </c>
      <c r="K334" s="156"/>
      <c r="L334" s="27"/>
      <c r="M334" s="173" t="s">
        <v>1</v>
      </c>
      <c r="N334" s="174" t="s">
        <v>39</v>
      </c>
      <c r="O334" s="175">
        <v>0</v>
      </c>
      <c r="P334" s="175">
        <f>O334*H334</f>
        <v>0</v>
      </c>
      <c r="Q334" s="175">
        <v>0</v>
      </c>
      <c r="R334" s="175">
        <f>Q334*H334</f>
        <v>0</v>
      </c>
      <c r="S334" s="175">
        <v>0</v>
      </c>
      <c r="T334" s="176">
        <f>S334*H334</f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61" t="s">
        <v>399</v>
      </c>
      <c r="AT334" s="161" t="s">
        <v>140</v>
      </c>
      <c r="AU334" s="161" t="s">
        <v>86</v>
      </c>
      <c r="AY334" s="14" t="s">
        <v>138</v>
      </c>
      <c r="BE334" s="162">
        <f>IF(N334="základná",J334,0)</f>
        <v>0</v>
      </c>
      <c r="BF334" s="162">
        <f>IF(N334="znížená",J334,0)</f>
        <v>0</v>
      </c>
      <c r="BG334" s="162">
        <f>IF(N334="zákl. prenesená",J334,0)</f>
        <v>0</v>
      </c>
      <c r="BH334" s="162">
        <f>IF(N334="zníž. prenesená",J334,0)</f>
        <v>0</v>
      </c>
      <c r="BI334" s="162">
        <f>IF(N334="nulová",J334,0)</f>
        <v>0</v>
      </c>
      <c r="BJ334" s="14" t="s">
        <v>86</v>
      </c>
      <c r="BK334" s="162">
        <f>ROUND(I334*H334,2)</f>
        <v>0</v>
      </c>
      <c r="BL334" s="14" t="s">
        <v>399</v>
      </c>
      <c r="BM334" s="161" t="s">
        <v>1849</v>
      </c>
    </row>
    <row r="335" spans="1:65" s="2" customFormat="1" ht="6.95" customHeight="1">
      <c r="A335" s="26"/>
      <c r="B335" s="44"/>
      <c r="C335" s="45"/>
      <c r="D335" s="45"/>
      <c r="E335" s="45"/>
      <c r="F335" s="45"/>
      <c r="G335" s="45"/>
      <c r="H335" s="45"/>
      <c r="I335" s="45"/>
      <c r="J335" s="45"/>
      <c r="K335" s="45"/>
      <c r="L335" s="27"/>
      <c r="M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</row>
  </sheetData>
  <autoFilter ref="C133:K334" xr:uid="{00000000-0009-0000-0000-000002000000}"/>
  <mergeCells count="12">
    <mergeCell ref="E126:H126"/>
    <mergeCell ref="L2:V2"/>
    <mergeCell ref="E85:H85"/>
    <mergeCell ref="E87:H87"/>
    <mergeCell ref="E89:H89"/>
    <mergeCell ref="E122:H122"/>
    <mergeCell ref="E124:H124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BM176"/>
  <sheetViews>
    <sheetView showGridLines="0" workbookViewId="0">
      <selection activeCell="AN94" sqref="AN94:AP9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95"/>
    </row>
    <row r="2" spans="1:46" s="1" customFormat="1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73</v>
      </c>
    </row>
    <row r="4" spans="1:46" s="1" customFormat="1" ht="24.95" customHeight="1">
      <c r="B4" s="17"/>
      <c r="D4" s="18" t="s">
        <v>94</v>
      </c>
      <c r="L4" s="17"/>
      <c r="M4" s="9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13</v>
      </c>
      <c r="L6" s="17"/>
    </row>
    <row r="7" spans="1:46" s="1" customFormat="1" ht="16.5" customHeight="1">
      <c r="B7" s="17"/>
      <c r="E7" s="314" t="str">
        <f>'Rekapitulácia stavby - I.etapa'!K6</f>
        <v>Dom Hudby - Obnova objektu NKP aktualizácia+etapizácia</v>
      </c>
      <c r="F7" s="315"/>
      <c r="G7" s="315"/>
      <c r="H7" s="315"/>
      <c r="L7" s="17"/>
    </row>
    <row r="8" spans="1:46" s="1" customFormat="1" ht="12" customHeight="1">
      <c r="B8" s="17"/>
      <c r="D8" s="23" t="s">
        <v>95</v>
      </c>
      <c r="L8" s="17"/>
    </row>
    <row r="9" spans="1:46" s="2" customFormat="1" ht="16.5" customHeight="1">
      <c r="A9" s="26"/>
      <c r="B9" s="27"/>
      <c r="C9" s="26"/>
      <c r="D9" s="26"/>
      <c r="E9" s="314" t="s">
        <v>96</v>
      </c>
      <c r="F9" s="313"/>
      <c r="G9" s="313"/>
      <c r="H9" s="31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97</v>
      </c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6.5" customHeight="1">
      <c r="A11" s="26"/>
      <c r="B11" s="27"/>
      <c r="C11" s="26"/>
      <c r="D11" s="26"/>
      <c r="E11" s="272" t="s">
        <v>1850</v>
      </c>
      <c r="F11" s="313"/>
      <c r="G11" s="313"/>
      <c r="H11" s="313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>
      <c r="A12" s="26"/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2" customHeight="1">
      <c r="A13" s="26"/>
      <c r="B13" s="27"/>
      <c r="C13" s="26"/>
      <c r="D13" s="23" t="s">
        <v>15</v>
      </c>
      <c r="E13" s="26"/>
      <c r="F13" s="21" t="s">
        <v>1</v>
      </c>
      <c r="G13" s="26"/>
      <c r="H13" s="26"/>
      <c r="I13" s="23" t="s">
        <v>16</v>
      </c>
      <c r="J13" s="21" t="s">
        <v>1</v>
      </c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1" t="s">
        <v>18</v>
      </c>
      <c r="G14" s="26"/>
      <c r="H14" s="26"/>
      <c r="I14" s="23" t="s">
        <v>19</v>
      </c>
      <c r="J14" s="52" t="str">
        <f>'Rekapitulácia stavby - I.etapa'!AN8</f>
        <v>27. 7. 2021</v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0.9" customHeight="1">
      <c r="A15" s="26"/>
      <c r="B15" s="27"/>
      <c r="C15" s="26"/>
      <c r="D15" s="26"/>
      <c r="E15" s="26"/>
      <c r="F15" s="26"/>
      <c r="G15" s="26"/>
      <c r="H15" s="26"/>
      <c r="I15" s="26"/>
      <c r="J15" s="26"/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>
      <c r="A16" s="26"/>
      <c r="B16" s="27"/>
      <c r="C16" s="26"/>
      <c r="D16" s="23" t="s">
        <v>21</v>
      </c>
      <c r="E16" s="26"/>
      <c r="F16" s="26"/>
      <c r="G16" s="26"/>
      <c r="H16" s="26"/>
      <c r="I16" s="23" t="s">
        <v>22</v>
      </c>
      <c r="J16" s="21" t="s">
        <v>1</v>
      </c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8" customHeight="1">
      <c r="A17" s="26"/>
      <c r="B17" s="27"/>
      <c r="C17" s="26"/>
      <c r="D17" s="26"/>
      <c r="E17" s="21" t="s">
        <v>1422</v>
      </c>
      <c r="F17" s="26"/>
      <c r="G17" s="26"/>
      <c r="H17" s="26"/>
      <c r="I17" s="23" t="s">
        <v>24</v>
      </c>
      <c r="J17" s="21" t="s">
        <v>1</v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6.95" customHeight="1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2" customHeight="1">
      <c r="A19" s="26"/>
      <c r="B19" s="27"/>
      <c r="C19" s="26"/>
      <c r="D19" s="23" t="s">
        <v>25</v>
      </c>
      <c r="E19" s="26"/>
      <c r="F19" s="26"/>
      <c r="G19" s="26"/>
      <c r="H19" s="26"/>
      <c r="I19" s="23" t="s">
        <v>22</v>
      </c>
      <c r="J19" s="21" t="str">
        <f>'Rekapitulácia stavby - I.etapa'!AN13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8" customHeight="1">
      <c r="A20" s="26"/>
      <c r="B20" s="27"/>
      <c r="C20" s="26"/>
      <c r="D20" s="26"/>
      <c r="E20" s="298" t="str">
        <f>'Rekapitulácia stavby - I.etapa'!E14</f>
        <v xml:space="preserve"> </v>
      </c>
      <c r="F20" s="298"/>
      <c r="G20" s="298"/>
      <c r="H20" s="298"/>
      <c r="I20" s="23" t="s">
        <v>24</v>
      </c>
      <c r="J20" s="21" t="str">
        <f>'Rekapitulácia stavby - I.etapa'!AN14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6.9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2" customHeight="1">
      <c r="A22" s="26"/>
      <c r="B22" s="27"/>
      <c r="C22" s="26"/>
      <c r="D22" s="23" t="s">
        <v>27</v>
      </c>
      <c r="E22" s="26"/>
      <c r="F22" s="26"/>
      <c r="G22" s="26"/>
      <c r="H22" s="26"/>
      <c r="I22" s="23" t="s">
        <v>22</v>
      </c>
      <c r="J22" s="21" t="s">
        <v>1</v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8" customHeight="1">
      <c r="A23" s="26"/>
      <c r="B23" s="27"/>
      <c r="C23" s="26"/>
      <c r="D23" s="26"/>
      <c r="E23" s="21" t="s">
        <v>28</v>
      </c>
      <c r="F23" s="26"/>
      <c r="G23" s="26"/>
      <c r="H23" s="26"/>
      <c r="I23" s="23" t="s">
        <v>24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6.9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2" customHeight="1">
      <c r="A25" s="26"/>
      <c r="B25" s="27"/>
      <c r="C25" s="26"/>
      <c r="D25" s="23" t="s">
        <v>30</v>
      </c>
      <c r="E25" s="26"/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8" customHeight="1">
      <c r="A26" s="26"/>
      <c r="B26" s="27"/>
      <c r="C26" s="26"/>
      <c r="D26" s="26"/>
      <c r="E26" s="21" t="s">
        <v>1851</v>
      </c>
      <c r="F26" s="26"/>
      <c r="G26" s="26"/>
      <c r="H26" s="26"/>
      <c r="I26" s="23" t="s">
        <v>24</v>
      </c>
      <c r="J26" s="21" t="s">
        <v>1</v>
      </c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2" customHeight="1">
      <c r="A28" s="26"/>
      <c r="B28" s="27"/>
      <c r="C28" s="26"/>
      <c r="D28" s="23" t="s">
        <v>32</v>
      </c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8" customFormat="1" ht="16.5" customHeight="1">
      <c r="A29" s="97"/>
      <c r="B29" s="98"/>
      <c r="C29" s="97"/>
      <c r="D29" s="97"/>
      <c r="E29" s="301" t="s">
        <v>1</v>
      </c>
      <c r="F29" s="301"/>
      <c r="G29" s="301"/>
      <c r="H29" s="301"/>
      <c r="I29" s="97"/>
      <c r="J29" s="97"/>
      <c r="K29" s="97"/>
      <c r="L29" s="99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</row>
    <row r="30" spans="1:31" s="2" customFormat="1" ht="6.9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100" t="s">
        <v>33</v>
      </c>
      <c r="E32" s="26"/>
      <c r="F32" s="26"/>
      <c r="G32" s="26"/>
      <c r="H32" s="26"/>
      <c r="I32" s="26"/>
      <c r="J32" s="68">
        <f>ROUND(J121, 2)</f>
        <v>0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35</v>
      </c>
      <c r="G34" s="26"/>
      <c r="H34" s="26"/>
      <c r="I34" s="30" t="s">
        <v>34</v>
      </c>
      <c r="J34" s="30" t="s">
        <v>36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101" t="s">
        <v>37</v>
      </c>
      <c r="E35" s="32" t="s">
        <v>38</v>
      </c>
      <c r="F35" s="102">
        <f>ROUND((SUM(BE121:BE175)),  2)</f>
        <v>0</v>
      </c>
      <c r="G35" s="103"/>
      <c r="H35" s="103"/>
      <c r="I35" s="104">
        <v>0.2</v>
      </c>
      <c r="J35" s="102">
        <f>ROUND(((SUM(BE121:BE175))*I35),  2)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32" t="s">
        <v>39</v>
      </c>
      <c r="F36" s="105">
        <f>ROUND((SUM(BF121:BF175)),  2)</f>
        <v>0</v>
      </c>
      <c r="G36" s="26"/>
      <c r="H36" s="26"/>
      <c r="I36" s="106">
        <v>0.2</v>
      </c>
      <c r="J36" s="105">
        <f>ROUND(((SUM(BF121:BF175))*I36),  2)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40</v>
      </c>
      <c r="F37" s="105">
        <f>ROUND((SUM(BG121:BG175)),  2)</f>
        <v>0</v>
      </c>
      <c r="G37" s="26"/>
      <c r="H37" s="26"/>
      <c r="I37" s="106">
        <v>0.2</v>
      </c>
      <c r="J37" s="10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41</v>
      </c>
      <c r="F38" s="105">
        <f>ROUND((SUM(BH121:BH175)),  2)</f>
        <v>0</v>
      </c>
      <c r="G38" s="26"/>
      <c r="H38" s="26"/>
      <c r="I38" s="106">
        <v>0.2</v>
      </c>
      <c r="J38" s="105">
        <f>0</f>
        <v>0</v>
      </c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42</v>
      </c>
      <c r="F39" s="102">
        <f>ROUND((SUM(BI121:BI175)),  2)</f>
        <v>0</v>
      </c>
      <c r="G39" s="103"/>
      <c r="H39" s="103"/>
      <c r="I39" s="104">
        <v>0</v>
      </c>
      <c r="J39" s="102">
        <f>0</f>
        <v>0</v>
      </c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107"/>
      <c r="D41" s="108" t="s">
        <v>43</v>
      </c>
      <c r="E41" s="57"/>
      <c r="F41" s="57"/>
      <c r="G41" s="109" t="s">
        <v>44</v>
      </c>
      <c r="H41" s="110" t="s">
        <v>45</v>
      </c>
      <c r="I41" s="57"/>
      <c r="J41" s="111">
        <f>SUM(J32:J39)</f>
        <v>0</v>
      </c>
      <c r="K41" s="112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48</v>
      </c>
      <c r="E61" s="29"/>
      <c r="F61" s="113" t="s">
        <v>49</v>
      </c>
      <c r="G61" s="42" t="s">
        <v>48</v>
      </c>
      <c r="H61" s="29"/>
      <c r="I61" s="29"/>
      <c r="J61" s="114" t="s">
        <v>49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48</v>
      </c>
      <c r="E76" s="29"/>
      <c r="F76" s="113" t="s">
        <v>49</v>
      </c>
      <c r="G76" s="42" t="s">
        <v>48</v>
      </c>
      <c r="H76" s="29"/>
      <c r="I76" s="29"/>
      <c r="J76" s="114" t="s">
        <v>49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>
      <c r="A82" s="26"/>
      <c r="B82" s="27"/>
      <c r="C82" s="18" t="s">
        <v>99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>
      <c r="A85" s="26"/>
      <c r="B85" s="27"/>
      <c r="C85" s="26"/>
      <c r="D85" s="26"/>
      <c r="E85" s="314" t="str">
        <f>E7</f>
        <v>Dom Hudby - Obnova objektu NKP aktualizácia+etapizácia</v>
      </c>
      <c r="F85" s="315"/>
      <c r="G85" s="315"/>
      <c r="H85" s="315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>
      <c r="B86" s="17"/>
      <c r="C86" s="23" t="s">
        <v>95</v>
      </c>
      <c r="L86" s="17"/>
    </row>
    <row r="87" spans="1:31" s="2" customFormat="1" ht="16.5" customHeight="1">
      <c r="A87" s="26"/>
      <c r="B87" s="27"/>
      <c r="C87" s="26"/>
      <c r="D87" s="26"/>
      <c r="E87" s="314" t="s">
        <v>96</v>
      </c>
      <c r="F87" s="313"/>
      <c r="G87" s="313"/>
      <c r="H87" s="31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1" s="2" customFormat="1" ht="12" customHeight="1">
      <c r="A88" s="26"/>
      <c r="B88" s="27"/>
      <c r="C88" s="23" t="s">
        <v>97</v>
      </c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1" s="2" customFormat="1" ht="16.5" customHeight="1">
      <c r="A89" s="26"/>
      <c r="B89" s="27"/>
      <c r="C89" s="26"/>
      <c r="D89" s="26"/>
      <c r="E89" s="272" t="str">
        <f>E11</f>
        <v>01.3 - D1.5 Elektroinštalácie - Bleskozvod</v>
      </c>
      <c r="F89" s="313"/>
      <c r="G89" s="313"/>
      <c r="H89" s="313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2" customHeight="1">
      <c r="A91" s="26"/>
      <c r="B91" s="27"/>
      <c r="C91" s="23" t="s">
        <v>17</v>
      </c>
      <c r="D91" s="26"/>
      <c r="E91" s="26"/>
      <c r="F91" s="21" t="str">
        <f>F14</f>
        <v>Bratislava, Panenská 11</v>
      </c>
      <c r="G91" s="26"/>
      <c r="H91" s="26"/>
      <c r="I91" s="23" t="s">
        <v>19</v>
      </c>
      <c r="J91" s="52" t="str">
        <f>IF(J14="","",J14)</f>
        <v>27. 7. 2021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25.7" customHeight="1">
      <c r="A93" s="26"/>
      <c r="B93" s="27"/>
      <c r="C93" s="23" t="s">
        <v>21</v>
      </c>
      <c r="D93" s="26"/>
      <c r="E93" s="26"/>
      <c r="F93" s="21" t="str">
        <f>E17</f>
        <v>GIB Hlavné mesto SR Bratislava</v>
      </c>
      <c r="G93" s="26"/>
      <c r="H93" s="26"/>
      <c r="I93" s="23" t="s">
        <v>27</v>
      </c>
      <c r="J93" s="24" t="str">
        <f>E23</f>
        <v>Ing. arch. Matúš Ivanič</v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15.2" customHeight="1">
      <c r="A94" s="26"/>
      <c r="B94" s="27"/>
      <c r="C94" s="23" t="s">
        <v>25</v>
      </c>
      <c r="D94" s="26"/>
      <c r="E94" s="26"/>
      <c r="F94" s="21" t="str">
        <f>IF(E20="","",E20)</f>
        <v xml:space="preserve"> </v>
      </c>
      <c r="G94" s="26"/>
      <c r="H94" s="26"/>
      <c r="I94" s="23" t="s">
        <v>30</v>
      </c>
      <c r="J94" s="24" t="str">
        <f>E26</f>
        <v>Rosoft,s.r.o.</v>
      </c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29.25" customHeight="1">
      <c r="A96" s="26"/>
      <c r="B96" s="27"/>
      <c r="C96" s="115" t="s">
        <v>100</v>
      </c>
      <c r="D96" s="107"/>
      <c r="E96" s="107"/>
      <c r="F96" s="107"/>
      <c r="G96" s="107"/>
      <c r="H96" s="107"/>
      <c r="I96" s="107"/>
      <c r="J96" s="116" t="s">
        <v>101</v>
      </c>
      <c r="K96" s="107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2.9" customHeight="1">
      <c r="A98" s="26"/>
      <c r="B98" s="27"/>
      <c r="C98" s="117" t="s">
        <v>102</v>
      </c>
      <c r="D98" s="26"/>
      <c r="E98" s="26"/>
      <c r="F98" s="26"/>
      <c r="G98" s="26"/>
      <c r="H98" s="26"/>
      <c r="I98" s="26"/>
      <c r="J98" s="68">
        <f>J121</f>
        <v>0</v>
      </c>
      <c r="K98" s="26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U98" s="14" t="s">
        <v>103</v>
      </c>
    </row>
    <row r="99" spans="1:47" s="9" customFormat="1" ht="24.95" customHeight="1">
      <c r="B99" s="118"/>
      <c r="D99" s="119" t="s">
        <v>1852</v>
      </c>
      <c r="E99" s="120"/>
      <c r="F99" s="120"/>
      <c r="G99" s="120"/>
      <c r="H99" s="120"/>
      <c r="I99" s="120"/>
      <c r="J99" s="121">
        <f>J122</f>
        <v>0</v>
      </c>
      <c r="L99" s="118"/>
    </row>
    <row r="100" spans="1:47" s="2" customFormat="1" ht="21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47" s="2" customFormat="1" ht="6.95" customHeight="1">
      <c r="A101" s="26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5" spans="1:47" s="2" customFormat="1" ht="6.95" customHeight="1">
      <c r="A105" s="26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24.95" customHeight="1">
      <c r="A106" s="26"/>
      <c r="B106" s="27"/>
      <c r="C106" s="18" t="s">
        <v>124</v>
      </c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47" s="2" customFormat="1" ht="16.5" customHeight="1">
      <c r="A109" s="26"/>
      <c r="B109" s="27"/>
      <c r="C109" s="26"/>
      <c r="D109" s="26"/>
      <c r="E109" s="314" t="str">
        <f>E7</f>
        <v>Dom Hudby - Obnova objektu NKP aktualizácia+etapizácia</v>
      </c>
      <c r="F109" s="315"/>
      <c r="G109" s="315"/>
      <c r="H109" s="315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1" customFormat="1" ht="12" customHeight="1">
      <c r="B110" s="17"/>
      <c r="C110" s="23" t="s">
        <v>95</v>
      </c>
      <c r="L110" s="17"/>
    </row>
    <row r="111" spans="1:47" s="2" customFormat="1" ht="16.5" customHeight="1">
      <c r="A111" s="26"/>
      <c r="B111" s="27"/>
      <c r="C111" s="26"/>
      <c r="D111" s="26"/>
      <c r="E111" s="314" t="s">
        <v>96</v>
      </c>
      <c r="F111" s="313"/>
      <c r="G111" s="313"/>
      <c r="H111" s="313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12" customHeight="1">
      <c r="A112" s="26"/>
      <c r="B112" s="27"/>
      <c r="C112" s="23" t="s">
        <v>97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272" t="str">
        <f>E11</f>
        <v>01.3 - D1.5 Elektroinštalácie - Bleskozvod</v>
      </c>
      <c r="F113" s="313"/>
      <c r="G113" s="313"/>
      <c r="H113" s="3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17</v>
      </c>
      <c r="D115" s="26"/>
      <c r="E115" s="26"/>
      <c r="F115" s="21" t="str">
        <f>F14</f>
        <v>Bratislava, Panenská 11</v>
      </c>
      <c r="G115" s="26"/>
      <c r="H115" s="26"/>
      <c r="I115" s="23" t="s">
        <v>19</v>
      </c>
      <c r="J115" s="52" t="str">
        <f>IF(J14="","",J14)</f>
        <v>27. 7. 2021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25.7" customHeight="1">
      <c r="A117" s="26"/>
      <c r="B117" s="27"/>
      <c r="C117" s="23" t="s">
        <v>21</v>
      </c>
      <c r="D117" s="26"/>
      <c r="E117" s="26"/>
      <c r="F117" s="21" t="str">
        <f>E17</f>
        <v>GIB Hlavné mesto SR Bratislava</v>
      </c>
      <c r="G117" s="26"/>
      <c r="H117" s="26"/>
      <c r="I117" s="23" t="s">
        <v>27</v>
      </c>
      <c r="J117" s="24" t="str">
        <f>E23</f>
        <v>Ing. arch. Matúš Ivanič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25</v>
      </c>
      <c r="D118" s="26"/>
      <c r="E118" s="26"/>
      <c r="F118" s="21" t="str">
        <f>IF(E20="","",E20)</f>
        <v xml:space="preserve"> </v>
      </c>
      <c r="G118" s="26"/>
      <c r="H118" s="26"/>
      <c r="I118" s="23" t="s">
        <v>30</v>
      </c>
      <c r="J118" s="24" t="str">
        <f>E26</f>
        <v>Rosoft,s.r.o.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26"/>
      <c r="B120" s="127"/>
      <c r="C120" s="128" t="s">
        <v>125</v>
      </c>
      <c r="D120" s="129" t="s">
        <v>58</v>
      </c>
      <c r="E120" s="129" t="s">
        <v>54</v>
      </c>
      <c r="F120" s="129" t="s">
        <v>55</v>
      </c>
      <c r="G120" s="129" t="s">
        <v>126</v>
      </c>
      <c r="H120" s="129" t="s">
        <v>127</v>
      </c>
      <c r="I120" s="129" t="s">
        <v>128</v>
      </c>
      <c r="J120" s="130" t="s">
        <v>101</v>
      </c>
      <c r="K120" s="131" t="s">
        <v>129</v>
      </c>
      <c r="L120" s="132"/>
      <c r="M120" s="59" t="s">
        <v>1</v>
      </c>
      <c r="N120" s="60" t="s">
        <v>37</v>
      </c>
      <c r="O120" s="60" t="s">
        <v>130</v>
      </c>
      <c r="P120" s="60" t="s">
        <v>131</v>
      </c>
      <c r="Q120" s="60" t="s">
        <v>132</v>
      </c>
      <c r="R120" s="60" t="s">
        <v>133</v>
      </c>
      <c r="S120" s="60" t="s">
        <v>134</v>
      </c>
      <c r="T120" s="61" t="s">
        <v>135</v>
      </c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</row>
    <row r="121" spans="1:65" s="2" customFormat="1" ht="22.9" customHeight="1">
      <c r="A121" s="26"/>
      <c r="B121" s="27"/>
      <c r="C121" s="66" t="s">
        <v>102</v>
      </c>
      <c r="D121" s="26"/>
      <c r="E121" s="26"/>
      <c r="F121" s="26"/>
      <c r="G121" s="26"/>
      <c r="H121" s="26"/>
      <c r="I121" s="26"/>
      <c r="J121" s="133">
        <f>BK121</f>
        <v>0</v>
      </c>
      <c r="K121" s="26"/>
      <c r="L121" s="27"/>
      <c r="M121" s="62"/>
      <c r="N121" s="53"/>
      <c r="O121" s="63"/>
      <c r="P121" s="134">
        <f>P122</f>
        <v>0</v>
      </c>
      <c r="Q121" s="63"/>
      <c r="R121" s="134">
        <f>R122</f>
        <v>0</v>
      </c>
      <c r="S121" s="63"/>
      <c r="T121" s="135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72</v>
      </c>
      <c r="AU121" s="14" t="s">
        <v>103</v>
      </c>
      <c r="BK121" s="136">
        <f>BK122</f>
        <v>0</v>
      </c>
    </row>
    <row r="122" spans="1:65" s="12" customFormat="1" ht="25.9" customHeight="1">
      <c r="B122" s="137"/>
      <c r="D122" s="138" t="s">
        <v>72</v>
      </c>
      <c r="E122" s="139" t="s">
        <v>1853</v>
      </c>
      <c r="F122" s="139" t="s">
        <v>1854</v>
      </c>
      <c r="J122" s="140">
        <f>BK122</f>
        <v>0</v>
      </c>
      <c r="L122" s="137"/>
      <c r="M122" s="141"/>
      <c r="N122" s="142"/>
      <c r="O122" s="142"/>
      <c r="P122" s="143">
        <f>SUM(P123:P175)</f>
        <v>0</v>
      </c>
      <c r="Q122" s="142"/>
      <c r="R122" s="143">
        <f>SUM(R123:R175)</f>
        <v>0</v>
      </c>
      <c r="S122" s="142"/>
      <c r="T122" s="144">
        <f>SUM(T123:T175)</f>
        <v>0</v>
      </c>
      <c r="AR122" s="138" t="s">
        <v>80</v>
      </c>
      <c r="AT122" s="145" t="s">
        <v>72</v>
      </c>
      <c r="AU122" s="145" t="s">
        <v>73</v>
      </c>
      <c r="AY122" s="138" t="s">
        <v>138</v>
      </c>
      <c r="BK122" s="146">
        <f>SUM(BK123:BK175)</f>
        <v>0</v>
      </c>
    </row>
    <row r="123" spans="1:65" s="2" customFormat="1" ht="16.5" customHeight="1">
      <c r="A123" s="26"/>
      <c r="B123" s="149"/>
      <c r="C123" s="150" t="s">
        <v>80</v>
      </c>
      <c r="D123" s="150" t="s">
        <v>140</v>
      </c>
      <c r="E123" s="151" t="s">
        <v>1855</v>
      </c>
      <c r="F123" s="152" t="s">
        <v>1856</v>
      </c>
      <c r="G123" s="153" t="s">
        <v>299</v>
      </c>
      <c r="H123" s="154">
        <v>1</v>
      </c>
      <c r="I123" s="178"/>
      <c r="J123" s="155">
        <f t="shared" ref="J123:J154" si="0">ROUND(I123*H123,2)</f>
        <v>0</v>
      </c>
      <c r="K123" s="156"/>
      <c r="L123" s="27"/>
      <c r="M123" s="157" t="s">
        <v>1</v>
      </c>
      <c r="N123" s="158" t="s">
        <v>39</v>
      </c>
      <c r="O123" s="159">
        <v>0</v>
      </c>
      <c r="P123" s="159">
        <f t="shared" ref="P123:P154" si="1">O123*H123</f>
        <v>0</v>
      </c>
      <c r="Q123" s="159">
        <v>0</v>
      </c>
      <c r="R123" s="159">
        <f t="shared" ref="R123:R154" si="2">Q123*H123</f>
        <v>0</v>
      </c>
      <c r="S123" s="159">
        <v>0</v>
      </c>
      <c r="T123" s="160">
        <f t="shared" ref="T123:T154" si="3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61" t="s">
        <v>144</v>
      </c>
      <c r="AT123" s="161" t="s">
        <v>140</v>
      </c>
      <c r="AU123" s="161" t="s">
        <v>80</v>
      </c>
      <c r="AY123" s="14" t="s">
        <v>138</v>
      </c>
      <c r="BE123" s="162">
        <f t="shared" ref="BE123:BE154" si="4">IF(N123="základná",J123,0)</f>
        <v>0</v>
      </c>
      <c r="BF123" s="162">
        <f t="shared" ref="BF123:BF154" si="5">IF(N123="znížená",J123,0)</f>
        <v>0</v>
      </c>
      <c r="BG123" s="162">
        <f t="shared" ref="BG123:BG154" si="6">IF(N123="zákl. prenesená",J123,0)</f>
        <v>0</v>
      </c>
      <c r="BH123" s="162">
        <f t="shared" ref="BH123:BH154" si="7">IF(N123="zníž. prenesená",J123,0)</f>
        <v>0</v>
      </c>
      <c r="BI123" s="162">
        <f t="shared" ref="BI123:BI154" si="8">IF(N123="nulová",J123,0)</f>
        <v>0</v>
      </c>
      <c r="BJ123" s="14" t="s">
        <v>86</v>
      </c>
      <c r="BK123" s="162">
        <f t="shared" ref="BK123:BK154" si="9">ROUND(I123*H123,2)</f>
        <v>0</v>
      </c>
      <c r="BL123" s="14" t="s">
        <v>144</v>
      </c>
      <c r="BM123" s="161" t="s">
        <v>86</v>
      </c>
    </row>
    <row r="124" spans="1:65" s="2" customFormat="1" ht="16.5" customHeight="1">
      <c r="A124" s="26"/>
      <c r="B124" s="149"/>
      <c r="C124" s="163" t="s">
        <v>86</v>
      </c>
      <c r="D124" s="163" t="s">
        <v>322</v>
      </c>
      <c r="E124" s="164" t="s">
        <v>1857</v>
      </c>
      <c r="F124" s="165" t="s">
        <v>1858</v>
      </c>
      <c r="G124" s="166" t="s">
        <v>299</v>
      </c>
      <c r="H124" s="167">
        <v>1</v>
      </c>
      <c r="I124" s="180"/>
      <c r="J124" s="168">
        <f t="shared" si="0"/>
        <v>0</v>
      </c>
      <c r="K124" s="169"/>
      <c r="L124" s="170"/>
      <c r="M124" s="171" t="s">
        <v>1</v>
      </c>
      <c r="N124" s="172" t="s">
        <v>39</v>
      </c>
      <c r="O124" s="159">
        <v>0</v>
      </c>
      <c r="P124" s="159">
        <f t="shared" si="1"/>
        <v>0</v>
      </c>
      <c r="Q124" s="159">
        <v>0</v>
      </c>
      <c r="R124" s="159">
        <f t="shared" si="2"/>
        <v>0</v>
      </c>
      <c r="S124" s="159">
        <v>0</v>
      </c>
      <c r="T124" s="160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61" t="s">
        <v>170</v>
      </c>
      <c r="AT124" s="161" t="s">
        <v>322</v>
      </c>
      <c r="AU124" s="161" t="s">
        <v>80</v>
      </c>
      <c r="AY124" s="14" t="s">
        <v>138</v>
      </c>
      <c r="BE124" s="162">
        <f t="shared" si="4"/>
        <v>0</v>
      </c>
      <c r="BF124" s="162">
        <f t="shared" si="5"/>
        <v>0</v>
      </c>
      <c r="BG124" s="162">
        <f t="shared" si="6"/>
        <v>0</v>
      </c>
      <c r="BH124" s="162">
        <f t="shared" si="7"/>
        <v>0</v>
      </c>
      <c r="BI124" s="162">
        <f t="shared" si="8"/>
        <v>0</v>
      </c>
      <c r="BJ124" s="14" t="s">
        <v>86</v>
      </c>
      <c r="BK124" s="162">
        <f t="shared" si="9"/>
        <v>0</v>
      </c>
      <c r="BL124" s="14" t="s">
        <v>144</v>
      </c>
      <c r="BM124" s="161" t="s">
        <v>144</v>
      </c>
    </row>
    <row r="125" spans="1:65" s="2" customFormat="1" ht="16.5" customHeight="1">
      <c r="A125" s="26"/>
      <c r="B125" s="149"/>
      <c r="C125" s="150" t="s">
        <v>150</v>
      </c>
      <c r="D125" s="150" t="s">
        <v>140</v>
      </c>
      <c r="E125" s="151" t="s">
        <v>1859</v>
      </c>
      <c r="F125" s="152" t="s">
        <v>1860</v>
      </c>
      <c r="G125" s="153" t="s">
        <v>299</v>
      </c>
      <c r="H125" s="154">
        <v>33</v>
      </c>
      <c r="I125" s="178"/>
      <c r="J125" s="155">
        <f t="shared" si="0"/>
        <v>0</v>
      </c>
      <c r="K125" s="156"/>
      <c r="L125" s="27"/>
      <c r="M125" s="157" t="s">
        <v>1</v>
      </c>
      <c r="N125" s="158" t="s">
        <v>39</v>
      </c>
      <c r="O125" s="159">
        <v>0</v>
      </c>
      <c r="P125" s="159">
        <f t="shared" si="1"/>
        <v>0</v>
      </c>
      <c r="Q125" s="159">
        <v>0</v>
      </c>
      <c r="R125" s="159">
        <f t="shared" si="2"/>
        <v>0</v>
      </c>
      <c r="S125" s="159">
        <v>0</v>
      </c>
      <c r="T125" s="160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61" t="s">
        <v>144</v>
      </c>
      <c r="AT125" s="161" t="s">
        <v>140</v>
      </c>
      <c r="AU125" s="161" t="s">
        <v>80</v>
      </c>
      <c r="AY125" s="14" t="s">
        <v>138</v>
      </c>
      <c r="BE125" s="162">
        <f t="shared" si="4"/>
        <v>0</v>
      </c>
      <c r="BF125" s="162">
        <f t="shared" si="5"/>
        <v>0</v>
      </c>
      <c r="BG125" s="162">
        <f t="shared" si="6"/>
        <v>0</v>
      </c>
      <c r="BH125" s="162">
        <f t="shared" si="7"/>
        <v>0</v>
      </c>
      <c r="BI125" s="162">
        <f t="shared" si="8"/>
        <v>0</v>
      </c>
      <c r="BJ125" s="14" t="s">
        <v>86</v>
      </c>
      <c r="BK125" s="162">
        <f t="shared" si="9"/>
        <v>0</v>
      </c>
      <c r="BL125" s="14" t="s">
        <v>144</v>
      </c>
      <c r="BM125" s="161" t="s">
        <v>162</v>
      </c>
    </row>
    <row r="126" spans="1:65" s="2" customFormat="1" ht="16.5" customHeight="1">
      <c r="A126" s="26"/>
      <c r="B126" s="149"/>
      <c r="C126" s="163" t="s">
        <v>144</v>
      </c>
      <c r="D126" s="163" t="s">
        <v>322</v>
      </c>
      <c r="E126" s="164" t="s">
        <v>1861</v>
      </c>
      <c r="F126" s="165" t="s">
        <v>1862</v>
      </c>
      <c r="G126" s="166" t="s">
        <v>299</v>
      </c>
      <c r="H126" s="167">
        <v>33</v>
      </c>
      <c r="I126" s="180"/>
      <c r="J126" s="168">
        <f t="shared" si="0"/>
        <v>0</v>
      </c>
      <c r="K126" s="169"/>
      <c r="L126" s="170"/>
      <c r="M126" s="171" t="s">
        <v>1</v>
      </c>
      <c r="N126" s="172" t="s">
        <v>39</v>
      </c>
      <c r="O126" s="159">
        <v>0</v>
      </c>
      <c r="P126" s="159">
        <f t="shared" si="1"/>
        <v>0</v>
      </c>
      <c r="Q126" s="159">
        <v>0</v>
      </c>
      <c r="R126" s="159">
        <f t="shared" si="2"/>
        <v>0</v>
      </c>
      <c r="S126" s="159">
        <v>0</v>
      </c>
      <c r="T126" s="160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61" t="s">
        <v>170</v>
      </c>
      <c r="AT126" s="161" t="s">
        <v>322</v>
      </c>
      <c r="AU126" s="161" t="s">
        <v>80</v>
      </c>
      <c r="AY126" s="14" t="s">
        <v>138</v>
      </c>
      <c r="BE126" s="162">
        <f t="shared" si="4"/>
        <v>0</v>
      </c>
      <c r="BF126" s="162">
        <f t="shared" si="5"/>
        <v>0</v>
      </c>
      <c r="BG126" s="162">
        <f t="shared" si="6"/>
        <v>0</v>
      </c>
      <c r="BH126" s="162">
        <f t="shared" si="7"/>
        <v>0</v>
      </c>
      <c r="BI126" s="162">
        <f t="shared" si="8"/>
        <v>0</v>
      </c>
      <c r="BJ126" s="14" t="s">
        <v>86</v>
      </c>
      <c r="BK126" s="162">
        <f t="shared" si="9"/>
        <v>0</v>
      </c>
      <c r="BL126" s="14" t="s">
        <v>144</v>
      </c>
      <c r="BM126" s="161" t="s">
        <v>170</v>
      </c>
    </row>
    <row r="127" spans="1:65" s="2" customFormat="1" ht="16.5" customHeight="1">
      <c r="A127" s="26"/>
      <c r="B127" s="149"/>
      <c r="C127" s="150" t="s">
        <v>158</v>
      </c>
      <c r="D127" s="150" t="s">
        <v>140</v>
      </c>
      <c r="E127" s="151" t="s">
        <v>1863</v>
      </c>
      <c r="F127" s="152" t="s">
        <v>1864</v>
      </c>
      <c r="G127" s="153" t="s">
        <v>1865</v>
      </c>
      <c r="H127" s="154">
        <v>75</v>
      </c>
      <c r="I127" s="178"/>
      <c r="J127" s="155">
        <f t="shared" si="0"/>
        <v>0</v>
      </c>
      <c r="K127" s="156"/>
      <c r="L127" s="27"/>
      <c r="M127" s="157" t="s">
        <v>1</v>
      </c>
      <c r="N127" s="158" t="s">
        <v>39</v>
      </c>
      <c r="O127" s="159">
        <v>0</v>
      </c>
      <c r="P127" s="159">
        <f t="shared" si="1"/>
        <v>0</v>
      </c>
      <c r="Q127" s="159">
        <v>0</v>
      </c>
      <c r="R127" s="159">
        <f t="shared" si="2"/>
        <v>0</v>
      </c>
      <c r="S127" s="159">
        <v>0</v>
      </c>
      <c r="T127" s="160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61" t="s">
        <v>144</v>
      </c>
      <c r="AT127" s="161" t="s">
        <v>140</v>
      </c>
      <c r="AU127" s="161" t="s">
        <v>80</v>
      </c>
      <c r="AY127" s="14" t="s">
        <v>138</v>
      </c>
      <c r="BE127" s="162">
        <f t="shared" si="4"/>
        <v>0</v>
      </c>
      <c r="BF127" s="162">
        <f t="shared" si="5"/>
        <v>0</v>
      </c>
      <c r="BG127" s="162">
        <f t="shared" si="6"/>
        <v>0</v>
      </c>
      <c r="BH127" s="162">
        <f t="shared" si="7"/>
        <v>0</v>
      </c>
      <c r="BI127" s="162">
        <f t="shared" si="8"/>
        <v>0</v>
      </c>
      <c r="BJ127" s="14" t="s">
        <v>86</v>
      </c>
      <c r="BK127" s="162">
        <f t="shared" si="9"/>
        <v>0</v>
      </c>
      <c r="BL127" s="14" t="s">
        <v>144</v>
      </c>
      <c r="BM127" s="161" t="s">
        <v>178</v>
      </c>
    </row>
    <row r="128" spans="1:65" s="2" customFormat="1" ht="16.5" customHeight="1">
      <c r="A128" s="26"/>
      <c r="B128" s="149"/>
      <c r="C128" s="163" t="s">
        <v>162</v>
      </c>
      <c r="D128" s="163" t="s">
        <v>322</v>
      </c>
      <c r="E128" s="164" t="s">
        <v>1866</v>
      </c>
      <c r="F128" s="165" t="s">
        <v>1867</v>
      </c>
      <c r="G128" s="166" t="s">
        <v>1865</v>
      </c>
      <c r="H128" s="167">
        <v>75</v>
      </c>
      <c r="I128" s="180"/>
      <c r="J128" s="168">
        <f t="shared" si="0"/>
        <v>0</v>
      </c>
      <c r="K128" s="169"/>
      <c r="L128" s="170"/>
      <c r="M128" s="171" t="s">
        <v>1</v>
      </c>
      <c r="N128" s="172" t="s">
        <v>39</v>
      </c>
      <c r="O128" s="159">
        <v>0</v>
      </c>
      <c r="P128" s="159">
        <f t="shared" si="1"/>
        <v>0</v>
      </c>
      <c r="Q128" s="159">
        <v>0</v>
      </c>
      <c r="R128" s="159">
        <f t="shared" si="2"/>
        <v>0</v>
      </c>
      <c r="S128" s="159">
        <v>0</v>
      </c>
      <c r="T128" s="160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61" t="s">
        <v>170</v>
      </c>
      <c r="AT128" s="161" t="s">
        <v>322</v>
      </c>
      <c r="AU128" s="161" t="s">
        <v>80</v>
      </c>
      <c r="AY128" s="14" t="s">
        <v>138</v>
      </c>
      <c r="BE128" s="162">
        <f t="shared" si="4"/>
        <v>0</v>
      </c>
      <c r="BF128" s="162">
        <f t="shared" si="5"/>
        <v>0</v>
      </c>
      <c r="BG128" s="162">
        <f t="shared" si="6"/>
        <v>0</v>
      </c>
      <c r="BH128" s="162">
        <f t="shared" si="7"/>
        <v>0</v>
      </c>
      <c r="BI128" s="162">
        <f t="shared" si="8"/>
        <v>0</v>
      </c>
      <c r="BJ128" s="14" t="s">
        <v>86</v>
      </c>
      <c r="BK128" s="162">
        <f t="shared" si="9"/>
        <v>0</v>
      </c>
      <c r="BL128" s="14" t="s">
        <v>144</v>
      </c>
      <c r="BM128" s="161" t="s">
        <v>186</v>
      </c>
    </row>
    <row r="129" spans="1:65" s="2" customFormat="1" ht="16.5" customHeight="1">
      <c r="A129" s="26"/>
      <c r="B129" s="149"/>
      <c r="C129" s="150" t="s">
        <v>166</v>
      </c>
      <c r="D129" s="150" t="s">
        <v>140</v>
      </c>
      <c r="E129" s="151" t="s">
        <v>1868</v>
      </c>
      <c r="F129" s="152" t="s">
        <v>1869</v>
      </c>
      <c r="G129" s="153" t="s">
        <v>143</v>
      </c>
      <c r="H129" s="154">
        <v>90</v>
      </c>
      <c r="I129" s="178"/>
      <c r="J129" s="155">
        <f t="shared" si="0"/>
        <v>0</v>
      </c>
      <c r="K129" s="156"/>
      <c r="L129" s="27"/>
      <c r="M129" s="157" t="s">
        <v>1</v>
      </c>
      <c r="N129" s="158" t="s">
        <v>39</v>
      </c>
      <c r="O129" s="159">
        <v>0</v>
      </c>
      <c r="P129" s="159">
        <f t="shared" si="1"/>
        <v>0</v>
      </c>
      <c r="Q129" s="159">
        <v>0</v>
      </c>
      <c r="R129" s="159">
        <f t="shared" si="2"/>
        <v>0</v>
      </c>
      <c r="S129" s="159">
        <v>0</v>
      </c>
      <c r="T129" s="160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61" t="s">
        <v>144</v>
      </c>
      <c r="AT129" s="161" t="s">
        <v>140</v>
      </c>
      <c r="AU129" s="161" t="s">
        <v>80</v>
      </c>
      <c r="AY129" s="14" t="s">
        <v>138</v>
      </c>
      <c r="BE129" s="162">
        <f t="shared" si="4"/>
        <v>0</v>
      </c>
      <c r="BF129" s="162">
        <f t="shared" si="5"/>
        <v>0</v>
      </c>
      <c r="BG129" s="162">
        <f t="shared" si="6"/>
        <v>0</v>
      </c>
      <c r="BH129" s="162">
        <f t="shared" si="7"/>
        <v>0</v>
      </c>
      <c r="BI129" s="162">
        <f t="shared" si="8"/>
        <v>0</v>
      </c>
      <c r="BJ129" s="14" t="s">
        <v>86</v>
      </c>
      <c r="BK129" s="162">
        <f t="shared" si="9"/>
        <v>0</v>
      </c>
      <c r="BL129" s="14" t="s">
        <v>144</v>
      </c>
      <c r="BM129" s="161" t="s">
        <v>194</v>
      </c>
    </row>
    <row r="130" spans="1:65" s="2" customFormat="1" ht="16.5" customHeight="1">
      <c r="A130" s="26"/>
      <c r="B130" s="149"/>
      <c r="C130" s="163" t="s">
        <v>170</v>
      </c>
      <c r="D130" s="163" t="s">
        <v>322</v>
      </c>
      <c r="E130" s="164" t="s">
        <v>1870</v>
      </c>
      <c r="F130" s="165" t="s">
        <v>1871</v>
      </c>
      <c r="G130" s="166" t="s">
        <v>143</v>
      </c>
      <c r="H130" s="167">
        <v>90</v>
      </c>
      <c r="I130" s="180"/>
      <c r="J130" s="168">
        <f t="shared" si="0"/>
        <v>0</v>
      </c>
      <c r="K130" s="169"/>
      <c r="L130" s="170"/>
      <c r="M130" s="171" t="s">
        <v>1</v>
      </c>
      <c r="N130" s="172" t="s">
        <v>39</v>
      </c>
      <c r="O130" s="159">
        <v>0</v>
      </c>
      <c r="P130" s="159">
        <f t="shared" si="1"/>
        <v>0</v>
      </c>
      <c r="Q130" s="159">
        <v>0</v>
      </c>
      <c r="R130" s="159">
        <f t="shared" si="2"/>
        <v>0</v>
      </c>
      <c r="S130" s="159">
        <v>0</v>
      </c>
      <c r="T130" s="160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61" t="s">
        <v>170</v>
      </c>
      <c r="AT130" s="161" t="s">
        <v>322</v>
      </c>
      <c r="AU130" s="161" t="s">
        <v>80</v>
      </c>
      <c r="AY130" s="14" t="s">
        <v>138</v>
      </c>
      <c r="BE130" s="162">
        <f t="shared" si="4"/>
        <v>0</v>
      </c>
      <c r="BF130" s="162">
        <f t="shared" si="5"/>
        <v>0</v>
      </c>
      <c r="BG130" s="162">
        <f t="shared" si="6"/>
        <v>0</v>
      </c>
      <c r="BH130" s="162">
        <f t="shared" si="7"/>
        <v>0</v>
      </c>
      <c r="BI130" s="162">
        <f t="shared" si="8"/>
        <v>0</v>
      </c>
      <c r="BJ130" s="14" t="s">
        <v>86</v>
      </c>
      <c r="BK130" s="162">
        <f t="shared" si="9"/>
        <v>0</v>
      </c>
      <c r="BL130" s="14" t="s">
        <v>144</v>
      </c>
      <c r="BM130" s="161" t="s">
        <v>202</v>
      </c>
    </row>
    <row r="131" spans="1:65" s="2" customFormat="1" ht="16.5" customHeight="1">
      <c r="A131" s="26"/>
      <c r="B131" s="149"/>
      <c r="C131" s="150" t="s">
        <v>174</v>
      </c>
      <c r="D131" s="150" t="s">
        <v>140</v>
      </c>
      <c r="E131" s="151" t="s">
        <v>1872</v>
      </c>
      <c r="F131" s="152" t="s">
        <v>1873</v>
      </c>
      <c r="G131" s="153" t="s">
        <v>299</v>
      </c>
      <c r="H131" s="154">
        <v>66</v>
      </c>
      <c r="I131" s="178"/>
      <c r="J131" s="155">
        <f t="shared" si="0"/>
        <v>0</v>
      </c>
      <c r="K131" s="156"/>
      <c r="L131" s="27"/>
      <c r="M131" s="157" t="s">
        <v>1</v>
      </c>
      <c r="N131" s="158" t="s">
        <v>39</v>
      </c>
      <c r="O131" s="159">
        <v>0</v>
      </c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1" t="s">
        <v>144</v>
      </c>
      <c r="AT131" s="161" t="s">
        <v>140</v>
      </c>
      <c r="AU131" s="161" t="s">
        <v>80</v>
      </c>
      <c r="AY131" s="14" t="s">
        <v>138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4" t="s">
        <v>86</v>
      </c>
      <c r="BK131" s="162">
        <f t="shared" si="9"/>
        <v>0</v>
      </c>
      <c r="BL131" s="14" t="s">
        <v>144</v>
      </c>
      <c r="BM131" s="161" t="s">
        <v>211</v>
      </c>
    </row>
    <row r="132" spans="1:65" s="2" customFormat="1" ht="16.5" customHeight="1">
      <c r="A132" s="26"/>
      <c r="B132" s="149"/>
      <c r="C132" s="163" t="s">
        <v>178</v>
      </c>
      <c r="D132" s="163" t="s">
        <v>322</v>
      </c>
      <c r="E132" s="164" t="s">
        <v>1874</v>
      </c>
      <c r="F132" s="165" t="s">
        <v>1875</v>
      </c>
      <c r="G132" s="166" t="s">
        <v>299</v>
      </c>
      <c r="H132" s="167">
        <v>66</v>
      </c>
      <c r="I132" s="180"/>
      <c r="J132" s="168">
        <f t="shared" si="0"/>
        <v>0</v>
      </c>
      <c r="K132" s="169"/>
      <c r="L132" s="170"/>
      <c r="M132" s="171" t="s">
        <v>1</v>
      </c>
      <c r="N132" s="172" t="s">
        <v>39</v>
      </c>
      <c r="O132" s="159">
        <v>0</v>
      </c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 t="s">
        <v>170</v>
      </c>
      <c r="AT132" s="161" t="s">
        <v>322</v>
      </c>
      <c r="AU132" s="161" t="s">
        <v>80</v>
      </c>
      <c r="AY132" s="14" t="s">
        <v>138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4" t="s">
        <v>86</v>
      </c>
      <c r="BK132" s="162">
        <f t="shared" si="9"/>
        <v>0</v>
      </c>
      <c r="BL132" s="14" t="s">
        <v>144</v>
      </c>
      <c r="BM132" s="161" t="s">
        <v>7</v>
      </c>
    </row>
    <row r="133" spans="1:65" s="2" customFormat="1" ht="16.5" customHeight="1">
      <c r="A133" s="26"/>
      <c r="B133" s="149"/>
      <c r="C133" s="150" t="s">
        <v>182</v>
      </c>
      <c r="D133" s="150" t="s">
        <v>140</v>
      </c>
      <c r="E133" s="151" t="s">
        <v>1876</v>
      </c>
      <c r="F133" s="152" t="s">
        <v>1877</v>
      </c>
      <c r="G133" s="153" t="s">
        <v>299</v>
      </c>
      <c r="H133" s="154">
        <v>2</v>
      </c>
      <c r="I133" s="178"/>
      <c r="J133" s="155">
        <f t="shared" si="0"/>
        <v>0</v>
      </c>
      <c r="K133" s="156"/>
      <c r="L133" s="27"/>
      <c r="M133" s="157" t="s">
        <v>1</v>
      </c>
      <c r="N133" s="158" t="s">
        <v>39</v>
      </c>
      <c r="O133" s="159">
        <v>0</v>
      </c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 t="s">
        <v>144</v>
      </c>
      <c r="AT133" s="161" t="s">
        <v>140</v>
      </c>
      <c r="AU133" s="161" t="s">
        <v>80</v>
      </c>
      <c r="AY133" s="14" t="s">
        <v>138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4" t="s">
        <v>86</v>
      </c>
      <c r="BK133" s="162">
        <f t="shared" si="9"/>
        <v>0</v>
      </c>
      <c r="BL133" s="14" t="s">
        <v>144</v>
      </c>
      <c r="BM133" s="161" t="s">
        <v>227</v>
      </c>
    </row>
    <row r="134" spans="1:65" s="2" customFormat="1" ht="16.5" customHeight="1">
      <c r="A134" s="26"/>
      <c r="B134" s="149"/>
      <c r="C134" s="163" t="s">
        <v>186</v>
      </c>
      <c r="D134" s="163" t="s">
        <v>322</v>
      </c>
      <c r="E134" s="164" t="s">
        <v>1878</v>
      </c>
      <c r="F134" s="165" t="s">
        <v>1879</v>
      </c>
      <c r="G134" s="166" t="s">
        <v>299</v>
      </c>
      <c r="H134" s="167">
        <v>2</v>
      </c>
      <c r="I134" s="180"/>
      <c r="J134" s="168">
        <f t="shared" si="0"/>
        <v>0</v>
      </c>
      <c r="K134" s="169"/>
      <c r="L134" s="170"/>
      <c r="M134" s="171" t="s">
        <v>1</v>
      </c>
      <c r="N134" s="172" t="s">
        <v>39</v>
      </c>
      <c r="O134" s="159">
        <v>0</v>
      </c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 t="s">
        <v>170</v>
      </c>
      <c r="AT134" s="161" t="s">
        <v>322</v>
      </c>
      <c r="AU134" s="161" t="s">
        <v>80</v>
      </c>
      <c r="AY134" s="14" t="s">
        <v>138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4" t="s">
        <v>86</v>
      </c>
      <c r="BK134" s="162">
        <f t="shared" si="9"/>
        <v>0</v>
      </c>
      <c r="BL134" s="14" t="s">
        <v>144</v>
      </c>
      <c r="BM134" s="161" t="s">
        <v>235</v>
      </c>
    </row>
    <row r="135" spans="1:65" s="2" customFormat="1" ht="21.75" customHeight="1">
      <c r="A135" s="26"/>
      <c r="B135" s="149"/>
      <c r="C135" s="150" t="s">
        <v>190</v>
      </c>
      <c r="D135" s="150" t="s">
        <v>140</v>
      </c>
      <c r="E135" s="151" t="s">
        <v>1880</v>
      </c>
      <c r="F135" s="152" t="s">
        <v>1881</v>
      </c>
      <c r="G135" s="153" t="s">
        <v>299</v>
      </c>
      <c r="H135" s="154">
        <v>1</v>
      </c>
      <c r="I135" s="178"/>
      <c r="J135" s="155">
        <f t="shared" si="0"/>
        <v>0</v>
      </c>
      <c r="K135" s="156"/>
      <c r="L135" s="27"/>
      <c r="M135" s="157" t="s">
        <v>1</v>
      </c>
      <c r="N135" s="158" t="s">
        <v>39</v>
      </c>
      <c r="O135" s="159">
        <v>0</v>
      </c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 t="s">
        <v>144</v>
      </c>
      <c r="AT135" s="161" t="s">
        <v>140</v>
      </c>
      <c r="AU135" s="161" t="s">
        <v>80</v>
      </c>
      <c r="AY135" s="14" t="s">
        <v>138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4" t="s">
        <v>86</v>
      </c>
      <c r="BK135" s="162">
        <f t="shared" si="9"/>
        <v>0</v>
      </c>
      <c r="BL135" s="14" t="s">
        <v>144</v>
      </c>
      <c r="BM135" s="161" t="s">
        <v>243</v>
      </c>
    </row>
    <row r="136" spans="1:65" s="2" customFormat="1" ht="16.5" customHeight="1">
      <c r="A136" s="26"/>
      <c r="B136" s="149"/>
      <c r="C136" s="163" t="s">
        <v>194</v>
      </c>
      <c r="D136" s="163" t="s">
        <v>322</v>
      </c>
      <c r="E136" s="164" t="s">
        <v>1882</v>
      </c>
      <c r="F136" s="165" t="s">
        <v>1883</v>
      </c>
      <c r="G136" s="166" t="s">
        <v>299</v>
      </c>
      <c r="H136" s="167">
        <v>1</v>
      </c>
      <c r="I136" s="180"/>
      <c r="J136" s="168">
        <f t="shared" si="0"/>
        <v>0</v>
      </c>
      <c r="K136" s="169"/>
      <c r="L136" s="170"/>
      <c r="M136" s="171" t="s">
        <v>1</v>
      </c>
      <c r="N136" s="172" t="s">
        <v>39</v>
      </c>
      <c r="O136" s="159">
        <v>0</v>
      </c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 t="s">
        <v>170</v>
      </c>
      <c r="AT136" s="161" t="s">
        <v>322</v>
      </c>
      <c r="AU136" s="161" t="s">
        <v>80</v>
      </c>
      <c r="AY136" s="14" t="s">
        <v>138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4" t="s">
        <v>86</v>
      </c>
      <c r="BK136" s="162">
        <f t="shared" si="9"/>
        <v>0</v>
      </c>
      <c r="BL136" s="14" t="s">
        <v>144</v>
      </c>
      <c r="BM136" s="161" t="s">
        <v>251</v>
      </c>
    </row>
    <row r="137" spans="1:65" s="2" customFormat="1" ht="21.75" customHeight="1">
      <c r="A137" s="26"/>
      <c r="B137" s="149"/>
      <c r="C137" s="150" t="s">
        <v>198</v>
      </c>
      <c r="D137" s="150" t="s">
        <v>140</v>
      </c>
      <c r="E137" s="151" t="s">
        <v>1884</v>
      </c>
      <c r="F137" s="152" t="s">
        <v>1885</v>
      </c>
      <c r="G137" s="153" t="s">
        <v>299</v>
      </c>
      <c r="H137" s="154">
        <v>1</v>
      </c>
      <c r="I137" s="178"/>
      <c r="J137" s="155">
        <f t="shared" si="0"/>
        <v>0</v>
      </c>
      <c r="K137" s="156"/>
      <c r="L137" s="27"/>
      <c r="M137" s="157" t="s">
        <v>1</v>
      </c>
      <c r="N137" s="158" t="s">
        <v>39</v>
      </c>
      <c r="O137" s="159">
        <v>0</v>
      </c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 t="s">
        <v>144</v>
      </c>
      <c r="AT137" s="161" t="s">
        <v>140</v>
      </c>
      <c r="AU137" s="161" t="s">
        <v>80</v>
      </c>
      <c r="AY137" s="14" t="s">
        <v>138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4" t="s">
        <v>86</v>
      </c>
      <c r="BK137" s="162">
        <f t="shared" si="9"/>
        <v>0</v>
      </c>
      <c r="BL137" s="14" t="s">
        <v>144</v>
      </c>
      <c r="BM137" s="161" t="s">
        <v>259</v>
      </c>
    </row>
    <row r="138" spans="1:65" s="2" customFormat="1" ht="16.5" customHeight="1">
      <c r="A138" s="26"/>
      <c r="B138" s="149"/>
      <c r="C138" s="163" t="s">
        <v>202</v>
      </c>
      <c r="D138" s="163" t="s">
        <v>322</v>
      </c>
      <c r="E138" s="164" t="s">
        <v>1886</v>
      </c>
      <c r="F138" s="165" t="s">
        <v>1887</v>
      </c>
      <c r="G138" s="166" t="s">
        <v>299</v>
      </c>
      <c r="H138" s="167">
        <v>1</v>
      </c>
      <c r="I138" s="180"/>
      <c r="J138" s="168">
        <f t="shared" si="0"/>
        <v>0</v>
      </c>
      <c r="K138" s="169"/>
      <c r="L138" s="170"/>
      <c r="M138" s="171" t="s">
        <v>1</v>
      </c>
      <c r="N138" s="172" t="s">
        <v>39</v>
      </c>
      <c r="O138" s="159">
        <v>0</v>
      </c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 t="s">
        <v>170</v>
      </c>
      <c r="AT138" s="161" t="s">
        <v>322</v>
      </c>
      <c r="AU138" s="161" t="s">
        <v>80</v>
      </c>
      <c r="AY138" s="14" t="s">
        <v>138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4" t="s">
        <v>86</v>
      </c>
      <c r="BK138" s="162">
        <f t="shared" si="9"/>
        <v>0</v>
      </c>
      <c r="BL138" s="14" t="s">
        <v>144</v>
      </c>
      <c r="BM138" s="161" t="s">
        <v>267</v>
      </c>
    </row>
    <row r="139" spans="1:65" s="2" customFormat="1" ht="16.5" customHeight="1">
      <c r="A139" s="26"/>
      <c r="B139" s="149"/>
      <c r="C139" s="150" t="s">
        <v>206</v>
      </c>
      <c r="D139" s="150" t="s">
        <v>140</v>
      </c>
      <c r="E139" s="151" t="s">
        <v>1888</v>
      </c>
      <c r="F139" s="152" t="s">
        <v>1889</v>
      </c>
      <c r="G139" s="153" t="s">
        <v>299</v>
      </c>
      <c r="H139" s="154">
        <v>10</v>
      </c>
      <c r="I139" s="178"/>
      <c r="J139" s="155">
        <f t="shared" si="0"/>
        <v>0</v>
      </c>
      <c r="K139" s="156"/>
      <c r="L139" s="27"/>
      <c r="M139" s="157" t="s">
        <v>1</v>
      </c>
      <c r="N139" s="158" t="s">
        <v>39</v>
      </c>
      <c r="O139" s="159">
        <v>0</v>
      </c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 t="s">
        <v>144</v>
      </c>
      <c r="AT139" s="161" t="s">
        <v>140</v>
      </c>
      <c r="AU139" s="161" t="s">
        <v>80</v>
      </c>
      <c r="AY139" s="14" t="s">
        <v>138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4" t="s">
        <v>86</v>
      </c>
      <c r="BK139" s="162">
        <f t="shared" si="9"/>
        <v>0</v>
      </c>
      <c r="BL139" s="14" t="s">
        <v>144</v>
      </c>
      <c r="BM139" s="161" t="s">
        <v>275</v>
      </c>
    </row>
    <row r="140" spans="1:65" s="2" customFormat="1" ht="16.5" customHeight="1">
      <c r="A140" s="26"/>
      <c r="B140" s="149"/>
      <c r="C140" s="163" t="s">
        <v>211</v>
      </c>
      <c r="D140" s="163" t="s">
        <v>322</v>
      </c>
      <c r="E140" s="164" t="s">
        <v>1890</v>
      </c>
      <c r="F140" s="165" t="s">
        <v>1891</v>
      </c>
      <c r="G140" s="166" t="s">
        <v>299</v>
      </c>
      <c r="H140" s="167">
        <v>10</v>
      </c>
      <c r="I140" s="180"/>
      <c r="J140" s="168">
        <f t="shared" si="0"/>
        <v>0</v>
      </c>
      <c r="K140" s="169"/>
      <c r="L140" s="170"/>
      <c r="M140" s="171" t="s">
        <v>1</v>
      </c>
      <c r="N140" s="172" t="s">
        <v>39</v>
      </c>
      <c r="O140" s="159">
        <v>0</v>
      </c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 t="s">
        <v>170</v>
      </c>
      <c r="AT140" s="161" t="s">
        <v>322</v>
      </c>
      <c r="AU140" s="161" t="s">
        <v>80</v>
      </c>
      <c r="AY140" s="14" t="s">
        <v>138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4" t="s">
        <v>86</v>
      </c>
      <c r="BK140" s="162">
        <f t="shared" si="9"/>
        <v>0</v>
      </c>
      <c r="BL140" s="14" t="s">
        <v>144</v>
      </c>
      <c r="BM140" s="161" t="s">
        <v>283</v>
      </c>
    </row>
    <row r="141" spans="1:65" s="2" customFormat="1" ht="16.5" customHeight="1">
      <c r="A141" s="26"/>
      <c r="B141" s="149"/>
      <c r="C141" s="150" t="s">
        <v>216</v>
      </c>
      <c r="D141" s="150" t="s">
        <v>140</v>
      </c>
      <c r="E141" s="151" t="s">
        <v>1892</v>
      </c>
      <c r="F141" s="152" t="s">
        <v>1893</v>
      </c>
      <c r="G141" s="153" t="s">
        <v>299</v>
      </c>
      <c r="H141" s="154">
        <v>9</v>
      </c>
      <c r="I141" s="178"/>
      <c r="J141" s="155">
        <f t="shared" si="0"/>
        <v>0</v>
      </c>
      <c r="K141" s="156"/>
      <c r="L141" s="27"/>
      <c r="M141" s="157" t="s">
        <v>1</v>
      </c>
      <c r="N141" s="158" t="s">
        <v>39</v>
      </c>
      <c r="O141" s="159">
        <v>0</v>
      </c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 t="s">
        <v>144</v>
      </c>
      <c r="AT141" s="161" t="s">
        <v>140</v>
      </c>
      <c r="AU141" s="161" t="s">
        <v>80</v>
      </c>
      <c r="AY141" s="14" t="s">
        <v>138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4" t="s">
        <v>86</v>
      </c>
      <c r="BK141" s="162">
        <f t="shared" si="9"/>
        <v>0</v>
      </c>
      <c r="BL141" s="14" t="s">
        <v>144</v>
      </c>
      <c r="BM141" s="161" t="s">
        <v>292</v>
      </c>
    </row>
    <row r="142" spans="1:65" s="2" customFormat="1" ht="16.5" customHeight="1">
      <c r="A142" s="26"/>
      <c r="B142" s="149"/>
      <c r="C142" s="163" t="s">
        <v>7</v>
      </c>
      <c r="D142" s="163" t="s">
        <v>322</v>
      </c>
      <c r="E142" s="164" t="s">
        <v>1894</v>
      </c>
      <c r="F142" s="165" t="s">
        <v>1895</v>
      </c>
      <c r="G142" s="166" t="s">
        <v>299</v>
      </c>
      <c r="H142" s="167">
        <v>9</v>
      </c>
      <c r="I142" s="180"/>
      <c r="J142" s="168">
        <f t="shared" si="0"/>
        <v>0</v>
      </c>
      <c r="K142" s="169"/>
      <c r="L142" s="170"/>
      <c r="M142" s="171" t="s">
        <v>1</v>
      </c>
      <c r="N142" s="172" t="s">
        <v>39</v>
      </c>
      <c r="O142" s="159">
        <v>0</v>
      </c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 t="s">
        <v>170</v>
      </c>
      <c r="AT142" s="161" t="s">
        <v>322</v>
      </c>
      <c r="AU142" s="161" t="s">
        <v>80</v>
      </c>
      <c r="AY142" s="14" t="s">
        <v>138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4" t="s">
        <v>86</v>
      </c>
      <c r="BK142" s="162">
        <f t="shared" si="9"/>
        <v>0</v>
      </c>
      <c r="BL142" s="14" t="s">
        <v>144</v>
      </c>
      <c r="BM142" s="161" t="s">
        <v>301</v>
      </c>
    </row>
    <row r="143" spans="1:65" s="2" customFormat="1" ht="16.5" customHeight="1">
      <c r="A143" s="26"/>
      <c r="B143" s="149"/>
      <c r="C143" s="150" t="s">
        <v>223</v>
      </c>
      <c r="D143" s="150" t="s">
        <v>140</v>
      </c>
      <c r="E143" s="151" t="s">
        <v>1896</v>
      </c>
      <c r="F143" s="152" t="s">
        <v>1897</v>
      </c>
      <c r="G143" s="153" t="s">
        <v>299</v>
      </c>
      <c r="H143" s="154">
        <v>500</v>
      </c>
      <c r="I143" s="178"/>
      <c r="J143" s="155">
        <f t="shared" si="0"/>
        <v>0</v>
      </c>
      <c r="K143" s="156"/>
      <c r="L143" s="27"/>
      <c r="M143" s="157" t="s">
        <v>1</v>
      </c>
      <c r="N143" s="158" t="s">
        <v>39</v>
      </c>
      <c r="O143" s="159">
        <v>0</v>
      </c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 t="s">
        <v>144</v>
      </c>
      <c r="AT143" s="161" t="s">
        <v>140</v>
      </c>
      <c r="AU143" s="161" t="s">
        <v>80</v>
      </c>
      <c r="AY143" s="14" t="s">
        <v>138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4" t="s">
        <v>86</v>
      </c>
      <c r="BK143" s="162">
        <f t="shared" si="9"/>
        <v>0</v>
      </c>
      <c r="BL143" s="14" t="s">
        <v>144</v>
      </c>
      <c r="BM143" s="161" t="s">
        <v>309</v>
      </c>
    </row>
    <row r="144" spans="1:65" s="2" customFormat="1" ht="16.5" customHeight="1">
      <c r="A144" s="26"/>
      <c r="B144" s="149"/>
      <c r="C144" s="163" t="s">
        <v>227</v>
      </c>
      <c r="D144" s="163" t="s">
        <v>322</v>
      </c>
      <c r="E144" s="164" t="s">
        <v>1898</v>
      </c>
      <c r="F144" s="165" t="s">
        <v>1899</v>
      </c>
      <c r="G144" s="166" t="s">
        <v>299</v>
      </c>
      <c r="H144" s="167">
        <v>520</v>
      </c>
      <c r="I144" s="180"/>
      <c r="J144" s="168">
        <f t="shared" si="0"/>
        <v>0</v>
      </c>
      <c r="K144" s="169"/>
      <c r="L144" s="170"/>
      <c r="M144" s="171" t="s">
        <v>1</v>
      </c>
      <c r="N144" s="172" t="s">
        <v>39</v>
      </c>
      <c r="O144" s="159">
        <v>0</v>
      </c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 t="s">
        <v>170</v>
      </c>
      <c r="AT144" s="161" t="s">
        <v>322</v>
      </c>
      <c r="AU144" s="161" t="s">
        <v>80</v>
      </c>
      <c r="AY144" s="14" t="s">
        <v>138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4" t="s">
        <v>86</v>
      </c>
      <c r="BK144" s="162">
        <f t="shared" si="9"/>
        <v>0</v>
      </c>
      <c r="BL144" s="14" t="s">
        <v>144</v>
      </c>
      <c r="BM144" s="161" t="s">
        <v>317</v>
      </c>
    </row>
    <row r="145" spans="1:65" s="2" customFormat="1" ht="16.5" customHeight="1">
      <c r="A145" s="26"/>
      <c r="B145" s="149"/>
      <c r="C145" s="150" t="s">
        <v>231</v>
      </c>
      <c r="D145" s="150" t="s">
        <v>140</v>
      </c>
      <c r="E145" s="151" t="s">
        <v>1900</v>
      </c>
      <c r="F145" s="152" t="s">
        <v>1901</v>
      </c>
      <c r="G145" s="153" t="s">
        <v>1902</v>
      </c>
      <c r="H145" s="154">
        <v>6</v>
      </c>
      <c r="I145" s="178"/>
      <c r="J145" s="155">
        <f t="shared" si="0"/>
        <v>0</v>
      </c>
      <c r="K145" s="156"/>
      <c r="L145" s="27"/>
      <c r="M145" s="157" t="s">
        <v>1</v>
      </c>
      <c r="N145" s="158" t="s">
        <v>39</v>
      </c>
      <c r="O145" s="159">
        <v>0</v>
      </c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 t="s">
        <v>144</v>
      </c>
      <c r="AT145" s="161" t="s">
        <v>140</v>
      </c>
      <c r="AU145" s="161" t="s">
        <v>80</v>
      </c>
      <c r="AY145" s="14" t="s">
        <v>138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4" t="s">
        <v>86</v>
      </c>
      <c r="BK145" s="162">
        <f t="shared" si="9"/>
        <v>0</v>
      </c>
      <c r="BL145" s="14" t="s">
        <v>144</v>
      </c>
      <c r="BM145" s="161" t="s">
        <v>326</v>
      </c>
    </row>
    <row r="146" spans="1:65" s="2" customFormat="1" ht="16.5" customHeight="1">
      <c r="A146" s="26"/>
      <c r="B146" s="149"/>
      <c r="C146" s="163" t="s">
        <v>235</v>
      </c>
      <c r="D146" s="163" t="s">
        <v>322</v>
      </c>
      <c r="E146" s="164" t="s">
        <v>1903</v>
      </c>
      <c r="F146" s="165" t="s">
        <v>1904</v>
      </c>
      <c r="G146" s="166" t="s">
        <v>1902</v>
      </c>
      <c r="H146" s="167">
        <v>6</v>
      </c>
      <c r="I146" s="180"/>
      <c r="J146" s="168">
        <f t="shared" si="0"/>
        <v>0</v>
      </c>
      <c r="K146" s="169"/>
      <c r="L146" s="170"/>
      <c r="M146" s="171" t="s">
        <v>1</v>
      </c>
      <c r="N146" s="172" t="s">
        <v>39</v>
      </c>
      <c r="O146" s="159">
        <v>0</v>
      </c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 t="s">
        <v>170</v>
      </c>
      <c r="AT146" s="161" t="s">
        <v>322</v>
      </c>
      <c r="AU146" s="161" t="s">
        <v>80</v>
      </c>
      <c r="AY146" s="14" t="s">
        <v>138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4" t="s">
        <v>86</v>
      </c>
      <c r="BK146" s="162">
        <f t="shared" si="9"/>
        <v>0</v>
      </c>
      <c r="BL146" s="14" t="s">
        <v>144</v>
      </c>
      <c r="BM146" s="161" t="s">
        <v>334</v>
      </c>
    </row>
    <row r="147" spans="1:65" s="2" customFormat="1" ht="16.5" customHeight="1">
      <c r="A147" s="26"/>
      <c r="B147" s="149"/>
      <c r="C147" s="150" t="s">
        <v>239</v>
      </c>
      <c r="D147" s="150" t="s">
        <v>140</v>
      </c>
      <c r="E147" s="151" t="s">
        <v>1905</v>
      </c>
      <c r="F147" s="152" t="s">
        <v>1906</v>
      </c>
      <c r="G147" s="153" t="s">
        <v>299</v>
      </c>
      <c r="H147" s="154">
        <v>75</v>
      </c>
      <c r="I147" s="178"/>
      <c r="J147" s="155">
        <f t="shared" si="0"/>
        <v>0</v>
      </c>
      <c r="K147" s="156"/>
      <c r="L147" s="27"/>
      <c r="M147" s="157" t="s">
        <v>1</v>
      </c>
      <c r="N147" s="158" t="s">
        <v>39</v>
      </c>
      <c r="O147" s="159">
        <v>0</v>
      </c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 t="s">
        <v>144</v>
      </c>
      <c r="AT147" s="161" t="s">
        <v>140</v>
      </c>
      <c r="AU147" s="161" t="s">
        <v>80</v>
      </c>
      <c r="AY147" s="14" t="s">
        <v>138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4" t="s">
        <v>86</v>
      </c>
      <c r="BK147" s="162">
        <f t="shared" si="9"/>
        <v>0</v>
      </c>
      <c r="BL147" s="14" t="s">
        <v>144</v>
      </c>
      <c r="BM147" s="161" t="s">
        <v>342</v>
      </c>
    </row>
    <row r="148" spans="1:65" s="2" customFormat="1" ht="16.5" customHeight="1">
      <c r="A148" s="26"/>
      <c r="B148" s="149"/>
      <c r="C148" s="163" t="s">
        <v>243</v>
      </c>
      <c r="D148" s="163" t="s">
        <v>322</v>
      </c>
      <c r="E148" s="164" t="s">
        <v>1907</v>
      </c>
      <c r="F148" s="165" t="s">
        <v>1908</v>
      </c>
      <c r="G148" s="166" t="s">
        <v>299</v>
      </c>
      <c r="H148" s="167">
        <v>75</v>
      </c>
      <c r="I148" s="180"/>
      <c r="J148" s="168">
        <f t="shared" si="0"/>
        <v>0</v>
      </c>
      <c r="K148" s="169"/>
      <c r="L148" s="170"/>
      <c r="M148" s="171" t="s">
        <v>1</v>
      </c>
      <c r="N148" s="172" t="s">
        <v>39</v>
      </c>
      <c r="O148" s="159">
        <v>0</v>
      </c>
      <c r="P148" s="159">
        <f t="shared" si="1"/>
        <v>0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 t="s">
        <v>170</v>
      </c>
      <c r="AT148" s="161" t="s">
        <v>322</v>
      </c>
      <c r="AU148" s="161" t="s">
        <v>80</v>
      </c>
      <c r="AY148" s="14" t="s">
        <v>138</v>
      </c>
      <c r="BE148" s="162">
        <f t="shared" si="4"/>
        <v>0</v>
      </c>
      <c r="BF148" s="162">
        <f t="shared" si="5"/>
        <v>0</v>
      </c>
      <c r="BG148" s="162">
        <f t="shared" si="6"/>
        <v>0</v>
      </c>
      <c r="BH148" s="162">
        <f t="shared" si="7"/>
        <v>0</v>
      </c>
      <c r="BI148" s="162">
        <f t="shared" si="8"/>
        <v>0</v>
      </c>
      <c r="BJ148" s="14" t="s">
        <v>86</v>
      </c>
      <c r="BK148" s="162">
        <f t="shared" si="9"/>
        <v>0</v>
      </c>
      <c r="BL148" s="14" t="s">
        <v>144</v>
      </c>
      <c r="BM148" s="161" t="s">
        <v>350</v>
      </c>
    </row>
    <row r="149" spans="1:65" s="2" customFormat="1" ht="16.5" customHeight="1">
      <c r="A149" s="26"/>
      <c r="B149" s="149"/>
      <c r="C149" s="150" t="s">
        <v>247</v>
      </c>
      <c r="D149" s="150" t="s">
        <v>140</v>
      </c>
      <c r="E149" s="151" t="s">
        <v>1909</v>
      </c>
      <c r="F149" s="152" t="s">
        <v>1910</v>
      </c>
      <c r="G149" s="153" t="s">
        <v>299</v>
      </c>
      <c r="H149" s="154">
        <v>11</v>
      </c>
      <c r="I149" s="178"/>
      <c r="J149" s="155">
        <f t="shared" si="0"/>
        <v>0</v>
      </c>
      <c r="K149" s="156"/>
      <c r="L149" s="27"/>
      <c r="M149" s="157" t="s">
        <v>1</v>
      </c>
      <c r="N149" s="158" t="s">
        <v>39</v>
      </c>
      <c r="O149" s="159">
        <v>0</v>
      </c>
      <c r="P149" s="159">
        <f t="shared" si="1"/>
        <v>0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 t="s">
        <v>144</v>
      </c>
      <c r="AT149" s="161" t="s">
        <v>140</v>
      </c>
      <c r="AU149" s="161" t="s">
        <v>80</v>
      </c>
      <c r="AY149" s="14" t="s">
        <v>138</v>
      </c>
      <c r="BE149" s="162">
        <f t="shared" si="4"/>
        <v>0</v>
      </c>
      <c r="BF149" s="162">
        <f t="shared" si="5"/>
        <v>0</v>
      </c>
      <c r="BG149" s="162">
        <f t="shared" si="6"/>
        <v>0</v>
      </c>
      <c r="BH149" s="162">
        <f t="shared" si="7"/>
        <v>0</v>
      </c>
      <c r="BI149" s="162">
        <f t="shared" si="8"/>
        <v>0</v>
      </c>
      <c r="BJ149" s="14" t="s">
        <v>86</v>
      </c>
      <c r="BK149" s="162">
        <f t="shared" si="9"/>
        <v>0</v>
      </c>
      <c r="BL149" s="14" t="s">
        <v>144</v>
      </c>
      <c r="BM149" s="161" t="s">
        <v>358</v>
      </c>
    </row>
    <row r="150" spans="1:65" s="2" customFormat="1" ht="16.5" customHeight="1">
      <c r="A150" s="26"/>
      <c r="B150" s="149"/>
      <c r="C150" s="163" t="s">
        <v>251</v>
      </c>
      <c r="D150" s="163" t="s">
        <v>322</v>
      </c>
      <c r="E150" s="164" t="s">
        <v>1911</v>
      </c>
      <c r="F150" s="165" t="s">
        <v>1912</v>
      </c>
      <c r="G150" s="166" t="s">
        <v>299</v>
      </c>
      <c r="H150" s="167">
        <v>11</v>
      </c>
      <c r="I150" s="180"/>
      <c r="J150" s="168">
        <f t="shared" si="0"/>
        <v>0</v>
      </c>
      <c r="K150" s="169"/>
      <c r="L150" s="170"/>
      <c r="M150" s="171" t="s">
        <v>1</v>
      </c>
      <c r="N150" s="172" t="s">
        <v>39</v>
      </c>
      <c r="O150" s="159">
        <v>0</v>
      </c>
      <c r="P150" s="159">
        <f t="shared" si="1"/>
        <v>0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 t="s">
        <v>170</v>
      </c>
      <c r="AT150" s="161" t="s">
        <v>322</v>
      </c>
      <c r="AU150" s="161" t="s">
        <v>80</v>
      </c>
      <c r="AY150" s="14" t="s">
        <v>138</v>
      </c>
      <c r="BE150" s="162">
        <f t="shared" si="4"/>
        <v>0</v>
      </c>
      <c r="BF150" s="162">
        <f t="shared" si="5"/>
        <v>0</v>
      </c>
      <c r="BG150" s="162">
        <f t="shared" si="6"/>
        <v>0</v>
      </c>
      <c r="BH150" s="162">
        <f t="shared" si="7"/>
        <v>0</v>
      </c>
      <c r="BI150" s="162">
        <f t="shared" si="8"/>
        <v>0</v>
      </c>
      <c r="BJ150" s="14" t="s">
        <v>86</v>
      </c>
      <c r="BK150" s="162">
        <f t="shared" si="9"/>
        <v>0</v>
      </c>
      <c r="BL150" s="14" t="s">
        <v>144</v>
      </c>
      <c r="BM150" s="161" t="s">
        <v>366</v>
      </c>
    </row>
    <row r="151" spans="1:65" s="2" customFormat="1" ht="16.5" customHeight="1">
      <c r="A151" s="26"/>
      <c r="B151" s="149"/>
      <c r="C151" s="150" t="s">
        <v>255</v>
      </c>
      <c r="D151" s="150" t="s">
        <v>140</v>
      </c>
      <c r="E151" s="151" t="s">
        <v>1913</v>
      </c>
      <c r="F151" s="152" t="s">
        <v>1914</v>
      </c>
      <c r="G151" s="153" t="s">
        <v>299</v>
      </c>
      <c r="H151" s="154">
        <v>11</v>
      </c>
      <c r="I151" s="178"/>
      <c r="J151" s="155">
        <f t="shared" si="0"/>
        <v>0</v>
      </c>
      <c r="K151" s="156"/>
      <c r="L151" s="27"/>
      <c r="M151" s="157" t="s">
        <v>1</v>
      </c>
      <c r="N151" s="158" t="s">
        <v>39</v>
      </c>
      <c r="O151" s="159">
        <v>0</v>
      </c>
      <c r="P151" s="159">
        <f t="shared" si="1"/>
        <v>0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 t="s">
        <v>144</v>
      </c>
      <c r="AT151" s="161" t="s">
        <v>140</v>
      </c>
      <c r="AU151" s="161" t="s">
        <v>80</v>
      </c>
      <c r="AY151" s="14" t="s">
        <v>138</v>
      </c>
      <c r="BE151" s="162">
        <f t="shared" si="4"/>
        <v>0</v>
      </c>
      <c r="BF151" s="162">
        <f t="shared" si="5"/>
        <v>0</v>
      </c>
      <c r="BG151" s="162">
        <f t="shared" si="6"/>
        <v>0</v>
      </c>
      <c r="BH151" s="162">
        <f t="shared" si="7"/>
        <v>0</v>
      </c>
      <c r="BI151" s="162">
        <f t="shared" si="8"/>
        <v>0</v>
      </c>
      <c r="BJ151" s="14" t="s">
        <v>86</v>
      </c>
      <c r="BK151" s="162">
        <f t="shared" si="9"/>
        <v>0</v>
      </c>
      <c r="BL151" s="14" t="s">
        <v>144</v>
      </c>
      <c r="BM151" s="161" t="s">
        <v>374</v>
      </c>
    </row>
    <row r="152" spans="1:65" s="2" customFormat="1" ht="16.5" customHeight="1">
      <c r="A152" s="26"/>
      <c r="B152" s="149"/>
      <c r="C152" s="163" t="s">
        <v>259</v>
      </c>
      <c r="D152" s="163" t="s">
        <v>322</v>
      </c>
      <c r="E152" s="164" t="s">
        <v>1915</v>
      </c>
      <c r="F152" s="165" t="s">
        <v>1916</v>
      </c>
      <c r="G152" s="166" t="s">
        <v>299</v>
      </c>
      <c r="H152" s="167">
        <v>11</v>
      </c>
      <c r="I152" s="180"/>
      <c r="J152" s="168">
        <f t="shared" si="0"/>
        <v>0</v>
      </c>
      <c r="K152" s="169"/>
      <c r="L152" s="170"/>
      <c r="M152" s="171" t="s">
        <v>1</v>
      </c>
      <c r="N152" s="172" t="s">
        <v>39</v>
      </c>
      <c r="O152" s="159">
        <v>0</v>
      </c>
      <c r="P152" s="159">
        <f t="shared" si="1"/>
        <v>0</v>
      </c>
      <c r="Q152" s="159">
        <v>0</v>
      </c>
      <c r="R152" s="159">
        <f t="shared" si="2"/>
        <v>0</v>
      </c>
      <c r="S152" s="159">
        <v>0</v>
      </c>
      <c r="T152" s="160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 t="s">
        <v>170</v>
      </c>
      <c r="AT152" s="161" t="s">
        <v>322</v>
      </c>
      <c r="AU152" s="161" t="s">
        <v>80</v>
      </c>
      <c r="AY152" s="14" t="s">
        <v>138</v>
      </c>
      <c r="BE152" s="162">
        <f t="shared" si="4"/>
        <v>0</v>
      </c>
      <c r="BF152" s="162">
        <f t="shared" si="5"/>
        <v>0</v>
      </c>
      <c r="BG152" s="162">
        <f t="shared" si="6"/>
        <v>0</v>
      </c>
      <c r="BH152" s="162">
        <f t="shared" si="7"/>
        <v>0</v>
      </c>
      <c r="BI152" s="162">
        <f t="shared" si="8"/>
        <v>0</v>
      </c>
      <c r="BJ152" s="14" t="s">
        <v>86</v>
      </c>
      <c r="BK152" s="162">
        <f t="shared" si="9"/>
        <v>0</v>
      </c>
      <c r="BL152" s="14" t="s">
        <v>144</v>
      </c>
      <c r="BM152" s="161" t="s">
        <v>382</v>
      </c>
    </row>
    <row r="153" spans="1:65" s="2" customFormat="1" ht="16.5" customHeight="1">
      <c r="A153" s="26"/>
      <c r="B153" s="149"/>
      <c r="C153" s="150" t="s">
        <v>263</v>
      </c>
      <c r="D153" s="150" t="s">
        <v>140</v>
      </c>
      <c r="E153" s="151" t="s">
        <v>1917</v>
      </c>
      <c r="F153" s="152" t="s">
        <v>1918</v>
      </c>
      <c r="G153" s="153" t="s">
        <v>299</v>
      </c>
      <c r="H153" s="154">
        <v>1</v>
      </c>
      <c r="I153" s="178"/>
      <c r="J153" s="155">
        <f t="shared" si="0"/>
        <v>0</v>
      </c>
      <c r="K153" s="156"/>
      <c r="L153" s="27"/>
      <c r="M153" s="157" t="s">
        <v>1</v>
      </c>
      <c r="N153" s="158" t="s">
        <v>39</v>
      </c>
      <c r="O153" s="159">
        <v>0</v>
      </c>
      <c r="P153" s="159">
        <f t="shared" si="1"/>
        <v>0</v>
      </c>
      <c r="Q153" s="159">
        <v>0</v>
      </c>
      <c r="R153" s="159">
        <f t="shared" si="2"/>
        <v>0</v>
      </c>
      <c r="S153" s="159">
        <v>0</v>
      </c>
      <c r="T153" s="160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 t="s">
        <v>144</v>
      </c>
      <c r="AT153" s="161" t="s">
        <v>140</v>
      </c>
      <c r="AU153" s="161" t="s">
        <v>80</v>
      </c>
      <c r="AY153" s="14" t="s">
        <v>138</v>
      </c>
      <c r="BE153" s="162">
        <f t="shared" si="4"/>
        <v>0</v>
      </c>
      <c r="BF153" s="162">
        <f t="shared" si="5"/>
        <v>0</v>
      </c>
      <c r="BG153" s="162">
        <f t="shared" si="6"/>
        <v>0</v>
      </c>
      <c r="BH153" s="162">
        <f t="shared" si="7"/>
        <v>0</v>
      </c>
      <c r="BI153" s="162">
        <f t="shared" si="8"/>
        <v>0</v>
      </c>
      <c r="BJ153" s="14" t="s">
        <v>86</v>
      </c>
      <c r="BK153" s="162">
        <f t="shared" si="9"/>
        <v>0</v>
      </c>
      <c r="BL153" s="14" t="s">
        <v>144</v>
      </c>
      <c r="BM153" s="161" t="s">
        <v>390</v>
      </c>
    </row>
    <row r="154" spans="1:65" s="2" customFormat="1" ht="16.5" customHeight="1">
      <c r="A154" s="26"/>
      <c r="B154" s="149"/>
      <c r="C154" s="163" t="s">
        <v>267</v>
      </c>
      <c r="D154" s="163" t="s">
        <v>322</v>
      </c>
      <c r="E154" s="164" t="s">
        <v>1919</v>
      </c>
      <c r="F154" s="165" t="s">
        <v>1920</v>
      </c>
      <c r="G154" s="166" t="s">
        <v>299</v>
      </c>
      <c r="H154" s="167">
        <v>1</v>
      </c>
      <c r="I154" s="180"/>
      <c r="J154" s="168">
        <f t="shared" si="0"/>
        <v>0</v>
      </c>
      <c r="K154" s="169"/>
      <c r="L154" s="170"/>
      <c r="M154" s="171" t="s">
        <v>1</v>
      </c>
      <c r="N154" s="172" t="s">
        <v>39</v>
      </c>
      <c r="O154" s="159">
        <v>0</v>
      </c>
      <c r="P154" s="159">
        <f t="shared" si="1"/>
        <v>0</v>
      </c>
      <c r="Q154" s="159">
        <v>0</v>
      </c>
      <c r="R154" s="159">
        <f t="shared" si="2"/>
        <v>0</v>
      </c>
      <c r="S154" s="159">
        <v>0</v>
      </c>
      <c r="T154" s="160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 t="s">
        <v>170</v>
      </c>
      <c r="AT154" s="161" t="s">
        <v>322</v>
      </c>
      <c r="AU154" s="161" t="s">
        <v>80</v>
      </c>
      <c r="AY154" s="14" t="s">
        <v>138</v>
      </c>
      <c r="BE154" s="162">
        <f t="shared" si="4"/>
        <v>0</v>
      </c>
      <c r="BF154" s="162">
        <f t="shared" si="5"/>
        <v>0</v>
      </c>
      <c r="BG154" s="162">
        <f t="shared" si="6"/>
        <v>0</v>
      </c>
      <c r="BH154" s="162">
        <f t="shared" si="7"/>
        <v>0</v>
      </c>
      <c r="BI154" s="162">
        <f t="shared" si="8"/>
        <v>0</v>
      </c>
      <c r="BJ154" s="14" t="s">
        <v>86</v>
      </c>
      <c r="BK154" s="162">
        <f t="shared" si="9"/>
        <v>0</v>
      </c>
      <c r="BL154" s="14" t="s">
        <v>144</v>
      </c>
      <c r="BM154" s="161" t="s">
        <v>399</v>
      </c>
    </row>
    <row r="155" spans="1:65" s="2" customFormat="1" ht="16.5" customHeight="1">
      <c r="A155" s="26"/>
      <c r="B155" s="149"/>
      <c r="C155" s="150" t="s">
        <v>271</v>
      </c>
      <c r="D155" s="150" t="s">
        <v>140</v>
      </c>
      <c r="E155" s="151" t="s">
        <v>1921</v>
      </c>
      <c r="F155" s="152" t="s">
        <v>1922</v>
      </c>
      <c r="G155" s="153" t="s">
        <v>299</v>
      </c>
      <c r="H155" s="154">
        <v>8</v>
      </c>
      <c r="I155" s="178"/>
      <c r="J155" s="155">
        <f t="shared" ref="J155:J175" si="10">ROUND(I155*H155,2)</f>
        <v>0</v>
      </c>
      <c r="K155" s="156"/>
      <c r="L155" s="27"/>
      <c r="M155" s="157" t="s">
        <v>1</v>
      </c>
      <c r="N155" s="158" t="s">
        <v>39</v>
      </c>
      <c r="O155" s="159">
        <v>0</v>
      </c>
      <c r="P155" s="159">
        <f t="shared" ref="P155:P175" si="11">O155*H155</f>
        <v>0</v>
      </c>
      <c r="Q155" s="159">
        <v>0</v>
      </c>
      <c r="R155" s="159">
        <f t="shared" ref="R155:R175" si="12">Q155*H155</f>
        <v>0</v>
      </c>
      <c r="S155" s="159">
        <v>0</v>
      </c>
      <c r="T155" s="160">
        <f t="shared" ref="T155:T175" si="13"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 t="s">
        <v>144</v>
      </c>
      <c r="AT155" s="161" t="s">
        <v>140</v>
      </c>
      <c r="AU155" s="161" t="s">
        <v>80</v>
      </c>
      <c r="AY155" s="14" t="s">
        <v>138</v>
      </c>
      <c r="BE155" s="162">
        <f t="shared" ref="BE155:BE175" si="14">IF(N155="základná",J155,0)</f>
        <v>0</v>
      </c>
      <c r="BF155" s="162">
        <f t="shared" ref="BF155:BF175" si="15">IF(N155="znížená",J155,0)</f>
        <v>0</v>
      </c>
      <c r="BG155" s="162">
        <f t="shared" ref="BG155:BG175" si="16">IF(N155="zákl. prenesená",J155,0)</f>
        <v>0</v>
      </c>
      <c r="BH155" s="162">
        <f t="shared" ref="BH155:BH175" si="17">IF(N155="zníž. prenesená",J155,0)</f>
        <v>0</v>
      </c>
      <c r="BI155" s="162">
        <f t="shared" ref="BI155:BI175" si="18">IF(N155="nulová",J155,0)</f>
        <v>0</v>
      </c>
      <c r="BJ155" s="14" t="s">
        <v>86</v>
      </c>
      <c r="BK155" s="162">
        <f t="shared" ref="BK155:BK175" si="19">ROUND(I155*H155,2)</f>
        <v>0</v>
      </c>
      <c r="BL155" s="14" t="s">
        <v>144</v>
      </c>
      <c r="BM155" s="161" t="s">
        <v>407</v>
      </c>
    </row>
    <row r="156" spans="1:65" s="2" customFormat="1" ht="16.5" customHeight="1">
      <c r="A156" s="26"/>
      <c r="B156" s="149"/>
      <c r="C156" s="163" t="s">
        <v>275</v>
      </c>
      <c r="D156" s="163" t="s">
        <v>322</v>
      </c>
      <c r="E156" s="164" t="s">
        <v>1923</v>
      </c>
      <c r="F156" s="165" t="s">
        <v>1924</v>
      </c>
      <c r="G156" s="166" t="s">
        <v>299</v>
      </c>
      <c r="H156" s="167">
        <v>8</v>
      </c>
      <c r="I156" s="180"/>
      <c r="J156" s="168">
        <f t="shared" si="10"/>
        <v>0</v>
      </c>
      <c r="K156" s="169"/>
      <c r="L156" s="170"/>
      <c r="M156" s="171" t="s">
        <v>1</v>
      </c>
      <c r="N156" s="172" t="s">
        <v>39</v>
      </c>
      <c r="O156" s="159">
        <v>0</v>
      </c>
      <c r="P156" s="159">
        <f t="shared" si="11"/>
        <v>0</v>
      </c>
      <c r="Q156" s="159">
        <v>0</v>
      </c>
      <c r="R156" s="159">
        <f t="shared" si="12"/>
        <v>0</v>
      </c>
      <c r="S156" s="159">
        <v>0</v>
      </c>
      <c r="T156" s="160">
        <f t="shared" si="1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 t="s">
        <v>170</v>
      </c>
      <c r="AT156" s="161" t="s">
        <v>322</v>
      </c>
      <c r="AU156" s="161" t="s">
        <v>80</v>
      </c>
      <c r="AY156" s="14" t="s">
        <v>138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4" t="s">
        <v>86</v>
      </c>
      <c r="BK156" s="162">
        <f t="shared" si="19"/>
        <v>0</v>
      </c>
      <c r="BL156" s="14" t="s">
        <v>144</v>
      </c>
      <c r="BM156" s="161" t="s">
        <v>415</v>
      </c>
    </row>
    <row r="157" spans="1:65" s="2" customFormat="1" ht="16.5" customHeight="1">
      <c r="A157" s="26"/>
      <c r="B157" s="149"/>
      <c r="C157" s="150" t="s">
        <v>279</v>
      </c>
      <c r="D157" s="150" t="s">
        <v>140</v>
      </c>
      <c r="E157" s="151" t="s">
        <v>1925</v>
      </c>
      <c r="F157" s="152" t="s">
        <v>1926</v>
      </c>
      <c r="G157" s="153" t="s">
        <v>299</v>
      </c>
      <c r="H157" s="154">
        <v>2</v>
      </c>
      <c r="I157" s="178"/>
      <c r="J157" s="155">
        <f t="shared" si="10"/>
        <v>0</v>
      </c>
      <c r="K157" s="156"/>
      <c r="L157" s="27"/>
      <c r="M157" s="157" t="s">
        <v>1</v>
      </c>
      <c r="N157" s="158" t="s">
        <v>39</v>
      </c>
      <c r="O157" s="159">
        <v>0</v>
      </c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 t="s">
        <v>144</v>
      </c>
      <c r="AT157" s="161" t="s">
        <v>140</v>
      </c>
      <c r="AU157" s="161" t="s">
        <v>80</v>
      </c>
      <c r="AY157" s="14" t="s">
        <v>138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4" t="s">
        <v>86</v>
      </c>
      <c r="BK157" s="162">
        <f t="shared" si="19"/>
        <v>0</v>
      </c>
      <c r="BL157" s="14" t="s">
        <v>144</v>
      </c>
      <c r="BM157" s="161" t="s">
        <v>423</v>
      </c>
    </row>
    <row r="158" spans="1:65" s="2" customFormat="1" ht="16.5" customHeight="1">
      <c r="A158" s="26"/>
      <c r="B158" s="149"/>
      <c r="C158" s="163" t="s">
        <v>283</v>
      </c>
      <c r="D158" s="163" t="s">
        <v>322</v>
      </c>
      <c r="E158" s="164" t="s">
        <v>1927</v>
      </c>
      <c r="F158" s="165" t="s">
        <v>1928</v>
      </c>
      <c r="G158" s="166" t="s">
        <v>299</v>
      </c>
      <c r="H158" s="167">
        <v>2</v>
      </c>
      <c r="I158" s="180"/>
      <c r="J158" s="168">
        <f t="shared" si="10"/>
        <v>0</v>
      </c>
      <c r="K158" s="169"/>
      <c r="L158" s="170"/>
      <c r="M158" s="171" t="s">
        <v>1</v>
      </c>
      <c r="N158" s="172" t="s">
        <v>39</v>
      </c>
      <c r="O158" s="159">
        <v>0</v>
      </c>
      <c r="P158" s="159">
        <f t="shared" si="11"/>
        <v>0</v>
      </c>
      <c r="Q158" s="159">
        <v>0</v>
      </c>
      <c r="R158" s="159">
        <f t="shared" si="12"/>
        <v>0</v>
      </c>
      <c r="S158" s="159">
        <v>0</v>
      </c>
      <c r="T158" s="160">
        <f t="shared" si="1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 t="s">
        <v>170</v>
      </c>
      <c r="AT158" s="161" t="s">
        <v>322</v>
      </c>
      <c r="AU158" s="161" t="s">
        <v>80</v>
      </c>
      <c r="AY158" s="14" t="s">
        <v>138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4" t="s">
        <v>86</v>
      </c>
      <c r="BK158" s="162">
        <f t="shared" si="19"/>
        <v>0</v>
      </c>
      <c r="BL158" s="14" t="s">
        <v>144</v>
      </c>
      <c r="BM158" s="161" t="s">
        <v>431</v>
      </c>
    </row>
    <row r="159" spans="1:65" s="2" customFormat="1" ht="16.5" customHeight="1">
      <c r="A159" s="26"/>
      <c r="B159" s="149"/>
      <c r="C159" s="150" t="s">
        <v>288</v>
      </c>
      <c r="D159" s="150" t="s">
        <v>140</v>
      </c>
      <c r="E159" s="151" t="s">
        <v>1929</v>
      </c>
      <c r="F159" s="152" t="s">
        <v>1930</v>
      </c>
      <c r="G159" s="153" t="s">
        <v>299</v>
      </c>
      <c r="H159" s="154">
        <v>7</v>
      </c>
      <c r="I159" s="178"/>
      <c r="J159" s="155">
        <f t="shared" si="10"/>
        <v>0</v>
      </c>
      <c r="K159" s="156"/>
      <c r="L159" s="27"/>
      <c r="M159" s="157" t="s">
        <v>1</v>
      </c>
      <c r="N159" s="158" t="s">
        <v>39</v>
      </c>
      <c r="O159" s="159">
        <v>0</v>
      </c>
      <c r="P159" s="159">
        <f t="shared" si="11"/>
        <v>0</v>
      </c>
      <c r="Q159" s="159">
        <v>0</v>
      </c>
      <c r="R159" s="159">
        <f t="shared" si="12"/>
        <v>0</v>
      </c>
      <c r="S159" s="159">
        <v>0</v>
      </c>
      <c r="T159" s="160">
        <f t="shared" si="1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 t="s">
        <v>144</v>
      </c>
      <c r="AT159" s="161" t="s">
        <v>140</v>
      </c>
      <c r="AU159" s="161" t="s">
        <v>80</v>
      </c>
      <c r="AY159" s="14" t="s">
        <v>138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4" t="s">
        <v>86</v>
      </c>
      <c r="BK159" s="162">
        <f t="shared" si="19"/>
        <v>0</v>
      </c>
      <c r="BL159" s="14" t="s">
        <v>144</v>
      </c>
      <c r="BM159" s="161" t="s">
        <v>439</v>
      </c>
    </row>
    <row r="160" spans="1:65" s="2" customFormat="1" ht="16.5" customHeight="1">
      <c r="A160" s="26"/>
      <c r="B160" s="149"/>
      <c r="C160" s="163" t="s">
        <v>292</v>
      </c>
      <c r="D160" s="163" t="s">
        <v>322</v>
      </c>
      <c r="E160" s="164" t="s">
        <v>1931</v>
      </c>
      <c r="F160" s="165" t="s">
        <v>1932</v>
      </c>
      <c r="G160" s="166" t="s">
        <v>299</v>
      </c>
      <c r="H160" s="167">
        <v>7</v>
      </c>
      <c r="I160" s="180"/>
      <c r="J160" s="168">
        <f t="shared" si="10"/>
        <v>0</v>
      </c>
      <c r="K160" s="169"/>
      <c r="L160" s="170"/>
      <c r="M160" s="171" t="s">
        <v>1</v>
      </c>
      <c r="N160" s="172" t="s">
        <v>39</v>
      </c>
      <c r="O160" s="159">
        <v>0</v>
      </c>
      <c r="P160" s="159">
        <f t="shared" si="11"/>
        <v>0</v>
      </c>
      <c r="Q160" s="159">
        <v>0</v>
      </c>
      <c r="R160" s="159">
        <f t="shared" si="12"/>
        <v>0</v>
      </c>
      <c r="S160" s="159">
        <v>0</v>
      </c>
      <c r="T160" s="160">
        <f t="shared" si="1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 t="s">
        <v>170</v>
      </c>
      <c r="AT160" s="161" t="s">
        <v>322</v>
      </c>
      <c r="AU160" s="161" t="s">
        <v>80</v>
      </c>
      <c r="AY160" s="14" t="s">
        <v>138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4" t="s">
        <v>86</v>
      </c>
      <c r="BK160" s="162">
        <f t="shared" si="19"/>
        <v>0</v>
      </c>
      <c r="BL160" s="14" t="s">
        <v>144</v>
      </c>
      <c r="BM160" s="161" t="s">
        <v>447</v>
      </c>
    </row>
    <row r="161" spans="1:65" s="2" customFormat="1" ht="24.2" customHeight="1">
      <c r="A161" s="26"/>
      <c r="B161" s="149"/>
      <c r="C161" s="150" t="s">
        <v>296</v>
      </c>
      <c r="D161" s="150" t="s">
        <v>140</v>
      </c>
      <c r="E161" s="151" t="s">
        <v>1933</v>
      </c>
      <c r="F161" s="152" t="s">
        <v>1934</v>
      </c>
      <c r="G161" s="153" t="s">
        <v>299</v>
      </c>
      <c r="H161" s="154">
        <v>3</v>
      </c>
      <c r="I161" s="178"/>
      <c r="J161" s="155">
        <f t="shared" si="10"/>
        <v>0</v>
      </c>
      <c r="K161" s="156"/>
      <c r="L161" s="27"/>
      <c r="M161" s="157" t="s">
        <v>1</v>
      </c>
      <c r="N161" s="158" t="s">
        <v>39</v>
      </c>
      <c r="O161" s="159">
        <v>0</v>
      </c>
      <c r="P161" s="159">
        <f t="shared" si="11"/>
        <v>0</v>
      </c>
      <c r="Q161" s="159">
        <v>0</v>
      </c>
      <c r="R161" s="159">
        <f t="shared" si="12"/>
        <v>0</v>
      </c>
      <c r="S161" s="159">
        <v>0</v>
      </c>
      <c r="T161" s="160">
        <f t="shared" si="13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 t="s">
        <v>144</v>
      </c>
      <c r="AT161" s="161" t="s">
        <v>140</v>
      </c>
      <c r="AU161" s="161" t="s">
        <v>80</v>
      </c>
      <c r="AY161" s="14" t="s">
        <v>138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4" t="s">
        <v>86</v>
      </c>
      <c r="BK161" s="162">
        <f t="shared" si="19"/>
        <v>0</v>
      </c>
      <c r="BL161" s="14" t="s">
        <v>144</v>
      </c>
      <c r="BM161" s="161" t="s">
        <v>455</v>
      </c>
    </row>
    <row r="162" spans="1:65" s="2" customFormat="1" ht="21.75" customHeight="1">
      <c r="A162" s="26"/>
      <c r="B162" s="149"/>
      <c r="C162" s="163" t="s">
        <v>301</v>
      </c>
      <c r="D162" s="163" t="s">
        <v>322</v>
      </c>
      <c r="E162" s="164" t="s">
        <v>1935</v>
      </c>
      <c r="F162" s="165" t="s">
        <v>1936</v>
      </c>
      <c r="G162" s="166" t="s">
        <v>299</v>
      </c>
      <c r="H162" s="167">
        <v>3</v>
      </c>
      <c r="I162" s="180"/>
      <c r="J162" s="168">
        <f t="shared" si="10"/>
        <v>0</v>
      </c>
      <c r="K162" s="169"/>
      <c r="L162" s="170"/>
      <c r="M162" s="171" t="s">
        <v>1</v>
      </c>
      <c r="N162" s="172" t="s">
        <v>39</v>
      </c>
      <c r="O162" s="159">
        <v>0</v>
      </c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 t="s">
        <v>170</v>
      </c>
      <c r="AT162" s="161" t="s">
        <v>322</v>
      </c>
      <c r="AU162" s="161" t="s">
        <v>80</v>
      </c>
      <c r="AY162" s="14" t="s">
        <v>138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4" t="s">
        <v>86</v>
      </c>
      <c r="BK162" s="162">
        <f t="shared" si="19"/>
        <v>0</v>
      </c>
      <c r="BL162" s="14" t="s">
        <v>144</v>
      </c>
      <c r="BM162" s="161" t="s">
        <v>463</v>
      </c>
    </row>
    <row r="163" spans="1:65" s="2" customFormat="1" ht="16.5" customHeight="1">
      <c r="A163" s="26"/>
      <c r="B163" s="149"/>
      <c r="C163" s="150" t="s">
        <v>305</v>
      </c>
      <c r="D163" s="150" t="s">
        <v>140</v>
      </c>
      <c r="E163" s="151" t="s">
        <v>1937</v>
      </c>
      <c r="F163" s="152" t="s">
        <v>1938</v>
      </c>
      <c r="G163" s="153" t="s">
        <v>299</v>
      </c>
      <c r="H163" s="154">
        <v>10</v>
      </c>
      <c r="I163" s="178"/>
      <c r="J163" s="155">
        <f t="shared" si="10"/>
        <v>0</v>
      </c>
      <c r="K163" s="156"/>
      <c r="L163" s="27"/>
      <c r="M163" s="157" t="s">
        <v>1</v>
      </c>
      <c r="N163" s="158" t="s">
        <v>39</v>
      </c>
      <c r="O163" s="159">
        <v>0</v>
      </c>
      <c r="P163" s="159">
        <f t="shared" si="11"/>
        <v>0</v>
      </c>
      <c r="Q163" s="159">
        <v>0</v>
      </c>
      <c r="R163" s="159">
        <f t="shared" si="12"/>
        <v>0</v>
      </c>
      <c r="S163" s="159">
        <v>0</v>
      </c>
      <c r="T163" s="160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 t="s">
        <v>144</v>
      </c>
      <c r="AT163" s="161" t="s">
        <v>140</v>
      </c>
      <c r="AU163" s="161" t="s">
        <v>80</v>
      </c>
      <c r="AY163" s="14" t="s">
        <v>138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4" t="s">
        <v>86</v>
      </c>
      <c r="BK163" s="162">
        <f t="shared" si="19"/>
        <v>0</v>
      </c>
      <c r="BL163" s="14" t="s">
        <v>144</v>
      </c>
      <c r="BM163" s="161" t="s">
        <v>471</v>
      </c>
    </row>
    <row r="164" spans="1:65" s="2" customFormat="1" ht="16.5" customHeight="1">
      <c r="A164" s="26"/>
      <c r="B164" s="149"/>
      <c r="C164" s="163" t="s">
        <v>309</v>
      </c>
      <c r="D164" s="163" t="s">
        <v>322</v>
      </c>
      <c r="E164" s="164" t="s">
        <v>1939</v>
      </c>
      <c r="F164" s="165" t="s">
        <v>1940</v>
      </c>
      <c r="G164" s="166" t="s">
        <v>299</v>
      </c>
      <c r="H164" s="167">
        <v>10</v>
      </c>
      <c r="I164" s="180"/>
      <c r="J164" s="168">
        <f t="shared" si="10"/>
        <v>0</v>
      </c>
      <c r="K164" s="169"/>
      <c r="L164" s="170"/>
      <c r="M164" s="171" t="s">
        <v>1</v>
      </c>
      <c r="N164" s="172" t="s">
        <v>39</v>
      </c>
      <c r="O164" s="159">
        <v>0</v>
      </c>
      <c r="P164" s="159">
        <f t="shared" si="11"/>
        <v>0</v>
      </c>
      <c r="Q164" s="159">
        <v>0</v>
      </c>
      <c r="R164" s="159">
        <f t="shared" si="12"/>
        <v>0</v>
      </c>
      <c r="S164" s="159">
        <v>0</v>
      </c>
      <c r="T164" s="160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 t="s">
        <v>170</v>
      </c>
      <c r="AT164" s="161" t="s">
        <v>322</v>
      </c>
      <c r="AU164" s="161" t="s">
        <v>80</v>
      </c>
      <c r="AY164" s="14" t="s">
        <v>138</v>
      </c>
      <c r="BE164" s="162">
        <f t="shared" si="14"/>
        <v>0</v>
      </c>
      <c r="BF164" s="162">
        <f t="shared" si="15"/>
        <v>0</v>
      </c>
      <c r="BG164" s="162">
        <f t="shared" si="16"/>
        <v>0</v>
      </c>
      <c r="BH164" s="162">
        <f t="shared" si="17"/>
        <v>0</v>
      </c>
      <c r="BI164" s="162">
        <f t="shared" si="18"/>
        <v>0</v>
      </c>
      <c r="BJ164" s="14" t="s">
        <v>86</v>
      </c>
      <c r="BK164" s="162">
        <f t="shared" si="19"/>
        <v>0</v>
      </c>
      <c r="BL164" s="14" t="s">
        <v>144</v>
      </c>
      <c r="BM164" s="161" t="s">
        <v>479</v>
      </c>
    </row>
    <row r="165" spans="1:65" s="2" customFormat="1" ht="16.5" customHeight="1">
      <c r="A165" s="26"/>
      <c r="B165" s="149"/>
      <c r="C165" s="150" t="s">
        <v>313</v>
      </c>
      <c r="D165" s="150" t="s">
        <v>140</v>
      </c>
      <c r="E165" s="151" t="s">
        <v>1941</v>
      </c>
      <c r="F165" s="152" t="s">
        <v>1942</v>
      </c>
      <c r="G165" s="153" t="s">
        <v>299</v>
      </c>
      <c r="H165" s="154">
        <v>10</v>
      </c>
      <c r="I165" s="178"/>
      <c r="J165" s="155">
        <f t="shared" si="10"/>
        <v>0</v>
      </c>
      <c r="K165" s="156"/>
      <c r="L165" s="27"/>
      <c r="M165" s="157" t="s">
        <v>1</v>
      </c>
      <c r="N165" s="158" t="s">
        <v>39</v>
      </c>
      <c r="O165" s="159">
        <v>0</v>
      </c>
      <c r="P165" s="159">
        <f t="shared" si="11"/>
        <v>0</v>
      </c>
      <c r="Q165" s="159">
        <v>0</v>
      </c>
      <c r="R165" s="159">
        <f t="shared" si="12"/>
        <v>0</v>
      </c>
      <c r="S165" s="159">
        <v>0</v>
      </c>
      <c r="T165" s="160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 t="s">
        <v>144</v>
      </c>
      <c r="AT165" s="161" t="s">
        <v>140</v>
      </c>
      <c r="AU165" s="161" t="s">
        <v>80</v>
      </c>
      <c r="AY165" s="14" t="s">
        <v>138</v>
      </c>
      <c r="BE165" s="162">
        <f t="shared" si="14"/>
        <v>0</v>
      </c>
      <c r="BF165" s="162">
        <f t="shared" si="15"/>
        <v>0</v>
      </c>
      <c r="BG165" s="162">
        <f t="shared" si="16"/>
        <v>0</v>
      </c>
      <c r="BH165" s="162">
        <f t="shared" si="17"/>
        <v>0</v>
      </c>
      <c r="BI165" s="162">
        <f t="shared" si="18"/>
        <v>0</v>
      </c>
      <c r="BJ165" s="14" t="s">
        <v>86</v>
      </c>
      <c r="BK165" s="162">
        <f t="shared" si="19"/>
        <v>0</v>
      </c>
      <c r="BL165" s="14" t="s">
        <v>144</v>
      </c>
      <c r="BM165" s="161" t="s">
        <v>487</v>
      </c>
    </row>
    <row r="166" spans="1:65" s="2" customFormat="1" ht="16.5" customHeight="1">
      <c r="A166" s="26"/>
      <c r="B166" s="149"/>
      <c r="C166" s="163" t="s">
        <v>317</v>
      </c>
      <c r="D166" s="163" t="s">
        <v>322</v>
      </c>
      <c r="E166" s="164" t="s">
        <v>1943</v>
      </c>
      <c r="F166" s="165" t="s">
        <v>1944</v>
      </c>
      <c r="G166" s="166" t="s">
        <v>299</v>
      </c>
      <c r="H166" s="167">
        <v>10</v>
      </c>
      <c r="I166" s="180"/>
      <c r="J166" s="168">
        <f t="shared" si="10"/>
        <v>0</v>
      </c>
      <c r="K166" s="169"/>
      <c r="L166" s="170"/>
      <c r="M166" s="171" t="s">
        <v>1</v>
      </c>
      <c r="N166" s="172" t="s">
        <v>39</v>
      </c>
      <c r="O166" s="159">
        <v>0</v>
      </c>
      <c r="P166" s="159">
        <f t="shared" si="11"/>
        <v>0</v>
      </c>
      <c r="Q166" s="159">
        <v>0</v>
      </c>
      <c r="R166" s="159">
        <f t="shared" si="12"/>
        <v>0</v>
      </c>
      <c r="S166" s="159">
        <v>0</v>
      </c>
      <c r="T166" s="160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 t="s">
        <v>170</v>
      </c>
      <c r="AT166" s="161" t="s">
        <v>322</v>
      </c>
      <c r="AU166" s="161" t="s">
        <v>80</v>
      </c>
      <c r="AY166" s="14" t="s">
        <v>138</v>
      </c>
      <c r="BE166" s="162">
        <f t="shared" si="14"/>
        <v>0</v>
      </c>
      <c r="BF166" s="162">
        <f t="shared" si="15"/>
        <v>0</v>
      </c>
      <c r="BG166" s="162">
        <f t="shared" si="16"/>
        <v>0</v>
      </c>
      <c r="BH166" s="162">
        <f t="shared" si="17"/>
        <v>0</v>
      </c>
      <c r="BI166" s="162">
        <f t="shared" si="18"/>
        <v>0</v>
      </c>
      <c r="BJ166" s="14" t="s">
        <v>86</v>
      </c>
      <c r="BK166" s="162">
        <f t="shared" si="19"/>
        <v>0</v>
      </c>
      <c r="BL166" s="14" t="s">
        <v>144</v>
      </c>
      <c r="BM166" s="161" t="s">
        <v>496</v>
      </c>
    </row>
    <row r="167" spans="1:65" s="2" customFormat="1" ht="16.5" customHeight="1">
      <c r="A167" s="26"/>
      <c r="B167" s="149"/>
      <c r="C167" s="150" t="s">
        <v>321</v>
      </c>
      <c r="D167" s="150" t="s">
        <v>140</v>
      </c>
      <c r="E167" s="151" t="s">
        <v>1945</v>
      </c>
      <c r="F167" s="152" t="s">
        <v>1946</v>
      </c>
      <c r="G167" s="153" t="s">
        <v>299</v>
      </c>
      <c r="H167" s="154">
        <v>20</v>
      </c>
      <c r="I167" s="178"/>
      <c r="J167" s="155">
        <f t="shared" si="10"/>
        <v>0</v>
      </c>
      <c r="K167" s="156"/>
      <c r="L167" s="27"/>
      <c r="M167" s="157" t="s">
        <v>1</v>
      </c>
      <c r="N167" s="158" t="s">
        <v>39</v>
      </c>
      <c r="O167" s="159">
        <v>0</v>
      </c>
      <c r="P167" s="159">
        <f t="shared" si="11"/>
        <v>0</v>
      </c>
      <c r="Q167" s="159">
        <v>0</v>
      </c>
      <c r="R167" s="159">
        <f t="shared" si="12"/>
        <v>0</v>
      </c>
      <c r="S167" s="159">
        <v>0</v>
      </c>
      <c r="T167" s="160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 t="s">
        <v>144</v>
      </c>
      <c r="AT167" s="161" t="s">
        <v>140</v>
      </c>
      <c r="AU167" s="161" t="s">
        <v>80</v>
      </c>
      <c r="AY167" s="14" t="s">
        <v>138</v>
      </c>
      <c r="BE167" s="162">
        <f t="shared" si="14"/>
        <v>0</v>
      </c>
      <c r="BF167" s="162">
        <f t="shared" si="15"/>
        <v>0</v>
      </c>
      <c r="BG167" s="162">
        <f t="shared" si="16"/>
        <v>0</v>
      </c>
      <c r="BH167" s="162">
        <f t="shared" si="17"/>
        <v>0</v>
      </c>
      <c r="BI167" s="162">
        <f t="shared" si="18"/>
        <v>0</v>
      </c>
      <c r="BJ167" s="14" t="s">
        <v>86</v>
      </c>
      <c r="BK167" s="162">
        <f t="shared" si="19"/>
        <v>0</v>
      </c>
      <c r="BL167" s="14" t="s">
        <v>144</v>
      </c>
      <c r="BM167" s="161" t="s">
        <v>504</v>
      </c>
    </row>
    <row r="168" spans="1:65" s="2" customFormat="1" ht="16.5" customHeight="1">
      <c r="A168" s="26"/>
      <c r="B168" s="149"/>
      <c r="C168" s="163" t="s">
        <v>326</v>
      </c>
      <c r="D168" s="163" t="s">
        <v>322</v>
      </c>
      <c r="E168" s="164" t="s">
        <v>1947</v>
      </c>
      <c r="F168" s="165" t="s">
        <v>1948</v>
      </c>
      <c r="G168" s="166" t="s">
        <v>299</v>
      </c>
      <c r="H168" s="167">
        <v>20</v>
      </c>
      <c r="I168" s="180"/>
      <c r="J168" s="168">
        <f t="shared" si="10"/>
        <v>0</v>
      </c>
      <c r="K168" s="169"/>
      <c r="L168" s="170"/>
      <c r="M168" s="171" t="s">
        <v>1</v>
      </c>
      <c r="N168" s="172" t="s">
        <v>39</v>
      </c>
      <c r="O168" s="159">
        <v>0</v>
      </c>
      <c r="P168" s="159">
        <f t="shared" si="11"/>
        <v>0</v>
      </c>
      <c r="Q168" s="159">
        <v>0</v>
      </c>
      <c r="R168" s="159">
        <f t="shared" si="12"/>
        <v>0</v>
      </c>
      <c r="S168" s="159">
        <v>0</v>
      </c>
      <c r="T168" s="160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 t="s">
        <v>170</v>
      </c>
      <c r="AT168" s="161" t="s">
        <v>322</v>
      </c>
      <c r="AU168" s="161" t="s">
        <v>80</v>
      </c>
      <c r="AY168" s="14" t="s">
        <v>138</v>
      </c>
      <c r="BE168" s="162">
        <f t="shared" si="14"/>
        <v>0</v>
      </c>
      <c r="BF168" s="162">
        <f t="shared" si="15"/>
        <v>0</v>
      </c>
      <c r="BG168" s="162">
        <f t="shared" si="16"/>
        <v>0</v>
      </c>
      <c r="BH168" s="162">
        <f t="shared" si="17"/>
        <v>0</v>
      </c>
      <c r="BI168" s="162">
        <f t="shared" si="18"/>
        <v>0</v>
      </c>
      <c r="BJ168" s="14" t="s">
        <v>86</v>
      </c>
      <c r="BK168" s="162">
        <f t="shared" si="19"/>
        <v>0</v>
      </c>
      <c r="BL168" s="14" t="s">
        <v>144</v>
      </c>
      <c r="BM168" s="161" t="s">
        <v>512</v>
      </c>
    </row>
    <row r="169" spans="1:65" s="2" customFormat="1" ht="16.5" customHeight="1">
      <c r="A169" s="26"/>
      <c r="B169" s="149"/>
      <c r="C169" s="150" t="s">
        <v>330</v>
      </c>
      <c r="D169" s="150" t="s">
        <v>140</v>
      </c>
      <c r="E169" s="151" t="s">
        <v>1949</v>
      </c>
      <c r="F169" s="152" t="s">
        <v>1950</v>
      </c>
      <c r="G169" s="153" t="s">
        <v>299</v>
      </c>
      <c r="H169" s="154">
        <v>11</v>
      </c>
      <c r="I169" s="178"/>
      <c r="J169" s="155">
        <f t="shared" si="10"/>
        <v>0</v>
      </c>
      <c r="K169" s="156"/>
      <c r="L169" s="27"/>
      <c r="M169" s="157" t="s">
        <v>1</v>
      </c>
      <c r="N169" s="158" t="s">
        <v>39</v>
      </c>
      <c r="O169" s="159">
        <v>0</v>
      </c>
      <c r="P169" s="159">
        <f t="shared" si="11"/>
        <v>0</v>
      </c>
      <c r="Q169" s="159">
        <v>0</v>
      </c>
      <c r="R169" s="159">
        <f t="shared" si="12"/>
        <v>0</v>
      </c>
      <c r="S169" s="159">
        <v>0</v>
      </c>
      <c r="T169" s="160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 t="s">
        <v>144</v>
      </c>
      <c r="AT169" s="161" t="s">
        <v>140</v>
      </c>
      <c r="AU169" s="161" t="s">
        <v>80</v>
      </c>
      <c r="AY169" s="14" t="s">
        <v>138</v>
      </c>
      <c r="BE169" s="162">
        <f t="shared" si="14"/>
        <v>0</v>
      </c>
      <c r="BF169" s="162">
        <f t="shared" si="15"/>
        <v>0</v>
      </c>
      <c r="BG169" s="162">
        <f t="shared" si="16"/>
        <v>0</v>
      </c>
      <c r="BH169" s="162">
        <f t="shared" si="17"/>
        <v>0</v>
      </c>
      <c r="BI169" s="162">
        <f t="shared" si="18"/>
        <v>0</v>
      </c>
      <c r="BJ169" s="14" t="s">
        <v>86</v>
      </c>
      <c r="BK169" s="162">
        <f t="shared" si="19"/>
        <v>0</v>
      </c>
      <c r="BL169" s="14" t="s">
        <v>144</v>
      </c>
      <c r="BM169" s="161" t="s">
        <v>521</v>
      </c>
    </row>
    <row r="170" spans="1:65" s="2" customFormat="1" ht="16.5" customHeight="1">
      <c r="A170" s="26"/>
      <c r="B170" s="149"/>
      <c r="C170" s="163" t="s">
        <v>334</v>
      </c>
      <c r="D170" s="163" t="s">
        <v>322</v>
      </c>
      <c r="E170" s="164" t="s">
        <v>1951</v>
      </c>
      <c r="F170" s="165" t="s">
        <v>1952</v>
      </c>
      <c r="G170" s="166" t="s">
        <v>299</v>
      </c>
      <c r="H170" s="167">
        <v>11</v>
      </c>
      <c r="I170" s="180"/>
      <c r="J170" s="168">
        <f t="shared" si="10"/>
        <v>0</v>
      </c>
      <c r="K170" s="169"/>
      <c r="L170" s="170"/>
      <c r="M170" s="171" t="s">
        <v>1</v>
      </c>
      <c r="N170" s="172" t="s">
        <v>39</v>
      </c>
      <c r="O170" s="159">
        <v>0</v>
      </c>
      <c r="P170" s="159">
        <f t="shared" si="11"/>
        <v>0</v>
      </c>
      <c r="Q170" s="159">
        <v>0</v>
      </c>
      <c r="R170" s="159">
        <f t="shared" si="12"/>
        <v>0</v>
      </c>
      <c r="S170" s="159">
        <v>0</v>
      </c>
      <c r="T170" s="160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 t="s">
        <v>170</v>
      </c>
      <c r="AT170" s="161" t="s">
        <v>322</v>
      </c>
      <c r="AU170" s="161" t="s">
        <v>80</v>
      </c>
      <c r="AY170" s="14" t="s">
        <v>138</v>
      </c>
      <c r="BE170" s="162">
        <f t="shared" si="14"/>
        <v>0</v>
      </c>
      <c r="BF170" s="162">
        <f t="shared" si="15"/>
        <v>0</v>
      </c>
      <c r="BG170" s="162">
        <f t="shared" si="16"/>
        <v>0</v>
      </c>
      <c r="BH170" s="162">
        <f t="shared" si="17"/>
        <v>0</v>
      </c>
      <c r="BI170" s="162">
        <f t="shared" si="18"/>
        <v>0</v>
      </c>
      <c r="BJ170" s="14" t="s">
        <v>86</v>
      </c>
      <c r="BK170" s="162">
        <f t="shared" si="19"/>
        <v>0</v>
      </c>
      <c r="BL170" s="14" t="s">
        <v>144</v>
      </c>
      <c r="BM170" s="161" t="s">
        <v>529</v>
      </c>
    </row>
    <row r="171" spans="1:65" s="2" customFormat="1" ht="16.5" customHeight="1">
      <c r="A171" s="26"/>
      <c r="B171" s="149"/>
      <c r="C171" s="150" t="s">
        <v>338</v>
      </c>
      <c r="D171" s="150" t="s">
        <v>140</v>
      </c>
      <c r="E171" s="151" t="s">
        <v>1953</v>
      </c>
      <c r="F171" s="152" t="s">
        <v>1954</v>
      </c>
      <c r="G171" s="153" t="s">
        <v>299</v>
      </c>
      <c r="H171" s="154">
        <v>4</v>
      </c>
      <c r="I171" s="178"/>
      <c r="J171" s="155">
        <f t="shared" si="10"/>
        <v>0</v>
      </c>
      <c r="K171" s="156"/>
      <c r="L171" s="27"/>
      <c r="M171" s="157" t="s">
        <v>1</v>
      </c>
      <c r="N171" s="158" t="s">
        <v>39</v>
      </c>
      <c r="O171" s="159">
        <v>0</v>
      </c>
      <c r="P171" s="159">
        <f t="shared" si="11"/>
        <v>0</v>
      </c>
      <c r="Q171" s="159">
        <v>0</v>
      </c>
      <c r="R171" s="159">
        <f t="shared" si="12"/>
        <v>0</v>
      </c>
      <c r="S171" s="159">
        <v>0</v>
      </c>
      <c r="T171" s="160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 t="s">
        <v>144</v>
      </c>
      <c r="AT171" s="161" t="s">
        <v>140</v>
      </c>
      <c r="AU171" s="161" t="s">
        <v>80</v>
      </c>
      <c r="AY171" s="14" t="s">
        <v>138</v>
      </c>
      <c r="BE171" s="162">
        <f t="shared" si="14"/>
        <v>0</v>
      </c>
      <c r="BF171" s="162">
        <f t="shared" si="15"/>
        <v>0</v>
      </c>
      <c r="BG171" s="162">
        <f t="shared" si="16"/>
        <v>0</v>
      </c>
      <c r="BH171" s="162">
        <f t="shared" si="17"/>
        <v>0</v>
      </c>
      <c r="BI171" s="162">
        <f t="shared" si="18"/>
        <v>0</v>
      </c>
      <c r="BJ171" s="14" t="s">
        <v>86</v>
      </c>
      <c r="BK171" s="162">
        <f t="shared" si="19"/>
        <v>0</v>
      </c>
      <c r="BL171" s="14" t="s">
        <v>144</v>
      </c>
      <c r="BM171" s="161" t="s">
        <v>537</v>
      </c>
    </row>
    <row r="172" spans="1:65" s="2" customFormat="1" ht="16.5" customHeight="1">
      <c r="A172" s="26"/>
      <c r="B172" s="149"/>
      <c r="C172" s="163" t="s">
        <v>342</v>
      </c>
      <c r="D172" s="163" t="s">
        <v>322</v>
      </c>
      <c r="E172" s="164" t="s">
        <v>1955</v>
      </c>
      <c r="F172" s="165" t="s">
        <v>1956</v>
      </c>
      <c r="G172" s="166" t="s">
        <v>299</v>
      </c>
      <c r="H172" s="167">
        <v>4</v>
      </c>
      <c r="I172" s="180"/>
      <c r="J172" s="168">
        <f t="shared" si="10"/>
        <v>0</v>
      </c>
      <c r="K172" s="169"/>
      <c r="L172" s="170"/>
      <c r="M172" s="171" t="s">
        <v>1</v>
      </c>
      <c r="N172" s="172" t="s">
        <v>39</v>
      </c>
      <c r="O172" s="159">
        <v>0</v>
      </c>
      <c r="P172" s="159">
        <f t="shared" si="11"/>
        <v>0</v>
      </c>
      <c r="Q172" s="159">
        <v>0</v>
      </c>
      <c r="R172" s="159">
        <f t="shared" si="12"/>
        <v>0</v>
      </c>
      <c r="S172" s="159">
        <v>0</v>
      </c>
      <c r="T172" s="160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 t="s">
        <v>170</v>
      </c>
      <c r="AT172" s="161" t="s">
        <v>322</v>
      </c>
      <c r="AU172" s="161" t="s">
        <v>80</v>
      </c>
      <c r="AY172" s="14" t="s">
        <v>138</v>
      </c>
      <c r="BE172" s="162">
        <f t="shared" si="14"/>
        <v>0</v>
      </c>
      <c r="BF172" s="162">
        <f t="shared" si="15"/>
        <v>0</v>
      </c>
      <c r="BG172" s="162">
        <f t="shared" si="16"/>
        <v>0</v>
      </c>
      <c r="BH172" s="162">
        <f t="shared" si="17"/>
        <v>0</v>
      </c>
      <c r="BI172" s="162">
        <f t="shared" si="18"/>
        <v>0</v>
      </c>
      <c r="BJ172" s="14" t="s">
        <v>86</v>
      </c>
      <c r="BK172" s="162">
        <f t="shared" si="19"/>
        <v>0</v>
      </c>
      <c r="BL172" s="14" t="s">
        <v>144</v>
      </c>
      <c r="BM172" s="161" t="s">
        <v>543</v>
      </c>
    </row>
    <row r="173" spans="1:65" s="2" customFormat="1" ht="16.5" customHeight="1">
      <c r="A173" s="26"/>
      <c r="B173" s="149"/>
      <c r="C173" s="163" t="s">
        <v>346</v>
      </c>
      <c r="D173" s="163" t="s">
        <v>322</v>
      </c>
      <c r="E173" s="164" t="s">
        <v>1957</v>
      </c>
      <c r="F173" s="165" t="s">
        <v>1958</v>
      </c>
      <c r="G173" s="166" t="s">
        <v>299</v>
      </c>
      <c r="H173" s="167">
        <v>1</v>
      </c>
      <c r="I173" s="180"/>
      <c r="J173" s="168">
        <f t="shared" si="10"/>
        <v>0</v>
      </c>
      <c r="K173" s="169"/>
      <c r="L173" s="170"/>
      <c r="M173" s="171" t="s">
        <v>1</v>
      </c>
      <c r="N173" s="172" t="s">
        <v>39</v>
      </c>
      <c r="O173" s="159">
        <v>0</v>
      </c>
      <c r="P173" s="159">
        <f t="shared" si="11"/>
        <v>0</v>
      </c>
      <c r="Q173" s="159">
        <v>0</v>
      </c>
      <c r="R173" s="159">
        <f t="shared" si="12"/>
        <v>0</v>
      </c>
      <c r="S173" s="159">
        <v>0</v>
      </c>
      <c r="T173" s="160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 t="s">
        <v>170</v>
      </c>
      <c r="AT173" s="161" t="s">
        <v>322</v>
      </c>
      <c r="AU173" s="161" t="s">
        <v>80</v>
      </c>
      <c r="AY173" s="14" t="s">
        <v>138</v>
      </c>
      <c r="BE173" s="162">
        <f t="shared" si="14"/>
        <v>0</v>
      </c>
      <c r="BF173" s="162">
        <f t="shared" si="15"/>
        <v>0</v>
      </c>
      <c r="BG173" s="162">
        <f t="shared" si="16"/>
        <v>0</v>
      </c>
      <c r="BH173" s="162">
        <f t="shared" si="17"/>
        <v>0</v>
      </c>
      <c r="BI173" s="162">
        <f t="shared" si="18"/>
        <v>0</v>
      </c>
      <c r="BJ173" s="14" t="s">
        <v>86</v>
      </c>
      <c r="BK173" s="162">
        <f t="shared" si="19"/>
        <v>0</v>
      </c>
      <c r="BL173" s="14" t="s">
        <v>144</v>
      </c>
      <c r="BM173" s="161" t="s">
        <v>551</v>
      </c>
    </row>
    <row r="174" spans="1:65" s="2" customFormat="1" ht="16.5" customHeight="1">
      <c r="A174" s="26"/>
      <c r="B174" s="149"/>
      <c r="C174" s="150" t="s">
        <v>350</v>
      </c>
      <c r="D174" s="150" t="s">
        <v>140</v>
      </c>
      <c r="E174" s="151" t="s">
        <v>1959</v>
      </c>
      <c r="F174" s="152" t="s">
        <v>1960</v>
      </c>
      <c r="G174" s="153" t="s">
        <v>299</v>
      </c>
      <c r="H174" s="154">
        <v>1</v>
      </c>
      <c r="I174" s="178"/>
      <c r="J174" s="155">
        <f t="shared" si="10"/>
        <v>0</v>
      </c>
      <c r="K174" s="156"/>
      <c r="L174" s="27"/>
      <c r="M174" s="157" t="s">
        <v>1</v>
      </c>
      <c r="N174" s="158" t="s">
        <v>39</v>
      </c>
      <c r="O174" s="159">
        <v>0</v>
      </c>
      <c r="P174" s="159">
        <f t="shared" si="11"/>
        <v>0</v>
      </c>
      <c r="Q174" s="159">
        <v>0</v>
      </c>
      <c r="R174" s="159">
        <f t="shared" si="12"/>
        <v>0</v>
      </c>
      <c r="S174" s="159">
        <v>0</v>
      </c>
      <c r="T174" s="160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 t="s">
        <v>144</v>
      </c>
      <c r="AT174" s="161" t="s">
        <v>140</v>
      </c>
      <c r="AU174" s="161" t="s">
        <v>80</v>
      </c>
      <c r="AY174" s="14" t="s">
        <v>138</v>
      </c>
      <c r="BE174" s="162">
        <f t="shared" si="14"/>
        <v>0</v>
      </c>
      <c r="BF174" s="162">
        <f t="shared" si="15"/>
        <v>0</v>
      </c>
      <c r="BG174" s="162">
        <f t="shared" si="16"/>
        <v>0</v>
      </c>
      <c r="BH174" s="162">
        <f t="shared" si="17"/>
        <v>0</v>
      </c>
      <c r="BI174" s="162">
        <f t="shared" si="18"/>
        <v>0</v>
      </c>
      <c r="BJ174" s="14" t="s">
        <v>86</v>
      </c>
      <c r="BK174" s="162">
        <f t="shared" si="19"/>
        <v>0</v>
      </c>
      <c r="BL174" s="14" t="s">
        <v>144</v>
      </c>
      <c r="BM174" s="161" t="s">
        <v>559</v>
      </c>
    </row>
    <row r="175" spans="1:65" s="2" customFormat="1" ht="16.5" customHeight="1">
      <c r="A175" s="26"/>
      <c r="B175" s="149"/>
      <c r="C175" s="150" t="s">
        <v>354</v>
      </c>
      <c r="D175" s="150" t="s">
        <v>140</v>
      </c>
      <c r="E175" s="151" t="s">
        <v>1961</v>
      </c>
      <c r="F175" s="152" t="s">
        <v>1962</v>
      </c>
      <c r="G175" s="153" t="s">
        <v>299</v>
      </c>
      <c r="H175" s="154">
        <v>1</v>
      </c>
      <c r="I175" s="178"/>
      <c r="J175" s="155">
        <f t="shared" si="10"/>
        <v>0</v>
      </c>
      <c r="K175" s="156"/>
      <c r="L175" s="27"/>
      <c r="M175" s="173" t="s">
        <v>1</v>
      </c>
      <c r="N175" s="174" t="s">
        <v>39</v>
      </c>
      <c r="O175" s="175">
        <v>0</v>
      </c>
      <c r="P175" s="175">
        <f t="shared" si="11"/>
        <v>0</v>
      </c>
      <c r="Q175" s="175">
        <v>0</v>
      </c>
      <c r="R175" s="175">
        <f t="shared" si="12"/>
        <v>0</v>
      </c>
      <c r="S175" s="175">
        <v>0</v>
      </c>
      <c r="T175" s="176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 t="s">
        <v>144</v>
      </c>
      <c r="AT175" s="161" t="s">
        <v>140</v>
      </c>
      <c r="AU175" s="161" t="s">
        <v>80</v>
      </c>
      <c r="AY175" s="14" t="s">
        <v>138</v>
      </c>
      <c r="BE175" s="162">
        <f t="shared" si="14"/>
        <v>0</v>
      </c>
      <c r="BF175" s="162">
        <f t="shared" si="15"/>
        <v>0</v>
      </c>
      <c r="BG175" s="162">
        <f t="shared" si="16"/>
        <v>0</v>
      </c>
      <c r="BH175" s="162">
        <f t="shared" si="17"/>
        <v>0</v>
      </c>
      <c r="BI175" s="162">
        <f t="shared" si="18"/>
        <v>0</v>
      </c>
      <c r="BJ175" s="14" t="s">
        <v>86</v>
      </c>
      <c r="BK175" s="162">
        <f t="shared" si="19"/>
        <v>0</v>
      </c>
      <c r="BL175" s="14" t="s">
        <v>144</v>
      </c>
      <c r="BM175" s="161" t="s">
        <v>567</v>
      </c>
    </row>
    <row r="176" spans="1:65" s="2" customFormat="1" ht="6.95" customHeight="1">
      <c r="A176" s="26"/>
      <c r="B176" s="44"/>
      <c r="C176" s="45"/>
      <c r="D176" s="45"/>
      <c r="E176" s="45"/>
      <c r="F176" s="45"/>
      <c r="G176" s="45"/>
      <c r="H176" s="45"/>
      <c r="I176" s="45"/>
      <c r="J176" s="45"/>
      <c r="K176" s="45"/>
      <c r="L176" s="27"/>
      <c r="M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</row>
  </sheetData>
  <autoFilter ref="C120:K175" xr:uid="{00000000-0009-0000-0000-000003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B35FB-5BB1-4182-BDC1-021AB3F9F8E8}">
  <sheetPr>
    <tabColor rgb="FF92D050"/>
    <pageSetUpPr fitToPage="1"/>
  </sheetPr>
  <dimension ref="A1:CM103"/>
  <sheetViews>
    <sheetView showGridLines="0" topLeftCell="B76" workbookViewId="0">
      <selection activeCell="AG98" sqref="AG98:AM98"/>
    </sheetView>
  </sheetViews>
  <sheetFormatPr defaultRowHeight="11.25"/>
  <cols>
    <col min="1" max="1" width="8.33203125" style="203" customWidth="1"/>
    <col min="2" max="2" width="1.6640625" style="203" customWidth="1"/>
    <col min="3" max="3" width="4.1640625" style="203" customWidth="1"/>
    <col min="4" max="33" width="2.6640625" style="203" customWidth="1"/>
    <col min="34" max="34" width="3.33203125" style="203" customWidth="1"/>
    <col min="35" max="35" width="31.6640625" style="203" customWidth="1"/>
    <col min="36" max="37" width="2.5" style="203" customWidth="1"/>
    <col min="38" max="38" width="8.33203125" style="203" customWidth="1"/>
    <col min="39" max="39" width="3.33203125" style="203" customWidth="1"/>
    <col min="40" max="40" width="13.33203125" style="203" customWidth="1"/>
    <col min="41" max="41" width="7.5" style="203" customWidth="1"/>
    <col min="42" max="42" width="4.1640625" style="203" customWidth="1"/>
    <col min="43" max="43" width="15.6640625" style="203" hidden="1" customWidth="1"/>
    <col min="44" max="44" width="13.6640625" style="203" customWidth="1"/>
    <col min="45" max="47" width="25.83203125" style="203" hidden="1" customWidth="1"/>
    <col min="48" max="49" width="21.6640625" style="203" hidden="1" customWidth="1"/>
    <col min="50" max="51" width="25" style="203" hidden="1" customWidth="1"/>
    <col min="52" max="52" width="21.6640625" style="203" hidden="1" customWidth="1"/>
    <col min="53" max="53" width="19.1640625" style="203" hidden="1" customWidth="1"/>
    <col min="54" max="54" width="25" style="203" hidden="1" customWidth="1"/>
    <col min="55" max="55" width="21.6640625" style="203" hidden="1" customWidth="1"/>
    <col min="56" max="56" width="19.1640625" style="203" hidden="1" customWidth="1"/>
    <col min="57" max="57" width="66.5" style="203" customWidth="1"/>
    <col min="58" max="16384" width="9.33203125" style="203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1994</v>
      </c>
    </row>
    <row r="2" spans="1:74" ht="36.950000000000003" customHeight="1">
      <c r="AR2" s="305" t="s">
        <v>5</v>
      </c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  <c r="BD2" s="299"/>
      <c r="BE2" s="299"/>
      <c r="BS2" s="211" t="s">
        <v>6</v>
      </c>
      <c r="BT2" s="211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211" t="s">
        <v>6</v>
      </c>
      <c r="BT3" s="211" t="s">
        <v>7</v>
      </c>
    </row>
    <row r="4" spans="1:74" ht="24.95" customHeight="1">
      <c r="B4" s="17"/>
      <c r="D4" s="18" t="s">
        <v>8</v>
      </c>
      <c r="AR4" s="17"/>
      <c r="AS4" s="19" t="s">
        <v>9</v>
      </c>
      <c r="BS4" s="211" t="s">
        <v>10</v>
      </c>
    </row>
    <row r="5" spans="1:74" ht="12" customHeight="1">
      <c r="B5" s="17"/>
      <c r="D5" s="20" t="s">
        <v>11</v>
      </c>
      <c r="K5" s="298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R5" s="17"/>
      <c r="BS5" s="211" t="s">
        <v>6</v>
      </c>
    </row>
    <row r="6" spans="1:74" ht="36.950000000000003" customHeight="1">
      <c r="B6" s="17"/>
      <c r="D6" s="22" t="s">
        <v>13</v>
      </c>
      <c r="K6" s="300" t="s">
        <v>14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R6" s="17"/>
      <c r="BS6" s="211" t="s">
        <v>6</v>
      </c>
    </row>
    <row r="7" spans="1:74" ht="12" customHeight="1">
      <c r="B7" s="17"/>
      <c r="D7" s="207" t="s">
        <v>15</v>
      </c>
      <c r="K7" s="202" t="s">
        <v>1</v>
      </c>
      <c r="AK7" s="207" t="s">
        <v>16</v>
      </c>
      <c r="AN7" s="202" t="s">
        <v>1</v>
      </c>
      <c r="AR7" s="17"/>
      <c r="BS7" s="211" t="s">
        <v>6</v>
      </c>
    </row>
    <row r="8" spans="1:74" ht="12" customHeight="1">
      <c r="B8" s="17"/>
      <c r="D8" s="207" t="s">
        <v>17</v>
      </c>
      <c r="K8" s="202" t="s">
        <v>18</v>
      </c>
      <c r="AK8" s="207" t="s">
        <v>19</v>
      </c>
      <c r="AN8" s="202" t="s">
        <v>1995</v>
      </c>
      <c r="AR8" s="17"/>
      <c r="BS8" s="211" t="s">
        <v>6</v>
      </c>
    </row>
    <row r="9" spans="1:74" ht="14.45" customHeight="1">
      <c r="B9" s="17"/>
      <c r="AR9" s="17"/>
      <c r="BS9" s="211" t="s">
        <v>6</v>
      </c>
    </row>
    <row r="10" spans="1:74" ht="12" customHeight="1">
      <c r="B10" s="17"/>
      <c r="D10" s="207" t="s">
        <v>21</v>
      </c>
      <c r="AK10" s="207" t="s">
        <v>22</v>
      </c>
      <c r="AN10" s="202" t="s">
        <v>1</v>
      </c>
      <c r="AR10" s="17"/>
      <c r="BS10" s="211" t="s">
        <v>6</v>
      </c>
    </row>
    <row r="11" spans="1:74" ht="18.399999999999999" customHeight="1">
      <c r="B11" s="17"/>
      <c r="E11" s="202" t="s">
        <v>23</v>
      </c>
      <c r="AK11" s="207" t="s">
        <v>24</v>
      </c>
      <c r="AN11" s="202" t="s">
        <v>1</v>
      </c>
      <c r="AR11" s="17"/>
      <c r="BS11" s="211" t="s">
        <v>6</v>
      </c>
    </row>
    <row r="12" spans="1:74" ht="6.95" customHeight="1">
      <c r="B12" s="17"/>
      <c r="AR12" s="17"/>
      <c r="BS12" s="211" t="s">
        <v>6</v>
      </c>
    </row>
    <row r="13" spans="1:74" ht="12" customHeight="1">
      <c r="B13" s="17"/>
      <c r="D13" s="207" t="s">
        <v>25</v>
      </c>
      <c r="AK13" s="207" t="s">
        <v>22</v>
      </c>
      <c r="AN13" s="202" t="s">
        <v>1</v>
      </c>
      <c r="AR13" s="17"/>
      <c r="BS13" s="211" t="s">
        <v>6</v>
      </c>
    </row>
    <row r="14" spans="1:74" ht="12.75">
      <c r="B14" s="17"/>
      <c r="E14" s="202" t="s">
        <v>26</v>
      </c>
      <c r="AK14" s="207" t="s">
        <v>24</v>
      </c>
      <c r="AN14" s="202" t="s">
        <v>1</v>
      </c>
      <c r="AR14" s="17"/>
      <c r="BS14" s="211" t="s">
        <v>6</v>
      </c>
    </row>
    <row r="15" spans="1:74" ht="6.95" customHeight="1">
      <c r="B15" s="17"/>
      <c r="AR15" s="17"/>
      <c r="BS15" s="211" t="s">
        <v>3</v>
      </c>
    </row>
    <row r="16" spans="1:74" ht="12" customHeight="1">
      <c r="B16" s="17"/>
      <c r="D16" s="207" t="s">
        <v>27</v>
      </c>
      <c r="AK16" s="207" t="s">
        <v>22</v>
      </c>
      <c r="AN16" s="202" t="s">
        <v>1</v>
      </c>
      <c r="AR16" s="17"/>
      <c r="BS16" s="211" t="s">
        <v>3</v>
      </c>
    </row>
    <row r="17" spans="2:71" ht="18.399999999999999" customHeight="1">
      <c r="B17" s="17"/>
      <c r="E17" s="202" t="s">
        <v>28</v>
      </c>
      <c r="AK17" s="207" t="s">
        <v>24</v>
      </c>
      <c r="AN17" s="202" t="s">
        <v>1</v>
      </c>
      <c r="AR17" s="17"/>
      <c r="BS17" s="211" t="s">
        <v>29</v>
      </c>
    </row>
    <row r="18" spans="2:71" ht="6.95" customHeight="1">
      <c r="B18" s="17"/>
      <c r="AR18" s="17"/>
      <c r="BS18" s="211" t="s">
        <v>6</v>
      </c>
    </row>
    <row r="19" spans="2:71" ht="12" customHeight="1">
      <c r="B19" s="17"/>
      <c r="D19" s="207" t="s">
        <v>30</v>
      </c>
      <c r="AK19" s="207" t="s">
        <v>22</v>
      </c>
      <c r="AN19" s="202" t="s">
        <v>1</v>
      </c>
      <c r="AR19" s="17"/>
      <c r="BS19" s="211" t="s">
        <v>6</v>
      </c>
    </row>
    <row r="20" spans="2:71" ht="18.399999999999999" customHeight="1">
      <c r="B20" s="17"/>
      <c r="E20" s="202" t="s">
        <v>31</v>
      </c>
      <c r="AK20" s="207" t="s">
        <v>24</v>
      </c>
      <c r="AN20" s="202" t="s">
        <v>1</v>
      </c>
      <c r="AR20" s="17"/>
      <c r="BS20" s="211" t="s">
        <v>29</v>
      </c>
    </row>
    <row r="21" spans="2:71" ht="6.95" customHeight="1">
      <c r="B21" s="17"/>
      <c r="AR21" s="17"/>
    </row>
    <row r="22" spans="2:71" ht="12" customHeight="1">
      <c r="B22" s="17"/>
      <c r="D22" s="207" t="s">
        <v>32</v>
      </c>
      <c r="J22" s="194" t="s">
        <v>1996</v>
      </c>
      <c r="AR22" s="17"/>
    </row>
    <row r="23" spans="2:71" ht="16.5" customHeight="1">
      <c r="B23" s="17"/>
      <c r="E23" s="301" t="s">
        <v>1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ht="14.45" customHeight="1">
      <c r="B26" s="17"/>
      <c r="D26" s="212" t="s">
        <v>71</v>
      </c>
      <c r="AK26" s="321">
        <f>ROUND(AG94,2)</f>
        <v>0</v>
      </c>
      <c r="AL26" s="299"/>
      <c r="AM26" s="299"/>
      <c r="AN26" s="299"/>
      <c r="AO26" s="299"/>
      <c r="AR26" s="17"/>
    </row>
    <row r="27" spans="2:71" ht="14.45" customHeight="1">
      <c r="B27" s="17"/>
      <c r="D27" s="212" t="s">
        <v>1997</v>
      </c>
      <c r="AK27" s="321">
        <f>ROUND(AG100, 2)</f>
        <v>0</v>
      </c>
      <c r="AL27" s="321"/>
      <c r="AM27" s="321"/>
      <c r="AN27" s="321"/>
      <c r="AO27" s="321"/>
      <c r="AR27" s="17"/>
    </row>
    <row r="28" spans="2:71" s="2" customFormat="1" ht="6.95" customHeight="1">
      <c r="B28" s="39"/>
      <c r="AR28" s="39"/>
    </row>
    <row r="29" spans="2:71" s="2" customFormat="1" ht="25.9" customHeight="1">
      <c r="B29" s="39"/>
      <c r="D29" s="28" t="s">
        <v>33</v>
      </c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302">
        <f>ROUND(AK26 + AK27, 2)</f>
        <v>0</v>
      </c>
      <c r="AL29" s="320"/>
      <c r="AM29" s="320"/>
      <c r="AN29" s="320"/>
      <c r="AO29" s="320"/>
      <c r="AR29" s="39"/>
    </row>
    <row r="30" spans="2:71" s="2" customFormat="1" ht="6.95" customHeight="1">
      <c r="B30" s="39"/>
      <c r="AR30" s="39"/>
    </row>
    <row r="31" spans="2:71" s="2" customFormat="1" ht="12.75">
      <c r="B31" s="39"/>
      <c r="L31" s="304" t="s">
        <v>34</v>
      </c>
      <c r="M31" s="304"/>
      <c r="N31" s="304"/>
      <c r="O31" s="304"/>
      <c r="P31" s="304"/>
      <c r="W31" s="304" t="s">
        <v>35</v>
      </c>
      <c r="X31" s="304"/>
      <c r="Y31" s="304"/>
      <c r="Z31" s="304"/>
      <c r="AA31" s="304"/>
      <c r="AB31" s="304"/>
      <c r="AC31" s="304"/>
      <c r="AD31" s="304"/>
      <c r="AE31" s="304"/>
      <c r="AK31" s="304" t="s">
        <v>36</v>
      </c>
      <c r="AL31" s="304"/>
      <c r="AM31" s="304"/>
      <c r="AN31" s="304"/>
      <c r="AO31" s="304"/>
      <c r="AR31" s="39"/>
    </row>
    <row r="32" spans="2:71" s="201" customFormat="1" ht="14.45" customHeight="1">
      <c r="B32" s="31"/>
      <c r="D32" s="207" t="s">
        <v>37</v>
      </c>
      <c r="F32" s="32" t="s">
        <v>38</v>
      </c>
      <c r="L32" s="306">
        <v>0.2</v>
      </c>
      <c r="M32" s="307"/>
      <c r="N32" s="307"/>
      <c r="O32" s="307"/>
      <c r="P32" s="307"/>
      <c r="Q32" s="206"/>
      <c r="R32" s="206"/>
      <c r="S32" s="206"/>
      <c r="T32" s="206"/>
      <c r="U32" s="206"/>
      <c r="V32" s="206"/>
      <c r="W32" s="308">
        <f>ROUND(AZ94 + SUM(CD100), 2)</f>
        <v>0</v>
      </c>
      <c r="X32" s="307"/>
      <c r="Y32" s="307"/>
      <c r="Z32" s="307"/>
      <c r="AA32" s="307"/>
      <c r="AB32" s="307"/>
      <c r="AC32" s="307"/>
      <c r="AD32" s="307"/>
      <c r="AE32" s="307"/>
      <c r="AF32" s="206"/>
      <c r="AG32" s="206"/>
      <c r="AH32" s="206"/>
      <c r="AI32" s="206"/>
      <c r="AJ32" s="206"/>
      <c r="AK32" s="308">
        <f>ROUND(AV94 + SUM(BY100), 2)</f>
        <v>0</v>
      </c>
      <c r="AL32" s="307"/>
      <c r="AM32" s="307"/>
      <c r="AN32" s="307"/>
      <c r="AO32" s="307"/>
      <c r="AP32" s="206"/>
      <c r="AQ32" s="206"/>
      <c r="AR32" s="34"/>
      <c r="AS32" s="206"/>
      <c r="AT32" s="206"/>
      <c r="AU32" s="206"/>
      <c r="AV32" s="206"/>
      <c r="AW32" s="206"/>
      <c r="AX32" s="206"/>
      <c r="AY32" s="206"/>
      <c r="AZ32" s="206"/>
    </row>
    <row r="33" spans="2:52" s="201" customFormat="1" ht="14.45" customHeight="1">
      <c r="B33" s="31"/>
      <c r="F33" s="32" t="s">
        <v>39</v>
      </c>
      <c r="L33" s="297">
        <v>0.2</v>
      </c>
      <c r="M33" s="296"/>
      <c r="N33" s="296"/>
      <c r="O33" s="296"/>
      <c r="P33" s="296"/>
      <c r="W33" s="295">
        <f>ROUND(BA94 + SUM(CE100), 2)</f>
        <v>0</v>
      </c>
      <c r="X33" s="296"/>
      <c r="Y33" s="296"/>
      <c r="Z33" s="296"/>
      <c r="AA33" s="296"/>
      <c r="AB33" s="296"/>
      <c r="AC33" s="296"/>
      <c r="AD33" s="296"/>
      <c r="AE33" s="296"/>
      <c r="AK33" s="295">
        <f>ROUND(AW94 + SUM(BZ100), 2)</f>
        <v>0</v>
      </c>
      <c r="AL33" s="296"/>
      <c r="AM33" s="296"/>
      <c r="AN33" s="296"/>
      <c r="AO33" s="296"/>
      <c r="AR33" s="31"/>
    </row>
    <row r="34" spans="2:52" s="201" customFormat="1" ht="14.45" hidden="1" customHeight="1">
      <c r="B34" s="31"/>
      <c r="F34" s="207" t="s">
        <v>40</v>
      </c>
      <c r="L34" s="297">
        <v>0.2</v>
      </c>
      <c r="M34" s="296"/>
      <c r="N34" s="296"/>
      <c r="O34" s="296"/>
      <c r="P34" s="296"/>
      <c r="W34" s="295">
        <f>ROUND(BB94 + SUM(CF100), 2)</f>
        <v>0</v>
      </c>
      <c r="X34" s="296"/>
      <c r="Y34" s="296"/>
      <c r="Z34" s="296"/>
      <c r="AA34" s="296"/>
      <c r="AB34" s="296"/>
      <c r="AC34" s="296"/>
      <c r="AD34" s="296"/>
      <c r="AE34" s="296"/>
      <c r="AK34" s="295">
        <v>0</v>
      </c>
      <c r="AL34" s="296"/>
      <c r="AM34" s="296"/>
      <c r="AN34" s="296"/>
      <c r="AO34" s="296"/>
      <c r="AR34" s="31"/>
    </row>
    <row r="35" spans="2:52" s="201" customFormat="1" ht="14.45" hidden="1" customHeight="1">
      <c r="B35" s="31"/>
      <c r="F35" s="207" t="s">
        <v>41</v>
      </c>
      <c r="L35" s="297">
        <v>0.2</v>
      </c>
      <c r="M35" s="296"/>
      <c r="N35" s="296"/>
      <c r="O35" s="296"/>
      <c r="P35" s="296"/>
      <c r="W35" s="295">
        <f>ROUND(BC94 + SUM(CG100), 2)</f>
        <v>0</v>
      </c>
      <c r="X35" s="296"/>
      <c r="Y35" s="296"/>
      <c r="Z35" s="296"/>
      <c r="AA35" s="296"/>
      <c r="AB35" s="296"/>
      <c r="AC35" s="296"/>
      <c r="AD35" s="296"/>
      <c r="AE35" s="296"/>
      <c r="AK35" s="295">
        <v>0</v>
      </c>
      <c r="AL35" s="296"/>
      <c r="AM35" s="296"/>
      <c r="AN35" s="296"/>
      <c r="AO35" s="296"/>
      <c r="AR35" s="31"/>
    </row>
    <row r="36" spans="2:52" s="201" customFormat="1" ht="14.45" hidden="1" customHeight="1">
      <c r="B36" s="31"/>
      <c r="F36" s="32" t="s">
        <v>42</v>
      </c>
      <c r="L36" s="306">
        <v>0</v>
      </c>
      <c r="M36" s="307"/>
      <c r="N36" s="307"/>
      <c r="O36" s="307"/>
      <c r="P36" s="307"/>
      <c r="Q36" s="206"/>
      <c r="R36" s="206"/>
      <c r="S36" s="206"/>
      <c r="T36" s="206"/>
      <c r="U36" s="206"/>
      <c r="V36" s="206"/>
      <c r="W36" s="308">
        <f>ROUND(BD94 + SUM(CH100), 2)</f>
        <v>0</v>
      </c>
      <c r="X36" s="307"/>
      <c r="Y36" s="307"/>
      <c r="Z36" s="307"/>
      <c r="AA36" s="307"/>
      <c r="AB36" s="307"/>
      <c r="AC36" s="307"/>
      <c r="AD36" s="307"/>
      <c r="AE36" s="307"/>
      <c r="AF36" s="206"/>
      <c r="AG36" s="206"/>
      <c r="AH36" s="206"/>
      <c r="AI36" s="206"/>
      <c r="AJ36" s="206"/>
      <c r="AK36" s="308">
        <v>0</v>
      </c>
      <c r="AL36" s="307"/>
      <c r="AM36" s="307"/>
      <c r="AN36" s="307"/>
      <c r="AO36" s="307"/>
      <c r="AP36" s="206"/>
      <c r="AQ36" s="206"/>
      <c r="AR36" s="34"/>
      <c r="AS36" s="206"/>
      <c r="AT36" s="206"/>
      <c r="AU36" s="206"/>
      <c r="AV36" s="206"/>
      <c r="AW36" s="206"/>
      <c r="AX36" s="206"/>
      <c r="AY36" s="206"/>
      <c r="AZ36" s="206"/>
    </row>
    <row r="37" spans="2:52" s="2" customFormat="1" ht="6.95" customHeight="1">
      <c r="B37" s="39"/>
      <c r="AR37" s="39"/>
    </row>
    <row r="38" spans="2:52" s="2" customFormat="1" ht="25.9" customHeight="1">
      <c r="B38" s="39"/>
      <c r="C38" s="214"/>
      <c r="D38" s="36" t="s">
        <v>43</v>
      </c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38" t="s">
        <v>44</v>
      </c>
      <c r="U38" s="215"/>
      <c r="V38" s="215"/>
      <c r="W38" s="215"/>
      <c r="X38" s="312" t="s">
        <v>45</v>
      </c>
      <c r="Y38" s="318"/>
      <c r="Z38" s="318"/>
      <c r="AA38" s="318"/>
      <c r="AB38" s="318"/>
      <c r="AC38" s="215"/>
      <c r="AD38" s="215"/>
      <c r="AE38" s="215"/>
      <c r="AF38" s="215"/>
      <c r="AG38" s="215"/>
      <c r="AH38" s="215"/>
      <c r="AI38" s="215"/>
      <c r="AJ38" s="215"/>
      <c r="AK38" s="309">
        <f>SUM(AK29:AK36)</f>
        <v>0</v>
      </c>
      <c r="AL38" s="318"/>
      <c r="AM38" s="318"/>
      <c r="AN38" s="318"/>
      <c r="AO38" s="319"/>
      <c r="AP38" s="214"/>
      <c r="AQ38" s="214"/>
      <c r="AR38" s="39"/>
    </row>
    <row r="39" spans="2:52" s="2" customFormat="1" ht="6.95" customHeight="1">
      <c r="B39" s="39"/>
      <c r="AR39" s="39"/>
    </row>
    <row r="40" spans="2:52" s="2" customFormat="1" ht="14.45" customHeight="1">
      <c r="B40" s="39"/>
      <c r="AR40" s="39"/>
    </row>
    <row r="41" spans="2:52" ht="14.45" customHeight="1">
      <c r="B41" s="17"/>
      <c r="AR41" s="17"/>
    </row>
    <row r="42" spans="2:52" ht="14.45" customHeight="1">
      <c r="B42" s="17"/>
      <c r="AR42" s="17"/>
    </row>
    <row r="43" spans="2:52" ht="14.45" customHeight="1">
      <c r="B43" s="17"/>
      <c r="AR43" s="17"/>
    </row>
    <row r="44" spans="2:52" ht="14.45" customHeight="1">
      <c r="B44" s="17"/>
      <c r="AR44" s="17"/>
    </row>
    <row r="45" spans="2:52" ht="14.45" customHeight="1">
      <c r="B45" s="17"/>
      <c r="AR45" s="17"/>
    </row>
    <row r="46" spans="2:52" ht="14.45" customHeight="1">
      <c r="B46" s="17"/>
      <c r="AR46" s="17"/>
    </row>
    <row r="47" spans="2:52" ht="14.45" customHeight="1">
      <c r="B47" s="17"/>
      <c r="AR47" s="17"/>
    </row>
    <row r="48" spans="2:52" ht="14.45" customHeight="1">
      <c r="B48" s="17"/>
      <c r="AR48" s="17"/>
    </row>
    <row r="49" spans="2:44" s="2" customFormat="1" ht="14.45" customHeight="1">
      <c r="B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2" customFormat="1" ht="12.75">
      <c r="B60" s="39"/>
      <c r="D60" s="42" t="s">
        <v>48</v>
      </c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42" t="s">
        <v>49</v>
      </c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42" t="s">
        <v>48</v>
      </c>
      <c r="AI60" s="213"/>
      <c r="AJ60" s="213"/>
      <c r="AK60" s="213"/>
      <c r="AL60" s="213"/>
      <c r="AM60" s="42" t="s">
        <v>49</v>
      </c>
      <c r="AN60" s="213"/>
      <c r="AO60" s="213"/>
      <c r="AR60" s="3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2" customFormat="1" ht="12.75">
      <c r="B64" s="39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2" customFormat="1" ht="12.75">
      <c r="B75" s="39"/>
      <c r="D75" s="42" t="s">
        <v>48</v>
      </c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42" t="s">
        <v>49</v>
      </c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42" t="s">
        <v>48</v>
      </c>
      <c r="AI75" s="213"/>
      <c r="AJ75" s="213"/>
      <c r="AK75" s="213"/>
      <c r="AL75" s="213"/>
      <c r="AM75" s="42" t="s">
        <v>49</v>
      </c>
      <c r="AN75" s="213"/>
      <c r="AO75" s="213"/>
      <c r="AR75" s="39"/>
    </row>
    <row r="76" spans="2:44" s="2" customFormat="1">
      <c r="B76" s="39"/>
      <c r="AR76" s="39"/>
    </row>
    <row r="77" spans="2:44" s="2" customFormat="1" ht="6.95" customHeight="1"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39"/>
    </row>
    <row r="81" spans="1:91" s="2" customFormat="1" ht="6.95" customHeight="1"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39"/>
    </row>
    <row r="82" spans="1:91" s="2" customFormat="1" ht="24.95" customHeight="1">
      <c r="B82" s="39"/>
      <c r="C82" s="18" t="s">
        <v>52</v>
      </c>
      <c r="AR82" s="39"/>
    </row>
    <row r="83" spans="1:91" s="2" customFormat="1" ht="6.95" customHeight="1">
      <c r="B83" s="39"/>
      <c r="AR83" s="39"/>
    </row>
    <row r="84" spans="1:91" s="197" customFormat="1" ht="12" customHeight="1">
      <c r="B84" s="48"/>
      <c r="C84" s="207" t="s">
        <v>11</v>
      </c>
      <c r="AR84" s="48"/>
    </row>
    <row r="85" spans="1:91" s="195" customFormat="1" ht="36.950000000000003" customHeight="1">
      <c r="B85" s="49"/>
      <c r="C85" s="50" t="s">
        <v>13</v>
      </c>
      <c r="L85" s="272" t="str">
        <f>K6</f>
        <v>Dom Hudby - Obnova objektu NKP aktualizácia+etapizácia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R85" s="49"/>
    </row>
    <row r="86" spans="1:91" s="2" customFormat="1" ht="6.95" customHeight="1">
      <c r="B86" s="39"/>
      <c r="AR86" s="39"/>
    </row>
    <row r="87" spans="1:91" s="2" customFormat="1" ht="12" customHeight="1">
      <c r="B87" s="39"/>
      <c r="C87" s="207" t="s">
        <v>17</v>
      </c>
      <c r="L87" s="51" t="str">
        <f>IF(K8="","",K8)</f>
        <v>Bratislava, Panenská 11</v>
      </c>
      <c r="AI87" s="207" t="s">
        <v>19</v>
      </c>
      <c r="AM87" s="274" t="str">
        <f>IF(AN8= "","",AN8)</f>
        <v>30. 7. 2021</v>
      </c>
      <c r="AN87" s="274"/>
      <c r="AR87" s="39"/>
    </row>
    <row r="88" spans="1:91" s="2" customFormat="1" ht="6.95" customHeight="1">
      <c r="B88" s="39"/>
      <c r="AR88" s="39"/>
    </row>
    <row r="89" spans="1:91" s="2" customFormat="1" ht="15.2" customHeight="1">
      <c r="B89" s="39"/>
      <c r="C89" s="207" t="s">
        <v>21</v>
      </c>
      <c r="L89" s="197" t="str">
        <f>IF(E11= "","",E11)</f>
        <v>GIB Hlavné mesto SR Bratislva</v>
      </c>
      <c r="AI89" s="207" t="s">
        <v>27</v>
      </c>
      <c r="AM89" s="275" t="str">
        <f>IF(E17="","",E17)</f>
        <v>Ing. arch. Matúš Ivanič</v>
      </c>
      <c r="AN89" s="276"/>
      <c r="AO89" s="276"/>
      <c r="AP89" s="276"/>
      <c r="AR89" s="39"/>
      <c r="AS89" s="277" t="s">
        <v>53</v>
      </c>
      <c r="AT89" s="27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2" customFormat="1" ht="15.2" customHeight="1">
      <c r="B90" s="39"/>
      <c r="C90" s="207" t="s">
        <v>25</v>
      </c>
      <c r="L90" s="197" t="str">
        <f>IF(E14="","",E14)</f>
        <v xml:space="preserve"> </v>
      </c>
      <c r="AI90" s="207" t="s">
        <v>30</v>
      </c>
      <c r="AM90" s="275" t="str">
        <f>IF(E20="","",E20)</f>
        <v>Rosoft, s.r.o.</v>
      </c>
      <c r="AN90" s="276"/>
      <c r="AO90" s="276"/>
      <c r="AP90" s="276"/>
      <c r="AR90" s="39"/>
      <c r="AS90" s="279"/>
      <c r="AT90" s="317"/>
      <c r="BD90" s="220"/>
    </row>
    <row r="91" spans="1:91" s="2" customFormat="1" ht="10.9" customHeight="1">
      <c r="B91" s="39"/>
      <c r="AR91" s="39"/>
      <c r="AS91" s="279"/>
      <c r="AT91" s="317"/>
      <c r="BD91" s="220"/>
    </row>
    <row r="92" spans="1:91" s="2" customFormat="1" ht="29.25" customHeight="1">
      <c r="B92" s="39"/>
      <c r="C92" s="281" t="s">
        <v>54</v>
      </c>
      <c r="D92" s="282"/>
      <c r="E92" s="282"/>
      <c r="F92" s="282"/>
      <c r="G92" s="282"/>
      <c r="H92" s="221"/>
      <c r="I92" s="283" t="s">
        <v>55</v>
      </c>
      <c r="J92" s="282"/>
      <c r="K92" s="282"/>
      <c r="L92" s="282"/>
      <c r="M92" s="282"/>
      <c r="N92" s="282"/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5" t="s">
        <v>56</v>
      </c>
      <c r="AH92" s="282"/>
      <c r="AI92" s="282"/>
      <c r="AJ92" s="282"/>
      <c r="AK92" s="282"/>
      <c r="AL92" s="282"/>
      <c r="AM92" s="282"/>
      <c r="AN92" s="283" t="s">
        <v>57</v>
      </c>
      <c r="AO92" s="282"/>
      <c r="AP92" s="284"/>
      <c r="AQ92" s="58" t="s">
        <v>58</v>
      </c>
      <c r="AR92" s="39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</row>
    <row r="93" spans="1:91" s="2" customFormat="1" ht="10.9" customHeight="1">
      <c r="B93" s="39"/>
      <c r="AR93" s="39"/>
      <c r="AS93" s="22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6" customFormat="1" ht="32.450000000000003" customHeight="1">
      <c r="B94" s="65"/>
      <c r="C94" s="66" t="s">
        <v>1998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93">
        <f>ROUND(AG95,2)</f>
        <v>0</v>
      </c>
      <c r="AH94" s="293"/>
      <c r="AI94" s="293"/>
      <c r="AJ94" s="293"/>
      <c r="AK94" s="293"/>
      <c r="AL94" s="293"/>
      <c r="AM94" s="293"/>
      <c r="AN94" s="294">
        <f>SUM(AG94,AT94)</f>
        <v>0</v>
      </c>
      <c r="AO94" s="294"/>
      <c r="AP94" s="294"/>
      <c r="AQ94" s="69" t="s">
        <v>1</v>
      </c>
      <c r="AR94" s="65"/>
      <c r="AS94" s="70">
        <f>ROUND(AS95,2)</f>
        <v>0</v>
      </c>
      <c r="AT94" s="223">
        <f>ROUND(SUM(AV94:AW94),2)</f>
        <v>0</v>
      </c>
      <c r="AU94" s="224">
        <f>ROUND(AU95,5)</f>
        <v>0</v>
      </c>
      <c r="AV94" s="223">
        <f>ROUND(AZ94*L32,2)</f>
        <v>0</v>
      </c>
      <c r="AW94" s="223">
        <f>ROUND(BA94*L33,2)</f>
        <v>0</v>
      </c>
      <c r="AX94" s="223">
        <f>ROUND(BB94*L32,2)</f>
        <v>0</v>
      </c>
      <c r="AY94" s="223">
        <f>ROUND(BC94*L33,2)</f>
        <v>0</v>
      </c>
      <c r="AZ94" s="223">
        <f>ROUND(AZ95,2)</f>
        <v>0</v>
      </c>
      <c r="BA94" s="223">
        <f>ROUND(BA95,2)</f>
        <v>0</v>
      </c>
      <c r="BB94" s="223">
        <f>ROUND(BB95,2)</f>
        <v>0</v>
      </c>
      <c r="BC94" s="223">
        <f>ROUND(BC95,2)</f>
        <v>0</v>
      </c>
      <c r="BD94" s="73">
        <f>ROUND(BD95,2)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1994</v>
      </c>
      <c r="BX94" s="74" t="s">
        <v>76</v>
      </c>
      <c r="CL94" s="74" t="s">
        <v>1</v>
      </c>
    </row>
    <row r="95" spans="1:91" s="7" customFormat="1" ht="24.75" customHeight="1">
      <c r="B95" s="76"/>
      <c r="C95" s="77"/>
      <c r="D95" s="288" t="s">
        <v>1996</v>
      </c>
      <c r="E95" s="288"/>
      <c r="F95" s="288"/>
      <c r="G95" s="288"/>
      <c r="H95" s="288"/>
      <c r="I95" s="198"/>
      <c r="J95" s="288" t="s">
        <v>1999</v>
      </c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9">
        <f>ROUND(SUM(AG96:AG98),2)</f>
        <v>0</v>
      </c>
      <c r="AH95" s="287"/>
      <c r="AI95" s="287"/>
      <c r="AJ95" s="287"/>
      <c r="AK95" s="287"/>
      <c r="AL95" s="287"/>
      <c r="AM95" s="287"/>
      <c r="AN95" s="286">
        <f>SUM(AG95,AT95)</f>
        <v>0</v>
      </c>
      <c r="AO95" s="287"/>
      <c r="AP95" s="287"/>
      <c r="AQ95" s="79" t="s">
        <v>79</v>
      </c>
      <c r="AR95" s="76"/>
      <c r="AS95" s="80">
        <f>ROUND(SUM(AS96:AS98),2)</f>
        <v>0</v>
      </c>
      <c r="AT95" s="225">
        <f>ROUND(SUM(AV95:AW95),2)</f>
        <v>0</v>
      </c>
      <c r="AU95" s="226">
        <f>ROUND(SUM(AU96:AU98),5)</f>
        <v>0</v>
      </c>
      <c r="AV95" s="225">
        <f>ROUND(AZ95*L32,2)</f>
        <v>0</v>
      </c>
      <c r="AW95" s="225">
        <f>ROUND(BA95*L33,2)</f>
        <v>0</v>
      </c>
      <c r="AX95" s="225">
        <f>ROUND(BB95*L32,2)</f>
        <v>0</v>
      </c>
      <c r="AY95" s="225">
        <f>ROUND(BC95*L33,2)</f>
        <v>0</v>
      </c>
      <c r="AZ95" s="225">
        <f>ROUND(SUM(AZ96:AZ98),2)</f>
        <v>0</v>
      </c>
      <c r="BA95" s="225">
        <f>ROUND(SUM(BA96:BA98),2)</f>
        <v>0</v>
      </c>
      <c r="BB95" s="225">
        <f>ROUND(SUM(BB96:BB98),2)</f>
        <v>0</v>
      </c>
      <c r="BC95" s="225">
        <f>ROUND(SUM(BC96:BC98),2)</f>
        <v>0</v>
      </c>
      <c r="BD95" s="83">
        <f>ROUND(SUM(BD96:BD98),2)</f>
        <v>0</v>
      </c>
      <c r="BS95" s="84" t="s">
        <v>72</v>
      </c>
      <c r="BT95" s="84" t="s">
        <v>80</v>
      </c>
      <c r="BU95" s="84" t="s">
        <v>74</v>
      </c>
      <c r="BV95" s="84" t="s">
        <v>75</v>
      </c>
      <c r="BW95" s="84" t="s">
        <v>2000</v>
      </c>
      <c r="BX95" s="84" t="s">
        <v>1994</v>
      </c>
      <c r="CL95" s="84" t="s">
        <v>1</v>
      </c>
      <c r="CM95" s="84" t="s">
        <v>73</v>
      </c>
    </row>
    <row r="96" spans="1:91" s="197" customFormat="1" ht="35.25" customHeight="1">
      <c r="A96" s="85" t="s">
        <v>82</v>
      </c>
      <c r="B96" s="48"/>
      <c r="C96" s="199"/>
      <c r="D96" s="199"/>
      <c r="E96" s="290" t="s">
        <v>2001</v>
      </c>
      <c r="F96" s="290"/>
      <c r="G96" s="290"/>
      <c r="H96" s="290"/>
      <c r="I96" s="290"/>
      <c r="J96" s="199"/>
      <c r="K96" s="290" t="s">
        <v>2002</v>
      </c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1">
        <f>'02.1 - D 1.1 Arch. - II.etapa'!J34</f>
        <v>0</v>
      </c>
      <c r="AH96" s="292"/>
      <c r="AI96" s="292"/>
      <c r="AJ96" s="292"/>
      <c r="AK96" s="292"/>
      <c r="AL96" s="292"/>
      <c r="AM96" s="292"/>
      <c r="AN96" s="291">
        <f>SUM(AG96,AT96)</f>
        <v>0</v>
      </c>
      <c r="AO96" s="292"/>
      <c r="AP96" s="292"/>
      <c r="AQ96" s="86" t="s">
        <v>85</v>
      </c>
      <c r="AR96" s="48"/>
      <c r="AS96" s="87">
        <v>0</v>
      </c>
      <c r="AT96" s="105">
        <f>ROUND(SUM(AV96:AW96),2)</f>
        <v>0</v>
      </c>
      <c r="AU96" s="227">
        <f>'[1]02.1 - D 1.1 Architektúra...'!P138</f>
        <v>0</v>
      </c>
      <c r="AV96" s="105">
        <f>'[1]02.1 - D 1.1 Architektúra...'!J37</f>
        <v>0</v>
      </c>
      <c r="AW96" s="105">
        <f>'[1]02.1 - D 1.1 Architektúra...'!J38</f>
        <v>0</v>
      </c>
      <c r="AX96" s="105">
        <f>'[1]02.1 - D 1.1 Architektúra...'!J39</f>
        <v>0</v>
      </c>
      <c r="AY96" s="105">
        <f>'[1]02.1 - D 1.1 Architektúra...'!J40</f>
        <v>0</v>
      </c>
      <c r="AZ96" s="105">
        <f>'[1]02.1 - D 1.1 Architektúra...'!F37</f>
        <v>0</v>
      </c>
      <c r="BA96" s="105">
        <f>'[1]02.1 - D 1.1 Architektúra...'!F38</f>
        <v>0</v>
      </c>
      <c r="BB96" s="105">
        <f>'[1]02.1 - D 1.1 Architektúra...'!F39</f>
        <v>0</v>
      </c>
      <c r="BC96" s="105">
        <f>'[1]02.1 - D 1.1 Architektúra...'!F40</f>
        <v>0</v>
      </c>
      <c r="BD96" s="90">
        <f>'[1]02.1 - D 1.1 Architektúra...'!F41</f>
        <v>0</v>
      </c>
      <c r="BT96" s="202" t="s">
        <v>86</v>
      </c>
      <c r="BV96" s="202" t="s">
        <v>75</v>
      </c>
      <c r="BW96" s="202" t="s">
        <v>2003</v>
      </c>
      <c r="BX96" s="202" t="s">
        <v>2000</v>
      </c>
      <c r="CL96" s="202" t="s">
        <v>1</v>
      </c>
    </row>
    <row r="97" spans="1:90" s="197" customFormat="1" ht="16.5" customHeight="1">
      <c r="A97" s="85" t="s">
        <v>82</v>
      </c>
      <c r="B97" s="48"/>
      <c r="C97" s="199"/>
      <c r="D97" s="199"/>
      <c r="E97" s="290" t="s">
        <v>2004</v>
      </c>
      <c r="F97" s="290"/>
      <c r="G97" s="290"/>
      <c r="H97" s="290"/>
      <c r="I97" s="290"/>
      <c r="J97" s="199"/>
      <c r="K97" s="290" t="s">
        <v>89</v>
      </c>
      <c r="L97" s="290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1">
        <f>'02.2 - D1.3 Zdrav. - II.etapa'!J34</f>
        <v>0</v>
      </c>
      <c r="AH97" s="292"/>
      <c r="AI97" s="292"/>
      <c r="AJ97" s="292"/>
      <c r="AK97" s="292"/>
      <c r="AL97" s="292"/>
      <c r="AM97" s="292"/>
      <c r="AN97" s="291">
        <f>SUM(AG97,AT97)</f>
        <v>0</v>
      </c>
      <c r="AO97" s="292"/>
      <c r="AP97" s="292"/>
      <c r="AQ97" s="86" t="s">
        <v>85</v>
      </c>
      <c r="AR97" s="48"/>
      <c r="AS97" s="87">
        <v>0</v>
      </c>
      <c r="AT97" s="105">
        <f>ROUND(SUM(AV97:AW97),2)</f>
        <v>0</v>
      </c>
      <c r="AU97" s="227">
        <f>'[1]02.2 - D1.3 Zdravotechnika'!P138</f>
        <v>0</v>
      </c>
      <c r="AV97" s="105">
        <f>'[1]02.2 - D1.3 Zdravotechnika'!J37</f>
        <v>0</v>
      </c>
      <c r="AW97" s="105">
        <f>'[1]02.2 - D1.3 Zdravotechnika'!J38</f>
        <v>0</v>
      </c>
      <c r="AX97" s="105">
        <f>'[1]02.2 - D1.3 Zdravotechnika'!J39</f>
        <v>0</v>
      </c>
      <c r="AY97" s="105">
        <f>'[1]02.2 - D1.3 Zdravotechnika'!J40</f>
        <v>0</v>
      </c>
      <c r="AZ97" s="105">
        <f>'[1]02.2 - D1.3 Zdravotechnika'!F37</f>
        <v>0</v>
      </c>
      <c r="BA97" s="105">
        <f>'[1]02.2 - D1.3 Zdravotechnika'!F38</f>
        <v>0</v>
      </c>
      <c r="BB97" s="105">
        <f>'[1]02.2 - D1.3 Zdravotechnika'!F39</f>
        <v>0</v>
      </c>
      <c r="BC97" s="105">
        <f>'[1]02.2 - D1.3 Zdravotechnika'!F40</f>
        <v>0</v>
      </c>
      <c r="BD97" s="90">
        <f>'[1]02.2 - D1.3 Zdravotechnika'!F41</f>
        <v>0</v>
      </c>
      <c r="BT97" s="202" t="s">
        <v>86</v>
      </c>
      <c r="BV97" s="202" t="s">
        <v>75</v>
      </c>
      <c r="BW97" s="202" t="s">
        <v>2005</v>
      </c>
      <c r="BX97" s="202" t="s">
        <v>2000</v>
      </c>
      <c r="CL97" s="202" t="s">
        <v>1</v>
      </c>
    </row>
    <row r="98" spans="1:90" s="197" customFormat="1" ht="16.5" customHeight="1">
      <c r="A98" s="85" t="s">
        <v>82</v>
      </c>
      <c r="B98" s="48"/>
      <c r="C98" s="199"/>
      <c r="D98" s="199"/>
      <c r="E98" s="290" t="s">
        <v>2006</v>
      </c>
      <c r="F98" s="290"/>
      <c r="G98" s="290"/>
      <c r="H98" s="290"/>
      <c r="I98" s="290"/>
      <c r="J98" s="199"/>
      <c r="K98" s="290" t="s">
        <v>2007</v>
      </c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1">
        <f>'02.3 - D1.4 Vyk. - II.etapa'!J34</f>
        <v>0</v>
      </c>
      <c r="AH98" s="292"/>
      <c r="AI98" s="292"/>
      <c r="AJ98" s="292"/>
      <c r="AK98" s="292"/>
      <c r="AL98" s="292"/>
      <c r="AM98" s="292"/>
      <c r="AN98" s="291">
        <f>SUM(AG98,AT98)</f>
        <v>0</v>
      </c>
      <c r="AO98" s="292"/>
      <c r="AP98" s="292"/>
      <c r="AQ98" s="86" t="s">
        <v>85</v>
      </c>
      <c r="AR98" s="48"/>
      <c r="AS98" s="91">
        <v>0</v>
      </c>
      <c r="AT98" s="92">
        <f>ROUND(SUM(AV98:AW98),2)</f>
        <v>0</v>
      </c>
      <c r="AU98" s="93">
        <f>'[1]02.3 - D1.4 Vykurovanie'!P135</f>
        <v>0</v>
      </c>
      <c r="AV98" s="92">
        <f>'[1]02.3 - D1.4 Vykurovanie'!J37</f>
        <v>0</v>
      </c>
      <c r="AW98" s="92">
        <f>'[1]02.3 - D1.4 Vykurovanie'!J38</f>
        <v>0</v>
      </c>
      <c r="AX98" s="92">
        <f>'[1]02.3 - D1.4 Vykurovanie'!J39</f>
        <v>0</v>
      </c>
      <c r="AY98" s="92">
        <f>'[1]02.3 - D1.4 Vykurovanie'!J40</f>
        <v>0</v>
      </c>
      <c r="AZ98" s="92">
        <f>'[1]02.3 - D1.4 Vykurovanie'!F37</f>
        <v>0</v>
      </c>
      <c r="BA98" s="92">
        <f>'[1]02.3 - D1.4 Vykurovanie'!F38</f>
        <v>0</v>
      </c>
      <c r="BB98" s="92">
        <f>'[1]02.3 - D1.4 Vykurovanie'!F39</f>
        <v>0</v>
      </c>
      <c r="BC98" s="92">
        <f>'[1]02.3 - D1.4 Vykurovanie'!F40</f>
        <v>0</v>
      </c>
      <c r="BD98" s="94">
        <f>'[1]02.3 - D1.4 Vykurovanie'!F41</f>
        <v>0</v>
      </c>
      <c r="BT98" s="202" t="s">
        <v>86</v>
      </c>
      <c r="BV98" s="202" t="s">
        <v>75</v>
      </c>
      <c r="BW98" s="202" t="s">
        <v>2008</v>
      </c>
      <c r="BX98" s="202" t="s">
        <v>2000</v>
      </c>
      <c r="CL98" s="202" t="s">
        <v>1</v>
      </c>
    </row>
    <row r="99" spans="1:90">
      <c r="B99" s="17"/>
      <c r="AR99" s="17"/>
    </row>
    <row r="100" spans="1:90" s="2" customFormat="1" ht="30" customHeight="1">
      <c r="B100" s="39"/>
      <c r="C100" s="66" t="s">
        <v>2009</v>
      </c>
      <c r="AG100" s="294">
        <v>0</v>
      </c>
      <c r="AH100" s="294"/>
      <c r="AI100" s="294"/>
      <c r="AJ100" s="294"/>
      <c r="AK100" s="294"/>
      <c r="AL100" s="294"/>
      <c r="AM100" s="294"/>
      <c r="AN100" s="294">
        <v>0</v>
      </c>
      <c r="AO100" s="294"/>
      <c r="AP100" s="294"/>
      <c r="AQ100" s="228"/>
      <c r="AR100" s="39"/>
      <c r="AS100" s="59" t="s">
        <v>2010</v>
      </c>
      <c r="AT100" s="60" t="s">
        <v>2011</v>
      </c>
      <c r="AU100" s="60" t="s">
        <v>37</v>
      </c>
      <c r="AV100" s="61" t="s">
        <v>60</v>
      </c>
    </row>
    <row r="101" spans="1:90" s="2" customFormat="1" ht="10.9" customHeight="1">
      <c r="B101" s="39"/>
      <c r="AR101" s="39"/>
    </row>
    <row r="102" spans="1:90" s="2" customFormat="1" ht="30" customHeight="1">
      <c r="B102" s="39"/>
      <c r="C102" s="229" t="s">
        <v>2012</v>
      </c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316">
        <f>ROUND(AG94 + AG100, 2)</f>
        <v>0</v>
      </c>
      <c r="AH102" s="316"/>
      <c r="AI102" s="316"/>
      <c r="AJ102" s="316"/>
      <c r="AK102" s="316"/>
      <c r="AL102" s="316"/>
      <c r="AM102" s="316"/>
      <c r="AN102" s="316">
        <f>ROUND(AN94 + AN100, 2)</f>
        <v>0</v>
      </c>
      <c r="AO102" s="316"/>
      <c r="AP102" s="316"/>
      <c r="AQ102" s="230"/>
      <c r="AR102" s="39"/>
    </row>
    <row r="103" spans="1:90" s="2" customFormat="1" ht="6.95" customHeight="1">
      <c r="B103" s="216"/>
      <c r="C103" s="217"/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39"/>
    </row>
  </sheetData>
  <mergeCells count="58">
    <mergeCell ref="AK27:AO27"/>
    <mergeCell ref="AR2:BE2"/>
    <mergeCell ref="K5:AO5"/>
    <mergeCell ref="K6:AO6"/>
    <mergeCell ref="E23:AN23"/>
    <mergeCell ref="AK26:AO26"/>
    <mergeCell ref="AK29:AO29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L34:P34"/>
    <mergeCell ref="W34:AE34"/>
    <mergeCell ref="AK34:AO34"/>
    <mergeCell ref="AS89:AT91"/>
    <mergeCell ref="AM90:AP90"/>
    <mergeCell ref="L35:P35"/>
    <mergeCell ref="W35:AE35"/>
    <mergeCell ref="AK35:AO35"/>
    <mergeCell ref="L36:P36"/>
    <mergeCell ref="W36:AE36"/>
    <mergeCell ref="AK36:AO36"/>
    <mergeCell ref="X38:AB38"/>
    <mergeCell ref="AK38:AO38"/>
    <mergeCell ref="L85:AO85"/>
    <mergeCell ref="AM87:AN87"/>
    <mergeCell ref="AM89:AP89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E96:I96"/>
    <mergeCell ref="K96:AF96"/>
    <mergeCell ref="AG96:AM96"/>
    <mergeCell ref="AN96:AP96"/>
    <mergeCell ref="AG100:AM100"/>
    <mergeCell ref="AN100:AP100"/>
    <mergeCell ref="AG102:AM102"/>
    <mergeCell ref="AN102:AP102"/>
    <mergeCell ref="E97:I97"/>
    <mergeCell ref="K97:AF97"/>
    <mergeCell ref="AG97:AM97"/>
    <mergeCell ref="AN97:AP97"/>
    <mergeCell ref="E98:I98"/>
    <mergeCell ref="K98:AF98"/>
    <mergeCell ref="AG98:AM98"/>
    <mergeCell ref="AN98:AP98"/>
  </mergeCells>
  <hyperlinks>
    <hyperlink ref="A96" location="'02.1 - D 1.1 Architektúra...'!C2" display="/" xr:uid="{2AF2AE95-6192-46B5-9864-C53BE47B9619}"/>
    <hyperlink ref="A97" location="'02.2 - D1.3 Zdravotechnika'!C2" display="/" xr:uid="{81318CB6-FBAD-4595-9EEA-B9AAD3D8EDFF}"/>
    <hyperlink ref="A98" location="'02.3 - D1.4 Vykurovanie'!C2" display="/" xr:uid="{A95B440F-C463-4D7E-9509-1B39D1DB41F1}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8DDD-9732-4AF8-8ADE-2245DDE8EE1C}">
  <sheetPr>
    <tabColor rgb="FF92D050"/>
    <pageSetUpPr fitToPage="1"/>
  </sheetPr>
  <dimension ref="B2:BM304"/>
  <sheetViews>
    <sheetView showGridLines="0" topLeftCell="A291" workbookViewId="0">
      <selection activeCell="AG98" sqref="AG98:AM98"/>
    </sheetView>
  </sheetViews>
  <sheetFormatPr defaultRowHeight="11.25"/>
  <cols>
    <col min="1" max="1" width="8.33203125" style="203" customWidth="1"/>
    <col min="2" max="2" width="1.1640625" style="203" customWidth="1"/>
    <col min="3" max="3" width="4.1640625" style="203" customWidth="1"/>
    <col min="4" max="4" width="4.33203125" style="203" customWidth="1"/>
    <col min="5" max="5" width="17.1640625" style="203" customWidth="1"/>
    <col min="6" max="6" width="50.83203125" style="203" customWidth="1"/>
    <col min="7" max="7" width="7.5" style="203" customWidth="1"/>
    <col min="8" max="8" width="14" style="203" customWidth="1"/>
    <col min="9" max="9" width="15.83203125" style="203" customWidth="1"/>
    <col min="10" max="10" width="22.33203125" style="203" customWidth="1"/>
    <col min="11" max="11" width="22.33203125" style="203" hidden="1" customWidth="1"/>
    <col min="12" max="12" width="9.33203125" style="203" customWidth="1"/>
    <col min="13" max="13" width="10.83203125" style="203" hidden="1" customWidth="1"/>
    <col min="14" max="14" width="9.33203125" style="203"/>
    <col min="15" max="20" width="14.1640625" style="203" hidden="1" customWidth="1"/>
    <col min="21" max="21" width="16.33203125" style="203" hidden="1" customWidth="1"/>
    <col min="22" max="22" width="12.33203125" style="203" customWidth="1"/>
    <col min="23" max="23" width="16.33203125" style="203" customWidth="1"/>
    <col min="24" max="24" width="12.33203125" style="203" customWidth="1"/>
    <col min="25" max="25" width="15" style="203" customWidth="1"/>
    <col min="26" max="26" width="11" style="203" customWidth="1"/>
    <col min="27" max="27" width="15" style="203" customWidth="1"/>
    <col min="28" max="28" width="16.33203125" style="203" customWidth="1"/>
    <col min="29" max="29" width="11" style="203" customWidth="1"/>
    <col min="30" max="30" width="15" style="203" customWidth="1"/>
    <col min="31" max="31" width="16.33203125" style="203" customWidth="1"/>
    <col min="32" max="16384" width="9.33203125" style="203"/>
  </cols>
  <sheetData>
    <row r="2" spans="2:46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211" t="s">
        <v>2003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211" t="s">
        <v>73</v>
      </c>
    </row>
    <row r="4" spans="2:46" ht="24.95" customHeight="1">
      <c r="B4" s="17"/>
      <c r="D4" s="18" t="s">
        <v>94</v>
      </c>
      <c r="L4" s="17"/>
      <c r="M4" s="96" t="s">
        <v>9</v>
      </c>
      <c r="AT4" s="211" t="s">
        <v>3</v>
      </c>
    </row>
    <row r="5" spans="2:46" ht="6.95" customHeight="1">
      <c r="B5" s="17"/>
      <c r="L5" s="17"/>
    </row>
    <row r="6" spans="2:46" ht="12" customHeight="1">
      <c r="B6" s="17"/>
      <c r="D6" s="207" t="s">
        <v>13</v>
      </c>
      <c r="L6" s="17"/>
    </row>
    <row r="7" spans="2:46" ht="16.5" customHeight="1">
      <c r="B7" s="17"/>
      <c r="E7" s="314" t="str">
        <f>'[1]Rekapitulácia stavby'!K6</f>
        <v>Dom Hudby - Obnova objektu NKP aktualizácia+etapizácia</v>
      </c>
      <c r="F7" s="315"/>
      <c r="G7" s="315"/>
      <c r="H7" s="315"/>
      <c r="L7" s="17"/>
    </row>
    <row r="8" spans="2:46" ht="12" customHeight="1">
      <c r="B8" s="17"/>
      <c r="D8" s="207" t="s">
        <v>95</v>
      </c>
      <c r="L8" s="17"/>
    </row>
    <row r="9" spans="2:46" s="2" customFormat="1" ht="16.5" customHeight="1">
      <c r="B9" s="39"/>
      <c r="E9" s="314" t="s">
        <v>2013</v>
      </c>
      <c r="F9" s="322"/>
      <c r="G9" s="322"/>
      <c r="H9" s="322"/>
      <c r="L9" s="39"/>
    </row>
    <row r="10" spans="2:46" s="2" customFormat="1" ht="12" customHeight="1">
      <c r="B10" s="39"/>
      <c r="D10" s="207" t="s">
        <v>97</v>
      </c>
      <c r="L10" s="39"/>
    </row>
    <row r="11" spans="2:46" s="2" customFormat="1" ht="30" customHeight="1">
      <c r="B11" s="39"/>
      <c r="E11" s="272" t="s">
        <v>2014</v>
      </c>
      <c r="F11" s="322"/>
      <c r="G11" s="322"/>
      <c r="H11" s="322"/>
      <c r="L11" s="39"/>
    </row>
    <row r="12" spans="2:46" s="2" customFormat="1">
      <c r="B12" s="39"/>
      <c r="L12" s="39"/>
    </row>
    <row r="13" spans="2:46" s="2" customFormat="1" ht="12" customHeight="1">
      <c r="B13" s="39"/>
      <c r="D13" s="207" t="s">
        <v>15</v>
      </c>
      <c r="F13" s="202" t="s">
        <v>1</v>
      </c>
      <c r="I13" s="207" t="s">
        <v>16</v>
      </c>
      <c r="J13" s="202" t="s">
        <v>1</v>
      </c>
      <c r="L13" s="39"/>
    </row>
    <row r="14" spans="2:46" s="2" customFormat="1" ht="12" customHeight="1">
      <c r="B14" s="39"/>
      <c r="D14" s="207" t="s">
        <v>17</v>
      </c>
      <c r="F14" s="202" t="s">
        <v>18</v>
      </c>
      <c r="I14" s="207" t="s">
        <v>19</v>
      </c>
      <c r="J14" s="196" t="str">
        <f>'[1]Rekapitulácia stavby'!AN8</f>
        <v>30. 7. 2021</v>
      </c>
      <c r="L14" s="39"/>
    </row>
    <row r="15" spans="2:46" s="2" customFormat="1" ht="10.9" customHeight="1">
      <c r="B15" s="39"/>
      <c r="L15" s="39"/>
    </row>
    <row r="16" spans="2:46" s="2" customFormat="1" ht="12" customHeight="1">
      <c r="B16" s="39"/>
      <c r="D16" s="207" t="s">
        <v>21</v>
      </c>
      <c r="I16" s="207" t="s">
        <v>22</v>
      </c>
      <c r="J16" s="202" t="s">
        <v>1</v>
      </c>
      <c r="L16" s="39"/>
    </row>
    <row r="17" spans="2:12" s="2" customFormat="1" ht="18" customHeight="1">
      <c r="B17" s="39"/>
      <c r="E17" s="202" t="s">
        <v>1422</v>
      </c>
      <c r="I17" s="207" t="s">
        <v>24</v>
      </c>
      <c r="J17" s="202" t="s">
        <v>1</v>
      </c>
      <c r="L17" s="39"/>
    </row>
    <row r="18" spans="2:12" s="2" customFormat="1" ht="6.95" customHeight="1">
      <c r="B18" s="39"/>
      <c r="L18" s="39"/>
    </row>
    <row r="19" spans="2:12" s="2" customFormat="1" ht="12" customHeight="1">
      <c r="B19" s="39"/>
      <c r="D19" s="207" t="s">
        <v>25</v>
      </c>
      <c r="I19" s="207" t="s">
        <v>22</v>
      </c>
      <c r="J19" s="202" t="str">
        <f>'[1]Rekapitulácia stavby'!AN13</f>
        <v/>
      </c>
      <c r="L19" s="39"/>
    </row>
    <row r="20" spans="2:12" s="2" customFormat="1" ht="18" customHeight="1">
      <c r="B20" s="39"/>
      <c r="E20" s="298" t="str">
        <f>'[1]Rekapitulácia stavby'!E14</f>
        <v xml:space="preserve"> </v>
      </c>
      <c r="F20" s="298"/>
      <c r="G20" s="298"/>
      <c r="H20" s="298"/>
      <c r="I20" s="207" t="s">
        <v>24</v>
      </c>
      <c r="J20" s="202" t="str">
        <f>'[1]Rekapitulácia stavby'!AN14</f>
        <v/>
      </c>
      <c r="L20" s="39"/>
    </row>
    <row r="21" spans="2:12" s="2" customFormat="1" ht="6.95" customHeight="1">
      <c r="B21" s="39"/>
      <c r="L21" s="39"/>
    </row>
    <row r="22" spans="2:12" s="2" customFormat="1" ht="12" customHeight="1">
      <c r="B22" s="39"/>
      <c r="D22" s="207" t="s">
        <v>27</v>
      </c>
      <c r="I22" s="207" t="s">
        <v>22</v>
      </c>
      <c r="J22" s="202" t="s">
        <v>1</v>
      </c>
      <c r="L22" s="39"/>
    </row>
    <row r="23" spans="2:12" s="2" customFormat="1" ht="18" customHeight="1">
      <c r="B23" s="39"/>
      <c r="E23" s="202" t="s">
        <v>28</v>
      </c>
      <c r="I23" s="207" t="s">
        <v>24</v>
      </c>
      <c r="J23" s="202" t="s">
        <v>1</v>
      </c>
      <c r="L23" s="39"/>
    </row>
    <row r="24" spans="2:12" s="2" customFormat="1" ht="6.95" customHeight="1">
      <c r="B24" s="39"/>
      <c r="L24" s="39"/>
    </row>
    <row r="25" spans="2:12" s="2" customFormat="1" ht="12" customHeight="1">
      <c r="B25" s="39"/>
      <c r="D25" s="207" t="s">
        <v>30</v>
      </c>
      <c r="I25" s="207" t="s">
        <v>22</v>
      </c>
      <c r="J25" s="202" t="s">
        <v>1</v>
      </c>
      <c r="L25" s="39"/>
    </row>
    <row r="26" spans="2:12" s="2" customFormat="1" ht="18" customHeight="1">
      <c r="B26" s="39"/>
      <c r="E26" s="202" t="s">
        <v>31</v>
      </c>
      <c r="I26" s="207" t="s">
        <v>24</v>
      </c>
      <c r="J26" s="202" t="s">
        <v>1</v>
      </c>
      <c r="L26" s="39"/>
    </row>
    <row r="27" spans="2:12" s="2" customFormat="1" ht="6.95" customHeight="1">
      <c r="B27" s="39"/>
      <c r="L27" s="39"/>
    </row>
    <row r="28" spans="2:12" s="2" customFormat="1" ht="12" customHeight="1">
      <c r="B28" s="39"/>
      <c r="D28" s="207" t="s">
        <v>32</v>
      </c>
      <c r="L28" s="39"/>
    </row>
    <row r="29" spans="2:12" s="8" customFormat="1" ht="16.5" customHeight="1">
      <c r="B29" s="99"/>
      <c r="E29" s="301" t="s">
        <v>1</v>
      </c>
      <c r="F29" s="301"/>
      <c r="G29" s="301"/>
      <c r="H29" s="301"/>
      <c r="L29" s="99"/>
    </row>
    <row r="30" spans="2:12" s="2" customFormat="1" ht="6.95" customHeight="1">
      <c r="B30" s="39"/>
      <c r="L30" s="39"/>
    </row>
    <row r="31" spans="2:12" s="2" customFormat="1" ht="6.95" customHeight="1">
      <c r="B31" s="39"/>
      <c r="D31" s="53"/>
      <c r="E31" s="53"/>
      <c r="F31" s="53"/>
      <c r="G31" s="53"/>
      <c r="H31" s="53"/>
      <c r="I31" s="53"/>
      <c r="J31" s="53"/>
      <c r="K31" s="53"/>
      <c r="L31" s="39"/>
    </row>
    <row r="32" spans="2:12" s="2" customFormat="1" ht="14.45" customHeight="1">
      <c r="B32" s="39"/>
      <c r="D32" s="202" t="s">
        <v>102</v>
      </c>
      <c r="J32" s="231">
        <f>J98</f>
        <v>0</v>
      </c>
      <c r="L32" s="39"/>
    </row>
    <row r="33" spans="2:12" s="2" customFormat="1" ht="14.45" customHeight="1">
      <c r="B33" s="39"/>
      <c r="D33" s="212" t="s">
        <v>2015</v>
      </c>
      <c r="J33" s="231">
        <f>J115</f>
        <v>0</v>
      </c>
      <c r="L33" s="39"/>
    </row>
    <row r="34" spans="2:12" s="2" customFormat="1" ht="25.35" customHeight="1">
      <c r="B34" s="39"/>
      <c r="D34" s="100" t="s">
        <v>33</v>
      </c>
      <c r="J34" s="200">
        <f>ROUND(J32 + J33, 2)</f>
        <v>0</v>
      </c>
      <c r="L34" s="39"/>
    </row>
    <row r="35" spans="2:12" s="2" customFormat="1" ht="6.95" customHeight="1">
      <c r="B35" s="39"/>
      <c r="D35" s="53"/>
      <c r="E35" s="53"/>
      <c r="F35" s="53"/>
      <c r="G35" s="53"/>
      <c r="H35" s="53"/>
      <c r="I35" s="53"/>
      <c r="J35" s="53"/>
      <c r="K35" s="53"/>
      <c r="L35" s="39"/>
    </row>
    <row r="36" spans="2:12" s="2" customFormat="1" ht="14.45" customHeight="1">
      <c r="B36" s="39"/>
      <c r="F36" s="205" t="s">
        <v>35</v>
      </c>
      <c r="I36" s="205" t="s">
        <v>34</v>
      </c>
      <c r="J36" s="205" t="s">
        <v>36</v>
      </c>
      <c r="L36" s="39"/>
    </row>
    <row r="37" spans="2:12" s="2" customFormat="1" ht="14.45" customHeight="1">
      <c r="B37" s="39"/>
      <c r="D37" s="101" t="s">
        <v>37</v>
      </c>
      <c r="E37" s="32" t="s">
        <v>38</v>
      </c>
      <c r="F37" s="102">
        <f>ROUND((SUM(BE115:BE116) + SUM(BE138:BE303)),  2)</f>
        <v>0</v>
      </c>
      <c r="G37" s="103"/>
      <c r="H37" s="103"/>
      <c r="I37" s="104">
        <v>0.2</v>
      </c>
      <c r="J37" s="102">
        <f>ROUND(((SUM(BE115:BE116) + SUM(BE138:BE303))*I37),  2)</f>
        <v>0</v>
      </c>
      <c r="L37" s="39"/>
    </row>
    <row r="38" spans="2:12" s="2" customFormat="1" ht="14.45" customHeight="1">
      <c r="B38" s="39"/>
      <c r="E38" s="32" t="s">
        <v>39</v>
      </c>
      <c r="F38" s="105">
        <f>ROUND((SUM(BF115:BF116) + SUM(BF138:BF303)),  2)</f>
        <v>0</v>
      </c>
      <c r="I38" s="106">
        <v>0.2</v>
      </c>
      <c r="J38" s="105">
        <f>ROUND(((SUM(BF115:BF116) + SUM(BF138:BF303))*I38),  2)</f>
        <v>0</v>
      </c>
      <c r="L38" s="39"/>
    </row>
    <row r="39" spans="2:12" s="2" customFormat="1" ht="14.45" hidden="1" customHeight="1">
      <c r="B39" s="39"/>
      <c r="E39" s="207" t="s">
        <v>40</v>
      </c>
      <c r="F39" s="105">
        <f>ROUND((SUM(BG115:BG116) + SUM(BG138:BG303)),  2)</f>
        <v>0</v>
      </c>
      <c r="I39" s="106">
        <v>0.2</v>
      </c>
      <c r="J39" s="105">
        <f>0</f>
        <v>0</v>
      </c>
      <c r="L39" s="39"/>
    </row>
    <row r="40" spans="2:12" s="2" customFormat="1" ht="14.45" hidden="1" customHeight="1">
      <c r="B40" s="39"/>
      <c r="E40" s="207" t="s">
        <v>41</v>
      </c>
      <c r="F40" s="105">
        <f>ROUND((SUM(BH115:BH116) + SUM(BH138:BH303)),  2)</f>
        <v>0</v>
      </c>
      <c r="I40" s="106">
        <v>0.2</v>
      </c>
      <c r="J40" s="105">
        <f>0</f>
        <v>0</v>
      </c>
      <c r="L40" s="39"/>
    </row>
    <row r="41" spans="2:12" s="2" customFormat="1" ht="14.45" hidden="1" customHeight="1">
      <c r="B41" s="39"/>
      <c r="E41" s="32" t="s">
        <v>42</v>
      </c>
      <c r="F41" s="102">
        <f>ROUND((SUM(BI115:BI116) + SUM(BI138:BI303)),  2)</f>
        <v>0</v>
      </c>
      <c r="G41" s="103"/>
      <c r="H41" s="103"/>
      <c r="I41" s="104">
        <v>0</v>
      </c>
      <c r="J41" s="102">
        <f>0</f>
        <v>0</v>
      </c>
      <c r="L41" s="39"/>
    </row>
    <row r="42" spans="2:12" s="2" customFormat="1" ht="6.95" customHeight="1">
      <c r="B42" s="39"/>
      <c r="L42" s="39"/>
    </row>
    <row r="43" spans="2:12" s="2" customFormat="1" ht="25.35" customHeight="1">
      <c r="B43" s="39"/>
      <c r="C43" s="230"/>
      <c r="D43" s="108" t="s">
        <v>43</v>
      </c>
      <c r="E43" s="221"/>
      <c r="F43" s="221"/>
      <c r="G43" s="109" t="s">
        <v>44</v>
      </c>
      <c r="H43" s="110" t="s">
        <v>45</v>
      </c>
      <c r="I43" s="221"/>
      <c r="J43" s="111">
        <f>SUM(J34:J41)</f>
        <v>0</v>
      </c>
      <c r="K43" s="232"/>
      <c r="L43" s="39"/>
    </row>
    <row r="44" spans="2:12" s="2" customFormat="1" ht="14.45" customHeight="1">
      <c r="B44" s="39"/>
      <c r="L44" s="39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2" customFormat="1" ht="12.75">
      <c r="B61" s="39"/>
      <c r="D61" s="42" t="s">
        <v>48</v>
      </c>
      <c r="E61" s="213"/>
      <c r="F61" s="113" t="s">
        <v>49</v>
      </c>
      <c r="G61" s="42" t="s">
        <v>48</v>
      </c>
      <c r="H61" s="213"/>
      <c r="I61" s="213"/>
      <c r="J61" s="114" t="s">
        <v>49</v>
      </c>
      <c r="K61" s="213"/>
      <c r="L61" s="3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2" customFormat="1" ht="12.75">
      <c r="B65" s="39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2" customFormat="1" ht="12.75">
      <c r="B76" s="39"/>
      <c r="D76" s="42" t="s">
        <v>48</v>
      </c>
      <c r="E76" s="213"/>
      <c r="F76" s="113" t="s">
        <v>49</v>
      </c>
      <c r="G76" s="42" t="s">
        <v>48</v>
      </c>
      <c r="H76" s="213"/>
      <c r="I76" s="213"/>
      <c r="J76" s="114" t="s">
        <v>49</v>
      </c>
      <c r="K76" s="213"/>
      <c r="L76" s="39"/>
    </row>
    <row r="77" spans="2:12" s="2" customFormat="1" ht="14.45" customHeight="1"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39"/>
    </row>
    <row r="81" spans="2:12" s="2" customFormat="1" ht="6.95" customHeight="1"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39"/>
    </row>
    <row r="82" spans="2:12" s="2" customFormat="1" ht="24.95" customHeight="1">
      <c r="B82" s="39"/>
      <c r="C82" s="18" t="s">
        <v>99</v>
      </c>
      <c r="L82" s="39"/>
    </row>
    <row r="83" spans="2:12" s="2" customFormat="1" ht="6.95" customHeight="1">
      <c r="B83" s="39"/>
      <c r="L83" s="39"/>
    </row>
    <row r="84" spans="2:12" s="2" customFormat="1" ht="12" customHeight="1">
      <c r="B84" s="39"/>
      <c r="C84" s="207" t="s">
        <v>13</v>
      </c>
      <c r="L84" s="39"/>
    </row>
    <row r="85" spans="2:12" s="2" customFormat="1" ht="16.5" customHeight="1">
      <c r="B85" s="39"/>
      <c r="E85" s="314" t="str">
        <f>E7</f>
        <v>Dom Hudby - Obnova objektu NKP aktualizácia+etapizácia</v>
      </c>
      <c r="F85" s="315"/>
      <c r="G85" s="315"/>
      <c r="H85" s="315"/>
      <c r="L85" s="39"/>
    </row>
    <row r="86" spans="2:12" ht="12" customHeight="1">
      <c r="B86" s="17"/>
      <c r="C86" s="207" t="s">
        <v>95</v>
      </c>
      <c r="L86" s="17"/>
    </row>
    <row r="87" spans="2:12" s="2" customFormat="1" ht="16.5" customHeight="1">
      <c r="B87" s="39"/>
      <c r="E87" s="314" t="s">
        <v>2013</v>
      </c>
      <c r="F87" s="322"/>
      <c r="G87" s="322"/>
      <c r="H87" s="322"/>
      <c r="L87" s="39"/>
    </row>
    <row r="88" spans="2:12" s="2" customFormat="1" ht="12" customHeight="1">
      <c r="B88" s="39"/>
      <c r="C88" s="207" t="s">
        <v>97</v>
      </c>
      <c r="L88" s="39"/>
    </row>
    <row r="89" spans="2:12" s="2" customFormat="1" ht="30" customHeight="1">
      <c r="B89" s="39"/>
      <c r="E89" s="272" t="str">
        <f>E11</f>
        <v>02.1 - D 1.1 Architektúra - D1.1.1 Búracie práce,D1.1.2 Nový stav, D1.1.3 Sanácia zvlhnutia, D1.2 Statika</v>
      </c>
      <c r="F89" s="322"/>
      <c r="G89" s="322"/>
      <c r="H89" s="322"/>
      <c r="L89" s="39"/>
    </row>
    <row r="90" spans="2:12" s="2" customFormat="1" ht="6.95" customHeight="1">
      <c r="B90" s="39"/>
      <c r="L90" s="39"/>
    </row>
    <row r="91" spans="2:12" s="2" customFormat="1" ht="12" customHeight="1">
      <c r="B91" s="39"/>
      <c r="C91" s="207" t="s">
        <v>17</v>
      </c>
      <c r="F91" s="202" t="str">
        <f>F14</f>
        <v>Bratislava, Panenská 11</v>
      </c>
      <c r="I91" s="207" t="s">
        <v>19</v>
      </c>
      <c r="J91" s="196" t="str">
        <f>IF(J14="","",J14)</f>
        <v>30. 7. 2021</v>
      </c>
      <c r="L91" s="39"/>
    </row>
    <row r="92" spans="2:12" s="2" customFormat="1" ht="6.95" customHeight="1">
      <c r="B92" s="39"/>
      <c r="L92" s="39"/>
    </row>
    <row r="93" spans="2:12" s="2" customFormat="1" ht="25.7" customHeight="1">
      <c r="B93" s="39"/>
      <c r="C93" s="207" t="s">
        <v>21</v>
      </c>
      <c r="F93" s="202" t="str">
        <f>E17</f>
        <v>GIB Hlavné mesto SR Bratislava</v>
      </c>
      <c r="I93" s="207" t="s">
        <v>27</v>
      </c>
      <c r="J93" s="204" t="str">
        <f>E23</f>
        <v>Ing. arch. Matúš Ivanič</v>
      </c>
      <c r="L93" s="39"/>
    </row>
    <row r="94" spans="2:12" s="2" customFormat="1" ht="15.2" customHeight="1">
      <c r="B94" s="39"/>
      <c r="C94" s="207" t="s">
        <v>25</v>
      </c>
      <c r="F94" s="202" t="str">
        <f>IF(E20="","",E20)</f>
        <v xml:space="preserve"> </v>
      </c>
      <c r="I94" s="207" t="s">
        <v>30</v>
      </c>
      <c r="J94" s="204" t="str">
        <f>E26</f>
        <v>Rosoft, s.r.o.</v>
      </c>
      <c r="L94" s="39"/>
    </row>
    <row r="95" spans="2:12" s="2" customFormat="1" ht="10.35" customHeight="1">
      <c r="B95" s="39"/>
      <c r="L95" s="39"/>
    </row>
    <row r="96" spans="2:12" s="2" customFormat="1" ht="29.25" customHeight="1">
      <c r="B96" s="39"/>
      <c r="C96" s="115" t="s">
        <v>100</v>
      </c>
      <c r="D96" s="230"/>
      <c r="E96" s="230"/>
      <c r="F96" s="230"/>
      <c r="G96" s="230"/>
      <c r="H96" s="230"/>
      <c r="I96" s="230"/>
      <c r="J96" s="116" t="s">
        <v>101</v>
      </c>
      <c r="K96" s="230"/>
      <c r="L96" s="39"/>
    </row>
    <row r="97" spans="2:47" s="2" customFormat="1" ht="10.35" customHeight="1">
      <c r="B97" s="39"/>
      <c r="L97" s="39"/>
    </row>
    <row r="98" spans="2:47" s="2" customFormat="1" ht="22.9" customHeight="1">
      <c r="B98" s="39"/>
      <c r="C98" s="117" t="s">
        <v>2016</v>
      </c>
      <c r="J98" s="200">
        <f>J138</f>
        <v>0</v>
      </c>
      <c r="L98" s="39"/>
      <c r="AU98" s="211" t="s">
        <v>103</v>
      </c>
    </row>
    <row r="99" spans="2:47" s="9" customFormat="1" ht="24.95" customHeight="1">
      <c r="B99" s="118"/>
      <c r="D99" s="119" t="s">
        <v>104</v>
      </c>
      <c r="E99" s="120"/>
      <c r="F99" s="120"/>
      <c r="G99" s="120"/>
      <c r="H99" s="120"/>
      <c r="I99" s="120"/>
      <c r="J99" s="121">
        <f>J139</f>
        <v>0</v>
      </c>
      <c r="L99" s="118"/>
    </row>
    <row r="100" spans="2:47" s="199" customFormat="1" ht="19.899999999999999" customHeight="1">
      <c r="B100" s="122"/>
      <c r="D100" s="123" t="s">
        <v>107</v>
      </c>
      <c r="E100" s="124"/>
      <c r="F100" s="124"/>
      <c r="G100" s="124"/>
      <c r="H100" s="124"/>
      <c r="I100" s="124"/>
      <c r="J100" s="125">
        <f>J140</f>
        <v>0</v>
      </c>
      <c r="L100" s="122"/>
    </row>
    <row r="101" spans="2:47" s="199" customFormat="1" ht="19.899999999999999" customHeight="1">
      <c r="B101" s="122"/>
      <c r="D101" s="123" t="s">
        <v>2017</v>
      </c>
      <c r="E101" s="124"/>
      <c r="F101" s="124"/>
      <c r="G101" s="124"/>
      <c r="H101" s="124"/>
      <c r="I101" s="124"/>
      <c r="J101" s="125">
        <f>J148</f>
        <v>0</v>
      </c>
      <c r="L101" s="122"/>
    </row>
    <row r="102" spans="2:47" s="199" customFormat="1" ht="19.899999999999999" customHeight="1">
      <c r="B102" s="122"/>
      <c r="D102" s="123" t="s">
        <v>109</v>
      </c>
      <c r="E102" s="124"/>
      <c r="F102" s="124"/>
      <c r="G102" s="124"/>
      <c r="H102" s="124"/>
      <c r="I102" s="124"/>
      <c r="J102" s="125">
        <f>J179</f>
        <v>0</v>
      </c>
      <c r="L102" s="122"/>
    </row>
    <row r="103" spans="2:47" s="199" customFormat="1" ht="19.899999999999999" customHeight="1">
      <c r="B103" s="122"/>
      <c r="D103" s="123" t="s">
        <v>110</v>
      </c>
      <c r="E103" s="124"/>
      <c r="F103" s="124"/>
      <c r="G103" s="124"/>
      <c r="H103" s="124"/>
      <c r="I103" s="124"/>
      <c r="J103" s="125">
        <f>J185</f>
        <v>0</v>
      </c>
      <c r="L103" s="122"/>
    </row>
    <row r="104" spans="2:47" s="9" customFormat="1" ht="24.95" customHeight="1">
      <c r="B104" s="118"/>
      <c r="D104" s="119" t="s">
        <v>111</v>
      </c>
      <c r="E104" s="120"/>
      <c r="F104" s="120"/>
      <c r="G104" s="120"/>
      <c r="H104" s="120"/>
      <c r="I104" s="120"/>
      <c r="J104" s="121">
        <f>J187</f>
        <v>0</v>
      </c>
      <c r="L104" s="118"/>
    </row>
    <row r="105" spans="2:47" s="199" customFormat="1" ht="19.899999999999999" customHeight="1">
      <c r="B105" s="122"/>
      <c r="D105" s="123" t="s">
        <v>112</v>
      </c>
      <c r="E105" s="124"/>
      <c r="F105" s="124"/>
      <c r="G105" s="124"/>
      <c r="H105" s="124"/>
      <c r="I105" s="124"/>
      <c r="J105" s="125">
        <f>J188</f>
        <v>0</v>
      </c>
      <c r="L105" s="122"/>
    </row>
    <row r="106" spans="2:47" s="199" customFormat="1" ht="19.899999999999999" customHeight="1">
      <c r="B106" s="122"/>
      <c r="D106" s="123" t="s">
        <v>2018</v>
      </c>
      <c r="E106" s="124"/>
      <c r="F106" s="124"/>
      <c r="G106" s="124"/>
      <c r="H106" s="124"/>
      <c r="I106" s="124"/>
      <c r="J106" s="125">
        <f>J203</f>
        <v>0</v>
      </c>
      <c r="L106" s="122"/>
    </row>
    <row r="107" spans="2:47" s="199" customFormat="1" ht="19.899999999999999" customHeight="1">
      <c r="B107" s="122"/>
      <c r="D107" s="123" t="s">
        <v>115</v>
      </c>
      <c r="E107" s="124"/>
      <c r="F107" s="124"/>
      <c r="G107" s="124"/>
      <c r="H107" s="124"/>
      <c r="I107" s="124"/>
      <c r="J107" s="125">
        <f>J218</f>
        <v>0</v>
      </c>
      <c r="L107" s="122"/>
    </row>
    <row r="108" spans="2:47" s="199" customFormat="1" ht="19.899999999999999" customHeight="1">
      <c r="B108" s="122"/>
      <c r="D108" s="123" t="s">
        <v>116</v>
      </c>
      <c r="E108" s="124"/>
      <c r="F108" s="124"/>
      <c r="G108" s="124"/>
      <c r="H108" s="124"/>
      <c r="I108" s="124"/>
      <c r="J108" s="125">
        <f>J222</f>
        <v>0</v>
      </c>
      <c r="L108" s="122"/>
    </row>
    <row r="109" spans="2:47" s="199" customFormat="1" ht="19.899999999999999" customHeight="1">
      <c r="B109" s="122"/>
      <c r="D109" s="123" t="s">
        <v>117</v>
      </c>
      <c r="E109" s="124"/>
      <c r="F109" s="124"/>
      <c r="G109" s="124"/>
      <c r="H109" s="124"/>
      <c r="I109" s="124"/>
      <c r="J109" s="125">
        <f>J258</f>
        <v>0</v>
      </c>
      <c r="L109" s="122"/>
    </row>
    <row r="110" spans="2:47" s="199" customFormat="1" ht="19.899999999999999" customHeight="1">
      <c r="B110" s="122"/>
      <c r="D110" s="123" t="s">
        <v>118</v>
      </c>
      <c r="E110" s="124"/>
      <c r="F110" s="124"/>
      <c r="G110" s="124"/>
      <c r="H110" s="124"/>
      <c r="I110" s="124"/>
      <c r="J110" s="125">
        <f>J282</f>
        <v>0</v>
      </c>
      <c r="L110" s="122"/>
    </row>
    <row r="111" spans="2:47" s="199" customFormat="1" ht="19.899999999999999" customHeight="1">
      <c r="B111" s="122"/>
      <c r="D111" s="123" t="s">
        <v>121</v>
      </c>
      <c r="E111" s="124"/>
      <c r="F111" s="124"/>
      <c r="G111" s="124"/>
      <c r="H111" s="124"/>
      <c r="I111" s="124"/>
      <c r="J111" s="125">
        <f>J295</f>
        <v>0</v>
      </c>
      <c r="L111" s="122"/>
    </row>
    <row r="112" spans="2:47" s="9" customFormat="1" ht="24.95" customHeight="1">
      <c r="B112" s="118"/>
      <c r="D112" s="119" t="s">
        <v>123</v>
      </c>
      <c r="E112" s="120"/>
      <c r="F112" s="120"/>
      <c r="G112" s="120"/>
      <c r="H112" s="120"/>
      <c r="I112" s="120"/>
      <c r="J112" s="121">
        <f>J301</f>
        <v>0</v>
      </c>
      <c r="L112" s="118"/>
    </row>
    <row r="113" spans="2:14" s="2" customFormat="1" ht="21.75" customHeight="1">
      <c r="B113" s="39"/>
      <c r="L113" s="39"/>
    </row>
    <row r="114" spans="2:14" s="2" customFormat="1" ht="6.95" customHeight="1">
      <c r="B114" s="39"/>
      <c r="L114" s="39"/>
    </row>
    <row r="115" spans="2:14" s="2" customFormat="1" ht="29.25" customHeight="1">
      <c r="B115" s="39"/>
      <c r="C115" s="117" t="s">
        <v>2019</v>
      </c>
      <c r="J115" s="233">
        <v>0</v>
      </c>
      <c r="L115" s="39"/>
      <c r="N115" s="234" t="s">
        <v>37</v>
      </c>
    </row>
    <row r="116" spans="2:14" s="2" customFormat="1" ht="18" customHeight="1">
      <c r="B116" s="39"/>
      <c r="L116" s="39"/>
    </row>
    <row r="117" spans="2:14" s="2" customFormat="1" ht="29.25" customHeight="1">
      <c r="B117" s="39"/>
      <c r="C117" s="229" t="s">
        <v>2012</v>
      </c>
      <c r="D117" s="230"/>
      <c r="E117" s="230"/>
      <c r="F117" s="230"/>
      <c r="G117" s="230"/>
      <c r="H117" s="230"/>
      <c r="I117" s="230"/>
      <c r="J117" s="235">
        <f>ROUND(J98+J115,2)</f>
        <v>0</v>
      </c>
      <c r="K117" s="230"/>
      <c r="L117" s="39"/>
    </row>
    <row r="118" spans="2:14" s="2" customFormat="1" ht="6.95" customHeight="1">
      <c r="B118" s="216"/>
      <c r="C118" s="217"/>
      <c r="D118" s="217"/>
      <c r="E118" s="217"/>
      <c r="F118" s="217"/>
      <c r="G118" s="217"/>
      <c r="H118" s="217"/>
      <c r="I118" s="217"/>
      <c r="J118" s="217"/>
      <c r="K118" s="217"/>
      <c r="L118" s="39"/>
    </row>
    <row r="122" spans="2:14" s="2" customFormat="1" ht="6.95" customHeight="1">
      <c r="B122" s="218"/>
      <c r="C122" s="219"/>
      <c r="D122" s="219"/>
      <c r="E122" s="219"/>
      <c r="F122" s="219"/>
      <c r="G122" s="219"/>
      <c r="H122" s="219"/>
      <c r="I122" s="219"/>
      <c r="J122" s="219"/>
      <c r="K122" s="219"/>
      <c r="L122" s="39"/>
    </row>
    <row r="123" spans="2:14" s="2" customFormat="1" ht="24.95" customHeight="1">
      <c r="B123" s="39"/>
      <c r="C123" s="18" t="s">
        <v>124</v>
      </c>
      <c r="L123" s="39"/>
    </row>
    <row r="124" spans="2:14" s="2" customFormat="1" ht="6.95" customHeight="1">
      <c r="B124" s="39"/>
      <c r="L124" s="39"/>
    </row>
    <row r="125" spans="2:14" s="2" customFormat="1" ht="12" customHeight="1">
      <c r="B125" s="39"/>
      <c r="C125" s="207" t="s">
        <v>13</v>
      </c>
      <c r="L125" s="39"/>
    </row>
    <row r="126" spans="2:14" s="2" customFormat="1" ht="16.5" customHeight="1">
      <c r="B126" s="39"/>
      <c r="E126" s="314" t="str">
        <f>E7</f>
        <v>Dom Hudby - Obnova objektu NKP aktualizácia+etapizácia</v>
      </c>
      <c r="F126" s="315"/>
      <c r="G126" s="315"/>
      <c r="H126" s="315"/>
      <c r="L126" s="39"/>
    </row>
    <row r="127" spans="2:14" ht="12" customHeight="1">
      <c r="B127" s="17"/>
      <c r="C127" s="207" t="s">
        <v>95</v>
      </c>
      <c r="L127" s="17"/>
    </row>
    <row r="128" spans="2:14" s="2" customFormat="1" ht="16.5" customHeight="1">
      <c r="B128" s="39"/>
      <c r="E128" s="314" t="s">
        <v>2013</v>
      </c>
      <c r="F128" s="322"/>
      <c r="G128" s="322"/>
      <c r="H128" s="322"/>
      <c r="L128" s="39"/>
    </row>
    <row r="129" spans="2:65" s="2" customFormat="1" ht="12" customHeight="1">
      <c r="B129" s="39"/>
      <c r="C129" s="207" t="s">
        <v>97</v>
      </c>
      <c r="L129" s="39"/>
    </row>
    <row r="130" spans="2:65" s="2" customFormat="1" ht="30" customHeight="1">
      <c r="B130" s="39"/>
      <c r="E130" s="272" t="str">
        <f>E11</f>
        <v>02.1 - D 1.1 Architektúra - D1.1.1 Búracie práce,D1.1.2 Nový stav, D1.1.3 Sanácia zvlhnutia, D1.2 Statika</v>
      </c>
      <c r="F130" s="322"/>
      <c r="G130" s="322"/>
      <c r="H130" s="322"/>
      <c r="L130" s="39"/>
    </row>
    <row r="131" spans="2:65" s="2" customFormat="1" ht="6.95" customHeight="1">
      <c r="B131" s="39"/>
      <c r="L131" s="39"/>
    </row>
    <row r="132" spans="2:65" s="2" customFormat="1" ht="12" customHeight="1">
      <c r="B132" s="39"/>
      <c r="C132" s="207" t="s">
        <v>17</v>
      </c>
      <c r="F132" s="202" t="str">
        <f>F14</f>
        <v>Bratislava, Panenská 11</v>
      </c>
      <c r="I132" s="207" t="s">
        <v>19</v>
      </c>
      <c r="J132" s="196" t="str">
        <f>IF(J14="","",J14)</f>
        <v>30. 7. 2021</v>
      </c>
      <c r="L132" s="39"/>
    </row>
    <row r="133" spans="2:65" s="2" customFormat="1" ht="6.95" customHeight="1">
      <c r="B133" s="39"/>
      <c r="L133" s="39"/>
    </row>
    <row r="134" spans="2:65" s="2" customFormat="1" ht="25.7" customHeight="1">
      <c r="B134" s="39"/>
      <c r="C134" s="207" t="s">
        <v>21</v>
      </c>
      <c r="F134" s="202" t="str">
        <f>E17</f>
        <v>GIB Hlavné mesto SR Bratislava</v>
      </c>
      <c r="I134" s="207" t="s">
        <v>27</v>
      </c>
      <c r="J134" s="204" t="str">
        <f>E23</f>
        <v>Ing. arch. Matúš Ivanič</v>
      </c>
      <c r="L134" s="39"/>
    </row>
    <row r="135" spans="2:65" s="2" customFormat="1" ht="15.2" customHeight="1">
      <c r="B135" s="39"/>
      <c r="C135" s="207" t="s">
        <v>25</v>
      </c>
      <c r="F135" s="202" t="str">
        <f>IF(E20="","",E20)</f>
        <v xml:space="preserve"> </v>
      </c>
      <c r="I135" s="207" t="s">
        <v>30</v>
      </c>
      <c r="J135" s="204" t="str">
        <f>E26</f>
        <v>Rosoft, s.r.o.</v>
      </c>
      <c r="L135" s="39"/>
    </row>
    <row r="136" spans="2:65" s="2" customFormat="1" ht="10.35" customHeight="1">
      <c r="B136" s="39"/>
      <c r="L136" s="39"/>
    </row>
    <row r="137" spans="2:65" s="11" customFormat="1" ht="29.25" customHeight="1">
      <c r="B137" s="132"/>
      <c r="C137" s="128" t="s">
        <v>125</v>
      </c>
      <c r="D137" s="129" t="s">
        <v>58</v>
      </c>
      <c r="E137" s="129" t="s">
        <v>54</v>
      </c>
      <c r="F137" s="129" t="s">
        <v>55</v>
      </c>
      <c r="G137" s="129" t="s">
        <v>126</v>
      </c>
      <c r="H137" s="129" t="s">
        <v>127</v>
      </c>
      <c r="I137" s="129" t="s">
        <v>128</v>
      </c>
      <c r="J137" s="130" t="s">
        <v>101</v>
      </c>
      <c r="K137" s="131" t="s">
        <v>129</v>
      </c>
      <c r="L137" s="132"/>
      <c r="M137" s="59" t="s">
        <v>1</v>
      </c>
      <c r="N137" s="60" t="s">
        <v>37</v>
      </c>
      <c r="O137" s="60" t="s">
        <v>130</v>
      </c>
      <c r="P137" s="60" t="s">
        <v>131</v>
      </c>
      <c r="Q137" s="60" t="s">
        <v>132</v>
      </c>
      <c r="R137" s="60" t="s">
        <v>133</v>
      </c>
      <c r="S137" s="60" t="s">
        <v>134</v>
      </c>
      <c r="T137" s="61" t="s">
        <v>135</v>
      </c>
    </row>
    <row r="138" spans="2:65" s="2" customFormat="1" ht="22.9" customHeight="1">
      <c r="B138" s="39"/>
      <c r="C138" s="66" t="s">
        <v>102</v>
      </c>
      <c r="J138" s="236">
        <f>BK138</f>
        <v>0</v>
      </c>
      <c r="L138" s="39"/>
      <c r="M138" s="222"/>
      <c r="N138" s="53"/>
      <c r="O138" s="53"/>
      <c r="P138" s="237">
        <f>P139+P187+P301</f>
        <v>0</v>
      </c>
      <c r="Q138" s="53"/>
      <c r="R138" s="237">
        <f>R139+R187+R301</f>
        <v>0</v>
      </c>
      <c r="S138" s="53"/>
      <c r="T138" s="238">
        <f>T139+T187+T301</f>
        <v>0</v>
      </c>
      <c r="AT138" s="211" t="s">
        <v>72</v>
      </c>
      <c r="AU138" s="211" t="s">
        <v>103</v>
      </c>
      <c r="BK138" s="136">
        <f>BK139+BK187+BK301</f>
        <v>0</v>
      </c>
    </row>
    <row r="139" spans="2:65" s="239" customFormat="1" ht="25.9" customHeight="1">
      <c r="B139" s="240"/>
      <c r="D139" s="138" t="s">
        <v>72</v>
      </c>
      <c r="E139" s="139" t="s">
        <v>136</v>
      </c>
      <c r="F139" s="139" t="s">
        <v>137</v>
      </c>
      <c r="J139" s="241">
        <f>BK139</f>
        <v>0</v>
      </c>
      <c r="L139" s="240"/>
      <c r="M139" s="242"/>
      <c r="P139" s="243">
        <f>P140+P148+P179+P185</f>
        <v>0</v>
      </c>
      <c r="R139" s="243">
        <f>R140+R148+R179+R185</f>
        <v>0</v>
      </c>
      <c r="T139" s="244">
        <f>T140+T148+T179+T185</f>
        <v>0</v>
      </c>
      <c r="AR139" s="138" t="s">
        <v>80</v>
      </c>
      <c r="AT139" s="145" t="s">
        <v>72</v>
      </c>
      <c r="AU139" s="145" t="s">
        <v>73</v>
      </c>
      <c r="AY139" s="138" t="s">
        <v>138</v>
      </c>
      <c r="BK139" s="146">
        <f>BK140+BK148+BK179+BK185</f>
        <v>0</v>
      </c>
    </row>
    <row r="140" spans="2:65" s="239" customFormat="1" ht="22.9" customHeight="1">
      <c r="B140" s="240"/>
      <c r="D140" s="138" t="s">
        <v>72</v>
      </c>
      <c r="E140" s="147" t="s">
        <v>150</v>
      </c>
      <c r="F140" s="147" t="s">
        <v>287</v>
      </c>
      <c r="J140" s="245">
        <f>BK140</f>
        <v>0</v>
      </c>
      <c r="L140" s="240"/>
      <c r="M140" s="242"/>
      <c r="P140" s="243">
        <f>SUM(P141:P147)</f>
        <v>0</v>
      </c>
      <c r="R140" s="243">
        <f>SUM(R141:R147)</f>
        <v>0</v>
      </c>
      <c r="T140" s="244">
        <f>SUM(T141:T147)</f>
        <v>0</v>
      </c>
      <c r="AR140" s="138" t="s">
        <v>80</v>
      </c>
      <c r="AT140" s="145" t="s">
        <v>72</v>
      </c>
      <c r="AU140" s="145" t="s">
        <v>80</v>
      </c>
      <c r="AY140" s="138" t="s">
        <v>138</v>
      </c>
      <c r="BK140" s="146">
        <f>SUM(BK141:BK147)</f>
        <v>0</v>
      </c>
    </row>
    <row r="141" spans="2:65" s="2" customFormat="1" ht="24.2" customHeight="1">
      <c r="B141" s="246"/>
      <c r="C141" s="150" t="s">
        <v>80</v>
      </c>
      <c r="D141" s="150" t="s">
        <v>140</v>
      </c>
      <c r="E141" s="151" t="s">
        <v>331</v>
      </c>
      <c r="F141" s="152" t="s">
        <v>332</v>
      </c>
      <c r="G141" s="153" t="s">
        <v>148</v>
      </c>
      <c r="H141" s="154">
        <v>1.0629999999999999</v>
      </c>
      <c r="I141" s="178"/>
      <c r="J141" s="155">
        <f t="shared" ref="J141:J147" si="0">ROUND(I141*H141,2)</f>
        <v>0</v>
      </c>
      <c r="K141" s="247"/>
      <c r="L141" s="39"/>
      <c r="M141" s="157" t="s">
        <v>1</v>
      </c>
      <c r="N141" s="234" t="s">
        <v>39</v>
      </c>
      <c r="O141" s="248">
        <v>0</v>
      </c>
      <c r="P141" s="248">
        <f t="shared" ref="P141:P147" si="1">O141*H141</f>
        <v>0</v>
      </c>
      <c r="Q141" s="248">
        <v>0</v>
      </c>
      <c r="R141" s="248">
        <f t="shared" ref="R141:R147" si="2">Q141*H141</f>
        <v>0</v>
      </c>
      <c r="S141" s="248">
        <v>0</v>
      </c>
      <c r="T141" s="160">
        <f t="shared" ref="T141:T147" si="3">S141*H141</f>
        <v>0</v>
      </c>
      <c r="AR141" s="161" t="s">
        <v>144</v>
      </c>
      <c r="AT141" s="161" t="s">
        <v>140</v>
      </c>
      <c r="AU141" s="161" t="s">
        <v>86</v>
      </c>
      <c r="AY141" s="211" t="s">
        <v>138</v>
      </c>
      <c r="BE141" s="249">
        <f t="shared" ref="BE141:BE147" si="4">IF(N141="základná",J141,0)</f>
        <v>0</v>
      </c>
      <c r="BF141" s="249">
        <f t="shared" ref="BF141:BF147" si="5">IF(N141="znížená",J141,0)</f>
        <v>0</v>
      </c>
      <c r="BG141" s="249">
        <f t="shared" ref="BG141:BG147" si="6">IF(N141="zákl. prenesená",J141,0)</f>
        <v>0</v>
      </c>
      <c r="BH141" s="249">
        <f t="shared" ref="BH141:BH147" si="7">IF(N141="zníž. prenesená",J141,0)</f>
        <v>0</v>
      </c>
      <c r="BI141" s="249">
        <f t="shared" ref="BI141:BI147" si="8">IF(N141="nulová",J141,0)</f>
        <v>0</v>
      </c>
      <c r="BJ141" s="211" t="s">
        <v>86</v>
      </c>
      <c r="BK141" s="249">
        <f t="shared" ref="BK141:BK147" si="9">ROUND(I141*H141,2)</f>
        <v>0</v>
      </c>
      <c r="BL141" s="211" t="s">
        <v>144</v>
      </c>
      <c r="BM141" s="161" t="s">
        <v>86</v>
      </c>
    </row>
    <row r="142" spans="2:65" s="2" customFormat="1" ht="24.2" customHeight="1">
      <c r="B142" s="246"/>
      <c r="C142" s="150" t="s">
        <v>86</v>
      </c>
      <c r="D142" s="150" t="s">
        <v>140</v>
      </c>
      <c r="E142" s="151" t="s">
        <v>2020</v>
      </c>
      <c r="F142" s="152" t="s">
        <v>2021</v>
      </c>
      <c r="G142" s="153" t="s">
        <v>148</v>
      </c>
      <c r="H142" s="154">
        <v>0.70799999999999996</v>
      </c>
      <c r="I142" s="178"/>
      <c r="J142" s="155">
        <f t="shared" si="0"/>
        <v>0</v>
      </c>
      <c r="K142" s="247"/>
      <c r="L142" s="39"/>
      <c r="M142" s="157" t="s">
        <v>1</v>
      </c>
      <c r="N142" s="234" t="s">
        <v>39</v>
      </c>
      <c r="O142" s="248">
        <v>0</v>
      </c>
      <c r="P142" s="248">
        <f t="shared" si="1"/>
        <v>0</v>
      </c>
      <c r="Q142" s="248">
        <v>0</v>
      </c>
      <c r="R142" s="248">
        <f t="shared" si="2"/>
        <v>0</v>
      </c>
      <c r="S142" s="248">
        <v>0</v>
      </c>
      <c r="T142" s="160">
        <f t="shared" si="3"/>
        <v>0</v>
      </c>
      <c r="AR142" s="161" t="s">
        <v>144</v>
      </c>
      <c r="AT142" s="161" t="s">
        <v>140</v>
      </c>
      <c r="AU142" s="161" t="s">
        <v>86</v>
      </c>
      <c r="AY142" s="211" t="s">
        <v>138</v>
      </c>
      <c r="BE142" s="249">
        <f t="shared" si="4"/>
        <v>0</v>
      </c>
      <c r="BF142" s="249">
        <f t="shared" si="5"/>
        <v>0</v>
      </c>
      <c r="BG142" s="249">
        <f t="shared" si="6"/>
        <v>0</v>
      </c>
      <c r="BH142" s="249">
        <f t="shared" si="7"/>
        <v>0</v>
      </c>
      <c r="BI142" s="249">
        <f t="shared" si="8"/>
        <v>0</v>
      </c>
      <c r="BJ142" s="211" t="s">
        <v>86</v>
      </c>
      <c r="BK142" s="249">
        <f t="shared" si="9"/>
        <v>0</v>
      </c>
      <c r="BL142" s="211" t="s">
        <v>144</v>
      </c>
      <c r="BM142" s="161" t="s">
        <v>144</v>
      </c>
    </row>
    <row r="143" spans="2:65" s="2" customFormat="1" ht="24.2" customHeight="1">
      <c r="B143" s="246"/>
      <c r="C143" s="150" t="s">
        <v>150</v>
      </c>
      <c r="D143" s="150" t="s">
        <v>140</v>
      </c>
      <c r="E143" s="151" t="s">
        <v>2022</v>
      </c>
      <c r="F143" s="152" t="s">
        <v>2023</v>
      </c>
      <c r="G143" s="153" t="s">
        <v>148</v>
      </c>
      <c r="H143" s="154">
        <v>17.390999999999998</v>
      </c>
      <c r="I143" s="178"/>
      <c r="J143" s="155">
        <f t="shared" si="0"/>
        <v>0</v>
      </c>
      <c r="K143" s="247"/>
      <c r="L143" s="39"/>
      <c r="M143" s="157" t="s">
        <v>1</v>
      </c>
      <c r="N143" s="234" t="s">
        <v>39</v>
      </c>
      <c r="O143" s="248">
        <v>0</v>
      </c>
      <c r="P143" s="248">
        <f t="shared" si="1"/>
        <v>0</v>
      </c>
      <c r="Q143" s="248">
        <v>0</v>
      </c>
      <c r="R143" s="248">
        <f t="shared" si="2"/>
        <v>0</v>
      </c>
      <c r="S143" s="248">
        <v>0</v>
      </c>
      <c r="T143" s="160">
        <f t="shared" si="3"/>
        <v>0</v>
      </c>
      <c r="AR143" s="161" t="s">
        <v>144</v>
      </c>
      <c r="AT143" s="161" t="s">
        <v>140</v>
      </c>
      <c r="AU143" s="161" t="s">
        <v>86</v>
      </c>
      <c r="AY143" s="211" t="s">
        <v>138</v>
      </c>
      <c r="BE143" s="249">
        <f t="shared" si="4"/>
        <v>0</v>
      </c>
      <c r="BF143" s="249">
        <f t="shared" si="5"/>
        <v>0</v>
      </c>
      <c r="BG143" s="249">
        <f t="shared" si="6"/>
        <v>0</v>
      </c>
      <c r="BH143" s="249">
        <f t="shared" si="7"/>
        <v>0</v>
      </c>
      <c r="BI143" s="249">
        <f t="shared" si="8"/>
        <v>0</v>
      </c>
      <c r="BJ143" s="211" t="s">
        <v>86</v>
      </c>
      <c r="BK143" s="249">
        <f t="shared" si="9"/>
        <v>0</v>
      </c>
      <c r="BL143" s="211" t="s">
        <v>144</v>
      </c>
      <c r="BM143" s="161" t="s">
        <v>162</v>
      </c>
    </row>
    <row r="144" spans="2:65" s="2" customFormat="1" ht="24.2" customHeight="1">
      <c r="B144" s="246"/>
      <c r="C144" s="150" t="s">
        <v>144</v>
      </c>
      <c r="D144" s="150" t="s">
        <v>140</v>
      </c>
      <c r="E144" s="151" t="s">
        <v>359</v>
      </c>
      <c r="F144" s="152" t="s">
        <v>360</v>
      </c>
      <c r="G144" s="153" t="s">
        <v>148</v>
      </c>
      <c r="H144" s="154">
        <v>1.4770000000000001</v>
      </c>
      <c r="I144" s="178"/>
      <c r="J144" s="155">
        <f t="shared" si="0"/>
        <v>0</v>
      </c>
      <c r="K144" s="247"/>
      <c r="L144" s="39"/>
      <c r="M144" s="157" t="s">
        <v>1</v>
      </c>
      <c r="N144" s="234" t="s">
        <v>39</v>
      </c>
      <c r="O144" s="248">
        <v>0</v>
      </c>
      <c r="P144" s="248">
        <f t="shared" si="1"/>
        <v>0</v>
      </c>
      <c r="Q144" s="248">
        <v>0</v>
      </c>
      <c r="R144" s="248">
        <f t="shared" si="2"/>
        <v>0</v>
      </c>
      <c r="S144" s="248">
        <v>0</v>
      </c>
      <c r="T144" s="160">
        <f t="shared" si="3"/>
        <v>0</v>
      </c>
      <c r="AR144" s="161" t="s">
        <v>144</v>
      </c>
      <c r="AT144" s="161" t="s">
        <v>140</v>
      </c>
      <c r="AU144" s="161" t="s">
        <v>86</v>
      </c>
      <c r="AY144" s="211" t="s">
        <v>138</v>
      </c>
      <c r="BE144" s="249">
        <f t="shared" si="4"/>
        <v>0</v>
      </c>
      <c r="BF144" s="249">
        <f t="shared" si="5"/>
        <v>0</v>
      </c>
      <c r="BG144" s="249">
        <f t="shared" si="6"/>
        <v>0</v>
      </c>
      <c r="BH144" s="249">
        <f t="shared" si="7"/>
        <v>0</v>
      </c>
      <c r="BI144" s="249">
        <f t="shared" si="8"/>
        <v>0</v>
      </c>
      <c r="BJ144" s="211" t="s">
        <v>86</v>
      </c>
      <c r="BK144" s="249">
        <f t="shared" si="9"/>
        <v>0</v>
      </c>
      <c r="BL144" s="211" t="s">
        <v>144</v>
      </c>
      <c r="BM144" s="161" t="s">
        <v>170</v>
      </c>
    </row>
    <row r="145" spans="2:65" s="2" customFormat="1" ht="16.5" customHeight="1">
      <c r="B145" s="246"/>
      <c r="C145" s="150" t="s">
        <v>158</v>
      </c>
      <c r="D145" s="150" t="s">
        <v>140</v>
      </c>
      <c r="E145" s="151" t="s">
        <v>2024</v>
      </c>
      <c r="F145" s="152" t="s">
        <v>2025</v>
      </c>
      <c r="G145" s="153" t="s">
        <v>148</v>
      </c>
      <c r="H145" s="154">
        <v>1.911</v>
      </c>
      <c r="I145" s="178"/>
      <c r="J145" s="155">
        <f t="shared" si="0"/>
        <v>0</v>
      </c>
      <c r="K145" s="247"/>
      <c r="L145" s="39"/>
      <c r="M145" s="157" t="s">
        <v>1</v>
      </c>
      <c r="N145" s="234" t="s">
        <v>39</v>
      </c>
      <c r="O145" s="248">
        <v>0</v>
      </c>
      <c r="P145" s="248">
        <f t="shared" si="1"/>
        <v>0</v>
      </c>
      <c r="Q145" s="248">
        <v>0</v>
      </c>
      <c r="R145" s="248">
        <f t="shared" si="2"/>
        <v>0</v>
      </c>
      <c r="S145" s="248">
        <v>0</v>
      </c>
      <c r="T145" s="160">
        <f t="shared" si="3"/>
        <v>0</v>
      </c>
      <c r="AR145" s="161" t="s">
        <v>144</v>
      </c>
      <c r="AT145" s="161" t="s">
        <v>140</v>
      </c>
      <c r="AU145" s="161" t="s">
        <v>86</v>
      </c>
      <c r="AY145" s="211" t="s">
        <v>138</v>
      </c>
      <c r="BE145" s="249">
        <f t="shared" si="4"/>
        <v>0</v>
      </c>
      <c r="BF145" s="249">
        <f t="shared" si="5"/>
        <v>0</v>
      </c>
      <c r="BG145" s="249">
        <f t="shared" si="6"/>
        <v>0</v>
      </c>
      <c r="BH145" s="249">
        <f t="shared" si="7"/>
        <v>0</v>
      </c>
      <c r="BI145" s="249">
        <f t="shared" si="8"/>
        <v>0</v>
      </c>
      <c r="BJ145" s="211" t="s">
        <v>86</v>
      </c>
      <c r="BK145" s="249">
        <f t="shared" si="9"/>
        <v>0</v>
      </c>
      <c r="BL145" s="211" t="s">
        <v>144</v>
      </c>
      <c r="BM145" s="161" t="s">
        <v>178</v>
      </c>
    </row>
    <row r="146" spans="2:65" s="2" customFormat="1" ht="21.75" customHeight="1">
      <c r="B146" s="246"/>
      <c r="C146" s="150" t="s">
        <v>162</v>
      </c>
      <c r="D146" s="150" t="s">
        <v>140</v>
      </c>
      <c r="E146" s="151" t="s">
        <v>2026</v>
      </c>
      <c r="F146" s="152" t="s">
        <v>2027</v>
      </c>
      <c r="G146" s="153" t="s">
        <v>148</v>
      </c>
      <c r="H146" s="154">
        <v>20.997</v>
      </c>
      <c r="I146" s="178"/>
      <c r="J146" s="155">
        <f t="shared" si="0"/>
        <v>0</v>
      </c>
      <c r="K146" s="247"/>
      <c r="L146" s="39"/>
      <c r="M146" s="157" t="s">
        <v>1</v>
      </c>
      <c r="N146" s="234" t="s">
        <v>39</v>
      </c>
      <c r="O146" s="248">
        <v>0</v>
      </c>
      <c r="P146" s="248">
        <f t="shared" si="1"/>
        <v>0</v>
      </c>
      <c r="Q146" s="248">
        <v>0</v>
      </c>
      <c r="R146" s="248">
        <f t="shared" si="2"/>
        <v>0</v>
      </c>
      <c r="S146" s="248">
        <v>0</v>
      </c>
      <c r="T146" s="160">
        <f t="shared" si="3"/>
        <v>0</v>
      </c>
      <c r="AR146" s="161" t="s">
        <v>144</v>
      </c>
      <c r="AT146" s="161" t="s">
        <v>140</v>
      </c>
      <c r="AU146" s="161" t="s">
        <v>86</v>
      </c>
      <c r="AY146" s="211" t="s">
        <v>138</v>
      </c>
      <c r="BE146" s="249">
        <f t="shared" si="4"/>
        <v>0</v>
      </c>
      <c r="BF146" s="249">
        <f t="shared" si="5"/>
        <v>0</v>
      </c>
      <c r="BG146" s="249">
        <f t="shared" si="6"/>
        <v>0</v>
      </c>
      <c r="BH146" s="249">
        <f t="shared" si="7"/>
        <v>0</v>
      </c>
      <c r="BI146" s="249">
        <f t="shared" si="8"/>
        <v>0</v>
      </c>
      <c r="BJ146" s="211" t="s">
        <v>86</v>
      </c>
      <c r="BK146" s="249">
        <f t="shared" si="9"/>
        <v>0</v>
      </c>
      <c r="BL146" s="211" t="s">
        <v>144</v>
      </c>
      <c r="BM146" s="161" t="s">
        <v>186</v>
      </c>
    </row>
    <row r="147" spans="2:65" s="2" customFormat="1" ht="24.2" customHeight="1">
      <c r="B147" s="246"/>
      <c r="C147" s="150" t="s">
        <v>166</v>
      </c>
      <c r="D147" s="150" t="s">
        <v>140</v>
      </c>
      <c r="E147" s="151" t="s">
        <v>2028</v>
      </c>
      <c r="F147" s="152" t="s">
        <v>2029</v>
      </c>
      <c r="G147" s="153" t="s">
        <v>148</v>
      </c>
      <c r="H147" s="154">
        <v>16.626000000000001</v>
      </c>
      <c r="I147" s="178"/>
      <c r="J147" s="155">
        <f t="shared" si="0"/>
        <v>0</v>
      </c>
      <c r="K147" s="247"/>
      <c r="L147" s="39"/>
      <c r="M147" s="157" t="s">
        <v>1</v>
      </c>
      <c r="N147" s="234" t="s">
        <v>39</v>
      </c>
      <c r="O147" s="248">
        <v>0</v>
      </c>
      <c r="P147" s="248">
        <f t="shared" si="1"/>
        <v>0</v>
      </c>
      <c r="Q147" s="248">
        <v>0</v>
      </c>
      <c r="R147" s="248">
        <f t="shared" si="2"/>
        <v>0</v>
      </c>
      <c r="S147" s="248">
        <v>0</v>
      </c>
      <c r="T147" s="160">
        <f t="shared" si="3"/>
        <v>0</v>
      </c>
      <c r="AR147" s="161" t="s">
        <v>144</v>
      </c>
      <c r="AT147" s="161" t="s">
        <v>140</v>
      </c>
      <c r="AU147" s="161" t="s">
        <v>86</v>
      </c>
      <c r="AY147" s="211" t="s">
        <v>138</v>
      </c>
      <c r="BE147" s="249">
        <f t="shared" si="4"/>
        <v>0</v>
      </c>
      <c r="BF147" s="249">
        <f t="shared" si="5"/>
        <v>0</v>
      </c>
      <c r="BG147" s="249">
        <f t="shared" si="6"/>
        <v>0</v>
      </c>
      <c r="BH147" s="249">
        <f t="shared" si="7"/>
        <v>0</v>
      </c>
      <c r="BI147" s="249">
        <f t="shared" si="8"/>
        <v>0</v>
      </c>
      <c r="BJ147" s="211" t="s">
        <v>86</v>
      </c>
      <c r="BK147" s="249">
        <f t="shared" si="9"/>
        <v>0</v>
      </c>
      <c r="BL147" s="211" t="s">
        <v>144</v>
      </c>
      <c r="BM147" s="161" t="s">
        <v>194</v>
      </c>
    </row>
    <row r="148" spans="2:65" s="239" customFormat="1" ht="22.9" customHeight="1">
      <c r="B148" s="240"/>
      <c r="D148" s="138" t="s">
        <v>72</v>
      </c>
      <c r="E148" s="147" t="s">
        <v>162</v>
      </c>
      <c r="F148" s="147" t="s">
        <v>2030</v>
      </c>
      <c r="J148" s="245">
        <f>BK148</f>
        <v>0</v>
      </c>
      <c r="L148" s="240"/>
      <c r="M148" s="242"/>
      <c r="P148" s="243">
        <f>SUM(P149:P178)</f>
        <v>0</v>
      </c>
      <c r="R148" s="243">
        <f>SUM(R149:R178)</f>
        <v>0</v>
      </c>
      <c r="T148" s="244">
        <f>SUM(T149:T178)</f>
        <v>0</v>
      </c>
      <c r="AR148" s="138" t="s">
        <v>80</v>
      </c>
      <c r="AT148" s="145" t="s">
        <v>72</v>
      </c>
      <c r="AU148" s="145" t="s">
        <v>80</v>
      </c>
      <c r="AY148" s="138" t="s">
        <v>138</v>
      </c>
      <c r="BK148" s="146">
        <f>SUM(BK149:BK178)</f>
        <v>0</v>
      </c>
    </row>
    <row r="149" spans="2:65" s="2" customFormat="1" ht="37.9" customHeight="1">
      <c r="B149" s="246"/>
      <c r="C149" s="150" t="s">
        <v>170</v>
      </c>
      <c r="D149" s="150" t="s">
        <v>140</v>
      </c>
      <c r="E149" s="151" t="s">
        <v>2031</v>
      </c>
      <c r="F149" s="152" t="s">
        <v>2032</v>
      </c>
      <c r="G149" s="153" t="s">
        <v>148</v>
      </c>
      <c r="H149" s="154">
        <v>278.02199999999999</v>
      </c>
      <c r="I149" s="178"/>
      <c r="J149" s="155">
        <f t="shared" ref="J149:J178" si="10">ROUND(I149*H149,2)</f>
        <v>0</v>
      </c>
      <c r="K149" s="247"/>
      <c r="L149" s="39"/>
      <c r="M149" s="157" t="s">
        <v>1</v>
      </c>
      <c r="N149" s="234" t="s">
        <v>39</v>
      </c>
      <c r="O149" s="248">
        <v>0</v>
      </c>
      <c r="P149" s="248">
        <f t="shared" ref="P149:P178" si="11">O149*H149</f>
        <v>0</v>
      </c>
      <c r="Q149" s="248">
        <v>0</v>
      </c>
      <c r="R149" s="248">
        <f t="shared" ref="R149:R178" si="12">Q149*H149</f>
        <v>0</v>
      </c>
      <c r="S149" s="248">
        <v>0</v>
      </c>
      <c r="T149" s="160">
        <f t="shared" ref="T149:T178" si="13">S149*H149</f>
        <v>0</v>
      </c>
      <c r="AR149" s="161" t="s">
        <v>144</v>
      </c>
      <c r="AT149" s="161" t="s">
        <v>140</v>
      </c>
      <c r="AU149" s="161" t="s">
        <v>86</v>
      </c>
      <c r="AY149" s="211" t="s">
        <v>138</v>
      </c>
      <c r="BE149" s="249">
        <f t="shared" ref="BE149:BE178" si="14">IF(N149="základná",J149,0)</f>
        <v>0</v>
      </c>
      <c r="BF149" s="249">
        <f t="shared" ref="BF149:BF178" si="15">IF(N149="znížená",J149,0)</f>
        <v>0</v>
      </c>
      <c r="BG149" s="249">
        <f t="shared" ref="BG149:BG178" si="16">IF(N149="zákl. prenesená",J149,0)</f>
        <v>0</v>
      </c>
      <c r="BH149" s="249">
        <f t="shared" ref="BH149:BH178" si="17">IF(N149="zníž. prenesená",J149,0)</f>
        <v>0</v>
      </c>
      <c r="BI149" s="249">
        <f t="shared" ref="BI149:BI178" si="18">IF(N149="nulová",J149,0)</f>
        <v>0</v>
      </c>
      <c r="BJ149" s="211" t="s">
        <v>86</v>
      </c>
      <c r="BK149" s="249">
        <f t="shared" ref="BK149:BK178" si="19">ROUND(I149*H149,2)</f>
        <v>0</v>
      </c>
      <c r="BL149" s="211" t="s">
        <v>144</v>
      </c>
      <c r="BM149" s="161" t="s">
        <v>202</v>
      </c>
    </row>
    <row r="150" spans="2:65" s="2" customFormat="1" ht="37.9" customHeight="1">
      <c r="B150" s="246"/>
      <c r="C150" s="150" t="s">
        <v>174</v>
      </c>
      <c r="D150" s="150" t="s">
        <v>140</v>
      </c>
      <c r="E150" s="151" t="s">
        <v>2033</v>
      </c>
      <c r="F150" s="152" t="s">
        <v>2034</v>
      </c>
      <c r="G150" s="153" t="s">
        <v>148</v>
      </c>
      <c r="H150" s="154">
        <v>120.86799999999999</v>
      </c>
      <c r="I150" s="178"/>
      <c r="J150" s="155">
        <f t="shared" si="10"/>
        <v>0</v>
      </c>
      <c r="K150" s="247"/>
      <c r="L150" s="39"/>
      <c r="M150" s="157" t="s">
        <v>1</v>
      </c>
      <c r="N150" s="234" t="s">
        <v>39</v>
      </c>
      <c r="O150" s="248">
        <v>0</v>
      </c>
      <c r="P150" s="248">
        <f t="shared" si="11"/>
        <v>0</v>
      </c>
      <c r="Q150" s="248">
        <v>0</v>
      </c>
      <c r="R150" s="248">
        <f t="shared" si="12"/>
        <v>0</v>
      </c>
      <c r="S150" s="248">
        <v>0</v>
      </c>
      <c r="T150" s="160">
        <f t="shared" si="13"/>
        <v>0</v>
      </c>
      <c r="AR150" s="161" t="s">
        <v>144</v>
      </c>
      <c r="AT150" s="161" t="s">
        <v>140</v>
      </c>
      <c r="AU150" s="161" t="s">
        <v>86</v>
      </c>
      <c r="AY150" s="211" t="s">
        <v>138</v>
      </c>
      <c r="BE150" s="249">
        <f t="shared" si="14"/>
        <v>0</v>
      </c>
      <c r="BF150" s="249">
        <f t="shared" si="15"/>
        <v>0</v>
      </c>
      <c r="BG150" s="249">
        <f t="shared" si="16"/>
        <v>0</v>
      </c>
      <c r="BH150" s="249">
        <f t="shared" si="17"/>
        <v>0</v>
      </c>
      <c r="BI150" s="249">
        <f t="shared" si="18"/>
        <v>0</v>
      </c>
      <c r="BJ150" s="211" t="s">
        <v>86</v>
      </c>
      <c r="BK150" s="249">
        <f t="shared" si="19"/>
        <v>0</v>
      </c>
      <c r="BL150" s="211" t="s">
        <v>144</v>
      </c>
      <c r="BM150" s="161" t="s">
        <v>211</v>
      </c>
    </row>
    <row r="151" spans="2:65" s="2" customFormat="1" ht="49.15" customHeight="1">
      <c r="B151" s="246"/>
      <c r="C151" s="150" t="s">
        <v>178</v>
      </c>
      <c r="D151" s="150" t="s">
        <v>140</v>
      </c>
      <c r="E151" s="151" t="s">
        <v>2035</v>
      </c>
      <c r="F151" s="152" t="s">
        <v>2036</v>
      </c>
      <c r="G151" s="153" t="s">
        <v>148</v>
      </c>
      <c r="H151" s="154">
        <v>278.02199999999999</v>
      </c>
      <c r="I151" s="178"/>
      <c r="J151" s="155">
        <f t="shared" si="10"/>
        <v>0</v>
      </c>
      <c r="K151" s="247"/>
      <c r="L151" s="39"/>
      <c r="M151" s="157" t="s">
        <v>1</v>
      </c>
      <c r="N151" s="234" t="s">
        <v>39</v>
      </c>
      <c r="O151" s="248">
        <v>0</v>
      </c>
      <c r="P151" s="248">
        <f t="shared" si="11"/>
        <v>0</v>
      </c>
      <c r="Q151" s="248">
        <v>0</v>
      </c>
      <c r="R151" s="248">
        <f t="shared" si="12"/>
        <v>0</v>
      </c>
      <c r="S151" s="248">
        <v>0</v>
      </c>
      <c r="T151" s="160">
        <f t="shared" si="13"/>
        <v>0</v>
      </c>
      <c r="AR151" s="161" t="s">
        <v>144</v>
      </c>
      <c r="AT151" s="161" t="s">
        <v>140</v>
      </c>
      <c r="AU151" s="161" t="s">
        <v>86</v>
      </c>
      <c r="AY151" s="211" t="s">
        <v>138</v>
      </c>
      <c r="BE151" s="249">
        <f t="shared" si="14"/>
        <v>0</v>
      </c>
      <c r="BF151" s="249">
        <f t="shared" si="15"/>
        <v>0</v>
      </c>
      <c r="BG151" s="249">
        <f t="shared" si="16"/>
        <v>0</v>
      </c>
      <c r="BH151" s="249">
        <f t="shared" si="17"/>
        <v>0</v>
      </c>
      <c r="BI151" s="249">
        <f t="shared" si="18"/>
        <v>0</v>
      </c>
      <c r="BJ151" s="211" t="s">
        <v>86</v>
      </c>
      <c r="BK151" s="249">
        <f t="shared" si="19"/>
        <v>0</v>
      </c>
      <c r="BL151" s="211" t="s">
        <v>144</v>
      </c>
      <c r="BM151" s="161" t="s">
        <v>7</v>
      </c>
    </row>
    <row r="152" spans="2:65" s="2" customFormat="1" ht="49.15" customHeight="1">
      <c r="B152" s="246"/>
      <c r="C152" s="150" t="s">
        <v>182</v>
      </c>
      <c r="D152" s="150" t="s">
        <v>140</v>
      </c>
      <c r="E152" s="151" t="s">
        <v>2037</v>
      </c>
      <c r="F152" s="152" t="s">
        <v>2038</v>
      </c>
      <c r="G152" s="153" t="s">
        <v>148</v>
      </c>
      <c r="H152" s="154">
        <v>120.86799999999999</v>
      </c>
      <c r="I152" s="178"/>
      <c r="J152" s="155">
        <f t="shared" si="10"/>
        <v>0</v>
      </c>
      <c r="K152" s="247"/>
      <c r="L152" s="39"/>
      <c r="M152" s="157" t="s">
        <v>1</v>
      </c>
      <c r="N152" s="234" t="s">
        <v>39</v>
      </c>
      <c r="O152" s="248">
        <v>0</v>
      </c>
      <c r="P152" s="248">
        <f t="shared" si="11"/>
        <v>0</v>
      </c>
      <c r="Q152" s="248">
        <v>0</v>
      </c>
      <c r="R152" s="248">
        <f t="shared" si="12"/>
        <v>0</v>
      </c>
      <c r="S152" s="248">
        <v>0</v>
      </c>
      <c r="T152" s="160">
        <f t="shared" si="13"/>
        <v>0</v>
      </c>
      <c r="AR152" s="161" t="s">
        <v>144</v>
      </c>
      <c r="AT152" s="161" t="s">
        <v>140</v>
      </c>
      <c r="AU152" s="161" t="s">
        <v>86</v>
      </c>
      <c r="AY152" s="211" t="s">
        <v>138</v>
      </c>
      <c r="BE152" s="249">
        <f t="shared" si="14"/>
        <v>0</v>
      </c>
      <c r="BF152" s="249">
        <f t="shared" si="15"/>
        <v>0</v>
      </c>
      <c r="BG152" s="249">
        <f t="shared" si="16"/>
        <v>0</v>
      </c>
      <c r="BH152" s="249">
        <f t="shared" si="17"/>
        <v>0</v>
      </c>
      <c r="BI152" s="249">
        <f t="shared" si="18"/>
        <v>0</v>
      </c>
      <c r="BJ152" s="211" t="s">
        <v>86</v>
      </c>
      <c r="BK152" s="249">
        <f t="shared" si="19"/>
        <v>0</v>
      </c>
      <c r="BL152" s="211" t="s">
        <v>144</v>
      </c>
      <c r="BM152" s="161" t="s">
        <v>227</v>
      </c>
    </row>
    <row r="153" spans="2:65" s="2" customFormat="1" ht="37.9" customHeight="1">
      <c r="B153" s="246"/>
      <c r="C153" s="150" t="s">
        <v>186</v>
      </c>
      <c r="D153" s="150" t="s">
        <v>140</v>
      </c>
      <c r="E153" s="151" t="s">
        <v>2039</v>
      </c>
      <c r="F153" s="152" t="s">
        <v>2040</v>
      </c>
      <c r="G153" s="153" t="s">
        <v>148</v>
      </c>
      <c r="H153" s="154">
        <v>52.997999999999998</v>
      </c>
      <c r="I153" s="178"/>
      <c r="J153" s="155">
        <f t="shared" si="10"/>
        <v>0</v>
      </c>
      <c r="K153" s="247"/>
      <c r="L153" s="39"/>
      <c r="M153" s="157" t="s">
        <v>1</v>
      </c>
      <c r="N153" s="234" t="s">
        <v>39</v>
      </c>
      <c r="O153" s="248">
        <v>0</v>
      </c>
      <c r="P153" s="248">
        <f t="shared" si="11"/>
        <v>0</v>
      </c>
      <c r="Q153" s="248">
        <v>0</v>
      </c>
      <c r="R153" s="248">
        <f t="shared" si="12"/>
        <v>0</v>
      </c>
      <c r="S153" s="248">
        <v>0</v>
      </c>
      <c r="T153" s="160">
        <f t="shared" si="13"/>
        <v>0</v>
      </c>
      <c r="AR153" s="161" t="s">
        <v>144</v>
      </c>
      <c r="AT153" s="161" t="s">
        <v>140</v>
      </c>
      <c r="AU153" s="161" t="s">
        <v>86</v>
      </c>
      <c r="AY153" s="211" t="s">
        <v>138</v>
      </c>
      <c r="BE153" s="249">
        <f t="shared" si="14"/>
        <v>0</v>
      </c>
      <c r="BF153" s="249">
        <f t="shared" si="15"/>
        <v>0</v>
      </c>
      <c r="BG153" s="249">
        <f t="shared" si="16"/>
        <v>0</v>
      </c>
      <c r="BH153" s="249">
        <f t="shared" si="17"/>
        <v>0</v>
      </c>
      <c r="BI153" s="249">
        <f t="shared" si="18"/>
        <v>0</v>
      </c>
      <c r="BJ153" s="211" t="s">
        <v>86</v>
      </c>
      <c r="BK153" s="249">
        <f t="shared" si="19"/>
        <v>0</v>
      </c>
      <c r="BL153" s="211" t="s">
        <v>144</v>
      </c>
      <c r="BM153" s="161" t="s">
        <v>235</v>
      </c>
    </row>
    <row r="154" spans="2:65" s="2" customFormat="1" ht="37.9" customHeight="1">
      <c r="B154" s="246"/>
      <c r="C154" s="150" t="s">
        <v>190</v>
      </c>
      <c r="D154" s="150" t="s">
        <v>140</v>
      </c>
      <c r="E154" s="151" t="s">
        <v>2041</v>
      </c>
      <c r="F154" s="152" t="s">
        <v>2042</v>
      </c>
      <c r="G154" s="153" t="s">
        <v>148</v>
      </c>
      <c r="H154" s="154">
        <v>278.02199999999999</v>
      </c>
      <c r="I154" s="178"/>
      <c r="J154" s="155">
        <f t="shared" si="10"/>
        <v>0</v>
      </c>
      <c r="K154" s="247"/>
      <c r="L154" s="39"/>
      <c r="M154" s="157" t="s">
        <v>1</v>
      </c>
      <c r="N154" s="234" t="s">
        <v>39</v>
      </c>
      <c r="O154" s="248">
        <v>0</v>
      </c>
      <c r="P154" s="248">
        <f t="shared" si="11"/>
        <v>0</v>
      </c>
      <c r="Q154" s="248">
        <v>0</v>
      </c>
      <c r="R154" s="248">
        <f t="shared" si="12"/>
        <v>0</v>
      </c>
      <c r="S154" s="248">
        <v>0</v>
      </c>
      <c r="T154" s="160">
        <f t="shared" si="13"/>
        <v>0</v>
      </c>
      <c r="AR154" s="161" t="s">
        <v>144</v>
      </c>
      <c r="AT154" s="161" t="s">
        <v>140</v>
      </c>
      <c r="AU154" s="161" t="s">
        <v>86</v>
      </c>
      <c r="AY154" s="211" t="s">
        <v>138</v>
      </c>
      <c r="BE154" s="249">
        <f t="shared" si="14"/>
        <v>0</v>
      </c>
      <c r="BF154" s="249">
        <f t="shared" si="15"/>
        <v>0</v>
      </c>
      <c r="BG154" s="249">
        <f t="shared" si="16"/>
        <v>0</v>
      </c>
      <c r="BH154" s="249">
        <f t="shared" si="17"/>
        <v>0</v>
      </c>
      <c r="BI154" s="249">
        <f t="shared" si="18"/>
        <v>0</v>
      </c>
      <c r="BJ154" s="211" t="s">
        <v>86</v>
      </c>
      <c r="BK154" s="249">
        <f t="shared" si="19"/>
        <v>0</v>
      </c>
      <c r="BL154" s="211" t="s">
        <v>144</v>
      </c>
      <c r="BM154" s="161" t="s">
        <v>243</v>
      </c>
    </row>
    <row r="155" spans="2:65" s="2" customFormat="1" ht="33" customHeight="1">
      <c r="B155" s="246"/>
      <c r="C155" s="150" t="s">
        <v>194</v>
      </c>
      <c r="D155" s="150" t="s">
        <v>140</v>
      </c>
      <c r="E155" s="151" t="s">
        <v>2043</v>
      </c>
      <c r="F155" s="152" t="s">
        <v>2044</v>
      </c>
      <c r="G155" s="153" t="s">
        <v>148</v>
      </c>
      <c r="H155" s="154">
        <v>120.86799999999999</v>
      </c>
      <c r="I155" s="178"/>
      <c r="J155" s="155">
        <f t="shared" si="10"/>
        <v>0</v>
      </c>
      <c r="K155" s="247"/>
      <c r="L155" s="39"/>
      <c r="M155" s="157" t="s">
        <v>1</v>
      </c>
      <c r="N155" s="234" t="s">
        <v>39</v>
      </c>
      <c r="O155" s="248">
        <v>0</v>
      </c>
      <c r="P155" s="248">
        <f t="shared" si="11"/>
        <v>0</v>
      </c>
      <c r="Q155" s="248">
        <v>0</v>
      </c>
      <c r="R155" s="248">
        <f t="shared" si="12"/>
        <v>0</v>
      </c>
      <c r="S155" s="248">
        <v>0</v>
      </c>
      <c r="T155" s="160">
        <f t="shared" si="13"/>
        <v>0</v>
      </c>
      <c r="AR155" s="161" t="s">
        <v>144</v>
      </c>
      <c r="AT155" s="161" t="s">
        <v>140</v>
      </c>
      <c r="AU155" s="161" t="s">
        <v>86</v>
      </c>
      <c r="AY155" s="211" t="s">
        <v>138</v>
      </c>
      <c r="BE155" s="249">
        <f t="shared" si="14"/>
        <v>0</v>
      </c>
      <c r="BF155" s="249">
        <f t="shared" si="15"/>
        <v>0</v>
      </c>
      <c r="BG155" s="249">
        <f t="shared" si="16"/>
        <v>0</v>
      </c>
      <c r="BH155" s="249">
        <f t="shared" si="17"/>
        <v>0</v>
      </c>
      <c r="BI155" s="249">
        <f t="shared" si="18"/>
        <v>0</v>
      </c>
      <c r="BJ155" s="211" t="s">
        <v>86</v>
      </c>
      <c r="BK155" s="249">
        <f t="shared" si="19"/>
        <v>0</v>
      </c>
      <c r="BL155" s="211" t="s">
        <v>144</v>
      </c>
      <c r="BM155" s="161" t="s">
        <v>251</v>
      </c>
    </row>
    <row r="156" spans="2:65" s="2" customFormat="1" ht="44.25" customHeight="1">
      <c r="B156" s="246"/>
      <c r="C156" s="150" t="s">
        <v>198</v>
      </c>
      <c r="D156" s="150" t="s">
        <v>140</v>
      </c>
      <c r="E156" s="151" t="s">
        <v>2045</v>
      </c>
      <c r="F156" s="152" t="s">
        <v>2046</v>
      </c>
      <c r="G156" s="153" t="s">
        <v>148</v>
      </c>
      <c r="H156" s="154">
        <v>52.997999999999998</v>
      </c>
      <c r="I156" s="178"/>
      <c r="J156" s="155">
        <f t="shared" si="10"/>
        <v>0</v>
      </c>
      <c r="K156" s="247"/>
      <c r="L156" s="39"/>
      <c r="M156" s="157" t="s">
        <v>1</v>
      </c>
      <c r="N156" s="234" t="s">
        <v>39</v>
      </c>
      <c r="O156" s="248">
        <v>0</v>
      </c>
      <c r="P156" s="248">
        <f t="shared" si="11"/>
        <v>0</v>
      </c>
      <c r="Q156" s="248">
        <v>0</v>
      </c>
      <c r="R156" s="248">
        <f t="shared" si="12"/>
        <v>0</v>
      </c>
      <c r="S156" s="248">
        <v>0</v>
      </c>
      <c r="T156" s="160">
        <f t="shared" si="13"/>
        <v>0</v>
      </c>
      <c r="AR156" s="161" t="s">
        <v>144</v>
      </c>
      <c r="AT156" s="161" t="s">
        <v>140</v>
      </c>
      <c r="AU156" s="161" t="s">
        <v>86</v>
      </c>
      <c r="AY156" s="211" t="s">
        <v>138</v>
      </c>
      <c r="BE156" s="249">
        <f t="shared" si="14"/>
        <v>0</v>
      </c>
      <c r="BF156" s="249">
        <f t="shared" si="15"/>
        <v>0</v>
      </c>
      <c r="BG156" s="249">
        <f t="shared" si="16"/>
        <v>0</v>
      </c>
      <c r="BH156" s="249">
        <f t="shared" si="17"/>
        <v>0</v>
      </c>
      <c r="BI156" s="249">
        <f t="shared" si="18"/>
        <v>0</v>
      </c>
      <c r="BJ156" s="211" t="s">
        <v>86</v>
      </c>
      <c r="BK156" s="249">
        <f t="shared" si="19"/>
        <v>0</v>
      </c>
      <c r="BL156" s="211" t="s">
        <v>144</v>
      </c>
      <c r="BM156" s="161" t="s">
        <v>259</v>
      </c>
    </row>
    <row r="157" spans="2:65" s="2" customFormat="1" ht="49.15" customHeight="1">
      <c r="B157" s="246"/>
      <c r="C157" s="150" t="s">
        <v>202</v>
      </c>
      <c r="D157" s="150" t="s">
        <v>140</v>
      </c>
      <c r="E157" s="151" t="s">
        <v>2047</v>
      </c>
      <c r="F157" s="152" t="s">
        <v>2048</v>
      </c>
      <c r="G157" s="153" t="s">
        <v>148</v>
      </c>
      <c r="H157" s="154">
        <v>52.997999999999998</v>
      </c>
      <c r="I157" s="178"/>
      <c r="J157" s="155">
        <f t="shared" si="10"/>
        <v>0</v>
      </c>
      <c r="K157" s="247"/>
      <c r="L157" s="39"/>
      <c r="M157" s="157" t="s">
        <v>1</v>
      </c>
      <c r="N157" s="234" t="s">
        <v>39</v>
      </c>
      <c r="O157" s="248">
        <v>0</v>
      </c>
      <c r="P157" s="248">
        <f t="shared" si="11"/>
        <v>0</v>
      </c>
      <c r="Q157" s="248">
        <v>0</v>
      </c>
      <c r="R157" s="248">
        <f t="shared" si="12"/>
        <v>0</v>
      </c>
      <c r="S157" s="248">
        <v>0</v>
      </c>
      <c r="T157" s="160">
        <f t="shared" si="13"/>
        <v>0</v>
      </c>
      <c r="AR157" s="161" t="s">
        <v>144</v>
      </c>
      <c r="AT157" s="161" t="s">
        <v>140</v>
      </c>
      <c r="AU157" s="161" t="s">
        <v>86</v>
      </c>
      <c r="AY157" s="211" t="s">
        <v>138</v>
      </c>
      <c r="BE157" s="249">
        <f t="shared" si="14"/>
        <v>0</v>
      </c>
      <c r="BF157" s="249">
        <f t="shared" si="15"/>
        <v>0</v>
      </c>
      <c r="BG157" s="249">
        <f t="shared" si="16"/>
        <v>0</v>
      </c>
      <c r="BH157" s="249">
        <f t="shared" si="17"/>
        <v>0</v>
      </c>
      <c r="BI157" s="249">
        <f t="shared" si="18"/>
        <v>0</v>
      </c>
      <c r="BJ157" s="211" t="s">
        <v>86</v>
      </c>
      <c r="BK157" s="249">
        <f t="shared" si="19"/>
        <v>0</v>
      </c>
      <c r="BL157" s="211" t="s">
        <v>144</v>
      </c>
      <c r="BM157" s="161" t="s">
        <v>267</v>
      </c>
    </row>
    <row r="158" spans="2:65" s="2" customFormat="1" ht="44.25" customHeight="1">
      <c r="B158" s="246"/>
      <c r="C158" s="150" t="s">
        <v>206</v>
      </c>
      <c r="D158" s="150" t="s">
        <v>140</v>
      </c>
      <c r="E158" s="151" t="s">
        <v>2049</v>
      </c>
      <c r="F158" s="152" t="s">
        <v>2050</v>
      </c>
      <c r="G158" s="153" t="s">
        <v>148</v>
      </c>
      <c r="H158" s="154">
        <v>331.02</v>
      </c>
      <c r="I158" s="178"/>
      <c r="J158" s="155">
        <f t="shared" si="10"/>
        <v>0</v>
      </c>
      <c r="K158" s="247"/>
      <c r="L158" s="39"/>
      <c r="M158" s="157" t="s">
        <v>1</v>
      </c>
      <c r="N158" s="234" t="s">
        <v>39</v>
      </c>
      <c r="O158" s="248">
        <v>0</v>
      </c>
      <c r="P158" s="248">
        <f t="shared" si="11"/>
        <v>0</v>
      </c>
      <c r="Q158" s="248">
        <v>0</v>
      </c>
      <c r="R158" s="248">
        <f t="shared" si="12"/>
        <v>0</v>
      </c>
      <c r="S158" s="248">
        <v>0</v>
      </c>
      <c r="T158" s="160">
        <f t="shared" si="13"/>
        <v>0</v>
      </c>
      <c r="AR158" s="161" t="s">
        <v>144</v>
      </c>
      <c r="AT158" s="161" t="s">
        <v>140</v>
      </c>
      <c r="AU158" s="161" t="s">
        <v>86</v>
      </c>
      <c r="AY158" s="211" t="s">
        <v>138</v>
      </c>
      <c r="BE158" s="249">
        <f t="shared" si="14"/>
        <v>0</v>
      </c>
      <c r="BF158" s="249">
        <f t="shared" si="15"/>
        <v>0</v>
      </c>
      <c r="BG158" s="249">
        <f t="shared" si="16"/>
        <v>0</v>
      </c>
      <c r="BH158" s="249">
        <f t="shared" si="17"/>
        <v>0</v>
      </c>
      <c r="BI158" s="249">
        <f t="shared" si="18"/>
        <v>0</v>
      </c>
      <c r="BJ158" s="211" t="s">
        <v>86</v>
      </c>
      <c r="BK158" s="249">
        <f t="shared" si="19"/>
        <v>0</v>
      </c>
      <c r="BL158" s="211" t="s">
        <v>144</v>
      </c>
      <c r="BM158" s="161" t="s">
        <v>275</v>
      </c>
    </row>
    <row r="159" spans="2:65" s="2" customFormat="1" ht="24.2" customHeight="1">
      <c r="B159" s="246"/>
      <c r="C159" s="150" t="s">
        <v>211</v>
      </c>
      <c r="D159" s="150" t="s">
        <v>140</v>
      </c>
      <c r="E159" s="151" t="s">
        <v>2051</v>
      </c>
      <c r="F159" s="152" t="s">
        <v>2052</v>
      </c>
      <c r="G159" s="153" t="s">
        <v>148</v>
      </c>
      <c r="H159" s="154">
        <v>1319.807</v>
      </c>
      <c r="I159" s="178"/>
      <c r="J159" s="155">
        <f t="shared" si="10"/>
        <v>0</v>
      </c>
      <c r="K159" s="247"/>
      <c r="L159" s="39"/>
      <c r="M159" s="157" t="s">
        <v>1</v>
      </c>
      <c r="N159" s="234" t="s">
        <v>39</v>
      </c>
      <c r="O159" s="248">
        <v>0</v>
      </c>
      <c r="P159" s="248">
        <f t="shared" si="11"/>
        <v>0</v>
      </c>
      <c r="Q159" s="248">
        <v>0</v>
      </c>
      <c r="R159" s="248">
        <f t="shared" si="12"/>
        <v>0</v>
      </c>
      <c r="S159" s="248">
        <v>0</v>
      </c>
      <c r="T159" s="160">
        <f t="shared" si="13"/>
        <v>0</v>
      </c>
      <c r="AR159" s="161" t="s">
        <v>144</v>
      </c>
      <c r="AT159" s="161" t="s">
        <v>140</v>
      </c>
      <c r="AU159" s="161" t="s">
        <v>86</v>
      </c>
      <c r="AY159" s="211" t="s">
        <v>138</v>
      </c>
      <c r="BE159" s="249">
        <f t="shared" si="14"/>
        <v>0</v>
      </c>
      <c r="BF159" s="249">
        <f t="shared" si="15"/>
        <v>0</v>
      </c>
      <c r="BG159" s="249">
        <f t="shared" si="16"/>
        <v>0</v>
      </c>
      <c r="BH159" s="249">
        <f t="shared" si="17"/>
        <v>0</v>
      </c>
      <c r="BI159" s="249">
        <f t="shared" si="18"/>
        <v>0</v>
      </c>
      <c r="BJ159" s="211" t="s">
        <v>86</v>
      </c>
      <c r="BK159" s="249">
        <f t="shared" si="19"/>
        <v>0</v>
      </c>
      <c r="BL159" s="211" t="s">
        <v>144</v>
      </c>
      <c r="BM159" s="161" t="s">
        <v>283</v>
      </c>
    </row>
    <row r="160" spans="2:65" s="2" customFormat="1" ht="37.9" customHeight="1">
      <c r="B160" s="246"/>
      <c r="C160" s="150" t="s">
        <v>216</v>
      </c>
      <c r="D160" s="150" t="s">
        <v>140</v>
      </c>
      <c r="E160" s="151" t="s">
        <v>2053</v>
      </c>
      <c r="F160" s="152" t="s">
        <v>2054</v>
      </c>
      <c r="G160" s="153" t="s">
        <v>148</v>
      </c>
      <c r="H160" s="154">
        <v>1319.807</v>
      </c>
      <c r="I160" s="178"/>
      <c r="J160" s="155">
        <f t="shared" si="10"/>
        <v>0</v>
      </c>
      <c r="K160" s="247"/>
      <c r="L160" s="39"/>
      <c r="M160" s="157" t="s">
        <v>1</v>
      </c>
      <c r="N160" s="234" t="s">
        <v>39</v>
      </c>
      <c r="O160" s="248">
        <v>0</v>
      </c>
      <c r="P160" s="248">
        <f t="shared" si="11"/>
        <v>0</v>
      </c>
      <c r="Q160" s="248">
        <v>0</v>
      </c>
      <c r="R160" s="248">
        <f t="shared" si="12"/>
        <v>0</v>
      </c>
      <c r="S160" s="248">
        <v>0</v>
      </c>
      <c r="T160" s="160">
        <f t="shared" si="13"/>
        <v>0</v>
      </c>
      <c r="AR160" s="161" t="s">
        <v>144</v>
      </c>
      <c r="AT160" s="161" t="s">
        <v>140</v>
      </c>
      <c r="AU160" s="161" t="s">
        <v>86</v>
      </c>
      <c r="AY160" s="211" t="s">
        <v>138</v>
      </c>
      <c r="BE160" s="249">
        <f t="shared" si="14"/>
        <v>0</v>
      </c>
      <c r="BF160" s="249">
        <f t="shared" si="15"/>
        <v>0</v>
      </c>
      <c r="BG160" s="249">
        <f t="shared" si="16"/>
        <v>0</v>
      </c>
      <c r="BH160" s="249">
        <f t="shared" si="17"/>
        <v>0</v>
      </c>
      <c r="BI160" s="249">
        <f t="shared" si="18"/>
        <v>0</v>
      </c>
      <c r="BJ160" s="211" t="s">
        <v>86</v>
      </c>
      <c r="BK160" s="249">
        <f t="shared" si="19"/>
        <v>0</v>
      </c>
      <c r="BL160" s="211" t="s">
        <v>144</v>
      </c>
      <c r="BM160" s="161" t="s">
        <v>292</v>
      </c>
    </row>
    <row r="161" spans="2:65" s="2" customFormat="1" ht="37.9" customHeight="1">
      <c r="B161" s="246"/>
      <c r="C161" s="150" t="s">
        <v>7</v>
      </c>
      <c r="D161" s="150" t="s">
        <v>140</v>
      </c>
      <c r="E161" s="151" t="s">
        <v>2055</v>
      </c>
      <c r="F161" s="152" t="s">
        <v>2056</v>
      </c>
      <c r="G161" s="153" t="s">
        <v>148</v>
      </c>
      <c r="H161" s="154">
        <v>1459.817</v>
      </c>
      <c r="I161" s="178"/>
      <c r="J161" s="155">
        <f t="shared" si="10"/>
        <v>0</v>
      </c>
      <c r="K161" s="247"/>
      <c r="L161" s="39"/>
      <c r="M161" s="157" t="s">
        <v>1</v>
      </c>
      <c r="N161" s="234" t="s">
        <v>39</v>
      </c>
      <c r="O161" s="248">
        <v>0</v>
      </c>
      <c r="P161" s="248">
        <f t="shared" si="11"/>
        <v>0</v>
      </c>
      <c r="Q161" s="248">
        <v>0</v>
      </c>
      <c r="R161" s="248">
        <f t="shared" si="12"/>
        <v>0</v>
      </c>
      <c r="S161" s="248">
        <v>0</v>
      </c>
      <c r="T161" s="160">
        <f t="shared" si="13"/>
        <v>0</v>
      </c>
      <c r="AR161" s="161" t="s">
        <v>144</v>
      </c>
      <c r="AT161" s="161" t="s">
        <v>140</v>
      </c>
      <c r="AU161" s="161" t="s">
        <v>86</v>
      </c>
      <c r="AY161" s="211" t="s">
        <v>138</v>
      </c>
      <c r="BE161" s="249">
        <f t="shared" si="14"/>
        <v>0</v>
      </c>
      <c r="BF161" s="249">
        <f t="shared" si="15"/>
        <v>0</v>
      </c>
      <c r="BG161" s="249">
        <f t="shared" si="16"/>
        <v>0</v>
      </c>
      <c r="BH161" s="249">
        <f t="shared" si="17"/>
        <v>0</v>
      </c>
      <c r="BI161" s="249">
        <f t="shared" si="18"/>
        <v>0</v>
      </c>
      <c r="BJ161" s="211" t="s">
        <v>86</v>
      </c>
      <c r="BK161" s="249">
        <f t="shared" si="19"/>
        <v>0</v>
      </c>
      <c r="BL161" s="211" t="s">
        <v>144</v>
      </c>
      <c r="BM161" s="161" t="s">
        <v>301</v>
      </c>
    </row>
    <row r="162" spans="2:65" s="2" customFormat="1" ht="37.9" customHeight="1">
      <c r="B162" s="246"/>
      <c r="C162" s="150" t="s">
        <v>223</v>
      </c>
      <c r="D162" s="150" t="s">
        <v>140</v>
      </c>
      <c r="E162" s="151" t="s">
        <v>2057</v>
      </c>
      <c r="F162" s="152" t="s">
        <v>2058</v>
      </c>
      <c r="G162" s="153" t="s">
        <v>148</v>
      </c>
      <c r="H162" s="154">
        <v>660</v>
      </c>
      <c r="I162" s="178"/>
      <c r="J162" s="155">
        <f t="shared" si="10"/>
        <v>0</v>
      </c>
      <c r="K162" s="247"/>
      <c r="L162" s="39"/>
      <c r="M162" s="157" t="s">
        <v>1</v>
      </c>
      <c r="N162" s="234" t="s">
        <v>39</v>
      </c>
      <c r="O162" s="248">
        <v>0</v>
      </c>
      <c r="P162" s="248">
        <f t="shared" si="11"/>
        <v>0</v>
      </c>
      <c r="Q162" s="248">
        <v>0</v>
      </c>
      <c r="R162" s="248">
        <f t="shared" si="12"/>
        <v>0</v>
      </c>
      <c r="S162" s="248">
        <v>0</v>
      </c>
      <c r="T162" s="160">
        <f t="shared" si="13"/>
        <v>0</v>
      </c>
      <c r="AR162" s="161" t="s">
        <v>144</v>
      </c>
      <c r="AT162" s="161" t="s">
        <v>140</v>
      </c>
      <c r="AU162" s="161" t="s">
        <v>86</v>
      </c>
      <c r="AY162" s="211" t="s">
        <v>138</v>
      </c>
      <c r="BE162" s="249">
        <f t="shared" si="14"/>
        <v>0</v>
      </c>
      <c r="BF162" s="249">
        <f t="shared" si="15"/>
        <v>0</v>
      </c>
      <c r="BG162" s="249">
        <f t="shared" si="16"/>
        <v>0</v>
      </c>
      <c r="BH162" s="249">
        <f t="shared" si="17"/>
        <v>0</v>
      </c>
      <c r="BI162" s="249">
        <f t="shared" si="18"/>
        <v>0</v>
      </c>
      <c r="BJ162" s="211" t="s">
        <v>86</v>
      </c>
      <c r="BK162" s="249">
        <f t="shared" si="19"/>
        <v>0</v>
      </c>
      <c r="BL162" s="211" t="s">
        <v>144</v>
      </c>
      <c r="BM162" s="161" t="s">
        <v>309</v>
      </c>
    </row>
    <row r="163" spans="2:65" s="2" customFormat="1" ht="49.15" customHeight="1">
      <c r="B163" s="246"/>
      <c r="C163" s="150" t="s">
        <v>227</v>
      </c>
      <c r="D163" s="150" t="s">
        <v>140</v>
      </c>
      <c r="E163" s="151" t="s">
        <v>2059</v>
      </c>
      <c r="F163" s="152" t="s">
        <v>2060</v>
      </c>
      <c r="G163" s="153" t="s">
        <v>148</v>
      </c>
      <c r="H163" s="154">
        <v>630.22299999999996</v>
      </c>
      <c r="I163" s="178"/>
      <c r="J163" s="155">
        <f t="shared" si="10"/>
        <v>0</v>
      </c>
      <c r="K163" s="247"/>
      <c r="L163" s="39"/>
      <c r="M163" s="157" t="s">
        <v>1</v>
      </c>
      <c r="N163" s="234" t="s">
        <v>39</v>
      </c>
      <c r="O163" s="248">
        <v>0</v>
      </c>
      <c r="P163" s="248">
        <f t="shared" si="11"/>
        <v>0</v>
      </c>
      <c r="Q163" s="248">
        <v>0</v>
      </c>
      <c r="R163" s="248">
        <f t="shared" si="12"/>
        <v>0</v>
      </c>
      <c r="S163" s="248">
        <v>0</v>
      </c>
      <c r="T163" s="160">
        <f t="shared" si="13"/>
        <v>0</v>
      </c>
      <c r="AR163" s="161" t="s">
        <v>144</v>
      </c>
      <c r="AT163" s="161" t="s">
        <v>140</v>
      </c>
      <c r="AU163" s="161" t="s">
        <v>86</v>
      </c>
      <c r="AY163" s="211" t="s">
        <v>138</v>
      </c>
      <c r="BE163" s="249">
        <f t="shared" si="14"/>
        <v>0</v>
      </c>
      <c r="BF163" s="249">
        <f t="shared" si="15"/>
        <v>0</v>
      </c>
      <c r="BG163" s="249">
        <f t="shared" si="16"/>
        <v>0</v>
      </c>
      <c r="BH163" s="249">
        <f t="shared" si="17"/>
        <v>0</v>
      </c>
      <c r="BI163" s="249">
        <f t="shared" si="18"/>
        <v>0</v>
      </c>
      <c r="BJ163" s="211" t="s">
        <v>86</v>
      </c>
      <c r="BK163" s="249">
        <f t="shared" si="19"/>
        <v>0</v>
      </c>
      <c r="BL163" s="211" t="s">
        <v>144</v>
      </c>
      <c r="BM163" s="161" t="s">
        <v>317</v>
      </c>
    </row>
    <row r="164" spans="2:65" s="2" customFormat="1" ht="44.25" customHeight="1">
      <c r="B164" s="246"/>
      <c r="C164" s="150" t="s">
        <v>231</v>
      </c>
      <c r="D164" s="150" t="s">
        <v>140</v>
      </c>
      <c r="E164" s="151" t="s">
        <v>2061</v>
      </c>
      <c r="F164" s="152" t="s">
        <v>2062</v>
      </c>
      <c r="G164" s="153" t="s">
        <v>148</v>
      </c>
      <c r="H164" s="154">
        <v>520</v>
      </c>
      <c r="I164" s="178"/>
      <c r="J164" s="155">
        <f t="shared" si="10"/>
        <v>0</v>
      </c>
      <c r="K164" s="247"/>
      <c r="L164" s="39"/>
      <c r="M164" s="157" t="s">
        <v>1</v>
      </c>
      <c r="N164" s="234" t="s">
        <v>39</v>
      </c>
      <c r="O164" s="248">
        <v>0</v>
      </c>
      <c r="P164" s="248">
        <f t="shared" si="11"/>
        <v>0</v>
      </c>
      <c r="Q164" s="248">
        <v>0</v>
      </c>
      <c r="R164" s="248">
        <f t="shared" si="12"/>
        <v>0</v>
      </c>
      <c r="S164" s="248">
        <v>0</v>
      </c>
      <c r="T164" s="160">
        <f t="shared" si="13"/>
        <v>0</v>
      </c>
      <c r="AR164" s="161" t="s">
        <v>144</v>
      </c>
      <c r="AT164" s="161" t="s">
        <v>140</v>
      </c>
      <c r="AU164" s="161" t="s">
        <v>86</v>
      </c>
      <c r="AY164" s="211" t="s">
        <v>138</v>
      </c>
      <c r="BE164" s="249">
        <f t="shared" si="14"/>
        <v>0</v>
      </c>
      <c r="BF164" s="249">
        <f t="shared" si="15"/>
        <v>0</v>
      </c>
      <c r="BG164" s="249">
        <f t="shared" si="16"/>
        <v>0</v>
      </c>
      <c r="BH164" s="249">
        <f t="shared" si="17"/>
        <v>0</v>
      </c>
      <c r="BI164" s="249">
        <f t="shared" si="18"/>
        <v>0</v>
      </c>
      <c r="BJ164" s="211" t="s">
        <v>86</v>
      </c>
      <c r="BK164" s="249">
        <f t="shared" si="19"/>
        <v>0</v>
      </c>
      <c r="BL164" s="211" t="s">
        <v>144</v>
      </c>
      <c r="BM164" s="161" t="s">
        <v>326</v>
      </c>
    </row>
    <row r="165" spans="2:65" s="2" customFormat="1" ht="37.9" customHeight="1">
      <c r="B165" s="246"/>
      <c r="C165" s="150" t="s">
        <v>235</v>
      </c>
      <c r="D165" s="150" t="s">
        <v>140</v>
      </c>
      <c r="E165" s="151" t="s">
        <v>2063</v>
      </c>
      <c r="F165" s="152" t="s">
        <v>2064</v>
      </c>
      <c r="G165" s="153" t="s">
        <v>148</v>
      </c>
      <c r="H165" s="154">
        <v>520</v>
      </c>
      <c r="I165" s="178"/>
      <c r="J165" s="155">
        <f t="shared" si="10"/>
        <v>0</v>
      </c>
      <c r="K165" s="247"/>
      <c r="L165" s="39"/>
      <c r="M165" s="157" t="s">
        <v>1</v>
      </c>
      <c r="N165" s="234" t="s">
        <v>39</v>
      </c>
      <c r="O165" s="248">
        <v>0</v>
      </c>
      <c r="P165" s="248">
        <f t="shared" si="11"/>
        <v>0</v>
      </c>
      <c r="Q165" s="248">
        <v>0</v>
      </c>
      <c r="R165" s="248">
        <f t="shared" si="12"/>
        <v>0</v>
      </c>
      <c r="S165" s="248">
        <v>0</v>
      </c>
      <c r="T165" s="160">
        <f t="shared" si="13"/>
        <v>0</v>
      </c>
      <c r="AR165" s="161" t="s">
        <v>144</v>
      </c>
      <c r="AT165" s="161" t="s">
        <v>140</v>
      </c>
      <c r="AU165" s="161" t="s">
        <v>86</v>
      </c>
      <c r="AY165" s="211" t="s">
        <v>138</v>
      </c>
      <c r="BE165" s="249">
        <f t="shared" si="14"/>
        <v>0</v>
      </c>
      <c r="BF165" s="249">
        <f t="shared" si="15"/>
        <v>0</v>
      </c>
      <c r="BG165" s="249">
        <f t="shared" si="16"/>
        <v>0</v>
      </c>
      <c r="BH165" s="249">
        <f t="shared" si="17"/>
        <v>0</v>
      </c>
      <c r="BI165" s="249">
        <f t="shared" si="18"/>
        <v>0</v>
      </c>
      <c r="BJ165" s="211" t="s">
        <v>86</v>
      </c>
      <c r="BK165" s="249">
        <f t="shared" si="19"/>
        <v>0</v>
      </c>
      <c r="BL165" s="211" t="s">
        <v>144</v>
      </c>
      <c r="BM165" s="161" t="s">
        <v>334</v>
      </c>
    </row>
    <row r="166" spans="2:65" s="2" customFormat="1" ht="49.15" customHeight="1">
      <c r="B166" s="246"/>
      <c r="C166" s="150" t="s">
        <v>239</v>
      </c>
      <c r="D166" s="150" t="s">
        <v>140</v>
      </c>
      <c r="E166" s="151" t="s">
        <v>2065</v>
      </c>
      <c r="F166" s="152" t="s">
        <v>2066</v>
      </c>
      <c r="G166" s="153" t="s">
        <v>299</v>
      </c>
      <c r="H166" s="154">
        <v>1</v>
      </c>
      <c r="I166" s="178"/>
      <c r="J166" s="155">
        <f t="shared" si="10"/>
        <v>0</v>
      </c>
      <c r="K166" s="247"/>
      <c r="L166" s="39"/>
      <c r="M166" s="157" t="s">
        <v>1</v>
      </c>
      <c r="N166" s="234" t="s">
        <v>39</v>
      </c>
      <c r="O166" s="248">
        <v>0</v>
      </c>
      <c r="P166" s="248">
        <f t="shared" si="11"/>
        <v>0</v>
      </c>
      <c r="Q166" s="248">
        <v>0</v>
      </c>
      <c r="R166" s="248">
        <f t="shared" si="12"/>
        <v>0</v>
      </c>
      <c r="S166" s="248">
        <v>0</v>
      </c>
      <c r="T166" s="160">
        <f t="shared" si="13"/>
        <v>0</v>
      </c>
      <c r="AR166" s="161" t="s">
        <v>144</v>
      </c>
      <c r="AT166" s="161" t="s">
        <v>140</v>
      </c>
      <c r="AU166" s="161" t="s">
        <v>86</v>
      </c>
      <c r="AY166" s="211" t="s">
        <v>138</v>
      </c>
      <c r="BE166" s="249">
        <f t="shared" si="14"/>
        <v>0</v>
      </c>
      <c r="BF166" s="249">
        <f t="shared" si="15"/>
        <v>0</v>
      </c>
      <c r="BG166" s="249">
        <f t="shared" si="16"/>
        <v>0</v>
      </c>
      <c r="BH166" s="249">
        <f t="shared" si="17"/>
        <v>0</v>
      </c>
      <c r="BI166" s="249">
        <f t="shared" si="18"/>
        <v>0</v>
      </c>
      <c r="BJ166" s="211" t="s">
        <v>86</v>
      </c>
      <c r="BK166" s="249">
        <f t="shared" si="19"/>
        <v>0</v>
      </c>
      <c r="BL166" s="211" t="s">
        <v>144</v>
      </c>
      <c r="BM166" s="161" t="s">
        <v>342</v>
      </c>
    </row>
    <row r="167" spans="2:65" s="2" customFormat="1" ht="49.15" customHeight="1">
      <c r="B167" s="246"/>
      <c r="C167" s="150" t="s">
        <v>243</v>
      </c>
      <c r="D167" s="150" t="s">
        <v>140</v>
      </c>
      <c r="E167" s="151" t="s">
        <v>2067</v>
      </c>
      <c r="F167" s="152" t="s">
        <v>2068</v>
      </c>
      <c r="G167" s="153" t="s">
        <v>148</v>
      </c>
      <c r="H167" s="154">
        <v>1319.807</v>
      </c>
      <c r="I167" s="178"/>
      <c r="J167" s="155">
        <f t="shared" si="10"/>
        <v>0</v>
      </c>
      <c r="K167" s="247"/>
      <c r="L167" s="39"/>
      <c r="M167" s="157" t="s">
        <v>1</v>
      </c>
      <c r="N167" s="234" t="s">
        <v>39</v>
      </c>
      <c r="O167" s="248">
        <v>0</v>
      </c>
      <c r="P167" s="248">
        <f t="shared" si="11"/>
        <v>0</v>
      </c>
      <c r="Q167" s="248">
        <v>0</v>
      </c>
      <c r="R167" s="248">
        <f t="shared" si="12"/>
        <v>0</v>
      </c>
      <c r="S167" s="248">
        <v>0</v>
      </c>
      <c r="T167" s="160">
        <f t="shared" si="13"/>
        <v>0</v>
      </c>
      <c r="AR167" s="161" t="s">
        <v>144</v>
      </c>
      <c r="AT167" s="161" t="s">
        <v>140</v>
      </c>
      <c r="AU167" s="161" t="s">
        <v>86</v>
      </c>
      <c r="AY167" s="211" t="s">
        <v>138</v>
      </c>
      <c r="BE167" s="249">
        <f t="shared" si="14"/>
        <v>0</v>
      </c>
      <c r="BF167" s="249">
        <f t="shared" si="15"/>
        <v>0</v>
      </c>
      <c r="BG167" s="249">
        <f t="shared" si="16"/>
        <v>0</v>
      </c>
      <c r="BH167" s="249">
        <f t="shared" si="17"/>
        <v>0</v>
      </c>
      <c r="BI167" s="249">
        <f t="shared" si="18"/>
        <v>0</v>
      </c>
      <c r="BJ167" s="211" t="s">
        <v>86</v>
      </c>
      <c r="BK167" s="249">
        <f t="shared" si="19"/>
        <v>0</v>
      </c>
      <c r="BL167" s="211" t="s">
        <v>144</v>
      </c>
      <c r="BM167" s="161" t="s">
        <v>350</v>
      </c>
    </row>
    <row r="168" spans="2:65" s="2" customFormat="1" ht="37.9" customHeight="1">
      <c r="B168" s="246"/>
      <c r="C168" s="150" t="s">
        <v>247</v>
      </c>
      <c r="D168" s="150" t="s">
        <v>140</v>
      </c>
      <c r="E168" s="151" t="s">
        <v>2069</v>
      </c>
      <c r="F168" s="152" t="s">
        <v>2070</v>
      </c>
      <c r="G168" s="153" t="s">
        <v>148</v>
      </c>
      <c r="H168" s="154">
        <v>799.81700000000001</v>
      </c>
      <c r="I168" s="178"/>
      <c r="J168" s="155">
        <f t="shared" si="10"/>
        <v>0</v>
      </c>
      <c r="K168" s="247"/>
      <c r="L168" s="39"/>
      <c r="M168" s="157" t="s">
        <v>1</v>
      </c>
      <c r="N168" s="234" t="s">
        <v>39</v>
      </c>
      <c r="O168" s="248">
        <v>0</v>
      </c>
      <c r="P168" s="248">
        <f t="shared" si="11"/>
        <v>0</v>
      </c>
      <c r="Q168" s="248">
        <v>0</v>
      </c>
      <c r="R168" s="248">
        <f t="shared" si="12"/>
        <v>0</v>
      </c>
      <c r="S168" s="248">
        <v>0</v>
      </c>
      <c r="T168" s="160">
        <f t="shared" si="13"/>
        <v>0</v>
      </c>
      <c r="AR168" s="161" t="s">
        <v>144</v>
      </c>
      <c r="AT168" s="161" t="s">
        <v>140</v>
      </c>
      <c r="AU168" s="161" t="s">
        <v>86</v>
      </c>
      <c r="AY168" s="211" t="s">
        <v>138</v>
      </c>
      <c r="BE168" s="249">
        <f t="shared" si="14"/>
        <v>0</v>
      </c>
      <c r="BF168" s="249">
        <f t="shared" si="15"/>
        <v>0</v>
      </c>
      <c r="BG168" s="249">
        <f t="shared" si="16"/>
        <v>0</v>
      </c>
      <c r="BH168" s="249">
        <f t="shared" si="17"/>
        <v>0</v>
      </c>
      <c r="BI168" s="249">
        <f t="shared" si="18"/>
        <v>0</v>
      </c>
      <c r="BJ168" s="211" t="s">
        <v>86</v>
      </c>
      <c r="BK168" s="249">
        <f t="shared" si="19"/>
        <v>0</v>
      </c>
      <c r="BL168" s="211" t="s">
        <v>144</v>
      </c>
      <c r="BM168" s="161" t="s">
        <v>358</v>
      </c>
    </row>
    <row r="169" spans="2:65" s="2" customFormat="1" ht="37.9" customHeight="1">
      <c r="B169" s="246"/>
      <c r="C169" s="150" t="s">
        <v>251</v>
      </c>
      <c r="D169" s="150" t="s">
        <v>140</v>
      </c>
      <c r="E169" s="151" t="s">
        <v>2071</v>
      </c>
      <c r="F169" s="152" t="s">
        <v>2072</v>
      </c>
      <c r="G169" s="153" t="s">
        <v>148</v>
      </c>
      <c r="H169" s="154">
        <v>169.584</v>
      </c>
      <c r="I169" s="178"/>
      <c r="J169" s="155">
        <f t="shared" si="10"/>
        <v>0</v>
      </c>
      <c r="K169" s="247"/>
      <c r="L169" s="39"/>
      <c r="M169" s="157" t="s">
        <v>1</v>
      </c>
      <c r="N169" s="234" t="s">
        <v>39</v>
      </c>
      <c r="O169" s="248">
        <v>0</v>
      </c>
      <c r="P169" s="248">
        <f t="shared" si="11"/>
        <v>0</v>
      </c>
      <c r="Q169" s="248">
        <v>0</v>
      </c>
      <c r="R169" s="248">
        <f t="shared" si="12"/>
        <v>0</v>
      </c>
      <c r="S169" s="248">
        <v>0</v>
      </c>
      <c r="T169" s="160">
        <f t="shared" si="13"/>
        <v>0</v>
      </c>
      <c r="AR169" s="161" t="s">
        <v>144</v>
      </c>
      <c r="AT169" s="161" t="s">
        <v>140</v>
      </c>
      <c r="AU169" s="161" t="s">
        <v>86</v>
      </c>
      <c r="AY169" s="211" t="s">
        <v>138</v>
      </c>
      <c r="BE169" s="249">
        <f t="shared" si="14"/>
        <v>0</v>
      </c>
      <c r="BF169" s="249">
        <f t="shared" si="15"/>
        <v>0</v>
      </c>
      <c r="BG169" s="249">
        <f t="shared" si="16"/>
        <v>0</v>
      </c>
      <c r="BH169" s="249">
        <f t="shared" si="17"/>
        <v>0</v>
      </c>
      <c r="BI169" s="249">
        <f t="shared" si="18"/>
        <v>0</v>
      </c>
      <c r="BJ169" s="211" t="s">
        <v>86</v>
      </c>
      <c r="BK169" s="249">
        <f t="shared" si="19"/>
        <v>0</v>
      </c>
      <c r="BL169" s="211" t="s">
        <v>144</v>
      </c>
      <c r="BM169" s="161" t="s">
        <v>366</v>
      </c>
    </row>
    <row r="170" spans="2:65" s="2" customFormat="1" ht="66.75" customHeight="1">
      <c r="B170" s="246"/>
      <c r="C170" s="150" t="s">
        <v>255</v>
      </c>
      <c r="D170" s="150" t="s">
        <v>140</v>
      </c>
      <c r="E170" s="151" t="s">
        <v>2073</v>
      </c>
      <c r="F170" s="152" t="s">
        <v>2074</v>
      </c>
      <c r="G170" s="153" t="s">
        <v>148</v>
      </c>
      <c r="H170" s="154">
        <v>169.584</v>
      </c>
      <c r="I170" s="178"/>
      <c r="J170" s="155">
        <f t="shared" si="10"/>
        <v>0</v>
      </c>
      <c r="K170" s="247"/>
      <c r="L170" s="39"/>
      <c r="M170" s="157" t="s">
        <v>1</v>
      </c>
      <c r="N170" s="234" t="s">
        <v>39</v>
      </c>
      <c r="O170" s="248">
        <v>0</v>
      </c>
      <c r="P170" s="248">
        <f t="shared" si="11"/>
        <v>0</v>
      </c>
      <c r="Q170" s="248">
        <v>0</v>
      </c>
      <c r="R170" s="248">
        <f t="shared" si="12"/>
        <v>0</v>
      </c>
      <c r="S170" s="248">
        <v>0</v>
      </c>
      <c r="T170" s="160">
        <f t="shared" si="13"/>
        <v>0</v>
      </c>
      <c r="AR170" s="161" t="s">
        <v>144</v>
      </c>
      <c r="AT170" s="161" t="s">
        <v>140</v>
      </c>
      <c r="AU170" s="161" t="s">
        <v>86</v>
      </c>
      <c r="AY170" s="211" t="s">
        <v>138</v>
      </c>
      <c r="BE170" s="249">
        <f t="shared" si="14"/>
        <v>0</v>
      </c>
      <c r="BF170" s="249">
        <f t="shared" si="15"/>
        <v>0</v>
      </c>
      <c r="BG170" s="249">
        <f t="shared" si="16"/>
        <v>0</v>
      </c>
      <c r="BH170" s="249">
        <f t="shared" si="17"/>
        <v>0</v>
      </c>
      <c r="BI170" s="249">
        <f t="shared" si="18"/>
        <v>0</v>
      </c>
      <c r="BJ170" s="211" t="s">
        <v>86</v>
      </c>
      <c r="BK170" s="249">
        <f t="shared" si="19"/>
        <v>0</v>
      </c>
      <c r="BL170" s="211" t="s">
        <v>144</v>
      </c>
      <c r="BM170" s="161" t="s">
        <v>374</v>
      </c>
    </row>
    <row r="171" spans="2:65" s="2" customFormat="1" ht="24.2" customHeight="1">
      <c r="B171" s="246"/>
      <c r="C171" s="150" t="s">
        <v>259</v>
      </c>
      <c r="D171" s="150" t="s">
        <v>140</v>
      </c>
      <c r="E171" s="151" t="s">
        <v>2075</v>
      </c>
      <c r="F171" s="152" t="s">
        <v>2076</v>
      </c>
      <c r="G171" s="153" t="s">
        <v>299</v>
      </c>
      <c r="H171" s="154">
        <v>1</v>
      </c>
      <c r="I171" s="178"/>
      <c r="J171" s="155">
        <f t="shared" si="10"/>
        <v>0</v>
      </c>
      <c r="K171" s="247"/>
      <c r="L171" s="39"/>
      <c r="M171" s="157" t="s">
        <v>1</v>
      </c>
      <c r="N171" s="234" t="s">
        <v>39</v>
      </c>
      <c r="O171" s="248">
        <v>0</v>
      </c>
      <c r="P171" s="248">
        <f t="shared" si="11"/>
        <v>0</v>
      </c>
      <c r="Q171" s="248">
        <v>0</v>
      </c>
      <c r="R171" s="248">
        <f t="shared" si="12"/>
        <v>0</v>
      </c>
      <c r="S171" s="248">
        <v>0</v>
      </c>
      <c r="T171" s="160">
        <f t="shared" si="13"/>
        <v>0</v>
      </c>
      <c r="AR171" s="161" t="s">
        <v>144</v>
      </c>
      <c r="AT171" s="161" t="s">
        <v>140</v>
      </c>
      <c r="AU171" s="161" t="s">
        <v>86</v>
      </c>
      <c r="AY171" s="211" t="s">
        <v>138</v>
      </c>
      <c r="BE171" s="249">
        <f t="shared" si="14"/>
        <v>0</v>
      </c>
      <c r="BF171" s="249">
        <f t="shared" si="15"/>
        <v>0</v>
      </c>
      <c r="BG171" s="249">
        <f t="shared" si="16"/>
        <v>0</v>
      </c>
      <c r="BH171" s="249">
        <f t="shared" si="17"/>
        <v>0</v>
      </c>
      <c r="BI171" s="249">
        <f t="shared" si="18"/>
        <v>0</v>
      </c>
      <c r="BJ171" s="211" t="s">
        <v>86</v>
      </c>
      <c r="BK171" s="249">
        <f t="shared" si="19"/>
        <v>0</v>
      </c>
      <c r="BL171" s="211" t="s">
        <v>144</v>
      </c>
      <c r="BM171" s="161" t="s">
        <v>382</v>
      </c>
    </row>
    <row r="172" spans="2:65" s="2" customFormat="1" ht="37.9" customHeight="1">
      <c r="B172" s="246"/>
      <c r="C172" s="150" t="s">
        <v>263</v>
      </c>
      <c r="D172" s="150" t="s">
        <v>140</v>
      </c>
      <c r="E172" s="151" t="s">
        <v>2077</v>
      </c>
      <c r="F172" s="152" t="s">
        <v>2078</v>
      </c>
      <c r="G172" s="153" t="s">
        <v>148</v>
      </c>
      <c r="H172" s="154">
        <v>173.767</v>
      </c>
      <c r="I172" s="178"/>
      <c r="J172" s="155">
        <f t="shared" si="10"/>
        <v>0</v>
      </c>
      <c r="K172" s="247"/>
      <c r="L172" s="39"/>
      <c r="M172" s="157" t="s">
        <v>1</v>
      </c>
      <c r="N172" s="234" t="s">
        <v>39</v>
      </c>
      <c r="O172" s="248">
        <v>0</v>
      </c>
      <c r="P172" s="248">
        <f t="shared" si="11"/>
        <v>0</v>
      </c>
      <c r="Q172" s="248">
        <v>0</v>
      </c>
      <c r="R172" s="248">
        <f t="shared" si="12"/>
        <v>0</v>
      </c>
      <c r="S172" s="248">
        <v>0</v>
      </c>
      <c r="T172" s="160">
        <f t="shared" si="13"/>
        <v>0</v>
      </c>
      <c r="AR172" s="161" t="s">
        <v>144</v>
      </c>
      <c r="AT172" s="161" t="s">
        <v>140</v>
      </c>
      <c r="AU172" s="161" t="s">
        <v>86</v>
      </c>
      <c r="AY172" s="211" t="s">
        <v>138</v>
      </c>
      <c r="BE172" s="249">
        <f t="shared" si="14"/>
        <v>0</v>
      </c>
      <c r="BF172" s="249">
        <f t="shared" si="15"/>
        <v>0</v>
      </c>
      <c r="BG172" s="249">
        <f t="shared" si="16"/>
        <v>0</v>
      </c>
      <c r="BH172" s="249">
        <f t="shared" si="17"/>
        <v>0</v>
      </c>
      <c r="BI172" s="249">
        <f t="shared" si="18"/>
        <v>0</v>
      </c>
      <c r="BJ172" s="211" t="s">
        <v>86</v>
      </c>
      <c r="BK172" s="249">
        <f t="shared" si="19"/>
        <v>0</v>
      </c>
      <c r="BL172" s="211" t="s">
        <v>144</v>
      </c>
      <c r="BM172" s="161" t="s">
        <v>390</v>
      </c>
    </row>
    <row r="173" spans="2:65" s="2" customFormat="1" ht="24.2" customHeight="1">
      <c r="B173" s="246"/>
      <c r="C173" s="150" t="s">
        <v>267</v>
      </c>
      <c r="D173" s="150" t="s">
        <v>140</v>
      </c>
      <c r="E173" s="151" t="s">
        <v>2079</v>
      </c>
      <c r="F173" s="152" t="s">
        <v>2080</v>
      </c>
      <c r="G173" s="153" t="s">
        <v>153</v>
      </c>
      <c r="H173" s="154">
        <v>34.805999999999997</v>
      </c>
      <c r="I173" s="178"/>
      <c r="J173" s="155">
        <f t="shared" si="10"/>
        <v>0</v>
      </c>
      <c r="K173" s="247"/>
      <c r="L173" s="39"/>
      <c r="M173" s="157" t="s">
        <v>1</v>
      </c>
      <c r="N173" s="234" t="s">
        <v>39</v>
      </c>
      <c r="O173" s="248">
        <v>0</v>
      </c>
      <c r="P173" s="248">
        <f t="shared" si="11"/>
        <v>0</v>
      </c>
      <c r="Q173" s="248">
        <v>0</v>
      </c>
      <c r="R173" s="248">
        <f t="shared" si="12"/>
        <v>0</v>
      </c>
      <c r="S173" s="248">
        <v>0</v>
      </c>
      <c r="T173" s="160">
        <f t="shared" si="13"/>
        <v>0</v>
      </c>
      <c r="AR173" s="161" t="s">
        <v>144</v>
      </c>
      <c r="AT173" s="161" t="s">
        <v>140</v>
      </c>
      <c r="AU173" s="161" t="s">
        <v>86</v>
      </c>
      <c r="AY173" s="211" t="s">
        <v>138</v>
      </c>
      <c r="BE173" s="249">
        <f t="shared" si="14"/>
        <v>0</v>
      </c>
      <c r="BF173" s="249">
        <f t="shared" si="15"/>
        <v>0</v>
      </c>
      <c r="BG173" s="249">
        <f t="shared" si="16"/>
        <v>0</v>
      </c>
      <c r="BH173" s="249">
        <f t="shared" si="17"/>
        <v>0</v>
      </c>
      <c r="BI173" s="249">
        <f t="shared" si="18"/>
        <v>0</v>
      </c>
      <c r="BJ173" s="211" t="s">
        <v>86</v>
      </c>
      <c r="BK173" s="249">
        <f t="shared" si="19"/>
        <v>0</v>
      </c>
      <c r="BL173" s="211" t="s">
        <v>144</v>
      </c>
      <c r="BM173" s="161" t="s">
        <v>399</v>
      </c>
    </row>
    <row r="174" spans="2:65" s="2" customFormat="1" ht="16.5" customHeight="1">
      <c r="B174" s="246"/>
      <c r="C174" s="150" t="s">
        <v>271</v>
      </c>
      <c r="D174" s="150" t="s">
        <v>140</v>
      </c>
      <c r="E174" s="151" t="s">
        <v>2081</v>
      </c>
      <c r="F174" s="152" t="s">
        <v>2082</v>
      </c>
      <c r="G174" s="153" t="s">
        <v>153</v>
      </c>
      <c r="H174" s="154">
        <v>36.167999999999999</v>
      </c>
      <c r="I174" s="178"/>
      <c r="J174" s="155">
        <f t="shared" si="10"/>
        <v>0</v>
      </c>
      <c r="K174" s="247"/>
      <c r="L174" s="39"/>
      <c r="M174" s="157" t="s">
        <v>1</v>
      </c>
      <c r="N174" s="234" t="s">
        <v>39</v>
      </c>
      <c r="O174" s="248">
        <v>0</v>
      </c>
      <c r="P174" s="248">
        <f t="shared" si="11"/>
        <v>0</v>
      </c>
      <c r="Q174" s="248">
        <v>0</v>
      </c>
      <c r="R174" s="248">
        <f t="shared" si="12"/>
        <v>0</v>
      </c>
      <c r="S174" s="248">
        <v>0</v>
      </c>
      <c r="T174" s="160">
        <f t="shared" si="13"/>
        <v>0</v>
      </c>
      <c r="AR174" s="161" t="s">
        <v>144</v>
      </c>
      <c r="AT174" s="161" t="s">
        <v>140</v>
      </c>
      <c r="AU174" s="161" t="s">
        <v>86</v>
      </c>
      <c r="AY174" s="211" t="s">
        <v>138</v>
      </c>
      <c r="BE174" s="249">
        <f t="shared" si="14"/>
        <v>0</v>
      </c>
      <c r="BF174" s="249">
        <f t="shared" si="15"/>
        <v>0</v>
      </c>
      <c r="BG174" s="249">
        <f t="shared" si="16"/>
        <v>0</v>
      </c>
      <c r="BH174" s="249">
        <f t="shared" si="17"/>
        <v>0</v>
      </c>
      <c r="BI174" s="249">
        <f t="shared" si="18"/>
        <v>0</v>
      </c>
      <c r="BJ174" s="211" t="s">
        <v>86</v>
      </c>
      <c r="BK174" s="249">
        <f t="shared" si="19"/>
        <v>0</v>
      </c>
      <c r="BL174" s="211" t="s">
        <v>144</v>
      </c>
      <c r="BM174" s="161" t="s">
        <v>407</v>
      </c>
    </row>
    <row r="175" spans="2:65" s="2" customFormat="1" ht="24.2" customHeight="1">
      <c r="B175" s="246"/>
      <c r="C175" s="150" t="s">
        <v>275</v>
      </c>
      <c r="D175" s="150" t="s">
        <v>140</v>
      </c>
      <c r="E175" s="151" t="s">
        <v>2083</v>
      </c>
      <c r="F175" s="152" t="s">
        <v>2084</v>
      </c>
      <c r="G175" s="153" t="s">
        <v>153</v>
      </c>
      <c r="H175" s="154">
        <v>73.28</v>
      </c>
      <c r="I175" s="178"/>
      <c r="J175" s="155">
        <f t="shared" si="10"/>
        <v>0</v>
      </c>
      <c r="K175" s="247"/>
      <c r="L175" s="39"/>
      <c r="M175" s="157" t="s">
        <v>1</v>
      </c>
      <c r="N175" s="234" t="s">
        <v>39</v>
      </c>
      <c r="O175" s="248">
        <v>0</v>
      </c>
      <c r="P175" s="248">
        <f t="shared" si="11"/>
        <v>0</v>
      </c>
      <c r="Q175" s="248">
        <v>0</v>
      </c>
      <c r="R175" s="248">
        <f t="shared" si="12"/>
        <v>0</v>
      </c>
      <c r="S175" s="248">
        <v>0</v>
      </c>
      <c r="T175" s="160">
        <f t="shared" si="13"/>
        <v>0</v>
      </c>
      <c r="AR175" s="161" t="s">
        <v>144</v>
      </c>
      <c r="AT175" s="161" t="s">
        <v>140</v>
      </c>
      <c r="AU175" s="161" t="s">
        <v>86</v>
      </c>
      <c r="AY175" s="211" t="s">
        <v>138</v>
      </c>
      <c r="BE175" s="249">
        <f t="shared" si="14"/>
        <v>0</v>
      </c>
      <c r="BF175" s="249">
        <f t="shared" si="15"/>
        <v>0</v>
      </c>
      <c r="BG175" s="249">
        <f t="shared" si="16"/>
        <v>0</v>
      </c>
      <c r="BH175" s="249">
        <f t="shared" si="17"/>
        <v>0</v>
      </c>
      <c r="BI175" s="249">
        <f t="shared" si="18"/>
        <v>0</v>
      </c>
      <c r="BJ175" s="211" t="s">
        <v>86</v>
      </c>
      <c r="BK175" s="249">
        <f t="shared" si="19"/>
        <v>0</v>
      </c>
      <c r="BL175" s="211" t="s">
        <v>144</v>
      </c>
      <c r="BM175" s="161" t="s">
        <v>415</v>
      </c>
    </row>
    <row r="176" spans="2:65" s="2" customFormat="1" ht="16.5" customHeight="1">
      <c r="B176" s="246"/>
      <c r="C176" s="150" t="s">
        <v>279</v>
      </c>
      <c r="D176" s="150" t="s">
        <v>140</v>
      </c>
      <c r="E176" s="151" t="s">
        <v>2085</v>
      </c>
      <c r="F176" s="152" t="s">
        <v>2086</v>
      </c>
      <c r="G176" s="153" t="s">
        <v>148</v>
      </c>
      <c r="H176" s="154">
        <v>302.39</v>
      </c>
      <c r="I176" s="178"/>
      <c r="J176" s="155">
        <f t="shared" si="10"/>
        <v>0</v>
      </c>
      <c r="K176" s="247"/>
      <c r="L176" s="39"/>
      <c r="M176" s="157" t="s">
        <v>1</v>
      </c>
      <c r="N176" s="234" t="s">
        <v>39</v>
      </c>
      <c r="O176" s="248">
        <v>0</v>
      </c>
      <c r="P176" s="248">
        <f t="shared" si="11"/>
        <v>0</v>
      </c>
      <c r="Q176" s="248">
        <v>0</v>
      </c>
      <c r="R176" s="248">
        <f t="shared" si="12"/>
        <v>0</v>
      </c>
      <c r="S176" s="248">
        <v>0</v>
      </c>
      <c r="T176" s="160">
        <f t="shared" si="13"/>
        <v>0</v>
      </c>
      <c r="AR176" s="161" t="s">
        <v>144</v>
      </c>
      <c r="AT176" s="161" t="s">
        <v>140</v>
      </c>
      <c r="AU176" s="161" t="s">
        <v>86</v>
      </c>
      <c r="AY176" s="211" t="s">
        <v>138</v>
      </c>
      <c r="BE176" s="249">
        <f t="shared" si="14"/>
        <v>0</v>
      </c>
      <c r="BF176" s="249">
        <f t="shared" si="15"/>
        <v>0</v>
      </c>
      <c r="BG176" s="249">
        <f t="shared" si="16"/>
        <v>0</v>
      </c>
      <c r="BH176" s="249">
        <f t="shared" si="17"/>
        <v>0</v>
      </c>
      <c r="BI176" s="249">
        <f t="shared" si="18"/>
        <v>0</v>
      </c>
      <c r="BJ176" s="211" t="s">
        <v>86</v>
      </c>
      <c r="BK176" s="249">
        <f t="shared" si="19"/>
        <v>0</v>
      </c>
      <c r="BL176" s="211" t="s">
        <v>144</v>
      </c>
      <c r="BM176" s="161" t="s">
        <v>423</v>
      </c>
    </row>
    <row r="177" spans="2:65" s="2" customFormat="1" ht="16.5" customHeight="1">
      <c r="B177" s="246"/>
      <c r="C177" s="150" t="s">
        <v>283</v>
      </c>
      <c r="D177" s="150" t="s">
        <v>140</v>
      </c>
      <c r="E177" s="151" t="s">
        <v>2087</v>
      </c>
      <c r="F177" s="152" t="s">
        <v>2088</v>
      </c>
      <c r="G177" s="153" t="s">
        <v>148</v>
      </c>
      <c r="H177" s="154">
        <v>302.39</v>
      </c>
      <c r="I177" s="178"/>
      <c r="J177" s="155">
        <f t="shared" si="10"/>
        <v>0</v>
      </c>
      <c r="K177" s="247"/>
      <c r="L177" s="39"/>
      <c r="M177" s="157" t="s">
        <v>1</v>
      </c>
      <c r="N177" s="234" t="s">
        <v>39</v>
      </c>
      <c r="O177" s="248">
        <v>0</v>
      </c>
      <c r="P177" s="248">
        <f t="shared" si="11"/>
        <v>0</v>
      </c>
      <c r="Q177" s="248">
        <v>0</v>
      </c>
      <c r="R177" s="248">
        <f t="shared" si="12"/>
        <v>0</v>
      </c>
      <c r="S177" s="248">
        <v>0</v>
      </c>
      <c r="T177" s="160">
        <f t="shared" si="13"/>
        <v>0</v>
      </c>
      <c r="AR177" s="161" t="s">
        <v>144</v>
      </c>
      <c r="AT177" s="161" t="s">
        <v>140</v>
      </c>
      <c r="AU177" s="161" t="s">
        <v>86</v>
      </c>
      <c r="AY177" s="211" t="s">
        <v>138</v>
      </c>
      <c r="BE177" s="249">
        <f t="shared" si="14"/>
        <v>0</v>
      </c>
      <c r="BF177" s="249">
        <f t="shared" si="15"/>
        <v>0</v>
      </c>
      <c r="BG177" s="249">
        <f t="shared" si="16"/>
        <v>0</v>
      </c>
      <c r="BH177" s="249">
        <f t="shared" si="17"/>
        <v>0</v>
      </c>
      <c r="BI177" s="249">
        <f t="shared" si="18"/>
        <v>0</v>
      </c>
      <c r="BJ177" s="211" t="s">
        <v>86</v>
      </c>
      <c r="BK177" s="249">
        <f t="shared" si="19"/>
        <v>0</v>
      </c>
      <c r="BL177" s="211" t="s">
        <v>144</v>
      </c>
      <c r="BM177" s="161" t="s">
        <v>431</v>
      </c>
    </row>
    <row r="178" spans="2:65" s="2" customFormat="1" ht="16.5" customHeight="1">
      <c r="B178" s="246"/>
      <c r="C178" s="150" t="s">
        <v>288</v>
      </c>
      <c r="D178" s="150" t="s">
        <v>140</v>
      </c>
      <c r="E178" s="151" t="s">
        <v>2089</v>
      </c>
      <c r="F178" s="152" t="s">
        <v>2090</v>
      </c>
      <c r="G178" s="153" t="s">
        <v>148</v>
      </c>
      <c r="H178" s="154">
        <v>219.08</v>
      </c>
      <c r="I178" s="178"/>
      <c r="J178" s="155">
        <f t="shared" si="10"/>
        <v>0</v>
      </c>
      <c r="K178" s="247"/>
      <c r="L178" s="39"/>
      <c r="M178" s="157" t="s">
        <v>1</v>
      </c>
      <c r="N178" s="234" t="s">
        <v>39</v>
      </c>
      <c r="O178" s="248">
        <v>0</v>
      </c>
      <c r="P178" s="248">
        <f t="shared" si="11"/>
        <v>0</v>
      </c>
      <c r="Q178" s="248">
        <v>0</v>
      </c>
      <c r="R178" s="248">
        <f t="shared" si="12"/>
        <v>0</v>
      </c>
      <c r="S178" s="248">
        <v>0</v>
      </c>
      <c r="T178" s="160">
        <f t="shared" si="13"/>
        <v>0</v>
      </c>
      <c r="AR178" s="161" t="s">
        <v>144</v>
      </c>
      <c r="AT178" s="161" t="s">
        <v>140</v>
      </c>
      <c r="AU178" s="161" t="s">
        <v>86</v>
      </c>
      <c r="AY178" s="211" t="s">
        <v>138</v>
      </c>
      <c r="BE178" s="249">
        <f t="shared" si="14"/>
        <v>0</v>
      </c>
      <c r="BF178" s="249">
        <f t="shared" si="15"/>
        <v>0</v>
      </c>
      <c r="BG178" s="249">
        <f t="shared" si="16"/>
        <v>0</v>
      </c>
      <c r="BH178" s="249">
        <f t="shared" si="17"/>
        <v>0</v>
      </c>
      <c r="BI178" s="249">
        <f t="shared" si="18"/>
        <v>0</v>
      </c>
      <c r="BJ178" s="211" t="s">
        <v>86</v>
      </c>
      <c r="BK178" s="249">
        <f t="shared" si="19"/>
        <v>0</v>
      </c>
      <c r="BL178" s="211" t="s">
        <v>144</v>
      </c>
      <c r="BM178" s="161" t="s">
        <v>439</v>
      </c>
    </row>
    <row r="179" spans="2:65" s="239" customFormat="1" ht="22.9" customHeight="1">
      <c r="B179" s="240"/>
      <c r="D179" s="138" t="s">
        <v>72</v>
      </c>
      <c r="E179" s="147" t="s">
        <v>174</v>
      </c>
      <c r="F179" s="147" t="s">
        <v>495</v>
      </c>
      <c r="I179" s="250"/>
      <c r="J179" s="245">
        <f>BK179</f>
        <v>0</v>
      </c>
      <c r="L179" s="240"/>
      <c r="M179" s="242"/>
      <c r="P179" s="243">
        <f>SUM(P180:P184)</f>
        <v>0</v>
      </c>
      <c r="R179" s="243">
        <f>SUM(R180:R184)</f>
        <v>0</v>
      </c>
      <c r="T179" s="244">
        <f>SUM(T180:T184)</f>
        <v>0</v>
      </c>
      <c r="AR179" s="138" t="s">
        <v>80</v>
      </c>
      <c r="AT179" s="145" t="s">
        <v>72</v>
      </c>
      <c r="AU179" s="145" t="s">
        <v>80</v>
      </c>
      <c r="AY179" s="138" t="s">
        <v>138</v>
      </c>
      <c r="BK179" s="146">
        <f>SUM(BK180:BK184)</f>
        <v>0</v>
      </c>
    </row>
    <row r="180" spans="2:65" s="2" customFormat="1" ht="33" customHeight="1">
      <c r="B180" s="246"/>
      <c r="C180" s="150" t="s">
        <v>292</v>
      </c>
      <c r="D180" s="150" t="s">
        <v>140</v>
      </c>
      <c r="E180" s="151" t="s">
        <v>497</v>
      </c>
      <c r="F180" s="152" t="s">
        <v>498</v>
      </c>
      <c r="G180" s="153" t="s">
        <v>148</v>
      </c>
      <c r="H180" s="154">
        <v>1296.4749999999999</v>
      </c>
      <c r="I180" s="178"/>
      <c r="J180" s="155">
        <f>ROUND(I180*H180,2)</f>
        <v>0</v>
      </c>
      <c r="K180" s="247"/>
      <c r="L180" s="39"/>
      <c r="M180" s="157" t="s">
        <v>1</v>
      </c>
      <c r="N180" s="234" t="s">
        <v>39</v>
      </c>
      <c r="O180" s="248">
        <v>0</v>
      </c>
      <c r="P180" s="248">
        <f>O180*H180</f>
        <v>0</v>
      </c>
      <c r="Q180" s="248">
        <v>0</v>
      </c>
      <c r="R180" s="248">
        <f>Q180*H180</f>
        <v>0</v>
      </c>
      <c r="S180" s="248">
        <v>0</v>
      </c>
      <c r="T180" s="160">
        <f>S180*H180</f>
        <v>0</v>
      </c>
      <c r="AR180" s="161" t="s">
        <v>144</v>
      </c>
      <c r="AT180" s="161" t="s">
        <v>140</v>
      </c>
      <c r="AU180" s="161" t="s">
        <v>86</v>
      </c>
      <c r="AY180" s="211" t="s">
        <v>138</v>
      </c>
      <c r="BE180" s="249">
        <f>IF(N180="základná",J180,0)</f>
        <v>0</v>
      </c>
      <c r="BF180" s="249">
        <f>IF(N180="znížená",J180,0)</f>
        <v>0</v>
      </c>
      <c r="BG180" s="249">
        <f>IF(N180="zákl. prenesená",J180,0)</f>
        <v>0</v>
      </c>
      <c r="BH180" s="249">
        <f>IF(N180="zníž. prenesená",J180,0)</f>
        <v>0</v>
      </c>
      <c r="BI180" s="249">
        <f>IF(N180="nulová",J180,0)</f>
        <v>0</v>
      </c>
      <c r="BJ180" s="211" t="s">
        <v>86</v>
      </c>
      <c r="BK180" s="249">
        <f>ROUND(I180*H180,2)</f>
        <v>0</v>
      </c>
      <c r="BL180" s="211" t="s">
        <v>144</v>
      </c>
      <c r="BM180" s="161" t="s">
        <v>447</v>
      </c>
    </row>
    <row r="181" spans="2:65" s="2" customFormat="1" ht="44.25" customHeight="1">
      <c r="B181" s="246"/>
      <c r="C181" s="150" t="s">
        <v>296</v>
      </c>
      <c r="D181" s="150" t="s">
        <v>140</v>
      </c>
      <c r="E181" s="151" t="s">
        <v>501</v>
      </c>
      <c r="F181" s="152" t="s">
        <v>502</v>
      </c>
      <c r="G181" s="153" t="s">
        <v>148</v>
      </c>
      <c r="H181" s="154">
        <v>6482.375</v>
      </c>
      <c r="I181" s="178"/>
      <c r="J181" s="155">
        <f>ROUND(I181*H181,2)</f>
        <v>0</v>
      </c>
      <c r="K181" s="247"/>
      <c r="L181" s="39"/>
      <c r="M181" s="157" t="s">
        <v>1</v>
      </c>
      <c r="N181" s="234" t="s">
        <v>39</v>
      </c>
      <c r="O181" s="248">
        <v>0</v>
      </c>
      <c r="P181" s="248">
        <f>O181*H181</f>
        <v>0</v>
      </c>
      <c r="Q181" s="248">
        <v>0</v>
      </c>
      <c r="R181" s="248">
        <f>Q181*H181</f>
        <v>0</v>
      </c>
      <c r="S181" s="248">
        <v>0</v>
      </c>
      <c r="T181" s="160">
        <f>S181*H181</f>
        <v>0</v>
      </c>
      <c r="AR181" s="161" t="s">
        <v>144</v>
      </c>
      <c r="AT181" s="161" t="s">
        <v>140</v>
      </c>
      <c r="AU181" s="161" t="s">
        <v>86</v>
      </c>
      <c r="AY181" s="211" t="s">
        <v>138</v>
      </c>
      <c r="BE181" s="249">
        <f>IF(N181="základná",J181,0)</f>
        <v>0</v>
      </c>
      <c r="BF181" s="249">
        <f>IF(N181="znížená",J181,0)</f>
        <v>0</v>
      </c>
      <c r="BG181" s="249">
        <f>IF(N181="zákl. prenesená",J181,0)</f>
        <v>0</v>
      </c>
      <c r="BH181" s="249">
        <f>IF(N181="zníž. prenesená",J181,0)</f>
        <v>0</v>
      </c>
      <c r="BI181" s="249">
        <f>IF(N181="nulová",J181,0)</f>
        <v>0</v>
      </c>
      <c r="BJ181" s="211" t="s">
        <v>86</v>
      </c>
      <c r="BK181" s="249">
        <f>ROUND(I181*H181,2)</f>
        <v>0</v>
      </c>
      <c r="BL181" s="211" t="s">
        <v>144</v>
      </c>
      <c r="BM181" s="161" t="s">
        <v>455</v>
      </c>
    </row>
    <row r="182" spans="2:65" s="2" customFormat="1" ht="33" customHeight="1">
      <c r="B182" s="246"/>
      <c r="C182" s="150" t="s">
        <v>301</v>
      </c>
      <c r="D182" s="150" t="s">
        <v>140</v>
      </c>
      <c r="E182" s="151" t="s">
        <v>505</v>
      </c>
      <c r="F182" s="152" t="s">
        <v>506</v>
      </c>
      <c r="G182" s="153" t="s">
        <v>148</v>
      </c>
      <c r="H182" s="154">
        <v>1296.4749999999999</v>
      </c>
      <c r="I182" s="178"/>
      <c r="J182" s="155">
        <f>ROUND(I182*H182,2)</f>
        <v>0</v>
      </c>
      <c r="K182" s="247"/>
      <c r="L182" s="39"/>
      <c r="M182" s="157" t="s">
        <v>1</v>
      </c>
      <c r="N182" s="234" t="s">
        <v>39</v>
      </c>
      <c r="O182" s="248">
        <v>0</v>
      </c>
      <c r="P182" s="248">
        <f>O182*H182</f>
        <v>0</v>
      </c>
      <c r="Q182" s="248">
        <v>0</v>
      </c>
      <c r="R182" s="248">
        <f>Q182*H182</f>
        <v>0</v>
      </c>
      <c r="S182" s="248">
        <v>0</v>
      </c>
      <c r="T182" s="160">
        <f>S182*H182</f>
        <v>0</v>
      </c>
      <c r="AR182" s="161" t="s">
        <v>144</v>
      </c>
      <c r="AT182" s="161" t="s">
        <v>140</v>
      </c>
      <c r="AU182" s="161" t="s">
        <v>86</v>
      </c>
      <c r="AY182" s="211" t="s">
        <v>138</v>
      </c>
      <c r="BE182" s="249">
        <f>IF(N182="základná",J182,0)</f>
        <v>0</v>
      </c>
      <c r="BF182" s="249">
        <f>IF(N182="znížená",J182,0)</f>
        <v>0</v>
      </c>
      <c r="BG182" s="249">
        <f>IF(N182="zákl. prenesená",J182,0)</f>
        <v>0</v>
      </c>
      <c r="BH182" s="249">
        <f>IF(N182="zníž. prenesená",J182,0)</f>
        <v>0</v>
      </c>
      <c r="BI182" s="249">
        <f>IF(N182="nulová",J182,0)</f>
        <v>0</v>
      </c>
      <c r="BJ182" s="211" t="s">
        <v>86</v>
      </c>
      <c r="BK182" s="249">
        <f>ROUND(I182*H182,2)</f>
        <v>0</v>
      </c>
      <c r="BL182" s="211" t="s">
        <v>144</v>
      </c>
      <c r="BM182" s="161" t="s">
        <v>463</v>
      </c>
    </row>
    <row r="183" spans="2:65" s="2" customFormat="1" ht="16.5" customHeight="1">
      <c r="B183" s="246"/>
      <c r="C183" s="150" t="s">
        <v>305</v>
      </c>
      <c r="D183" s="150" t="s">
        <v>140</v>
      </c>
      <c r="E183" s="151" t="s">
        <v>509</v>
      </c>
      <c r="F183" s="152" t="s">
        <v>510</v>
      </c>
      <c r="G183" s="153" t="s">
        <v>148</v>
      </c>
      <c r="H183" s="154">
        <v>1296.4749999999999</v>
      </c>
      <c r="I183" s="178"/>
      <c r="J183" s="155">
        <f>ROUND(I183*H183,2)</f>
        <v>0</v>
      </c>
      <c r="K183" s="247"/>
      <c r="L183" s="39"/>
      <c r="M183" s="157" t="s">
        <v>1</v>
      </c>
      <c r="N183" s="234" t="s">
        <v>39</v>
      </c>
      <c r="O183" s="248">
        <v>0</v>
      </c>
      <c r="P183" s="248">
        <f>O183*H183</f>
        <v>0</v>
      </c>
      <c r="Q183" s="248">
        <v>0</v>
      </c>
      <c r="R183" s="248">
        <f>Q183*H183</f>
        <v>0</v>
      </c>
      <c r="S183" s="248">
        <v>0</v>
      </c>
      <c r="T183" s="160">
        <f>S183*H183</f>
        <v>0</v>
      </c>
      <c r="AR183" s="161" t="s">
        <v>144</v>
      </c>
      <c r="AT183" s="161" t="s">
        <v>140</v>
      </c>
      <c r="AU183" s="161" t="s">
        <v>86</v>
      </c>
      <c r="AY183" s="211" t="s">
        <v>138</v>
      </c>
      <c r="BE183" s="249">
        <f>IF(N183="základná",J183,0)</f>
        <v>0</v>
      </c>
      <c r="BF183" s="249">
        <f>IF(N183="znížená",J183,0)</f>
        <v>0</v>
      </c>
      <c r="BG183" s="249">
        <f>IF(N183="zákl. prenesená",J183,0)</f>
        <v>0</v>
      </c>
      <c r="BH183" s="249">
        <f>IF(N183="zníž. prenesená",J183,0)</f>
        <v>0</v>
      </c>
      <c r="BI183" s="249">
        <f>IF(N183="nulová",J183,0)</f>
        <v>0</v>
      </c>
      <c r="BJ183" s="211" t="s">
        <v>86</v>
      </c>
      <c r="BK183" s="249">
        <f>ROUND(I183*H183,2)</f>
        <v>0</v>
      </c>
      <c r="BL183" s="211" t="s">
        <v>144</v>
      </c>
      <c r="BM183" s="161" t="s">
        <v>471</v>
      </c>
    </row>
    <row r="184" spans="2:65" s="2" customFormat="1" ht="24.2" customHeight="1">
      <c r="B184" s="246"/>
      <c r="C184" s="150" t="s">
        <v>309</v>
      </c>
      <c r="D184" s="150" t="s">
        <v>140</v>
      </c>
      <c r="E184" s="151" t="s">
        <v>513</v>
      </c>
      <c r="F184" s="152" t="s">
        <v>514</v>
      </c>
      <c r="G184" s="153" t="s">
        <v>148</v>
      </c>
      <c r="H184" s="154">
        <v>1296.4749999999999</v>
      </c>
      <c r="I184" s="178"/>
      <c r="J184" s="155">
        <f>ROUND(I184*H184,2)</f>
        <v>0</v>
      </c>
      <c r="K184" s="247"/>
      <c r="L184" s="39"/>
      <c r="M184" s="157" t="s">
        <v>1</v>
      </c>
      <c r="N184" s="234" t="s">
        <v>39</v>
      </c>
      <c r="O184" s="248">
        <v>0</v>
      </c>
      <c r="P184" s="248">
        <f>O184*H184</f>
        <v>0</v>
      </c>
      <c r="Q184" s="248">
        <v>0</v>
      </c>
      <c r="R184" s="248">
        <f>Q184*H184</f>
        <v>0</v>
      </c>
      <c r="S184" s="248">
        <v>0</v>
      </c>
      <c r="T184" s="160">
        <f>S184*H184</f>
        <v>0</v>
      </c>
      <c r="AR184" s="161" t="s">
        <v>144</v>
      </c>
      <c r="AT184" s="161" t="s">
        <v>140</v>
      </c>
      <c r="AU184" s="161" t="s">
        <v>86</v>
      </c>
      <c r="AY184" s="211" t="s">
        <v>138</v>
      </c>
      <c r="BE184" s="249">
        <f>IF(N184="základná",J184,0)</f>
        <v>0</v>
      </c>
      <c r="BF184" s="249">
        <f>IF(N184="znížená",J184,0)</f>
        <v>0</v>
      </c>
      <c r="BG184" s="249">
        <f>IF(N184="zákl. prenesená",J184,0)</f>
        <v>0</v>
      </c>
      <c r="BH184" s="249">
        <f>IF(N184="zníž. prenesená",J184,0)</f>
        <v>0</v>
      </c>
      <c r="BI184" s="249">
        <f>IF(N184="nulová",J184,0)</f>
        <v>0</v>
      </c>
      <c r="BJ184" s="211" t="s">
        <v>86</v>
      </c>
      <c r="BK184" s="249">
        <f>ROUND(I184*H184,2)</f>
        <v>0</v>
      </c>
      <c r="BL184" s="211" t="s">
        <v>144</v>
      </c>
      <c r="BM184" s="161" t="s">
        <v>479</v>
      </c>
    </row>
    <row r="185" spans="2:65" s="239" customFormat="1" ht="22.9" customHeight="1">
      <c r="B185" s="240"/>
      <c r="D185" s="138" t="s">
        <v>72</v>
      </c>
      <c r="E185" s="147" t="s">
        <v>541</v>
      </c>
      <c r="F185" s="147" t="s">
        <v>771</v>
      </c>
      <c r="J185" s="245">
        <f>BK185</f>
        <v>0</v>
      </c>
      <c r="L185" s="240"/>
      <c r="M185" s="242"/>
      <c r="P185" s="243">
        <f>P186</f>
        <v>0</v>
      </c>
      <c r="R185" s="243">
        <f>R186</f>
        <v>0</v>
      </c>
      <c r="T185" s="244">
        <f>T186</f>
        <v>0</v>
      </c>
      <c r="AR185" s="138" t="s">
        <v>80</v>
      </c>
      <c r="AT185" s="145" t="s">
        <v>72</v>
      </c>
      <c r="AU185" s="145" t="s">
        <v>80</v>
      </c>
      <c r="AY185" s="138" t="s">
        <v>138</v>
      </c>
      <c r="BK185" s="146">
        <f>BK186</f>
        <v>0</v>
      </c>
    </row>
    <row r="186" spans="2:65" s="2" customFormat="1" ht="24.2" customHeight="1">
      <c r="B186" s="246"/>
      <c r="C186" s="150" t="s">
        <v>313</v>
      </c>
      <c r="D186" s="150" t="s">
        <v>140</v>
      </c>
      <c r="E186" s="151" t="s">
        <v>773</v>
      </c>
      <c r="F186" s="152" t="s">
        <v>774</v>
      </c>
      <c r="G186" s="153" t="s">
        <v>209</v>
      </c>
      <c r="H186" s="154">
        <v>407.298</v>
      </c>
      <c r="I186" s="178"/>
      <c r="J186" s="155">
        <f>ROUND(I186*H186,2)</f>
        <v>0</v>
      </c>
      <c r="K186" s="247"/>
      <c r="L186" s="39"/>
      <c r="M186" s="157" t="s">
        <v>1</v>
      </c>
      <c r="N186" s="234" t="s">
        <v>39</v>
      </c>
      <c r="O186" s="248">
        <v>0</v>
      </c>
      <c r="P186" s="248">
        <f>O186*H186</f>
        <v>0</v>
      </c>
      <c r="Q186" s="248">
        <v>0</v>
      </c>
      <c r="R186" s="248">
        <f>Q186*H186</f>
        <v>0</v>
      </c>
      <c r="S186" s="248">
        <v>0</v>
      </c>
      <c r="T186" s="160">
        <f>S186*H186</f>
        <v>0</v>
      </c>
      <c r="AR186" s="161" t="s">
        <v>144</v>
      </c>
      <c r="AT186" s="161" t="s">
        <v>140</v>
      </c>
      <c r="AU186" s="161" t="s">
        <v>86</v>
      </c>
      <c r="AY186" s="211" t="s">
        <v>138</v>
      </c>
      <c r="BE186" s="249">
        <f>IF(N186="základná",J186,0)</f>
        <v>0</v>
      </c>
      <c r="BF186" s="249">
        <f>IF(N186="znížená",J186,0)</f>
        <v>0</v>
      </c>
      <c r="BG186" s="249">
        <f>IF(N186="zákl. prenesená",J186,0)</f>
        <v>0</v>
      </c>
      <c r="BH186" s="249">
        <f>IF(N186="zníž. prenesená",J186,0)</f>
        <v>0</v>
      </c>
      <c r="BI186" s="249">
        <f>IF(N186="nulová",J186,0)</f>
        <v>0</v>
      </c>
      <c r="BJ186" s="211" t="s">
        <v>86</v>
      </c>
      <c r="BK186" s="249">
        <f>ROUND(I186*H186,2)</f>
        <v>0</v>
      </c>
      <c r="BL186" s="211" t="s">
        <v>144</v>
      </c>
      <c r="BM186" s="161" t="s">
        <v>487</v>
      </c>
    </row>
    <row r="187" spans="2:65" s="239" customFormat="1" ht="25.9" customHeight="1">
      <c r="B187" s="240"/>
      <c r="D187" s="138" t="s">
        <v>72</v>
      </c>
      <c r="E187" s="139" t="s">
        <v>776</v>
      </c>
      <c r="F187" s="139" t="s">
        <v>777</v>
      </c>
      <c r="J187" s="241">
        <f>BK187</f>
        <v>0</v>
      </c>
      <c r="L187" s="240"/>
      <c r="M187" s="242"/>
      <c r="P187" s="243">
        <f>P188+P203+P218+P222+P258+P282+P295</f>
        <v>0</v>
      </c>
      <c r="R187" s="243">
        <f>R188+R203+R218+R222+R258+R282+R295</f>
        <v>0</v>
      </c>
      <c r="T187" s="244">
        <f>T188+T203+T218+T222+T258+T282+T295</f>
        <v>0</v>
      </c>
      <c r="AR187" s="138" t="s">
        <v>86</v>
      </c>
      <c r="AT187" s="145" t="s">
        <v>72</v>
      </c>
      <c r="AU187" s="145" t="s">
        <v>73</v>
      </c>
      <c r="AY187" s="138" t="s">
        <v>138</v>
      </c>
      <c r="BK187" s="146">
        <f>BK188+BK203+BK218+BK222+BK258+BK282+BK295</f>
        <v>0</v>
      </c>
    </row>
    <row r="188" spans="2:65" s="239" customFormat="1" ht="22.9" customHeight="1">
      <c r="B188" s="240"/>
      <c r="D188" s="138" t="s">
        <v>72</v>
      </c>
      <c r="E188" s="147" t="s">
        <v>778</v>
      </c>
      <c r="F188" s="147" t="s">
        <v>779</v>
      </c>
      <c r="J188" s="245">
        <f>BK188</f>
        <v>0</v>
      </c>
      <c r="L188" s="240"/>
      <c r="M188" s="242"/>
      <c r="P188" s="243">
        <f>SUM(P189:P202)</f>
        <v>0</v>
      </c>
      <c r="R188" s="243">
        <f>SUM(R189:R202)</f>
        <v>0</v>
      </c>
      <c r="T188" s="244">
        <f>SUM(T189:T202)</f>
        <v>0</v>
      </c>
      <c r="AR188" s="138" t="s">
        <v>86</v>
      </c>
      <c r="AT188" s="145" t="s">
        <v>72</v>
      </c>
      <c r="AU188" s="145" t="s">
        <v>80</v>
      </c>
      <c r="AY188" s="138" t="s">
        <v>138</v>
      </c>
      <c r="BK188" s="146">
        <f>SUM(BK189:BK202)</f>
        <v>0</v>
      </c>
    </row>
    <row r="189" spans="2:65" s="2" customFormat="1" ht="16.5" customHeight="1">
      <c r="B189" s="246"/>
      <c r="C189" s="150" t="s">
        <v>317</v>
      </c>
      <c r="D189" s="150" t="s">
        <v>140</v>
      </c>
      <c r="E189" s="151" t="s">
        <v>2091</v>
      </c>
      <c r="F189" s="152" t="s">
        <v>2092</v>
      </c>
      <c r="G189" s="153" t="s">
        <v>148</v>
      </c>
      <c r="H189" s="154">
        <v>423.31</v>
      </c>
      <c r="I189" s="178"/>
      <c r="J189" s="155">
        <f t="shared" ref="J189:J202" si="20">ROUND(I189*H189,2)</f>
        <v>0</v>
      </c>
      <c r="K189" s="247"/>
      <c r="L189" s="39"/>
      <c r="M189" s="157" t="s">
        <v>1</v>
      </c>
      <c r="N189" s="234" t="s">
        <v>39</v>
      </c>
      <c r="O189" s="248">
        <v>0</v>
      </c>
      <c r="P189" s="248">
        <f t="shared" ref="P189:P202" si="21">O189*H189</f>
        <v>0</v>
      </c>
      <c r="Q189" s="248">
        <v>0</v>
      </c>
      <c r="R189" s="248">
        <f t="shared" ref="R189:R202" si="22">Q189*H189</f>
        <v>0</v>
      </c>
      <c r="S189" s="248">
        <v>0</v>
      </c>
      <c r="T189" s="160">
        <f t="shared" ref="T189:T202" si="23">S189*H189</f>
        <v>0</v>
      </c>
      <c r="AR189" s="161" t="s">
        <v>202</v>
      </c>
      <c r="AT189" s="161" t="s">
        <v>140</v>
      </c>
      <c r="AU189" s="161" t="s">
        <v>86</v>
      </c>
      <c r="AY189" s="211" t="s">
        <v>138</v>
      </c>
      <c r="BE189" s="249">
        <f t="shared" ref="BE189:BE202" si="24">IF(N189="základná",J189,0)</f>
        <v>0</v>
      </c>
      <c r="BF189" s="249">
        <f t="shared" ref="BF189:BF202" si="25">IF(N189="znížená",J189,0)</f>
        <v>0</v>
      </c>
      <c r="BG189" s="249">
        <f t="shared" ref="BG189:BG202" si="26">IF(N189="zákl. prenesená",J189,0)</f>
        <v>0</v>
      </c>
      <c r="BH189" s="249">
        <f t="shared" ref="BH189:BH202" si="27">IF(N189="zníž. prenesená",J189,0)</f>
        <v>0</v>
      </c>
      <c r="BI189" s="249">
        <f t="shared" ref="BI189:BI202" si="28">IF(N189="nulová",J189,0)</f>
        <v>0</v>
      </c>
      <c r="BJ189" s="211" t="s">
        <v>86</v>
      </c>
      <c r="BK189" s="249">
        <f t="shared" ref="BK189:BK202" si="29">ROUND(I189*H189,2)</f>
        <v>0</v>
      </c>
      <c r="BL189" s="211" t="s">
        <v>202</v>
      </c>
      <c r="BM189" s="161" t="s">
        <v>496</v>
      </c>
    </row>
    <row r="190" spans="2:65" s="2" customFormat="1" ht="24.2" customHeight="1">
      <c r="B190" s="246"/>
      <c r="C190" s="150" t="s">
        <v>321</v>
      </c>
      <c r="D190" s="150" t="s">
        <v>140</v>
      </c>
      <c r="E190" s="151" t="s">
        <v>2093</v>
      </c>
      <c r="F190" s="152" t="s">
        <v>2094</v>
      </c>
      <c r="G190" s="153" t="s">
        <v>148</v>
      </c>
      <c r="H190" s="154">
        <v>1850.95</v>
      </c>
      <c r="I190" s="178"/>
      <c r="J190" s="155">
        <f t="shared" si="20"/>
        <v>0</v>
      </c>
      <c r="K190" s="247"/>
      <c r="L190" s="39"/>
      <c r="M190" s="157" t="s">
        <v>1</v>
      </c>
      <c r="N190" s="234" t="s">
        <v>39</v>
      </c>
      <c r="O190" s="248">
        <v>0</v>
      </c>
      <c r="P190" s="248">
        <f t="shared" si="21"/>
        <v>0</v>
      </c>
      <c r="Q190" s="248">
        <v>0</v>
      </c>
      <c r="R190" s="248">
        <f t="shared" si="22"/>
        <v>0</v>
      </c>
      <c r="S190" s="248">
        <v>0</v>
      </c>
      <c r="T190" s="160">
        <f t="shared" si="23"/>
        <v>0</v>
      </c>
      <c r="AR190" s="161" t="s">
        <v>202</v>
      </c>
      <c r="AT190" s="161" t="s">
        <v>140</v>
      </c>
      <c r="AU190" s="161" t="s">
        <v>86</v>
      </c>
      <c r="AY190" s="211" t="s">
        <v>138</v>
      </c>
      <c r="BE190" s="249">
        <f t="shared" si="24"/>
        <v>0</v>
      </c>
      <c r="BF190" s="249">
        <f t="shared" si="25"/>
        <v>0</v>
      </c>
      <c r="BG190" s="249">
        <f t="shared" si="26"/>
        <v>0</v>
      </c>
      <c r="BH190" s="249">
        <f t="shared" si="27"/>
        <v>0</v>
      </c>
      <c r="BI190" s="249">
        <f t="shared" si="28"/>
        <v>0</v>
      </c>
      <c r="BJ190" s="211" t="s">
        <v>86</v>
      </c>
      <c r="BK190" s="249">
        <f t="shared" si="29"/>
        <v>0</v>
      </c>
      <c r="BL190" s="211" t="s">
        <v>202</v>
      </c>
      <c r="BM190" s="161" t="s">
        <v>504</v>
      </c>
    </row>
    <row r="191" spans="2:65" s="2" customFormat="1" ht="33" customHeight="1">
      <c r="B191" s="246"/>
      <c r="C191" s="150" t="s">
        <v>326</v>
      </c>
      <c r="D191" s="150" t="s">
        <v>140</v>
      </c>
      <c r="E191" s="151" t="s">
        <v>2095</v>
      </c>
      <c r="F191" s="152" t="s">
        <v>2096</v>
      </c>
      <c r="G191" s="153" t="s">
        <v>148</v>
      </c>
      <c r="H191" s="154">
        <v>344.11900000000003</v>
      </c>
      <c r="I191" s="178"/>
      <c r="J191" s="155">
        <f t="shared" si="20"/>
        <v>0</v>
      </c>
      <c r="K191" s="247"/>
      <c r="L191" s="39"/>
      <c r="M191" s="157" t="s">
        <v>1</v>
      </c>
      <c r="N191" s="234" t="s">
        <v>39</v>
      </c>
      <c r="O191" s="248">
        <v>0</v>
      </c>
      <c r="P191" s="248">
        <f t="shared" si="21"/>
        <v>0</v>
      </c>
      <c r="Q191" s="248">
        <v>0</v>
      </c>
      <c r="R191" s="248">
        <f t="shared" si="22"/>
        <v>0</v>
      </c>
      <c r="S191" s="248">
        <v>0</v>
      </c>
      <c r="T191" s="160">
        <f t="shared" si="23"/>
        <v>0</v>
      </c>
      <c r="AR191" s="161" t="s">
        <v>202</v>
      </c>
      <c r="AT191" s="161" t="s">
        <v>140</v>
      </c>
      <c r="AU191" s="161" t="s">
        <v>86</v>
      </c>
      <c r="AY191" s="211" t="s">
        <v>138</v>
      </c>
      <c r="BE191" s="249">
        <f t="shared" si="24"/>
        <v>0</v>
      </c>
      <c r="BF191" s="249">
        <f t="shared" si="25"/>
        <v>0</v>
      </c>
      <c r="BG191" s="249">
        <f t="shared" si="26"/>
        <v>0</v>
      </c>
      <c r="BH191" s="249">
        <f t="shared" si="27"/>
        <v>0</v>
      </c>
      <c r="BI191" s="249">
        <f t="shared" si="28"/>
        <v>0</v>
      </c>
      <c r="BJ191" s="211" t="s">
        <v>86</v>
      </c>
      <c r="BK191" s="249">
        <f t="shared" si="29"/>
        <v>0</v>
      </c>
      <c r="BL191" s="211" t="s">
        <v>202</v>
      </c>
      <c r="BM191" s="161" t="s">
        <v>512</v>
      </c>
    </row>
    <row r="192" spans="2:65" s="2" customFormat="1" ht="24.2" customHeight="1">
      <c r="B192" s="246"/>
      <c r="C192" s="150" t="s">
        <v>330</v>
      </c>
      <c r="D192" s="150" t="s">
        <v>140</v>
      </c>
      <c r="E192" s="151" t="s">
        <v>2097</v>
      </c>
      <c r="F192" s="152" t="s">
        <v>2098</v>
      </c>
      <c r="G192" s="153" t="s">
        <v>148</v>
      </c>
      <c r="H192" s="154">
        <v>322.27999999999997</v>
      </c>
      <c r="I192" s="178"/>
      <c r="J192" s="155">
        <f t="shared" si="20"/>
        <v>0</v>
      </c>
      <c r="K192" s="247"/>
      <c r="L192" s="39"/>
      <c r="M192" s="157" t="s">
        <v>1</v>
      </c>
      <c r="N192" s="234" t="s">
        <v>39</v>
      </c>
      <c r="O192" s="248">
        <v>0</v>
      </c>
      <c r="P192" s="248">
        <f t="shared" si="21"/>
        <v>0</v>
      </c>
      <c r="Q192" s="248">
        <v>0</v>
      </c>
      <c r="R192" s="248">
        <f t="shared" si="22"/>
        <v>0</v>
      </c>
      <c r="S192" s="248">
        <v>0</v>
      </c>
      <c r="T192" s="160">
        <f t="shared" si="23"/>
        <v>0</v>
      </c>
      <c r="AR192" s="161" t="s">
        <v>202</v>
      </c>
      <c r="AT192" s="161" t="s">
        <v>140</v>
      </c>
      <c r="AU192" s="161" t="s">
        <v>86</v>
      </c>
      <c r="AY192" s="211" t="s">
        <v>138</v>
      </c>
      <c r="BE192" s="249">
        <f t="shared" si="24"/>
        <v>0</v>
      </c>
      <c r="BF192" s="249">
        <f t="shared" si="25"/>
        <v>0</v>
      </c>
      <c r="BG192" s="249">
        <f t="shared" si="26"/>
        <v>0</v>
      </c>
      <c r="BH192" s="249">
        <f t="shared" si="27"/>
        <v>0</v>
      </c>
      <c r="BI192" s="249">
        <f t="shared" si="28"/>
        <v>0</v>
      </c>
      <c r="BJ192" s="211" t="s">
        <v>86</v>
      </c>
      <c r="BK192" s="249">
        <f t="shared" si="29"/>
        <v>0</v>
      </c>
      <c r="BL192" s="211" t="s">
        <v>202</v>
      </c>
      <c r="BM192" s="161" t="s">
        <v>521</v>
      </c>
    </row>
    <row r="193" spans="2:65" s="2" customFormat="1" ht="24.2" customHeight="1">
      <c r="B193" s="246"/>
      <c r="C193" s="150" t="s">
        <v>334</v>
      </c>
      <c r="D193" s="150" t="s">
        <v>140</v>
      </c>
      <c r="E193" s="151" t="s">
        <v>2099</v>
      </c>
      <c r="F193" s="152" t="s">
        <v>2100</v>
      </c>
      <c r="G193" s="153" t="s">
        <v>148</v>
      </c>
      <c r="H193" s="154">
        <v>469.11</v>
      </c>
      <c r="I193" s="178"/>
      <c r="J193" s="155">
        <f t="shared" si="20"/>
        <v>0</v>
      </c>
      <c r="K193" s="247"/>
      <c r="L193" s="39"/>
      <c r="M193" s="157" t="s">
        <v>1</v>
      </c>
      <c r="N193" s="234" t="s">
        <v>39</v>
      </c>
      <c r="O193" s="248">
        <v>0</v>
      </c>
      <c r="P193" s="248">
        <f t="shared" si="21"/>
        <v>0</v>
      </c>
      <c r="Q193" s="248">
        <v>0</v>
      </c>
      <c r="R193" s="248">
        <f t="shared" si="22"/>
        <v>0</v>
      </c>
      <c r="S193" s="248">
        <v>0</v>
      </c>
      <c r="T193" s="160">
        <f t="shared" si="23"/>
        <v>0</v>
      </c>
      <c r="AR193" s="161" t="s">
        <v>202</v>
      </c>
      <c r="AT193" s="161" t="s">
        <v>140</v>
      </c>
      <c r="AU193" s="161" t="s">
        <v>86</v>
      </c>
      <c r="AY193" s="211" t="s">
        <v>138</v>
      </c>
      <c r="BE193" s="249">
        <f t="shared" si="24"/>
        <v>0</v>
      </c>
      <c r="BF193" s="249">
        <f t="shared" si="25"/>
        <v>0</v>
      </c>
      <c r="BG193" s="249">
        <f t="shared" si="26"/>
        <v>0</v>
      </c>
      <c r="BH193" s="249">
        <f t="shared" si="27"/>
        <v>0</v>
      </c>
      <c r="BI193" s="249">
        <f t="shared" si="28"/>
        <v>0</v>
      </c>
      <c r="BJ193" s="211" t="s">
        <v>86</v>
      </c>
      <c r="BK193" s="249">
        <f t="shared" si="29"/>
        <v>0</v>
      </c>
      <c r="BL193" s="211" t="s">
        <v>202</v>
      </c>
      <c r="BM193" s="161" t="s">
        <v>529</v>
      </c>
    </row>
    <row r="194" spans="2:65" s="2" customFormat="1" ht="24.2" customHeight="1">
      <c r="B194" s="246"/>
      <c r="C194" s="150" t="s">
        <v>338</v>
      </c>
      <c r="D194" s="150" t="s">
        <v>140</v>
      </c>
      <c r="E194" s="151" t="s">
        <v>2101</v>
      </c>
      <c r="F194" s="152" t="s">
        <v>2102</v>
      </c>
      <c r="G194" s="153" t="s">
        <v>148</v>
      </c>
      <c r="H194" s="154">
        <v>122.04</v>
      </c>
      <c r="I194" s="178"/>
      <c r="J194" s="155">
        <f t="shared" si="20"/>
        <v>0</v>
      </c>
      <c r="K194" s="247"/>
      <c r="L194" s="39"/>
      <c r="M194" s="157" t="s">
        <v>1</v>
      </c>
      <c r="N194" s="234" t="s">
        <v>39</v>
      </c>
      <c r="O194" s="248">
        <v>0</v>
      </c>
      <c r="P194" s="248">
        <f t="shared" si="21"/>
        <v>0</v>
      </c>
      <c r="Q194" s="248">
        <v>0</v>
      </c>
      <c r="R194" s="248">
        <f t="shared" si="22"/>
        <v>0</v>
      </c>
      <c r="S194" s="248">
        <v>0</v>
      </c>
      <c r="T194" s="160">
        <f t="shared" si="23"/>
        <v>0</v>
      </c>
      <c r="AR194" s="161" t="s">
        <v>202</v>
      </c>
      <c r="AT194" s="161" t="s">
        <v>140</v>
      </c>
      <c r="AU194" s="161" t="s">
        <v>86</v>
      </c>
      <c r="AY194" s="211" t="s">
        <v>138</v>
      </c>
      <c r="BE194" s="249">
        <f t="shared" si="24"/>
        <v>0</v>
      </c>
      <c r="BF194" s="249">
        <f t="shared" si="25"/>
        <v>0</v>
      </c>
      <c r="BG194" s="249">
        <f t="shared" si="26"/>
        <v>0</v>
      </c>
      <c r="BH194" s="249">
        <f t="shared" si="27"/>
        <v>0</v>
      </c>
      <c r="BI194" s="249">
        <f t="shared" si="28"/>
        <v>0</v>
      </c>
      <c r="BJ194" s="211" t="s">
        <v>86</v>
      </c>
      <c r="BK194" s="249">
        <f t="shared" si="29"/>
        <v>0</v>
      </c>
      <c r="BL194" s="211" t="s">
        <v>202</v>
      </c>
      <c r="BM194" s="161" t="s">
        <v>537</v>
      </c>
    </row>
    <row r="195" spans="2:65" s="2" customFormat="1" ht="16.5" customHeight="1">
      <c r="B195" s="246"/>
      <c r="C195" s="163" t="s">
        <v>342</v>
      </c>
      <c r="D195" s="163" t="s">
        <v>322</v>
      </c>
      <c r="E195" s="164" t="s">
        <v>2103</v>
      </c>
      <c r="F195" s="165" t="s">
        <v>2104</v>
      </c>
      <c r="G195" s="166" t="s">
        <v>209</v>
      </c>
      <c r="H195" s="167">
        <v>0.20699999999999999</v>
      </c>
      <c r="I195" s="180"/>
      <c r="J195" s="168">
        <f t="shared" si="20"/>
        <v>0</v>
      </c>
      <c r="K195" s="169"/>
      <c r="L195" s="170"/>
      <c r="M195" s="171" t="s">
        <v>1</v>
      </c>
      <c r="N195" s="251" t="s">
        <v>39</v>
      </c>
      <c r="O195" s="248">
        <v>0</v>
      </c>
      <c r="P195" s="248">
        <f t="shared" si="21"/>
        <v>0</v>
      </c>
      <c r="Q195" s="248">
        <v>0</v>
      </c>
      <c r="R195" s="248">
        <f t="shared" si="22"/>
        <v>0</v>
      </c>
      <c r="S195" s="248">
        <v>0</v>
      </c>
      <c r="T195" s="160">
        <f t="shared" si="23"/>
        <v>0</v>
      </c>
      <c r="AR195" s="161" t="s">
        <v>267</v>
      </c>
      <c r="AT195" s="161" t="s">
        <v>322</v>
      </c>
      <c r="AU195" s="161" t="s">
        <v>86</v>
      </c>
      <c r="AY195" s="211" t="s">
        <v>138</v>
      </c>
      <c r="BE195" s="249">
        <f t="shared" si="24"/>
        <v>0</v>
      </c>
      <c r="BF195" s="249">
        <f t="shared" si="25"/>
        <v>0</v>
      </c>
      <c r="BG195" s="249">
        <f t="shared" si="26"/>
        <v>0</v>
      </c>
      <c r="BH195" s="249">
        <f t="shared" si="27"/>
        <v>0</v>
      </c>
      <c r="BI195" s="249">
        <f t="shared" si="28"/>
        <v>0</v>
      </c>
      <c r="BJ195" s="211" t="s">
        <v>86</v>
      </c>
      <c r="BK195" s="249">
        <f t="shared" si="29"/>
        <v>0</v>
      </c>
      <c r="BL195" s="211" t="s">
        <v>202</v>
      </c>
      <c r="BM195" s="161" t="s">
        <v>543</v>
      </c>
    </row>
    <row r="196" spans="2:65" s="2" customFormat="1" ht="24.2" customHeight="1">
      <c r="B196" s="246"/>
      <c r="C196" s="150" t="s">
        <v>346</v>
      </c>
      <c r="D196" s="150" t="s">
        <v>140</v>
      </c>
      <c r="E196" s="151" t="s">
        <v>2105</v>
      </c>
      <c r="F196" s="152" t="s">
        <v>2106</v>
      </c>
      <c r="G196" s="153" t="s">
        <v>148</v>
      </c>
      <c r="H196" s="154">
        <v>469.11</v>
      </c>
      <c r="I196" s="178"/>
      <c r="J196" s="155">
        <f t="shared" si="20"/>
        <v>0</v>
      </c>
      <c r="K196" s="247"/>
      <c r="L196" s="39"/>
      <c r="M196" s="157" t="s">
        <v>1</v>
      </c>
      <c r="N196" s="234" t="s">
        <v>39</v>
      </c>
      <c r="O196" s="248">
        <v>0</v>
      </c>
      <c r="P196" s="248">
        <f t="shared" si="21"/>
        <v>0</v>
      </c>
      <c r="Q196" s="248">
        <v>0</v>
      </c>
      <c r="R196" s="248">
        <f t="shared" si="22"/>
        <v>0</v>
      </c>
      <c r="S196" s="248">
        <v>0</v>
      </c>
      <c r="T196" s="160">
        <f t="shared" si="23"/>
        <v>0</v>
      </c>
      <c r="AR196" s="161" t="s">
        <v>202</v>
      </c>
      <c r="AT196" s="161" t="s">
        <v>140</v>
      </c>
      <c r="AU196" s="161" t="s">
        <v>86</v>
      </c>
      <c r="AY196" s="211" t="s">
        <v>138</v>
      </c>
      <c r="BE196" s="249">
        <f t="shared" si="24"/>
        <v>0</v>
      </c>
      <c r="BF196" s="249">
        <f t="shared" si="25"/>
        <v>0</v>
      </c>
      <c r="BG196" s="249">
        <f t="shared" si="26"/>
        <v>0</v>
      </c>
      <c r="BH196" s="249">
        <f t="shared" si="27"/>
        <v>0</v>
      </c>
      <c r="BI196" s="249">
        <f t="shared" si="28"/>
        <v>0</v>
      </c>
      <c r="BJ196" s="211" t="s">
        <v>86</v>
      </c>
      <c r="BK196" s="249">
        <f t="shared" si="29"/>
        <v>0</v>
      </c>
      <c r="BL196" s="211" t="s">
        <v>202</v>
      </c>
      <c r="BM196" s="161" t="s">
        <v>551</v>
      </c>
    </row>
    <row r="197" spans="2:65" s="2" customFormat="1" ht="24.2" customHeight="1">
      <c r="B197" s="246"/>
      <c r="C197" s="150" t="s">
        <v>350</v>
      </c>
      <c r="D197" s="150" t="s">
        <v>140</v>
      </c>
      <c r="E197" s="151" t="s">
        <v>2107</v>
      </c>
      <c r="F197" s="152" t="s">
        <v>2108</v>
      </c>
      <c r="G197" s="153" t="s">
        <v>148</v>
      </c>
      <c r="H197" s="154">
        <v>128.565</v>
      </c>
      <c r="I197" s="178"/>
      <c r="J197" s="155">
        <f t="shared" si="20"/>
        <v>0</v>
      </c>
      <c r="K197" s="247"/>
      <c r="L197" s="39"/>
      <c r="M197" s="157" t="s">
        <v>1</v>
      </c>
      <c r="N197" s="234" t="s">
        <v>39</v>
      </c>
      <c r="O197" s="248">
        <v>0</v>
      </c>
      <c r="P197" s="248">
        <f t="shared" si="21"/>
        <v>0</v>
      </c>
      <c r="Q197" s="248">
        <v>0</v>
      </c>
      <c r="R197" s="248">
        <f t="shared" si="22"/>
        <v>0</v>
      </c>
      <c r="S197" s="248">
        <v>0</v>
      </c>
      <c r="T197" s="160">
        <f t="shared" si="23"/>
        <v>0</v>
      </c>
      <c r="AR197" s="161" t="s">
        <v>202</v>
      </c>
      <c r="AT197" s="161" t="s">
        <v>140</v>
      </c>
      <c r="AU197" s="161" t="s">
        <v>86</v>
      </c>
      <c r="AY197" s="211" t="s">
        <v>138</v>
      </c>
      <c r="BE197" s="249">
        <f t="shared" si="24"/>
        <v>0</v>
      </c>
      <c r="BF197" s="249">
        <f t="shared" si="25"/>
        <v>0</v>
      </c>
      <c r="BG197" s="249">
        <f t="shared" si="26"/>
        <v>0</v>
      </c>
      <c r="BH197" s="249">
        <f t="shared" si="27"/>
        <v>0</v>
      </c>
      <c r="BI197" s="249">
        <f t="shared" si="28"/>
        <v>0</v>
      </c>
      <c r="BJ197" s="211" t="s">
        <v>86</v>
      </c>
      <c r="BK197" s="249">
        <f t="shared" si="29"/>
        <v>0</v>
      </c>
      <c r="BL197" s="211" t="s">
        <v>202</v>
      </c>
      <c r="BM197" s="161" t="s">
        <v>559</v>
      </c>
    </row>
    <row r="198" spans="2:65" s="2" customFormat="1" ht="21.75" customHeight="1">
      <c r="B198" s="246"/>
      <c r="C198" s="163" t="s">
        <v>354</v>
      </c>
      <c r="D198" s="163" t="s">
        <v>322</v>
      </c>
      <c r="E198" s="164" t="s">
        <v>2109</v>
      </c>
      <c r="F198" s="165" t="s">
        <v>2110</v>
      </c>
      <c r="G198" s="166" t="s">
        <v>148</v>
      </c>
      <c r="H198" s="167">
        <v>672.31899999999996</v>
      </c>
      <c r="I198" s="180"/>
      <c r="J198" s="168">
        <f t="shared" si="20"/>
        <v>0</v>
      </c>
      <c r="K198" s="169"/>
      <c r="L198" s="170"/>
      <c r="M198" s="171" t="s">
        <v>1</v>
      </c>
      <c r="N198" s="251" t="s">
        <v>39</v>
      </c>
      <c r="O198" s="248">
        <v>0</v>
      </c>
      <c r="P198" s="248">
        <f t="shared" si="21"/>
        <v>0</v>
      </c>
      <c r="Q198" s="248">
        <v>0</v>
      </c>
      <c r="R198" s="248">
        <f t="shared" si="22"/>
        <v>0</v>
      </c>
      <c r="S198" s="248">
        <v>0</v>
      </c>
      <c r="T198" s="160">
        <f t="shared" si="23"/>
        <v>0</v>
      </c>
      <c r="AR198" s="161" t="s">
        <v>267</v>
      </c>
      <c r="AT198" s="161" t="s">
        <v>322</v>
      </c>
      <c r="AU198" s="161" t="s">
        <v>86</v>
      </c>
      <c r="AY198" s="211" t="s">
        <v>138</v>
      </c>
      <c r="BE198" s="249">
        <f t="shared" si="24"/>
        <v>0</v>
      </c>
      <c r="BF198" s="249">
        <f t="shared" si="25"/>
        <v>0</v>
      </c>
      <c r="BG198" s="249">
        <f t="shared" si="26"/>
        <v>0</v>
      </c>
      <c r="BH198" s="249">
        <f t="shared" si="27"/>
        <v>0</v>
      </c>
      <c r="BI198" s="249">
        <f t="shared" si="28"/>
        <v>0</v>
      </c>
      <c r="BJ198" s="211" t="s">
        <v>86</v>
      </c>
      <c r="BK198" s="249">
        <f t="shared" si="29"/>
        <v>0</v>
      </c>
      <c r="BL198" s="211" t="s">
        <v>202</v>
      </c>
      <c r="BM198" s="161" t="s">
        <v>567</v>
      </c>
    </row>
    <row r="199" spans="2:65" s="2" customFormat="1" ht="16.5" customHeight="1">
      <c r="B199" s="246"/>
      <c r="C199" s="163" t="s">
        <v>358</v>
      </c>
      <c r="D199" s="163" t="s">
        <v>322</v>
      </c>
      <c r="E199" s="164" t="s">
        <v>2111</v>
      </c>
      <c r="F199" s="165" t="s">
        <v>2112</v>
      </c>
      <c r="G199" s="166" t="s">
        <v>148</v>
      </c>
      <c r="H199" s="167">
        <v>7.5039999999999996</v>
      </c>
      <c r="I199" s="180"/>
      <c r="J199" s="168">
        <f t="shared" si="20"/>
        <v>0</v>
      </c>
      <c r="K199" s="169"/>
      <c r="L199" s="170"/>
      <c r="M199" s="171" t="s">
        <v>1</v>
      </c>
      <c r="N199" s="251" t="s">
        <v>39</v>
      </c>
      <c r="O199" s="248">
        <v>0</v>
      </c>
      <c r="P199" s="248">
        <f t="shared" si="21"/>
        <v>0</v>
      </c>
      <c r="Q199" s="248">
        <v>0</v>
      </c>
      <c r="R199" s="248">
        <f t="shared" si="22"/>
        <v>0</v>
      </c>
      <c r="S199" s="248">
        <v>0</v>
      </c>
      <c r="T199" s="160">
        <f t="shared" si="23"/>
        <v>0</v>
      </c>
      <c r="AR199" s="161" t="s">
        <v>267</v>
      </c>
      <c r="AT199" s="161" t="s">
        <v>322</v>
      </c>
      <c r="AU199" s="161" t="s">
        <v>86</v>
      </c>
      <c r="AY199" s="211" t="s">
        <v>138</v>
      </c>
      <c r="BE199" s="249">
        <f t="shared" si="24"/>
        <v>0</v>
      </c>
      <c r="BF199" s="249">
        <f t="shared" si="25"/>
        <v>0</v>
      </c>
      <c r="BG199" s="249">
        <f t="shared" si="26"/>
        <v>0</v>
      </c>
      <c r="BH199" s="249">
        <f t="shared" si="27"/>
        <v>0</v>
      </c>
      <c r="BI199" s="249">
        <f t="shared" si="28"/>
        <v>0</v>
      </c>
      <c r="BJ199" s="211" t="s">
        <v>86</v>
      </c>
      <c r="BK199" s="249">
        <f t="shared" si="29"/>
        <v>0</v>
      </c>
      <c r="BL199" s="211" t="s">
        <v>202</v>
      </c>
      <c r="BM199" s="161" t="s">
        <v>575</v>
      </c>
    </row>
    <row r="200" spans="2:65" s="2" customFormat="1" ht="24.2" customHeight="1">
      <c r="B200" s="246"/>
      <c r="C200" s="150" t="s">
        <v>362</v>
      </c>
      <c r="D200" s="150" t="s">
        <v>140</v>
      </c>
      <c r="E200" s="151" t="s">
        <v>2113</v>
      </c>
      <c r="F200" s="152" t="s">
        <v>2114</v>
      </c>
      <c r="G200" s="153" t="s">
        <v>148</v>
      </c>
      <c r="H200" s="154">
        <v>104.53</v>
      </c>
      <c r="I200" s="178"/>
      <c r="J200" s="155">
        <f t="shared" si="20"/>
        <v>0</v>
      </c>
      <c r="K200" s="247"/>
      <c r="L200" s="39"/>
      <c r="M200" s="157" t="s">
        <v>1</v>
      </c>
      <c r="N200" s="234" t="s">
        <v>39</v>
      </c>
      <c r="O200" s="248">
        <v>0</v>
      </c>
      <c r="P200" s="248">
        <f t="shared" si="21"/>
        <v>0</v>
      </c>
      <c r="Q200" s="248">
        <v>0</v>
      </c>
      <c r="R200" s="248">
        <f t="shared" si="22"/>
        <v>0</v>
      </c>
      <c r="S200" s="248">
        <v>0</v>
      </c>
      <c r="T200" s="160">
        <f t="shared" si="23"/>
        <v>0</v>
      </c>
      <c r="AR200" s="161" t="s">
        <v>202</v>
      </c>
      <c r="AT200" s="161" t="s">
        <v>140</v>
      </c>
      <c r="AU200" s="161" t="s">
        <v>86</v>
      </c>
      <c r="AY200" s="211" t="s">
        <v>138</v>
      </c>
      <c r="BE200" s="249">
        <f t="shared" si="24"/>
        <v>0</v>
      </c>
      <c r="BF200" s="249">
        <f t="shared" si="25"/>
        <v>0</v>
      </c>
      <c r="BG200" s="249">
        <f t="shared" si="26"/>
        <v>0</v>
      </c>
      <c r="BH200" s="249">
        <f t="shared" si="27"/>
        <v>0</v>
      </c>
      <c r="BI200" s="249">
        <f t="shared" si="28"/>
        <v>0</v>
      </c>
      <c r="BJ200" s="211" t="s">
        <v>86</v>
      </c>
      <c r="BK200" s="249">
        <f t="shared" si="29"/>
        <v>0</v>
      </c>
      <c r="BL200" s="211" t="s">
        <v>202</v>
      </c>
      <c r="BM200" s="161" t="s">
        <v>583</v>
      </c>
    </row>
    <row r="201" spans="2:65" s="2" customFormat="1" ht="24.2" customHeight="1">
      <c r="B201" s="246"/>
      <c r="C201" s="150" t="s">
        <v>366</v>
      </c>
      <c r="D201" s="150" t="s">
        <v>140</v>
      </c>
      <c r="E201" s="151" t="s">
        <v>2115</v>
      </c>
      <c r="F201" s="152" t="s">
        <v>2116</v>
      </c>
      <c r="G201" s="153" t="s">
        <v>148</v>
      </c>
      <c r="H201" s="154">
        <v>178.06399999999999</v>
      </c>
      <c r="I201" s="178"/>
      <c r="J201" s="155">
        <f t="shared" si="20"/>
        <v>0</v>
      </c>
      <c r="K201" s="247"/>
      <c r="L201" s="39"/>
      <c r="M201" s="157" t="s">
        <v>1</v>
      </c>
      <c r="N201" s="234" t="s">
        <v>39</v>
      </c>
      <c r="O201" s="248">
        <v>0</v>
      </c>
      <c r="P201" s="248">
        <f t="shared" si="21"/>
        <v>0</v>
      </c>
      <c r="Q201" s="248">
        <v>0</v>
      </c>
      <c r="R201" s="248">
        <f t="shared" si="22"/>
        <v>0</v>
      </c>
      <c r="S201" s="248">
        <v>0</v>
      </c>
      <c r="T201" s="160">
        <f t="shared" si="23"/>
        <v>0</v>
      </c>
      <c r="AR201" s="161" t="s">
        <v>202</v>
      </c>
      <c r="AT201" s="161" t="s">
        <v>140</v>
      </c>
      <c r="AU201" s="161" t="s">
        <v>86</v>
      </c>
      <c r="AY201" s="211" t="s">
        <v>138</v>
      </c>
      <c r="BE201" s="249">
        <f t="shared" si="24"/>
        <v>0</v>
      </c>
      <c r="BF201" s="249">
        <f t="shared" si="25"/>
        <v>0</v>
      </c>
      <c r="BG201" s="249">
        <f t="shared" si="26"/>
        <v>0</v>
      </c>
      <c r="BH201" s="249">
        <f t="shared" si="27"/>
        <v>0</v>
      </c>
      <c r="BI201" s="249">
        <f t="shared" si="28"/>
        <v>0</v>
      </c>
      <c r="BJ201" s="211" t="s">
        <v>86</v>
      </c>
      <c r="BK201" s="249">
        <f t="shared" si="29"/>
        <v>0</v>
      </c>
      <c r="BL201" s="211" t="s">
        <v>202</v>
      </c>
      <c r="BM201" s="161" t="s">
        <v>591</v>
      </c>
    </row>
    <row r="202" spans="2:65" s="2" customFormat="1" ht="24.2" customHeight="1">
      <c r="B202" s="246"/>
      <c r="C202" s="150" t="s">
        <v>370</v>
      </c>
      <c r="D202" s="150" t="s">
        <v>140</v>
      </c>
      <c r="E202" s="151" t="s">
        <v>2117</v>
      </c>
      <c r="F202" s="152" t="s">
        <v>2118</v>
      </c>
      <c r="G202" s="153" t="s">
        <v>895</v>
      </c>
      <c r="H202" s="177"/>
      <c r="I202" s="178"/>
      <c r="J202" s="155">
        <f t="shared" si="20"/>
        <v>0</v>
      </c>
      <c r="K202" s="247"/>
      <c r="L202" s="39"/>
      <c r="M202" s="157" t="s">
        <v>1</v>
      </c>
      <c r="N202" s="234" t="s">
        <v>39</v>
      </c>
      <c r="O202" s="248">
        <v>0</v>
      </c>
      <c r="P202" s="248">
        <f t="shared" si="21"/>
        <v>0</v>
      </c>
      <c r="Q202" s="248">
        <v>0</v>
      </c>
      <c r="R202" s="248">
        <f t="shared" si="22"/>
        <v>0</v>
      </c>
      <c r="S202" s="248">
        <v>0</v>
      </c>
      <c r="T202" s="160">
        <f t="shared" si="23"/>
        <v>0</v>
      </c>
      <c r="AR202" s="161" t="s">
        <v>202</v>
      </c>
      <c r="AT202" s="161" t="s">
        <v>140</v>
      </c>
      <c r="AU202" s="161" t="s">
        <v>86</v>
      </c>
      <c r="AY202" s="211" t="s">
        <v>138</v>
      </c>
      <c r="BE202" s="249">
        <f t="shared" si="24"/>
        <v>0</v>
      </c>
      <c r="BF202" s="249">
        <f t="shared" si="25"/>
        <v>0</v>
      </c>
      <c r="BG202" s="249">
        <f t="shared" si="26"/>
        <v>0</v>
      </c>
      <c r="BH202" s="249">
        <f t="shared" si="27"/>
        <v>0</v>
      </c>
      <c r="BI202" s="249">
        <f t="shared" si="28"/>
        <v>0</v>
      </c>
      <c r="BJ202" s="211" t="s">
        <v>86</v>
      </c>
      <c r="BK202" s="249">
        <f t="shared" si="29"/>
        <v>0</v>
      </c>
      <c r="BL202" s="211" t="s">
        <v>202</v>
      </c>
      <c r="BM202" s="161" t="s">
        <v>599</v>
      </c>
    </row>
    <row r="203" spans="2:65" s="239" customFormat="1" ht="22.9" customHeight="1">
      <c r="B203" s="240"/>
      <c r="D203" s="138" t="s">
        <v>72</v>
      </c>
      <c r="E203" s="147" t="s">
        <v>2119</v>
      </c>
      <c r="F203" s="147" t="s">
        <v>2120</v>
      </c>
      <c r="J203" s="245">
        <f>BK203</f>
        <v>0</v>
      </c>
      <c r="L203" s="240"/>
      <c r="M203" s="242"/>
      <c r="P203" s="243">
        <f>SUM(P204:P217)</f>
        <v>0</v>
      </c>
      <c r="R203" s="243">
        <f>SUM(R204:R217)</f>
        <v>0</v>
      </c>
      <c r="T203" s="244">
        <f>SUM(T204:T217)</f>
        <v>0</v>
      </c>
      <c r="AR203" s="138" t="s">
        <v>86</v>
      </c>
      <c r="AT203" s="145" t="s">
        <v>72</v>
      </c>
      <c r="AU203" s="145" t="s">
        <v>80</v>
      </c>
      <c r="AY203" s="138" t="s">
        <v>138</v>
      </c>
      <c r="BK203" s="146">
        <f>SUM(BK204:BK217)</f>
        <v>0</v>
      </c>
    </row>
    <row r="204" spans="2:65" s="2" customFormat="1" ht="21.75" customHeight="1">
      <c r="B204" s="246"/>
      <c r="C204" s="150" t="s">
        <v>374</v>
      </c>
      <c r="D204" s="150" t="s">
        <v>140</v>
      </c>
      <c r="E204" s="151" t="s">
        <v>2121</v>
      </c>
      <c r="F204" s="152" t="s">
        <v>2122</v>
      </c>
      <c r="G204" s="153" t="s">
        <v>148</v>
      </c>
      <c r="H204" s="154">
        <v>435.62</v>
      </c>
      <c r="I204" s="178"/>
      <c r="J204" s="155">
        <f t="shared" ref="J204:J217" si="30">ROUND(I204*H204,2)</f>
        <v>0</v>
      </c>
      <c r="K204" s="247"/>
      <c r="L204" s="39"/>
      <c r="M204" s="157" t="s">
        <v>1</v>
      </c>
      <c r="N204" s="234" t="s">
        <v>39</v>
      </c>
      <c r="O204" s="248">
        <v>0</v>
      </c>
      <c r="P204" s="248">
        <f t="shared" ref="P204:P217" si="31">O204*H204</f>
        <v>0</v>
      </c>
      <c r="Q204" s="248">
        <v>0</v>
      </c>
      <c r="R204" s="248">
        <f t="shared" ref="R204:R217" si="32">Q204*H204</f>
        <v>0</v>
      </c>
      <c r="S204" s="248">
        <v>0</v>
      </c>
      <c r="T204" s="160">
        <f t="shared" ref="T204:T217" si="33">S204*H204</f>
        <v>0</v>
      </c>
      <c r="AR204" s="161" t="s">
        <v>202</v>
      </c>
      <c r="AT204" s="161" t="s">
        <v>140</v>
      </c>
      <c r="AU204" s="161" t="s">
        <v>86</v>
      </c>
      <c r="AY204" s="211" t="s">
        <v>138</v>
      </c>
      <c r="BE204" s="249">
        <f t="shared" ref="BE204:BE217" si="34">IF(N204="základná",J204,0)</f>
        <v>0</v>
      </c>
      <c r="BF204" s="249">
        <f t="shared" ref="BF204:BF217" si="35">IF(N204="znížená",J204,0)</f>
        <v>0</v>
      </c>
      <c r="BG204" s="249">
        <f t="shared" ref="BG204:BG217" si="36">IF(N204="zákl. prenesená",J204,0)</f>
        <v>0</v>
      </c>
      <c r="BH204" s="249">
        <f t="shared" ref="BH204:BH217" si="37">IF(N204="zníž. prenesená",J204,0)</f>
        <v>0</v>
      </c>
      <c r="BI204" s="249">
        <f t="shared" ref="BI204:BI217" si="38">IF(N204="nulová",J204,0)</f>
        <v>0</v>
      </c>
      <c r="BJ204" s="211" t="s">
        <v>86</v>
      </c>
      <c r="BK204" s="249">
        <f t="shared" ref="BK204:BK217" si="39">ROUND(I204*H204,2)</f>
        <v>0</v>
      </c>
      <c r="BL204" s="211" t="s">
        <v>202</v>
      </c>
      <c r="BM204" s="161" t="s">
        <v>607</v>
      </c>
    </row>
    <row r="205" spans="2:65" s="2" customFormat="1" ht="16.5" customHeight="1">
      <c r="B205" s="246"/>
      <c r="C205" s="150" t="s">
        <v>378</v>
      </c>
      <c r="D205" s="150" t="s">
        <v>140</v>
      </c>
      <c r="E205" s="151" t="s">
        <v>2123</v>
      </c>
      <c r="F205" s="152" t="s">
        <v>2124</v>
      </c>
      <c r="G205" s="153" t="s">
        <v>148</v>
      </c>
      <c r="H205" s="154">
        <v>441.34</v>
      </c>
      <c r="I205" s="178"/>
      <c r="J205" s="155">
        <f t="shared" si="30"/>
        <v>0</v>
      </c>
      <c r="K205" s="247"/>
      <c r="L205" s="39"/>
      <c r="M205" s="157" t="s">
        <v>1</v>
      </c>
      <c r="N205" s="234" t="s">
        <v>39</v>
      </c>
      <c r="O205" s="248">
        <v>0</v>
      </c>
      <c r="P205" s="248">
        <f t="shared" si="31"/>
        <v>0</v>
      </c>
      <c r="Q205" s="248">
        <v>0</v>
      </c>
      <c r="R205" s="248">
        <f t="shared" si="32"/>
        <v>0</v>
      </c>
      <c r="S205" s="248">
        <v>0</v>
      </c>
      <c r="T205" s="160">
        <f t="shared" si="33"/>
        <v>0</v>
      </c>
      <c r="AR205" s="161" t="s">
        <v>202</v>
      </c>
      <c r="AT205" s="161" t="s">
        <v>140</v>
      </c>
      <c r="AU205" s="161" t="s">
        <v>86</v>
      </c>
      <c r="AY205" s="211" t="s">
        <v>138</v>
      </c>
      <c r="BE205" s="249">
        <f t="shared" si="34"/>
        <v>0</v>
      </c>
      <c r="BF205" s="249">
        <f t="shared" si="35"/>
        <v>0</v>
      </c>
      <c r="BG205" s="249">
        <f t="shared" si="36"/>
        <v>0</v>
      </c>
      <c r="BH205" s="249">
        <f t="shared" si="37"/>
        <v>0</v>
      </c>
      <c r="BI205" s="249">
        <f t="shared" si="38"/>
        <v>0</v>
      </c>
      <c r="BJ205" s="211" t="s">
        <v>86</v>
      </c>
      <c r="BK205" s="249">
        <f t="shared" si="39"/>
        <v>0</v>
      </c>
      <c r="BL205" s="211" t="s">
        <v>202</v>
      </c>
      <c r="BM205" s="161" t="s">
        <v>615</v>
      </c>
    </row>
    <row r="206" spans="2:65" s="2" customFormat="1" ht="16.5" customHeight="1">
      <c r="B206" s="246"/>
      <c r="C206" s="163" t="s">
        <v>382</v>
      </c>
      <c r="D206" s="163" t="s">
        <v>322</v>
      </c>
      <c r="E206" s="164" t="s">
        <v>2125</v>
      </c>
      <c r="F206" s="165" t="s">
        <v>2126</v>
      </c>
      <c r="G206" s="166" t="s">
        <v>148</v>
      </c>
      <c r="H206" s="167">
        <v>507.541</v>
      </c>
      <c r="I206" s="180"/>
      <c r="J206" s="168">
        <f t="shared" si="30"/>
        <v>0</v>
      </c>
      <c r="K206" s="169"/>
      <c r="L206" s="170"/>
      <c r="M206" s="171" t="s">
        <v>1</v>
      </c>
      <c r="N206" s="251" t="s">
        <v>39</v>
      </c>
      <c r="O206" s="248">
        <v>0</v>
      </c>
      <c r="P206" s="248">
        <f t="shared" si="31"/>
        <v>0</v>
      </c>
      <c r="Q206" s="248">
        <v>0</v>
      </c>
      <c r="R206" s="248">
        <f t="shared" si="32"/>
        <v>0</v>
      </c>
      <c r="S206" s="248">
        <v>0</v>
      </c>
      <c r="T206" s="160">
        <f t="shared" si="33"/>
        <v>0</v>
      </c>
      <c r="AR206" s="161" t="s">
        <v>267</v>
      </c>
      <c r="AT206" s="161" t="s">
        <v>322</v>
      </c>
      <c r="AU206" s="161" t="s">
        <v>86</v>
      </c>
      <c r="AY206" s="211" t="s">
        <v>138</v>
      </c>
      <c r="BE206" s="249">
        <f t="shared" si="34"/>
        <v>0</v>
      </c>
      <c r="BF206" s="249">
        <f t="shared" si="35"/>
        <v>0</v>
      </c>
      <c r="BG206" s="249">
        <f t="shared" si="36"/>
        <v>0</v>
      </c>
      <c r="BH206" s="249">
        <f t="shared" si="37"/>
        <v>0</v>
      </c>
      <c r="BI206" s="249">
        <f t="shared" si="38"/>
        <v>0</v>
      </c>
      <c r="BJ206" s="211" t="s">
        <v>86</v>
      </c>
      <c r="BK206" s="249">
        <f t="shared" si="39"/>
        <v>0</v>
      </c>
      <c r="BL206" s="211" t="s">
        <v>202</v>
      </c>
      <c r="BM206" s="161" t="s">
        <v>623</v>
      </c>
    </row>
    <row r="207" spans="2:65" s="2" customFormat="1" ht="24.2" customHeight="1">
      <c r="B207" s="246"/>
      <c r="C207" s="150" t="s">
        <v>386</v>
      </c>
      <c r="D207" s="150" t="s">
        <v>140</v>
      </c>
      <c r="E207" s="151" t="s">
        <v>2127</v>
      </c>
      <c r="F207" s="152" t="s">
        <v>2128</v>
      </c>
      <c r="G207" s="153" t="s">
        <v>148</v>
      </c>
      <c r="H207" s="154">
        <v>1294.69</v>
      </c>
      <c r="I207" s="178"/>
      <c r="J207" s="155">
        <f t="shared" si="30"/>
        <v>0</v>
      </c>
      <c r="K207" s="247"/>
      <c r="L207" s="39"/>
      <c r="M207" s="157" t="s">
        <v>1</v>
      </c>
      <c r="N207" s="234" t="s">
        <v>39</v>
      </c>
      <c r="O207" s="248">
        <v>0</v>
      </c>
      <c r="P207" s="248">
        <f t="shared" si="31"/>
        <v>0</v>
      </c>
      <c r="Q207" s="248">
        <v>0</v>
      </c>
      <c r="R207" s="248">
        <f t="shared" si="32"/>
        <v>0</v>
      </c>
      <c r="S207" s="248">
        <v>0</v>
      </c>
      <c r="T207" s="160">
        <f t="shared" si="33"/>
        <v>0</v>
      </c>
      <c r="AR207" s="161" t="s">
        <v>202</v>
      </c>
      <c r="AT207" s="161" t="s">
        <v>140</v>
      </c>
      <c r="AU207" s="161" t="s">
        <v>86</v>
      </c>
      <c r="AY207" s="211" t="s">
        <v>138</v>
      </c>
      <c r="BE207" s="249">
        <f t="shared" si="34"/>
        <v>0</v>
      </c>
      <c r="BF207" s="249">
        <f t="shared" si="35"/>
        <v>0</v>
      </c>
      <c r="BG207" s="249">
        <f t="shared" si="36"/>
        <v>0</v>
      </c>
      <c r="BH207" s="249">
        <f t="shared" si="37"/>
        <v>0</v>
      </c>
      <c r="BI207" s="249">
        <f t="shared" si="38"/>
        <v>0</v>
      </c>
      <c r="BJ207" s="211" t="s">
        <v>86</v>
      </c>
      <c r="BK207" s="249">
        <f t="shared" si="39"/>
        <v>0</v>
      </c>
      <c r="BL207" s="211" t="s">
        <v>202</v>
      </c>
      <c r="BM207" s="161" t="s">
        <v>631</v>
      </c>
    </row>
    <row r="208" spans="2:65" s="2" customFormat="1" ht="16.5" customHeight="1">
      <c r="B208" s="246"/>
      <c r="C208" s="163" t="s">
        <v>390</v>
      </c>
      <c r="D208" s="163" t="s">
        <v>322</v>
      </c>
      <c r="E208" s="164" t="s">
        <v>2129</v>
      </c>
      <c r="F208" s="165" t="s">
        <v>2130</v>
      </c>
      <c r="G208" s="166" t="s">
        <v>148</v>
      </c>
      <c r="H208" s="167">
        <v>802.59699999999998</v>
      </c>
      <c r="I208" s="180"/>
      <c r="J208" s="168">
        <f t="shared" si="30"/>
        <v>0</v>
      </c>
      <c r="K208" s="169"/>
      <c r="L208" s="170"/>
      <c r="M208" s="171" t="s">
        <v>1</v>
      </c>
      <c r="N208" s="251" t="s">
        <v>39</v>
      </c>
      <c r="O208" s="248">
        <v>0</v>
      </c>
      <c r="P208" s="248">
        <f t="shared" si="31"/>
        <v>0</v>
      </c>
      <c r="Q208" s="248">
        <v>0</v>
      </c>
      <c r="R208" s="248">
        <f t="shared" si="32"/>
        <v>0</v>
      </c>
      <c r="S208" s="248">
        <v>0</v>
      </c>
      <c r="T208" s="160">
        <f t="shared" si="33"/>
        <v>0</v>
      </c>
      <c r="AR208" s="161" t="s">
        <v>267</v>
      </c>
      <c r="AT208" s="161" t="s">
        <v>322</v>
      </c>
      <c r="AU208" s="161" t="s">
        <v>86</v>
      </c>
      <c r="AY208" s="211" t="s">
        <v>138</v>
      </c>
      <c r="BE208" s="249">
        <f t="shared" si="34"/>
        <v>0</v>
      </c>
      <c r="BF208" s="249">
        <f t="shared" si="35"/>
        <v>0</v>
      </c>
      <c r="BG208" s="249">
        <f t="shared" si="36"/>
        <v>0</v>
      </c>
      <c r="BH208" s="249">
        <f t="shared" si="37"/>
        <v>0</v>
      </c>
      <c r="BI208" s="249">
        <f t="shared" si="38"/>
        <v>0</v>
      </c>
      <c r="BJ208" s="211" t="s">
        <v>86</v>
      </c>
      <c r="BK208" s="249">
        <f t="shared" si="39"/>
        <v>0</v>
      </c>
      <c r="BL208" s="211" t="s">
        <v>202</v>
      </c>
      <c r="BM208" s="161" t="s">
        <v>639</v>
      </c>
    </row>
    <row r="209" spans="2:65" s="2" customFormat="1" ht="16.5" customHeight="1">
      <c r="B209" s="246"/>
      <c r="C209" s="163" t="s">
        <v>394</v>
      </c>
      <c r="D209" s="163" t="s">
        <v>322</v>
      </c>
      <c r="E209" s="164" t="s">
        <v>2131</v>
      </c>
      <c r="F209" s="165" t="s">
        <v>2132</v>
      </c>
      <c r="G209" s="166" t="s">
        <v>148</v>
      </c>
      <c r="H209" s="167">
        <v>73.653999999999996</v>
      </c>
      <c r="I209" s="180"/>
      <c r="J209" s="168">
        <f t="shared" si="30"/>
        <v>0</v>
      </c>
      <c r="K209" s="169"/>
      <c r="L209" s="170"/>
      <c r="M209" s="171" t="s">
        <v>1</v>
      </c>
      <c r="N209" s="251" t="s">
        <v>39</v>
      </c>
      <c r="O209" s="248">
        <v>0</v>
      </c>
      <c r="P209" s="248">
        <f t="shared" si="31"/>
        <v>0</v>
      </c>
      <c r="Q209" s="248">
        <v>0</v>
      </c>
      <c r="R209" s="248">
        <f t="shared" si="32"/>
        <v>0</v>
      </c>
      <c r="S209" s="248">
        <v>0</v>
      </c>
      <c r="T209" s="160">
        <f t="shared" si="33"/>
        <v>0</v>
      </c>
      <c r="AR209" s="161" t="s">
        <v>267</v>
      </c>
      <c r="AT209" s="161" t="s">
        <v>322</v>
      </c>
      <c r="AU209" s="161" t="s">
        <v>86</v>
      </c>
      <c r="AY209" s="211" t="s">
        <v>138</v>
      </c>
      <c r="BE209" s="249">
        <f t="shared" si="34"/>
        <v>0</v>
      </c>
      <c r="BF209" s="249">
        <f t="shared" si="35"/>
        <v>0</v>
      </c>
      <c r="BG209" s="249">
        <f t="shared" si="36"/>
        <v>0</v>
      </c>
      <c r="BH209" s="249">
        <f t="shared" si="37"/>
        <v>0</v>
      </c>
      <c r="BI209" s="249">
        <f t="shared" si="38"/>
        <v>0</v>
      </c>
      <c r="BJ209" s="211" t="s">
        <v>86</v>
      </c>
      <c r="BK209" s="249">
        <f t="shared" si="39"/>
        <v>0</v>
      </c>
      <c r="BL209" s="211" t="s">
        <v>202</v>
      </c>
      <c r="BM209" s="161" t="s">
        <v>647</v>
      </c>
    </row>
    <row r="210" spans="2:65" s="2" customFormat="1" ht="16.5" customHeight="1">
      <c r="B210" s="246"/>
      <c r="C210" s="163" t="s">
        <v>399</v>
      </c>
      <c r="D210" s="163" t="s">
        <v>322</v>
      </c>
      <c r="E210" s="164" t="s">
        <v>2133</v>
      </c>
      <c r="F210" s="165" t="s">
        <v>2134</v>
      </c>
      <c r="G210" s="166" t="s">
        <v>148</v>
      </c>
      <c r="H210" s="167">
        <v>444.33199999999999</v>
      </c>
      <c r="I210" s="180"/>
      <c r="J210" s="168">
        <f t="shared" si="30"/>
        <v>0</v>
      </c>
      <c r="K210" s="169"/>
      <c r="L210" s="170"/>
      <c r="M210" s="171" t="s">
        <v>1</v>
      </c>
      <c r="N210" s="251" t="s">
        <v>39</v>
      </c>
      <c r="O210" s="248">
        <v>0</v>
      </c>
      <c r="P210" s="248">
        <f t="shared" si="31"/>
        <v>0</v>
      </c>
      <c r="Q210" s="248">
        <v>0</v>
      </c>
      <c r="R210" s="248">
        <f t="shared" si="32"/>
        <v>0</v>
      </c>
      <c r="S210" s="248">
        <v>0</v>
      </c>
      <c r="T210" s="160">
        <f t="shared" si="33"/>
        <v>0</v>
      </c>
      <c r="AR210" s="161" t="s">
        <v>267</v>
      </c>
      <c r="AT210" s="161" t="s">
        <v>322</v>
      </c>
      <c r="AU210" s="161" t="s">
        <v>86</v>
      </c>
      <c r="AY210" s="211" t="s">
        <v>138</v>
      </c>
      <c r="BE210" s="249">
        <f t="shared" si="34"/>
        <v>0</v>
      </c>
      <c r="BF210" s="249">
        <f t="shared" si="35"/>
        <v>0</v>
      </c>
      <c r="BG210" s="249">
        <f t="shared" si="36"/>
        <v>0</v>
      </c>
      <c r="BH210" s="249">
        <f t="shared" si="37"/>
        <v>0</v>
      </c>
      <c r="BI210" s="249">
        <f t="shared" si="38"/>
        <v>0</v>
      </c>
      <c r="BJ210" s="211" t="s">
        <v>86</v>
      </c>
      <c r="BK210" s="249">
        <f t="shared" si="39"/>
        <v>0</v>
      </c>
      <c r="BL210" s="211" t="s">
        <v>202</v>
      </c>
      <c r="BM210" s="161" t="s">
        <v>655</v>
      </c>
    </row>
    <row r="211" spans="2:65" s="2" customFormat="1" ht="16.5" customHeight="1">
      <c r="B211" s="246"/>
      <c r="C211" s="150" t="s">
        <v>403</v>
      </c>
      <c r="D211" s="150" t="s">
        <v>140</v>
      </c>
      <c r="E211" s="151" t="s">
        <v>2135</v>
      </c>
      <c r="F211" s="152" t="s">
        <v>2136</v>
      </c>
      <c r="G211" s="153" t="s">
        <v>148</v>
      </c>
      <c r="H211" s="154">
        <v>190.27</v>
      </c>
      <c r="I211" s="178"/>
      <c r="J211" s="155">
        <f t="shared" si="30"/>
        <v>0</v>
      </c>
      <c r="K211" s="247"/>
      <c r="L211" s="39"/>
      <c r="M211" s="157" t="s">
        <v>1</v>
      </c>
      <c r="N211" s="234" t="s">
        <v>39</v>
      </c>
      <c r="O211" s="248">
        <v>0</v>
      </c>
      <c r="P211" s="248">
        <f t="shared" si="31"/>
        <v>0</v>
      </c>
      <c r="Q211" s="248">
        <v>0</v>
      </c>
      <c r="R211" s="248">
        <f t="shared" si="32"/>
        <v>0</v>
      </c>
      <c r="S211" s="248">
        <v>0</v>
      </c>
      <c r="T211" s="160">
        <f t="shared" si="33"/>
        <v>0</v>
      </c>
      <c r="AR211" s="161" t="s">
        <v>202</v>
      </c>
      <c r="AT211" s="161" t="s">
        <v>140</v>
      </c>
      <c r="AU211" s="161" t="s">
        <v>86</v>
      </c>
      <c r="AY211" s="211" t="s">
        <v>138</v>
      </c>
      <c r="BE211" s="249">
        <f t="shared" si="34"/>
        <v>0</v>
      </c>
      <c r="BF211" s="249">
        <f t="shared" si="35"/>
        <v>0</v>
      </c>
      <c r="BG211" s="249">
        <f t="shared" si="36"/>
        <v>0</v>
      </c>
      <c r="BH211" s="249">
        <f t="shared" si="37"/>
        <v>0</v>
      </c>
      <c r="BI211" s="249">
        <f t="shared" si="38"/>
        <v>0</v>
      </c>
      <c r="BJ211" s="211" t="s">
        <v>86</v>
      </c>
      <c r="BK211" s="249">
        <f t="shared" si="39"/>
        <v>0</v>
      </c>
      <c r="BL211" s="211" t="s">
        <v>202</v>
      </c>
      <c r="BM211" s="161" t="s">
        <v>663</v>
      </c>
    </row>
    <row r="212" spans="2:65" s="2" customFormat="1" ht="24.2" customHeight="1">
      <c r="B212" s="246"/>
      <c r="C212" s="150" t="s">
        <v>407</v>
      </c>
      <c r="D212" s="150" t="s">
        <v>140</v>
      </c>
      <c r="E212" s="151" t="s">
        <v>2137</v>
      </c>
      <c r="F212" s="152" t="s">
        <v>2138</v>
      </c>
      <c r="G212" s="153" t="s">
        <v>148</v>
      </c>
      <c r="H212" s="154">
        <v>423.31</v>
      </c>
      <c r="I212" s="178"/>
      <c r="J212" s="155">
        <f t="shared" si="30"/>
        <v>0</v>
      </c>
      <c r="K212" s="247"/>
      <c r="L212" s="39"/>
      <c r="M212" s="157" t="s">
        <v>1</v>
      </c>
      <c r="N212" s="234" t="s">
        <v>39</v>
      </c>
      <c r="O212" s="248">
        <v>0</v>
      </c>
      <c r="P212" s="248">
        <f t="shared" si="31"/>
        <v>0</v>
      </c>
      <c r="Q212" s="248">
        <v>0</v>
      </c>
      <c r="R212" s="248">
        <f t="shared" si="32"/>
        <v>0</v>
      </c>
      <c r="S212" s="248">
        <v>0</v>
      </c>
      <c r="T212" s="160">
        <f t="shared" si="33"/>
        <v>0</v>
      </c>
      <c r="AR212" s="161" t="s">
        <v>202</v>
      </c>
      <c r="AT212" s="161" t="s">
        <v>140</v>
      </c>
      <c r="AU212" s="161" t="s">
        <v>86</v>
      </c>
      <c r="AY212" s="211" t="s">
        <v>138</v>
      </c>
      <c r="BE212" s="249">
        <f t="shared" si="34"/>
        <v>0</v>
      </c>
      <c r="BF212" s="249">
        <f t="shared" si="35"/>
        <v>0</v>
      </c>
      <c r="BG212" s="249">
        <f t="shared" si="36"/>
        <v>0</v>
      </c>
      <c r="BH212" s="249">
        <f t="shared" si="37"/>
        <v>0</v>
      </c>
      <c r="BI212" s="249">
        <f t="shared" si="38"/>
        <v>0</v>
      </c>
      <c r="BJ212" s="211" t="s">
        <v>86</v>
      </c>
      <c r="BK212" s="249">
        <f t="shared" si="39"/>
        <v>0</v>
      </c>
      <c r="BL212" s="211" t="s">
        <v>202</v>
      </c>
      <c r="BM212" s="161" t="s">
        <v>671</v>
      </c>
    </row>
    <row r="213" spans="2:65" s="2" customFormat="1" ht="16.5" customHeight="1">
      <c r="B213" s="246"/>
      <c r="C213" s="163" t="s">
        <v>411</v>
      </c>
      <c r="D213" s="163" t="s">
        <v>322</v>
      </c>
      <c r="E213" s="164" t="s">
        <v>2139</v>
      </c>
      <c r="F213" s="165" t="s">
        <v>2140</v>
      </c>
      <c r="G213" s="166" t="s">
        <v>148</v>
      </c>
      <c r="H213" s="167">
        <v>226.601</v>
      </c>
      <c r="I213" s="180"/>
      <c r="J213" s="168">
        <f t="shared" si="30"/>
        <v>0</v>
      </c>
      <c r="K213" s="169"/>
      <c r="L213" s="170"/>
      <c r="M213" s="171" t="s">
        <v>1</v>
      </c>
      <c r="N213" s="251" t="s">
        <v>39</v>
      </c>
      <c r="O213" s="248">
        <v>0</v>
      </c>
      <c r="P213" s="248">
        <f t="shared" si="31"/>
        <v>0</v>
      </c>
      <c r="Q213" s="248">
        <v>0</v>
      </c>
      <c r="R213" s="248">
        <f t="shared" si="32"/>
        <v>0</v>
      </c>
      <c r="S213" s="248">
        <v>0</v>
      </c>
      <c r="T213" s="160">
        <f t="shared" si="33"/>
        <v>0</v>
      </c>
      <c r="AR213" s="161" t="s">
        <v>267</v>
      </c>
      <c r="AT213" s="161" t="s">
        <v>322</v>
      </c>
      <c r="AU213" s="161" t="s">
        <v>86</v>
      </c>
      <c r="AY213" s="211" t="s">
        <v>138</v>
      </c>
      <c r="BE213" s="249">
        <f t="shared" si="34"/>
        <v>0</v>
      </c>
      <c r="BF213" s="249">
        <f t="shared" si="35"/>
        <v>0</v>
      </c>
      <c r="BG213" s="249">
        <f t="shared" si="36"/>
        <v>0</v>
      </c>
      <c r="BH213" s="249">
        <f t="shared" si="37"/>
        <v>0</v>
      </c>
      <c r="BI213" s="249">
        <f t="shared" si="38"/>
        <v>0</v>
      </c>
      <c r="BJ213" s="211" t="s">
        <v>86</v>
      </c>
      <c r="BK213" s="249">
        <f t="shared" si="39"/>
        <v>0</v>
      </c>
      <c r="BL213" s="211" t="s">
        <v>202</v>
      </c>
      <c r="BM213" s="161" t="s">
        <v>679</v>
      </c>
    </row>
    <row r="214" spans="2:65" s="2" customFormat="1" ht="16.5" customHeight="1">
      <c r="B214" s="246"/>
      <c r="C214" s="163" t="s">
        <v>415</v>
      </c>
      <c r="D214" s="163" t="s">
        <v>322</v>
      </c>
      <c r="E214" s="164" t="s">
        <v>2141</v>
      </c>
      <c r="F214" s="165" t="s">
        <v>2142</v>
      </c>
      <c r="G214" s="166" t="s">
        <v>148</v>
      </c>
      <c r="H214" s="167">
        <v>217.875</v>
      </c>
      <c r="I214" s="180"/>
      <c r="J214" s="168">
        <f t="shared" si="30"/>
        <v>0</v>
      </c>
      <c r="K214" s="169"/>
      <c r="L214" s="170"/>
      <c r="M214" s="171" t="s">
        <v>1</v>
      </c>
      <c r="N214" s="251" t="s">
        <v>39</v>
      </c>
      <c r="O214" s="248">
        <v>0</v>
      </c>
      <c r="P214" s="248">
        <f t="shared" si="31"/>
        <v>0</v>
      </c>
      <c r="Q214" s="248">
        <v>0</v>
      </c>
      <c r="R214" s="248">
        <f t="shared" si="32"/>
        <v>0</v>
      </c>
      <c r="S214" s="248">
        <v>0</v>
      </c>
      <c r="T214" s="160">
        <f t="shared" si="33"/>
        <v>0</v>
      </c>
      <c r="AR214" s="161" t="s">
        <v>267</v>
      </c>
      <c r="AT214" s="161" t="s">
        <v>322</v>
      </c>
      <c r="AU214" s="161" t="s">
        <v>86</v>
      </c>
      <c r="AY214" s="211" t="s">
        <v>138</v>
      </c>
      <c r="BE214" s="249">
        <f t="shared" si="34"/>
        <v>0</v>
      </c>
      <c r="BF214" s="249">
        <f t="shared" si="35"/>
        <v>0</v>
      </c>
      <c r="BG214" s="249">
        <f t="shared" si="36"/>
        <v>0</v>
      </c>
      <c r="BH214" s="249">
        <f t="shared" si="37"/>
        <v>0</v>
      </c>
      <c r="BI214" s="249">
        <f t="shared" si="38"/>
        <v>0</v>
      </c>
      <c r="BJ214" s="211" t="s">
        <v>86</v>
      </c>
      <c r="BK214" s="249">
        <f t="shared" si="39"/>
        <v>0</v>
      </c>
      <c r="BL214" s="211" t="s">
        <v>202</v>
      </c>
      <c r="BM214" s="161" t="s">
        <v>687</v>
      </c>
    </row>
    <row r="215" spans="2:65" s="2" customFormat="1" ht="24.2" customHeight="1">
      <c r="B215" s="246"/>
      <c r="C215" s="150" t="s">
        <v>419</v>
      </c>
      <c r="D215" s="150" t="s">
        <v>140</v>
      </c>
      <c r="E215" s="151" t="s">
        <v>2143</v>
      </c>
      <c r="F215" s="152" t="s">
        <v>2144</v>
      </c>
      <c r="G215" s="153" t="s">
        <v>148</v>
      </c>
      <c r="H215" s="154">
        <v>6.5250000000000004</v>
      </c>
      <c r="I215" s="178"/>
      <c r="J215" s="155">
        <f t="shared" si="30"/>
        <v>0</v>
      </c>
      <c r="K215" s="247"/>
      <c r="L215" s="39"/>
      <c r="M215" s="157" t="s">
        <v>1</v>
      </c>
      <c r="N215" s="234" t="s">
        <v>39</v>
      </c>
      <c r="O215" s="248">
        <v>0</v>
      </c>
      <c r="P215" s="248">
        <f t="shared" si="31"/>
        <v>0</v>
      </c>
      <c r="Q215" s="248">
        <v>0</v>
      </c>
      <c r="R215" s="248">
        <f t="shared" si="32"/>
        <v>0</v>
      </c>
      <c r="S215" s="248">
        <v>0</v>
      </c>
      <c r="T215" s="160">
        <f t="shared" si="33"/>
        <v>0</v>
      </c>
      <c r="AR215" s="161" t="s">
        <v>202</v>
      </c>
      <c r="AT215" s="161" t="s">
        <v>140</v>
      </c>
      <c r="AU215" s="161" t="s">
        <v>86</v>
      </c>
      <c r="AY215" s="211" t="s">
        <v>138</v>
      </c>
      <c r="BE215" s="249">
        <f t="shared" si="34"/>
        <v>0</v>
      </c>
      <c r="BF215" s="249">
        <f t="shared" si="35"/>
        <v>0</v>
      </c>
      <c r="BG215" s="249">
        <f t="shared" si="36"/>
        <v>0</v>
      </c>
      <c r="BH215" s="249">
        <f t="shared" si="37"/>
        <v>0</v>
      </c>
      <c r="BI215" s="249">
        <f t="shared" si="38"/>
        <v>0</v>
      </c>
      <c r="BJ215" s="211" t="s">
        <v>86</v>
      </c>
      <c r="BK215" s="249">
        <f t="shared" si="39"/>
        <v>0</v>
      </c>
      <c r="BL215" s="211" t="s">
        <v>202</v>
      </c>
      <c r="BM215" s="161" t="s">
        <v>695</v>
      </c>
    </row>
    <row r="216" spans="2:65" s="2" customFormat="1" ht="16.5" customHeight="1">
      <c r="B216" s="246"/>
      <c r="C216" s="163" t="s">
        <v>423</v>
      </c>
      <c r="D216" s="163" t="s">
        <v>322</v>
      </c>
      <c r="E216" s="164" t="s">
        <v>468</v>
      </c>
      <c r="F216" s="165" t="s">
        <v>469</v>
      </c>
      <c r="G216" s="166" t="s">
        <v>148</v>
      </c>
      <c r="H216" s="167">
        <v>6.851</v>
      </c>
      <c r="I216" s="180"/>
      <c r="J216" s="168">
        <f t="shared" si="30"/>
        <v>0</v>
      </c>
      <c r="K216" s="169"/>
      <c r="L216" s="170"/>
      <c r="M216" s="171" t="s">
        <v>1</v>
      </c>
      <c r="N216" s="251" t="s">
        <v>39</v>
      </c>
      <c r="O216" s="248">
        <v>0</v>
      </c>
      <c r="P216" s="248">
        <f t="shared" si="31"/>
        <v>0</v>
      </c>
      <c r="Q216" s="248">
        <v>0</v>
      </c>
      <c r="R216" s="248">
        <f t="shared" si="32"/>
        <v>0</v>
      </c>
      <c r="S216" s="248">
        <v>0</v>
      </c>
      <c r="T216" s="160">
        <f t="shared" si="33"/>
        <v>0</v>
      </c>
      <c r="AR216" s="161" t="s">
        <v>267</v>
      </c>
      <c r="AT216" s="161" t="s">
        <v>322</v>
      </c>
      <c r="AU216" s="161" t="s">
        <v>86</v>
      </c>
      <c r="AY216" s="211" t="s">
        <v>138</v>
      </c>
      <c r="BE216" s="249">
        <f t="shared" si="34"/>
        <v>0</v>
      </c>
      <c r="BF216" s="249">
        <f t="shared" si="35"/>
        <v>0</v>
      </c>
      <c r="BG216" s="249">
        <f t="shared" si="36"/>
        <v>0</v>
      </c>
      <c r="BH216" s="249">
        <f t="shared" si="37"/>
        <v>0</v>
      </c>
      <c r="BI216" s="249">
        <f t="shared" si="38"/>
        <v>0</v>
      </c>
      <c r="BJ216" s="211" t="s">
        <v>86</v>
      </c>
      <c r="BK216" s="249">
        <f t="shared" si="39"/>
        <v>0</v>
      </c>
      <c r="BL216" s="211" t="s">
        <v>202</v>
      </c>
      <c r="BM216" s="161" t="s">
        <v>703</v>
      </c>
    </row>
    <row r="217" spans="2:65" s="2" customFormat="1" ht="24.2" customHeight="1">
      <c r="B217" s="246"/>
      <c r="C217" s="150" t="s">
        <v>427</v>
      </c>
      <c r="D217" s="150" t="s">
        <v>140</v>
      </c>
      <c r="E217" s="151" t="s">
        <v>2145</v>
      </c>
      <c r="F217" s="152" t="s">
        <v>2146</v>
      </c>
      <c r="G217" s="153" t="s">
        <v>895</v>
      </c>
      <c r="H217" s="177"/>
      <c r="I217" s="178"/>
      <c r="J217" s="155">
        <f t="shared" si="30"/>
        <v>0</v>
      </c>
      <c r="K217" s="247"/>
      <c r="L217" s="39"/>
      <c r="M217" s="157" t="s">
        <v>1</v>
      </c>
      <c r="N217" s="234" t="s">
        <v>39</v>
      </c>
      <c r="O217" s="248">
        <v>0</v>
      </c>
      <c r="P217" s="248">
        <f t="shared" si="31"/>
        <v>0</v>
      </c>
      <c r="Q217" s="248">
        <v>0</v>
      </c>
      <c r="R217" s="248">
        <f t="shared" si="32"/>
        <v>0</v>
      </c>
      <c r="S217" s="248">
        <v>0</v>
      </c>
      <c r="T217" s="160">
        <f t="shared" si="33"/>
        <v>0</v>
      </c>
      <c r="AR217" s="161" t="s">
        <v>202</v>
      </c>
      <c r="AT217" s="161" t="s">
        <v>140</v>
      </c>
      <c r="AU217" s="161" t="s">
        <v>86</v>
      </c>
      <c r="AY217" s="211" t="s">
        <v>138</v>
      </c>
      <c r="BE217" s="249">
        <f t="shared" si="34"/>
        <v>0</v>
      </c>
      <c r="BF217" s="249">
        <f t="shared" si="35"/>
        <v>0</v>
      </c>
      <c r="BG217" s="249">
        <f t="shared" si="36"/>
        <v>0</v>
      </c>
      <c r="BH217" s="249">
        <f t="shared" si="37"/>
        <v>0</v>
      </c>
      <c r="BI217" s="249">
        <f t="shared" si="38"/>
        <v>0</v>
      </c>
      <c r="BJ217" s="211" t="s">
        <v>86</v>
      </c>
      <c r="BK217" s="249">
        <f t="shared" si="39"/>
        <v>0</v>
      </c>
      <c r="BL217" s="211" t="s">
        <v>202</v>
      </c>
      <c r="BM217" s="161" t="s">
        <v>711</v>
      </c>
    </row>
    <row r="218" spans="2:65" s="239" customFormat="1" ht="22.9" customHeight="1">
      <c r="B218" s="240"/>
      <c r="D218" s="138" t="s">
        <v>72</v>
      </c>
      <c r="E218" s="147" t="s">
        <v>897</v>
      </c>
      <c r="F218" s="147" t="s">
        <v>898</v>
      </c>
      <c r="J218" s="245">
        <f>BK218</f>
        <v>0</v>
      </c>
      <c r="L218" s="240"/>
      <c r="M218" s="242"/>
      <c r="P218" s="243">
        <f>SUM(P219:P221)</f>
        <v>0</v>
      </c>
      <c r="R218" s="243">
        <f>SUM(R219:R221)</f>
        <v>0</v>
      </c>
      <c r="T218" s="244">
        <f>SUM(T219:T221)</f>
        <v>0</v>
      </c>
      <c r="AR218" s="138" t="s">
        <v>86</v>
      </c>
      <c r="AT218" s="145" t="s">
        <v>72</v>
      </c>
      <c r="AU218" s="145" t="s">
        <v>80</v>
      </c>
      <c r="AY218" s="138" t="s">
        <v>138</v>
      </c>
      <c r="BK218" s="146">
        <f>SUM(BK219:BK221)</f>
        <v>0</v>
      </c>
    </row>
    <row r="219" spans="2:65" s="2" customFormat="1" ht="24.2" customHeight="1">
      <c r="B219" s="246"/>
      <c r="C219" s="150" t="s">
        <v>431</v>
      </c>
      <c r="D219" s="150" t="s">
        <v>140</v>
      </c>
      <c r="E219" s="151" t="s">
        <v>2147</v>
      </c>
      <c r="F219" s="152" t="s">
        <v>2148</v>
      </c>
      <c r="G219" s="153" t="s">
        <v>148</v>
      </c>
      <c r="H219" s="154">
        <v>201.92</v>
      </c>
      <c r="I219" s="178"/>
      <c r="J219" s="155">
        <f>ROUND(I219*H219,2)</f>
        <v>0</v>
      </c>
      <c r="K219" s="247"/>
      <c r="L219" s="39"/>
      <c r="M219" s="157" t="s">
        <v>1</v>
      </c>
      <c r="N219" s="234" t="s">
        <v>39</v>
      </c>
      <c r="O219" s="248">
        <v>0</v>
      </c>
      <c r="P219" s="248">
        <f>O219*H219</f>
        <v>0</v>
      </c>
      <c r="Q219" s="248">
        <v>0</v>
      </c>
      <c r="R219" s="248">
        <f>Q219*H219</f>
        <v>0</v>
      </c>
      <c r="S219" s="248">
        <v>0</v>
      </c>
      <c r="T219" s="160">
        <f>S219*H219</f>
        <v>0</v>
      </c>
      <c r="AR219" s="161" t="s">
        <v>202</v>
      </c>
      <c r="AT219" s="161" t="s">
        <v>140</v>
      </c>
      <c r="AU219" s="161" t="s">
        <v>86</v>
      </c>
      <c r="AY219" s="211" t="s">
        <v>138</v>
      </c>
      <c r="BE219" s="249">
        <f>IF(N219="základná",J219,0)</f>
        <v>0</v>
      </c>
      <c r="BF219" s="249">
        <f>IF(N219="znížená",J219,0)</f>
        <v>0</v>
      </c>
      <c r="BG219" s="249">
        <f>IF(N219="zákl. prenesená",J219,0)</f>
        <v>0</v>
      </c>
      <c r="BH219" s="249">
        <f>IF(N219="zníž. prenesená",J219,0)</f>
        <v>0</v>
      </c>
      <c r="BI219" s="249">
        <f>IF(N219="nulová",J219,0)</f>
        <v>0</v>
      </c>
      <c r="BJ219" s="211" t="s">
        <v>86</v>
      </c>
      <c r="BK219" s="249">
        <f>ROUND(I219*H219,2)</f>
        <v>0</v>
      </c>
      <c r="BL219" s="211" t="s">
        <v>202</v>
      </c>
      <c r="BM219" s="161" t="s">
        <v>719</v>
      </c>
    </row>
    <row r="220" spans="2:65" s="2" customFormat="1" ht="37.9" customHeight="1">
      <c r="B220" s="246"/>
      <c r="C220" s="163" t="s">
        <v>435</v>
      </c>
      <c r="D220" s="163" t="s">
        <v>322</v>
      </c>
      <c r="E220" s="164" t="s">
        <v>2149</v>
      </c>
      <c r="F220" s="165" t="s">
        <v>2150</v>
      </c>
      <c r="G220" s="166" t="s">
        <v>148</v>
      </c>
      <c r="H220" s="167">
        <v>212.01599999999999</v>
      </c>
      <c r="I220" s="180"/>
      <c r="J220" s="168">
        <f>ROUND(I220*H220,2)</f>
        <v>0</v>
      </c>
      <c r="K220" s="169"/>
      <c r="L220" s="170"/>
      <c r="M220" s="171" t="s">
        <v>1</v>
      </c>
      <c r="N220" s="251" t="s">
        <v>39</v>
      </c>
      <c r="O220" s="248">
        <v>0</v>
      </c>
      <c r="P220" s="248">
        <f>O220*H220</f>
        <v>0</v>
      </c>
      <c r="Q220" s="248">
        <v>0</v>
      </c>
      <c r="R220" s="248">
        <f>Q220*H220</f>
        <v>0</v>
      </c>
      <c r="S220" s="248">
        <v>0</v>
      </c>
      <c r="T220" s="160">
        <f>S220*H220</f>
        <v>0</v>
      </c>
      <c r="AR220" s="161" t="s">
        <v>267</v>
      </c>
      <c r="AT220" s="161" t="s">
        <v>322</v>
      </c>
      <c r="AU220" s="161" t="s">
        <v>86</v>
      </c>
      <c r="AY220" s="211" t="s">
        <v>138</v>
      </c>
      <c r="BE220" s="249">
        <f>IF(N220="základná",J220,0)</f>
        <v>0</v>
      </c>
      <c r="BF220" s="249">
        <f>IF(N220="znížená",J220,0)</f>
        <v>0</v>
      </c>
      <c r="BG220" s="249">
        <f>IF(N220="zákl. prenesená",J220,0)</f>
        <v>0</v>
      </c>
      <c r="BH220" s="249">
        <f>IF(N220="zníž. prenesená",J220,0)</f>
        <v>0</v>
      </c>
      <c r="BI220" s="249">
        <f>IF(N220="nulová",J220,0)</f>
        <v>0</v>
      </c>
      <c r="BJ220" s="211" t="s">
        <v>86</v>
      </c>
      <c r="BK220" s="249">
        <f>ROUND(I220*H220,2)</f>
        <v>0</v>
      </c>
      <c r="BL220" s="211" t="s">
        <v>202</v>
      </c>
      <c r="BM220" s="161" t="s">
        <v>727</v>
      </c>
    </row>
    <row r="221" spans="2:65" s="2" customFormat="1" ht="24.2" customHeight="1">
      <c r="B221" s="246"/>
      <c r="C221" s="150" t="s">
        <v>439</v>
      </c>
      <c r="D221" s="150" t="s">
        <v>140</v>
      </c>
      <c r="E221" s="151" t="s">
        <v>2151</v>
      </c>
      <c r="F221" s="152" t="s">
        <v>2152</v>
      </c>
      <c r="G221" s="153" t="s">
        <v>895</v>
      </c>
      <c r="H221" s="177"/>
      <c r="I221" s="178"/>
      <c r="J221" s="155">
        <f>ROUND(I221*H221,2)</f>
        <v>0</v>
      </c>
      <c r="K221" s="247"/>
      <c r="L221" s="39"/>
      <c r="M221" s="157" t="s">
        <v>1</v>
      </c>
      <c r="N221" s="234" t="s">
        <v>39</v>
      </c>
      <c r="O221" s="248">
        <v>0</v>
      </c>
      <c r="P221" s="248">
        <f>O221*H221</f>
        <v>0</v>
      </c>
      <c r="Q221" s="248">
        <v>0</v>
      </c>
      <c r="R221" s="248">
        <f>Q221*H221</f>
        <v>0</v>
      </c>
      <c r="S221" s="248">
        <v>0</v>
      </c>
      <c r="T221" s="160">
        <f>S221*H221</f>
        <v>0</v>
      </c>
      <c r="AR221" s="161" t="s">
        <v>202</v>
      </c>
      <c r="AT221" s="161" t="s">
        <v>140</v>
      </c>
      <c r="AU221" s="161" t="s">
        <v>86</v>
      </c>
      <c r="AY221" s="211" t="s">
        <v>138</v>
      </c>
      <c r="BE221" s="249">
        <f>IF(N221="základná",J221,0)</f>
        <v>0</v>
      </c>
      <c r="BF221" s="249">
        <f>IF(N221="znížená",J221,0)</f>
        <v>0</v>
      </c>
      <c r="BG221" s="249">
        <f>IF(N221="zákl. prenesená",J221,0)</f>
        <v>0</v>
      </c>
      <c r="BH221" s="249">
        <f>IF(N221="zníž. prenesená",J221,0)</f>
        <v>0</v>
      </c>
      <c r="BI221" s="249">
        <f>IF(N221="nulová",J221,0)</f>
        <v>0</v>
      </c>
      <c r="BJ221" s="211" t="s">
        <v>86</v>
      </c>
      <c r="BK221" s="249">
        <f>ROUND(I221*H221,2)</f>
        <v>0</v>
      </c>
      <c r="BL221" s="211" t="s">
        <v>202</v>
      </c>
      <c r="BM221" s="161" t="s">
        <v>735</v>
      </c>
    </row>
    <row r="222" spans="2:65" s="239" customFormat="1" ht="22.9" customHeight="1">
      <c r="B222" s="240"/>
      <c r="D222" s="138" t="s">
        <v>72</v>
      </c>
      <c r="E222" s="147" t="s">
        <v>907</v>
      </c>
      <c r="F222" s="147" t="s">
        <v>908</v>
      </c>
      <c r="J222" s="245">
        <f>BK222</f>
        <v>0</v>
      </c>
      <c r="L222" s="240"/>
      <c r="M222" s="242"/>
      <c r="P222" s="243">
        <f>SUM(P223:P257)</f>
        <v>0</v>
      </c>
      <c r="R222" s="243">
        <f>SUM(R223:R257)</f>
        <v>0</v>
      </c>
      <c r="T222" s="244">
        <f>SUM(T223:T257)</f>
        <v>0</v>
      </c>
      <c r="AR222" s="138" t="s">
        <v>86</v>
      </c>
      <c r="AT222" s="145" t="s">
        <v>72</v>
      </c>
      <c r="AU222" s="145" t="s">
        <v>80</v>
      </c>
      <c r="AY222" s="138" t="s">
        <v>138</v>
      </c>
      <c r="BK222" s="146">
        <f>SUM(BK223:BK257)</f>
        <v>0</v>
      </c>
    </row>
    <row r="223" spans="2:65" s="2" customFormat="1" ht="16.5" customHeight="1">
      <c r="B223" s="246"/>
      <c r="C223" s="150" t="s">
        <v>443</v>
      </c>
      <c r="D223" s="150" t="s">
        <v>140</v>
      </c>
      <c r="E223" s="151" t="s">
        <v>2153</v>
      </c>
      <c r="F223" s="152" t="s">
        <v>2154</v>
      </c>
      <c r="G223" s="153" t="s">
        <v>912</v>
      </c>
      <c r="H223" s="154">
        <v>123.85</v>
      </c>
      <c r="I223" s="178"/>
      <c r="J223" s="155">
        <f t="shared" ref="J223:J257" si="40">ROUND(I223*H223,2)</f>
        <v>0</v>
      </c>
      <c r="K223" s="247"/>
      <c r="L223" s="39"/>
      <c r="M223" s="157" t="s">
        <v>1</v>
      </c>
      <c r="N223" s="234" t="s">
        <v>39</v>
      </c>
      <c r="O223" s="248">
        <v>0</v>
      </c>
      <c r="P223" s="248">
        <f t="shared" ref="P223:P257" si="41">O223*H223</f>
        <v>0</v>
      </c>
      <c r="Q223" s="248">
        <v>0</v>
      </c>
      <c r="R223" s="248">
        <f t="shared" ref="R223:R257" si="42">Q223*H223</f>
        <v>0</v>
      </c>
      <c r="S223" s="248">
        <v>0</v>
      </c>
      <c r="T223" s="160">
        <f t="shared" ref="T223:T257" si="43">S223*H223</f>
        <v>0</v>
      </c>
      <c r="AR223" s="161" t="s">
        <v>202</v>
      </c>
      <c r="AT223" s="161" t="s">
        <v>140</v>
      </c>
      <c r="AU223" s="161" t="s">
        <v>86</v>
      </c>
      <c r="AY223" s="211" t="s">
        <v>138</v>
      </c>
      <c r="BE223" s="249">
        <f t="shared" ref="BE223:BE257" si="44">IF(N223="základná",J223,0)</f>
        <v>0</v>
      </c>
      <c r="BF223" s="249">
        <f t="shared" ref="BF223:BF257" si="45">IF(N223="znížená",J223,0)</f>
        <v>0</v>
      </c>
      <c r="BG223" s="249">
        <f t="shared" ref="BG223:BG257" si="46">IF(N223="zákl. prenesená",J223,0)</f>
        <v>0</v>
      </c>
      <c r="BH223" s="249">
        <f t="shared" ref="BH223:BH257" si="47">IF(N223="zníž. prenesená",J223,0)</f>
        <v>0</v>
      </c>
      <c r="BI223" s="249">
        <f t="shared" ref="BI223:BI257" si="48">IF(N223="nulová",J223,0)</f>
        <v>0</v>
      </c>
      <c r="BJ223" s="211" t="s">
        <v>86</v>
      </c>
      <c r="BK223" s="249">
        <f t="shared" ref="BK223:BK257" si="49">ROUND(I223*H223,2)</f>
        <v>0</v>
      </c>
      <c r="BL223" s="211" t="s">
        <v>202</v>
      </c>
      <c r="BM223" s="161" t="s">
        <v>743</v>
      </c>
    </row>
    <row r="224" spans="2:65" s="2" customFormat="1" ht="16.5" customHeight="1">
      <c r="B224" s="246"/>
      <c r="C224" s="163" t="s">
        <v>447</v>
      </c>
      <c r="D224" s="163" t="s">
        <v>322</v>
      </c>
      <c r="E224" s="164" t="s">
        <v>2155</v>
      </c>
      <c r="F224" s="165" t="s">
        <v>2156</v>
      </c>
      <c r="G224" s="166" t="s">
        <v>912</v>
      </c>
      <c r="H224" s="167">
        <v>113</v>
      </c>
      <c r="I224" s="180"/>
      <c r="J224" s="168">
        <f t="shared" si="40"/>
        <v>0</v>
      </c>
      <c r="K224" s="169"/>
      <c r="L224" s="170"/>
      <c r="M224" s="171" t="s">
        <v>1</v>
      </c>
      <c r="N224" s="251" t="s">
        <v>39</v>
      </c>
      <c r="O224" s="248">
        <v>0</v>
      </c>
      <c r="P224" s="248">
        <f t="shared" si="41"/>
        <v>0</v>
      </c>
      <c r="Q224" s="248">
        <v>0</v>
      </c>
      <c r="R224" s="248">
        <f t="shared" si="42"/>
        <v>0</v>
      </c>
      <c r="S224" s="248">
        <v>0</v>
      </c>
      <c r="T224" s="160">
        <f t="shared" si="43"/>
        <v>0</v>
      </c>
      <c r="AR224" s="161" t="s">
        <v>267</v>
      </c>
      <c r="AT224" s="161" t="s">
        <v>322</v>
      </c>
      <c r="AU224" s="161" t="s">
        <v>86</v>
      </c>
      <c r="AY224" s="211" t="s">
        <v>138</v>
      </c>
      <c r="BE224" s="249">
        <f t="shared" si="44"/>
        <v>0</v>
      </c>
      <c r="BF224" s="249">
        <f t="shared" si="45"/>
        <v>0</v>
      </c>
      <c r="BG224" s="249">
        <f t="shared" si="46"/>
        <v>0</v>
      </c>
      <c r="BH224" s="249">
        <f t="shared" si="47"/>
        <v>0</v>
      </c>
      <c r="BI224" s="249">
        <f t="shared" si="48"/>
        <v>0</v>
      </c>
      <c r="BJ224" s="211" t="s">
        <v>86</v>
      </c>
      <c r="BK224" s="249">
        <f t="shared" si="49"/>
        <v>0</v>
      </c>
      <c r="BL224" s="211" t="s">
        <v>202</v>
      </c>
      <c r="BM224" s="161" t="s">
        <v>751</v>
      </c>
    </row>
    <row r="225" spans="2:65" s="2" customFormat="1" ht="16.5" customHeight="1">
      <c r="B225" s="246"/>
      <c r="C225" s="163" t="s">
        <v>451</v>
      </c>
      <c r="D225" s="163" t="s">
        <v>322</v>
      </c>
      <c r="E225" s="164" t="s">
        <v>2157</v>
      </c>
      <c r="F225" s="165" t="s">
        <v>2158</v>
      </c>
      <c r="G225" s="166" t="s">
        <v>912</v>
      </c>
      <c r="H225" s="167">
        <v>12</v>
      </c>
      <c r="I225" s="180"/>
      <c r="J225" s="168">
        <f t="shared" si="40"/>
        <v>0</v>
      </c>
      <c r="K225" s="169"/>
      <c r="L225" s="170"/>
      <c r="M225" s="171" t="s">
        <v>1</v>
      </c>
      <c r="N225" s="251" t="s">
        <v>39</v>
      </c>
      <c r="O225" s="248">
        <v>0</v>
      </c>
      <c r="P225" s="248">
        <f t="shared" si="41"/>
        <v>0</v>
      </c>
      <c r="Q225" s="248">
        <v>0</v>
      </c>
      <c r="R225" s="248">
        <f t="shared" si="42"/>
        <v>0</v>
      </c>
      <c r="S225" s="248">
        <v>0</v>
      </c>
      <c r="T225" s="160">
        <f t="shared" si="43"/>
        <v>0</v>
      </c>
      <c r="AR225" s="161" t="s">
        <v>267</v>
      </c>
      <c r="AT225" s="161" t="s">
        <v>322</v>
      </c>
      <c r="AU225" s="161" t="s">
        <v>86</v>
      </c>
      <c r="AY225" s="211" t="s">
        <v>138</v>
      </c>
      <c r="BE225" s="249">
        <f t="shared" si="44"/>
        <v>0</v>
      </c>
      <c r="BF225" s="249">
        <f t="shared" si="45"/>
        <v>0</v>
      </c>
      <c r="BG225" s="249">
        <f t="shared" si="46"/>
        <v>0</v>
      </c>
      <c r="BH225" s="249">
        <f t="shared" si="47"/>
        <v>0</v>
      </c>
      <c r="BI225" s="249">
        <f t="shared" si="48"/>
        <v>0</v>
      </c>
      <c r="BJ225" s="211" t="s">
        <v>86</v>
      </c>
      <c r="BK225" s="249">
        <f t="shared" si="49"/>
        <v>0</v>
      </c>
      <c r="BL225" s="211" t="s">
        <v>202</v>
      </c>
      <c r="BM225" s="161" t="s">
        <v>759</v>
      </c>
    </row>
    <row r="226" spans="2:65" s="2" customFormat="1" ht="16.5" customHeight="1">
      <c r="B226" s="246"/>
      <c r="C226" s="150" t="s">
        <v>455</v>
      </c>
      <c r="D226" s="150" t="s">
        <v>140</v>
      </c>
      <c r="E226" s="151" t="s">
        <v>2159</v>
      </c>
      <c r="F226" s="152" t="s">
        <v>2160</v>
      </c>
      <c r="G226" s="153" t="s">
        <v>299</v>
      </c>
      <c r="H226" s="154">
        <v>75</v>
      </c>
      <c r="I226" s="178"/>
      <c r="J226" s="155">
        <f t="shared" si="40"/>
        <v>0</v>
      </c>
      <c r="K226" s="247"/>
      <c r="L226" s="39"/>
      <c r="M226" s="157" t="s">
        <v>1</v>
      </c>
      <c r="N226" s="234" t="s">
        <v>39</v>
      </c>
      <c r="O226" s="248">
        <v>0</v>
      </c>
      <c r="P226" s="248">
        <f t="shared" si="41"/>
        <v>0</v>
      </c>
      <c r="Q226" s="248">
        <v>0</v>
      </c>
      <c r="R226" s="248">
        <f t="shared" si="42"/>
        <v>0</v>
      </c>
      <c r="S226" s="248">
        <v>0</v>
      </c>
      <c r="T226" s="160">
        <f t="shared" si="43"/>
        <v>0</v>
      </c>
      <c r="AR226" s="161" t="s">
        <v>202</v>
      </c>
      <c r="AT226" s="161" t="s">
        <v>140</v>
      </c>
      <c r="AU226" s="161" t="s">
        <v>86</v>
      </c>
      <c r="AY226" s="211" t="s">
        <v>138</v>
      </c>
      <c r="BE226" s="249">
        <f t="shared" si="44"/>
        <v>0</v>
      </c>
      <c r="BF226" s="249">
        <f t="shared" si="45"/>
        <v>0</v>
      </c>
      <c r="BG226" s="249">
        <f t="shared" si="46"/>
        <v>0</v>
      </c>
      <c r="BH226" s="249">
        <f t="shared" si="47"/>
        <v>0</v>
      </c>
      <c r="BI226" s="249">
        <f t="shared" si="48"/>
        <v>0</v>
      </c>
      <c r="BJ226" s="211" t="s">
        <v>86</v>
      </c>
      <c r="BK226" s="249">
        <f t="shared" si="49"/>
        <v>0</v>
      </c>
      <c r="BL226" s="211" t="s">
        <v>202</v>
      </c>
      <c r="BM226" s="161" t="s">
        <v>767</v>
      </c>
    </row>
    <row r="227" spans="2:65" s="2" customFormat="1" ht="21.75" customHeight="1">
      <c r="B227" s="246"/>
      <c r="C227" s="163" t="s">
        <v>459</v>
      </c>
      <c r="D227" s="163" t="s">
        <v>322</v>
      </c>
      <c r="E227" s="164" t="s">
        <v>2161</v>
      </c>
      <c r="F227" s="165" t="s">
        <v>2162</v>
      </c>
      <c r="G227" s="166" t="s">
        <v>299</v>
      </c>
      <c r="H227" s="167">
        <v>68</v>
      </c>
      <c r="I227" s="180"/>
      <c r="J227" s="168">
        <f t="shared" si="40"/>
        <v>0</v>
      </c>
      <c r="K227" s="169"/>
      <c r="L227" s="170"/>
      <c r="M227" s="171" t="s">
        <v>1</v>
      </c>
      <c r="N227" s="251" t="s">
        <v>39</v>
      </c>
      <c r="O227" s="248">
        <v>0</v>
      </c>
      <c r="P227" s="248">
        <f t="shared" si="41"/>
        <v>0</v>
      </c>
      <c r="Q227" s="248">
        <v>0</v>
      </c>
      <c r="R227" s="248">
        <f t="shared" si="42"/>
        <v>0</v>
      </c>
      <c r="S227" s="248">
        <v>0</v>
      </c>
      <c r="T227" s="160">
        <f t="shared" si="43"/>
        <v>0</v>
      </c>
      <c r="AR227" s="161" t="s">
        <v>267</v>
      </c>
      <c r="AT227" s="161" t="s">
        <v>322</v>
      </c>
      <c r="AU227" s="161" t="s">
        <v>86</v>
      </c>
      <c r="AY227" s="211" t="s">
        <v>138</v>
      </c>
      <c r="BE227" s="249">
        <f t="shared" si="44"/>
        <v>0</v>
      </c>
      <c r="BF227" s="249">
        <f t="shared" si="45"/>
        <v>0</v>
      </c>
      <c r="BG227" s="249">
        <f t="shared" si="46"/>
        <v>0</v>
      </c>
      <c r="BH227" s="249">
        <f t="shared" si="47"/>
        <v>0</v>
      </c>
      <c r="BI227" s="249">
        <f t="shared" si="48"/>
        <v>0</v>
      </c>
      <c r="BJ227" s="211" t="s">
        <v>86</v>
      </c>
      <c r="BK227" s="249">
        <f t="shared" si="49"/>
        <v>0</v>
      </c>
      <c r="BL227" s="211" t="s">
        <v>202</v>
      </c>
      <c r="BM227" s="161" t="s">
        <v>780</v>
      </c>
    </row>
    <row r="228" spans="2:65" s="2" customFormat="1" ht="21.75" customHeight="1">
      <c r="B228" s="246"/>
      <c r="C228" s="163" t="s">
        <v>463</v>
      </c>
      <c r="D228" s="163" t="s">
        <v>322</v>
      </c>
      <c r="E228" s="164" t="s">
        <v>2163</v>
      </c>
      <c r="F228" s="165" t="s">
        <v>2164</v>
      </c>
      <c r="G228" s="166" t="s">
        <v>299</v>
      </c>
      <c r="H228" s="167">
        <v>7</v>
      </c>
      <c r="I228" s="180"/>
      <c r="J228" s="168">
        <f t="shared" si="40"/>
        <v>0</v>
      </c>
      <c r="K228" s="169"/>
      <c r="L228" s="170"/>
      <c r="M228" s="171" t="s">
        <v>1</v>
      </c>
      <c r="N228" s="251" t="s">
        <v>39</v>
      </c>
      <c r="O228" s="248">
        <v>0</v>
      </c>
      <c r="P228" s="248">
        <f t="shared" si="41"/>
        <v>0</v>
      </c>
      <c r="Q228" s="248">
        <v>0</v>
      </c>
      <c r="R228" s="248">
        <f t="shared" si="42"/>
        <v>0</v>
      </c>
      <c r="S228" s="248">
        <v>0</v>
      </c>
      <c r="T228" s="160">
        <f t="shared" si="43"/>
        <v>0</v>
      </c>
      <c r="AR228" s="161" t="s">
        <v>267</v>
      </c>
      <c r="AT228" s="161" t="s">
        <v>322</v>
      </c>
      <c r="AU228" s="161" t="s">
        <v>86</v>
      </c>
      <c r="AY228" s="211" t="s">
        <v>138</v>
      </c>
      <c r="BE228" s="249">
        <f t="shared" si="44"/>
        <v>0</v>
      </c>
      <c r="BF228" s="249">
        <f t="shared" si="45"/>
        <v>0</v>
      </c>
      <c r="BG228" s="249">
        <f t="shared" si="46"/>
        <v>0</v>
      </c>
      <c r="BH228" s="249">
        <f t="shared" si="47"/>
        <v>0</v>
      </c>
      <c r="BI228" s="249">
        <f t="shared" si="48"/>
        <v>0</v>
      </c>
      <c r="BJ228" s="211" t="s">
        <v>86</v>
      </c>
      <c r="BK228" s="249">
        <f t="shared" si="49"/>
        <v>0</v>
      </c>
      <c r="BL228" s="211" t="s">
        <v>202</v>
      </c>
      <c r="BM228" s="161" t="s">
        <v>792</v>
      </c>
    </row>
    <row r="229" spans="2:65" s="2" customFormat="1" ht="16.5" customHeight="1">
      <c r="B229" s="246"/>
      <c r="C229" s="150" t="s">
        <v>467</v>
      </c>
      <c r="D229" s="150" t="s">
        <v>140</v>
      </c>
      <c r="E229" s="151" t="s">
        <v>2165</v>
      </c>
      <c r="F229" s="152" t="s">
        <v>2166</v>
      </c>
      <c r="G229" s="153" t="s">
        <v>299</v>
      </c>
      <c r="H229" s="154">
        <v>28</v>
      </c>
      <c r="I229" s="178"/>
      <c r="J229" s="155">
        <f t="shared" si="40"/>
        <v>0</v>
      </c>
      <c r="K229" s="247"/>
      <c r="L229" s="39"/>
      <c r="M229" s="157" t="s">
        <v>1</v>
      </c>
      <c r="N229" s="234" t="s">
        <v>39</v>
      </c>
      <c r="O229" s="248">
        <v>0</v>
      </c>
      <c r="P229" s="248">
        <f t="shared" si="41"/>
        <v>0</v>
      </c>
      <c r="Q229" s="248">
        <v>0</v>
      </c>
      <c r="R229" s="248">
        <f t="shared" si="42"/>
        <v>0</v>
      </c>
      <c r="S229" s="248">
        <v>0</v>
      </c>
      <c r="T229" s="160">
        <f t="shared" si="43"/>
        <v>0</v>
      </c>
      <c r="AR229" s="161" t="s">
        <v>202</v>
      </c>
      <c r="AT229" s="161" t="s">
        <v>140</v>
      </c>
      <c r="AU229" s="161" t="s">
        <v>86</v>
      </c>
      <c r="AY229" s="211" t="s">
        <v>138</v>
      </c>
      <c r="BE229" s="249">
        <f t="shared" si="44"/>
        <v>0</v>
      </c>
      <c r="BF229" s="249">
        <f t="shared" si="45"/>
        <v>0</v>
      </c>
      <c r="BG229" s="249">
        <f t="shared" si="46"/>
        <v>0</v>
      </c>
      <c r="BH229" s="249">
        <f t="shared" si="47"/>
        <v>0</v>
      </c>
      <c r="BI229" s="249">
        <f t="shared" si="48"/>
        <v>0</v>
      </c>
      <c r="BJ229" s="211" t="s">
        <v>86</v>
      </c>
      <c r="BK229" s="249">
        <f t="shared" si="49"/>
        <v>0</v>
      </c>
      <c r="BL229" s="211" t="s">
        <v>202</v>
      </c>
      <c r="BM229" s="161" t="s">
        <v>800</v>
      </c>
    </row>
    <row r="230" spans="2:65" s="2" customFormat="1" ht="16.5" customHeight="1">
      <c r="B230" s="246"/>
      <c r="C230" s="163" t="s">
        <v>471</v>
      </c>
      <c r="D230" s="163" t="s">
        <v>322</v>
      </c>
      <c r="E230" s="164" t="s">
        <v>2167</v>
      </c>
      <c r="F230" s="165" t="s">
        <v>2168</v>
      </c>
      <c r="G230" s="166" t="s">
        <v>299</v>
      </c>
      <c r="H230" s="167">
        <v>26</v>
      </c>
      <c r="I230" s="180"/>
      <c r="J230" s="168">
        <f t="shared" si="40"/>
        <v>0</v>
      </c>
      <c r="K230" s="169"/>
      <c r="L230" s="170"/>
      <c r="M230" s="171" t="s">
        <v>1</v>
      </c>
      <c r="N230" s="251" t="s">
        <v>39</v>
      </c>
      <c r="O230" s="248">
        <v>0</v>
      </c>
      <c r="P230" s="248">
        <f t="shared" si="41"/>
        <v>0</v>
      </c>
      <c r="Q230" s="248">
        <v>0</v>
      </c>
      <c r="R230" s="248">
        <f t="shared" si="42"/>
        <v>0</v>
      </c>
      <c r="S230" s="248">
        <v>0</v>
      </c>
      <c r="T230" s="160">
        <f t="shared" si="43"/>
        <v>0</v>
      </c>
      <c r="AR230" s="161" t="s">
        <v>267</v>
      </c>
      <c r="AT230" s="161" t="s">
        <v>322</v>
      </c>
      <c r="AU230" s="161" t="s">
        <v>86</v>
      </c>
      <c r="AY230" s="211" t="s">
        <v>138</v>
      </c>
      <c r="BE230" s="249">
        <f t="shared" si="44"/>
        <v>0</v>
      </c>
      <c r="BF230" s="249">
        <f t="shared" si="45"/>
        <v>0</v>
      </c>
      <c r="BG230" s="249">
        <f t="shared" si="46"/>
        <v>0</v>
      </c>
      <c r="BH230" s="249">
        <f t="shared" si="47"/>
        <v>0</v>
      </c>
      <c r="BI230" s="249">
        <f t="shared" si="48"/>
        <v>0</v>
      </c>
      <c r="BJ230" s="211" t="s">
        <v>86</v>
      </c>
      <c r="BK230" s="249">
        <f t="shared" si="49"/>
        <v>0</v>
      </c>
      <c r="BL230" s="211" t="s">
        <v>202</v>
      </c>
      <c r="BM230" s="161" t="s">
        <v>808</v>
      </c>
    </row>
    <row r="231" spans="2:65" s="2" customFormat="1" ht="16.5" customHeight="1">
      <c r="B231" s="246"/>
      <c r="C231" s="163" t="s">
        <v>475</v>
      </c>
      <c r="D231" s="163" t="s">
        <v>322</v>
      </c>
      <c r="E231" s="164" t="s">
        <v>2169</v>
      </c>
      <c r="F231" s="165" t="s">
        <v>2170</v>
      </c>
      <c r="G231" s="166" t="s">
        <v>299</v>
      </c>
      <c r="H231" s="167">
        <v>2</v>
      </c>
      <c r="I231" s="180"/>
      <c r="J231" s="168">
        <f t="shared" si="40"/>
        <v>0</v>
      </c>
      <c r="K231" s="169"/>
      <c r="L231" s="170"/>
      <c r="M231" s="171" t="s">
        <v>1</v>
      </c>
      <c r="N231" s="251" t="s">
        <v>39</v>
      </c>
      <c r="O231" s="248">
        <v>0</v>
      </c>
      <c r="P231" s="248">
        <f t="shared" si="41"/>
        <v>0</v>
      </c>
      <c r="Q231" s="248">
        <v>0</v>
      </c>
      <c r="R231" s="248">
        <f t="shared" si="42"/>
        <v>0</v>
      </c>
      <c r="S231" s="248">
        <v>0</v>
      </c>
      <c r="T231" s="160">
        <f t="shared" si="43"/>
        <v>0</v>
      </c>
      <c r="AR231" s="161" t="s">
        <v>267</v>
      </c>
      <c r="AT231" s="161" t="s">
        <v>322</v>
      </c>
      <c r="AU231" s="161" t="s">
        <v>86</v>
      </c>
      <c r="AY231" s="211" t="s">
        <v>138</v>
      </c>
      <c r="BE231" s="249">
        <f t="shared" si="44"/>
        <v>0</v>
      </c>
      <c r="BF231" s="249">
        <f t="shared" si="45"/>
        <v>0</v>
      </c>
      <c r="BG231" s="249">
        <f t="shared" si="46"/>
        <v>0</v>
      </c>
      <c r="BH231" s="249">
        <f t="shared" si="47"/>
        <v>0</v>
      </c>
      <c r="BI231" s="249">
        <f t="shared" si="48"/>
        <v>0</v>
      </c>
      <c r="BJ231" s="211" t="s">
        <v>86</v>
      </c>
      <c r="BK231" s="249">
        <f t="shared" si="49"/>
        <v>0</v>
      </c>
      <c r="BL231" s="211" t="s">
        <v>202</v>
      </c>
      <c r="BM231" s="161" t="s">
        <v>816</v>
      </c>
    </row>
    <row r="232" spans="2:65" s="2" customFormat="1" ht="16.5" customHeight="1">
      <c r="B232" s="246"/>
      <c r="C232" s="150" t="s">
        <v>479</v>
      </c>
      <c r="D232" s="150" t="s">
        <v>140</v>
      </c>
      <c r="E232" s="151" t="s">
        <v>2171</v>
      </c>
      <c r="F232" s="152" t="s">
        <v>2172</v>
      </c>
      <c r="G232" s="153" t="s">
        <v>299</v>
      </c>
      <c r="H232" s="154">
        <v>10</v>
      </c>
      <c r="I232" s="178"/>
      <c r="J232" s="155">
        <f t="shared" si="40"/>
        <v>0</v>
      </c>
      <c r="K232" s="247"/>
      <c r="L232" s="39"/>
      <c r="M232" s="157" t="s">
        <v>1</v>
      </c>
      <c r="N232" s="234" t="s">
        <v>39</v>
      </c>
      <c r="O232" s="248">
        <v>0</v>
      </c>
      <c r="P232" s="248">
        <f t="shared" si="41"/>
        <v>0</v>
      </c>
      <c r="Q232" s="248">
        <v>0</v>
      </c>
      <c r="R232" s="248">
        <f t="shared" si="42"/>
        <v>0</v>
      </c>
      <c r="S232" s="248">
        <v>0</v>
      </c>
      <c r="T232" s="160">
        <f t="shared" si="43"/>
        <v>0</v>
      </c>
      <c r="AR232" s="161" t="s">
        <v>202</v>
      </c>
      <c r="AT232" s="161" t="s">
        <v>140</v>
      </c>
      <c r="AU232" s="161" t="s">
        <v>86</v>
      </c>
      <c r="AY232" s="211" t="s">
        <v>138</v>
      </c>
      <c r="BE232" s="249">
        <f t="shared" si="44"/>
        <v>0</v>
      </c>
      <c r="BF232" s="249">
        <f t="shared" si="45"/>
        <v>0</v>
      </c>
      <c r="BG232" s="249">
        <f t="shared" si="46"/>
        <v>0</v>
      </c>
      <c r="BH232" s="249">
        <f t="shared" si="47"/>
        <v>0</v>
      </c>
      <c r="BI232" s="249">
        <f t="shared" si="48"/>
        <v>0</v>
      </c>
      <c r="BJ232" s="211" t="s">
        <v>86</v>
      </c>
      <c r="BK232" s="249">
        <f t="shared" si="49"/>
        <v>0</v>
      </c>
      <c r="BL232" s="211" t="s">
        <v>202</v>
      </c>
      <c r="BM232" s="161" t="s">
        <v>824</v>
      </c>
    </row>
    <row r="233" spans="2:65" s="2" customFormat="1" ht="16.5" customHeight="1">
      <c r="B233" s="246"/>
      <c r="C233" s="163" t="s">
        <v>483</v>
      </c>
      <c r="D233" s="163" t="s">
        <v>322</v>
      </c>
      <c r="E233" s="164" t="s">
        <v>2173</v>
      </c>
      <c r="F233" s="165" t="s">
        <v>2174</v>
      </c>
      <c r="G233" s="166" t="s">
        <v>299</v>
      </c>
      <c r="H233" s="167">
        <v>3</v>
      </c>
      <c r="I233" s="180"/>
      <c r="J233" s="168">
        <f t="shared" si="40"/>
        <v>0</v>
      </c>
      <c r="K233" s="169"/>
      <c r="L233" s="170"/>
      <c r="M233" s="171" t="s">
        <v>1</v>
      </c>
      <c r="N233" s="251" t="s">
        <v>39</v>
      </c>
      <c r="O233" s="248">
        <v>0</v>
      </c>
      <c r="P233" s="248">
        <f t="shared" si="41"/>
        <v>0</v>
      </c>
      <c r="Q233" s="248">
        <v>0</v>
      </c>
      <c r="R233" s="248">
        <f t="shared" si="42"/>
        <v>0</v>
      </c>
      <c r="S233" s="248">
        <v>0</v>
      </c>
      <c r="T233" s="160">
        <f t="shared" si="43"/>
        <v>0</v>
      </c>
      <c r="AR233" s="161" t="s">
        <v>267</v>
      </c>
      <c r="AT233" s="161" t="s">
        <v>322</v>
      </c>
      <c r="AU233" s="161" t="s">
        <v>86</v>
      </c>
      <c r="AY233" s="211" t="s">
        <v>138</v>
      </c>
      <c r="BE233" s="249">
        <f t="shared" si="44"/>
        <v>0</v>
      </c>
      <c r="BF233" s="249">
        <f t="shared" si="45"/>
        <v>0</v>
      </c>
      <c r="BG233" s="249">
        <f t="shared" si="46"/>
        <v>0</v>
      </c>
      <c r="BH233" s="249">
        <f t="shared" si="47"/>
        <v>0</v>
      </c>
      <c r="BI233" s="249">
        <f t="shared" si="48"/>
        <v>0</v>
      </c>
      <c r="BJ233" s="211" t="s">
        <v>86</v>
      </c>
      <c r="BK233" s="249">
        <f t="shared" si="49"/>
        <v>0</v>
      </c>
      <c r="BL233" s="211" t="s">
        <v>202</v>
      </c>
      <c r="BM233" s="161" t="s">
        <v>832</v>
      </c>
    </row>
    <row r="234" spans="2:65" s="2" customFormat="1" ht="24.2" customHeight="1">
      <c r="B234" s="246"/>
      <c r="C234" s="150" t="s">
        <v>487</v>
      </c>
      <c r="D234" s="150" t="s">
        <v>140</v>
      </c>
      <c r="E234" s="151" t="s">
        <v>2175</v>
      </c>
      <c r="F234" s="152" t="s">
        <v>2176</v>
      </c>
      <c r="G234" s="153" t="s">
        <v>299</v>
      </c>
      <c r="H234" s="154">
        <v>5</v>
      </c>
      <c r="I234" s="178"/>
      <c r="J234" s="155">
        <f t="shared" si="40"/>
        <v>0</v>
      </c>
      <c r="K234" s="247"/>
      <c r="L234" s="39"/>
      <c r="M234" s="157" t="s">
        <v>1</v>
      </c>
      <c r="N234" s="234" t="s">
        <v>39</v>
      </c>
      <c r="O234" s="248">
        <v>0</v>
      </c>
      <c r="P234" s="248">
        <f t="shared" si="41"/>
        <v>0</v>
      </c>
      <c r="Q234" s="248">
        <v>0</v>
      </c>
      <c r="R234" s="248">
        <f t="shared" si="42"/>
        <v>0</v>
      </c>
      <c r="S234" s="248">
        <v>0</v>
      </c>
      <c r="T234" s="160">
        <f t="shared" si="43"/>
        <v>0</v>
      </c>
      <c r="AR234" s="161" t="s">
        <v>202</v>
      </c>
      <c r="AT234" s="161" t="s">
        <v>140</v>
      </c>
      <c r="AU234" s="161" t="s">
        <v>86</v>
      </c>
      <c r="AY234" s="211" t="s">
        <v>138</v>
      </c>
      <c r="BE234" s="249">
        <f t="shared" si="44"/>
        <v>0</v>
      </c>
      <c r="BF234" s="249">
        <f t="shared" si="45"/>
        <v>0</v>
      </c>
      <c r="BG234" s="249">
        <f t="shared" si="46"/>
        <v>0</v>
      </c>
      <c r="BH234" s="249">
        <f t="shared" si="47"/>
        <v>0</v>
      </c>
      <c r="BI234" s="249">
        <f t="shared" si="48"/>
        <v>0</v>
      </c>
      <c r="BJ234" s="211" t="s">
        <v>86</v>
      </c>
      <c r="BK234" s="249">
        <f t="shared" si="49"/>
        <v>0</v>
      </c>
      <c r="BL234" s="211" t="s">
        <v>202</v>
      </c>
      <c r="BM234" s="161" t="s">
        <v>840</v>
      </c>
    </row>
    <row r="235" spans="2:65" s="2" customFormat="1" ht="21.75" customHeight="1">
      <c r="B235" s="246"/>
      <c r="C235" s="163" t="s">
        <v>491</v>
      </c>
      <c r="D235" s="163" t="s">
        <v>322</v>
      </c>
      <c r="E235" s="164" t="s">
        <v>2177</v>
      </c>
      <c r="F235" s="165" t="s">
        <v>2178</v>
      </c>
      <c r="G235" s="166" t="s">
        <v>299</v>
      </c>
      <c r="H235" s="167">
        <v>8</v>
      </c>
      <c r="I235" s="180"/>
      <c r="J235" s="168">
        <f t="shared" si="40"/>
        <v>0</v>
      </c>
      <c r="K235" s="169"/>
      <c r="L235" s="170"/>
      <c r="M235" s="171" t="s">
        <v>1</v>
      </c>
      <c r="N235" s="251" t="s">
        <v>39</v>
      </c>
      <c r="O235" s="248">
        <v>0</v>
      </c>
      <c r="P235" s="248">
        <f t="shared" si="41"/>
        <v>0</v>
      </c>
      <c r="Q235" s="248">
        <v>0</v>
      </c>
      <c r="R235" s="248">
        <f t="shared" si="42"/>
        <v>0</v>
      </c>
      <c r="S235" s="248">
        <v>0</v>
      </c>
      <c r="T235" s="160">
        <f t="shared" si="43"/>
        <v>0</v>
      </c>
      <c r="AR235" s="161" t="s">
        <v>267</v>
      </c>
      <c r="AT235" s="161" t="s">
        <v>322</v>
      </c>
      <c r="AU235" s="161" t="s">
        <v>86</v>
      </c>
      <c r="AY235" s="211" t="s">
        <v>138</v>
      </c>
      <c r="BE235" s="249">
        <f t="shared" si="44"/>
        <v>0</v>
      </c>
      <c r="BF235" s="249">
        <f t="shared" si="45"/>
        <v>0</v>
      </c>
      <c r="BG235" s="249">
        <f t="shared" si="46"/>
        <v>0</v>
      </c>
      <c r="BH235" s="249">
        <f t="shared" si="47"/>
        <v>0</v>
      </c>
      <c r="BI235" s="249">
        <f t="shared" si="48"/>
        <v>0</v>
      </c>
      <c r="BJ235" s="211" t="s">
        <v>86</v>
      </c>
      <c r="BK235" s="249">
        <f t="shared" si="49"/>
        <v>0</v>
      </c>
      <c r="BL235" s="211" t="s">
        <v>202</v>
      </c>
      <c r="BM235" s="161" t="s">
        <v>848</v>
      </c>
    </row>
    <row r="236" spans="2:65" s="2" customFormat="1" ht="24.2" customHeight="1">
      <c r="B236" s="246"/>
      <c r="C236" s="150" t="s">
        <v>496</v>
      </c>
      <c r="D236" s="150" t="s">
        <v>140</v>
      </c>
      <c r="E236" s="151" t="s">
        <v>2179</v>
      </c>
      <c r="F236" s="152" t="s">
        <v>2180</v>
      </c>
      <c r="G236" s="153" t="s">
        <v>912</v>
      </c>
      <c r="H236" s="154">
        <v>42</v>
      </c>
      <c r="I236" s="178"/>
      <c r="J236" s="155">
        <f t="shared" si="40"/>
        <v>0</v>
      </c>
      <c r="K236" s="247"/>
      <c r="L236" s="39"/>
      <c r="M236" s="157" t="s">
        <v>1</v>
      </c>
      <c r="N236" s="234" t="s">
        <v>39</v>
      </c>
      <c r="O236" s="248">
        <v>0</v>
      </c>
      <c r="P236" s="248">
        <f t="shared" si="41"/>
        <v>0</v>
      </c>
      <c r="Q236" s="248">
        <v>0</v>
      </c>
      <c r="R236" s="248">
        <f t="shared" si="42"/>
        <v>0</v>
      </c>
      <c r="S236" s="248">
        <v>0</v>
      </c>
      <c r="T236" s="160">
        <f t="shared" si="43"/>
        <v>0</v>
      </c>
      <c r="AR236" s="161" t="s">
        <v>202</v>
      </c>
      <c r="AT236" s="161" t="s">
        <v>140</v>
      </c>
      <c r="AU236" s="161" t="s">
        <v>86</v>
      </c>
      <c r="AY236" s="211" t="s">
        <v>138</v>
      </c>
      <c r="BE236" s="249">
        <f t="shared" si="44"/>
        <v>0</v>
      </c>
      <c r="BF236" s="249">
        <f t="shared" si="45"/>
        <v>0</v>
      </c>
      <c r="BG236" s="249">
        <f t="shared" si="46"/>
        <v>0</v>
      </c>
      <c r="BH236" s="249">
        <f t="shared" si="47"/>
        <v>0</v>
      </c>
      <c r="BI236" s="249">
        <f t="shared" si="48"/>
        <v>0</v>
      </c>
      <c r="BJ236" s="211" t="s">
        <v>86</v>
      </c>
      <c r="BK236" s="249">
        <f t="shared" si="49"/>
        <v>0</v>
      </c>
      <c r="BL236" s="211" t="s">
        <v>202</v>
      </c>
      <c r="BM236" s="161" t="s">
        <v>856</v>
      </c>
    </row>
    <row r="237" spans="2:65" s="2" customFormat="1" ht="21.75" customHeight="1">
      <c r="B237" s="246"/>
      <c r="C237" s="163" t="s">
        <v>500</v>
      </c>
      <c r="D237" s="163" t="s">
        <v>322</v>
      </c>
      <c r="E237" s="164" t="s">
        <v>2181</v>
      </c>
      <c r="F237" s="165" t="s">
        <v>2182</v>
      </c>
      <c r="G237" s="166" t="s">
        <v>912</v>
      </c>
      <c r="H237" s="167">
        <v>42</v>
      </c>
      <c r="I237" s="180"/>
      <c r="J237" s="168">
        <f t="shared" si="40"/>
        <v>0</v>
      </c>
      <c r="K237" s="169"/>
      <c r="L237" s="170"/>
      <c r="M237" s="171" t="s">
        <v>1</v>
      </c>
      <c r="N237" s="251" t="s">
        <v>39</v>
      </c>
      <c r="O237" s="248">
        <v>0</v>
      </c>
      <c r="P237" s="248">
        <f t="shared" si="41"/>
        <v>0</v>
      </c>
      <c r="Q237" s="248">
        <v>0</v>
      </c>
      <c r="R237" s="248">
        <f t="shared" si="42"/>
        <v>0</v>
      </c>
      <c r="S237" s="248">
        <v>0</v>
      </c>
      <c r="T237" s="160">
        <f t="shared" si="43"/>
        <v>0</v>
      </c>
      <c r="AR237" s="161" t="s">
        <v>267</v>
      </c>
      <c r="AT237" s="161" t="s">
        <v>322</v>
      </c>
      <c r="AU237" s="161" t="s">
        <v>86</v>
      </c>
      <c r="AY237" s="211" t="s">
        <v>138</v>
      </c>
      <c r="BE237" s="249">
        <f t="shared" si="44"/>
        <v>0</v>
      </c>
      <c r="BF237" s="249">
        <f t="shared" si="45"/>
        <v>0</v>
      </c>
      <c r="BG237" s="249">
        <f t="shared" si="46"/>
        <v>0</v>
      </c>
      <c r="BH237" s="249">
        <f t="shared" si="47"/>
        <v>0</v>
      </c>
      <c r="BI237" s="249">
        <f t="shared" si="48"/>
        <v>0</v>
      </c>
      <c r="BJ237" s="211" t="s">
        <v>86</v>
      </c>
      <c r="BK237" s="249">
        <f t="shared" si="49"/>
        <v>0</v>
      </c>
      <c r="BL237" s="211" t="s">
        <v>202</v>
      </c>
      <c r="BM237" s="161" t="s">
        <v>864</v>
      </c>
    </row>
    <row r="238" spans="2:65" s="2" customFormat="1" ht="16.5" customHeight="1">
      <c r="B238" s="246"/>
      <c r="C238" s="163" t="s">
        <v>504</v>
      </c>
      <c r="D238" s="163" t="s">
        <v>322</v>
      </c>
      <c r="E238" s="164" t="s">
        <v>2183</v>
      </c>
      <c r="F238" s="165" t="s">
        <v>2184</v>
      </c>
      <c r="G238" s="166" t="s">
        <v>912</v>
      </c>
      <c r="H238" s="167">
        <v>42</v>
      </c>
      <c r="I238" s="180"/>
      <c r="J238" s="168">
        <f t="shared" si="40"/>
        <v>0</v>
      </c>
      <c r="K238" s="169"/>
      <c r="L238" s="170"/>
      <c r="M238" s="171" t="s">
        <v>1</v>
      </c>
      <c r="N238" s="251" t="s">
        <v>39</v>
      </c>
      <c r="O238" s="248">
        <v>0</v>
      </c>
      <c r="P238" s="248">
        <f t="shared" si="41"/>
        <v>0</v>
      </c>
      <c r="Q238" s="248">
        <v>0</v>
      </c>
      <c r="R238" s="248">
        <f t="shared" si="42"/>
        <v>0</v>
      </c>
      <c r="S238" s="248">
        <v>0</v>
      </c>
      <c r="T238" s="160">
        <f t="shared" si="43"/>
        <v>0</v>
      </c>
      <c r="AR238" s="161" t="s">
        <v>267</v>
      </c>
      <c r="AT238" s="161" t="s">
        <v>322</v>
      </c>
      <c r="AU238" s="161" t="s">
        <v>86</v>
      </c>
      <c r="AY238" s="211" t="s">
        <v>138</v>
      </c>
      <c r="BE238" s="249">
        <f t="shared" si="44"/>
        <v>0</v>
      </c>
      <c r="BF238" s="249">
        <f t="shared" si="45"/>
        <v>0</v>
      </c>
      <c r="BG238" s="249">
        <f t="shared" si="46"/>
        <v>0</v>
      </c>
      <c r="BH238" s="249">
        <f t="shared" si="47"/>
        <v>0</v>
      </c>
      <c r="BI238" s="249">
        <f t="shared" si="48"/>
        <v>0</v>
      </c>
      <c r="BJ238" s="211" t="s">
        <v>86</v>
      </c>
      <c r="BK238" s="249">
        <f t="shared" si="49"/>
        <v>0</v>
      </c>
      <c r="BL238" s="211" t="s">
        <v>202</v>
      </c>
      <c r="BM238" s="161" t="s">
        <v>872</v>
      </c>
    </row>
    <row r="239" spans="2:65" s="2" customFormat="1" ht="24.2" customHeight="1">
      <c r="B239" s="246"/>
      <c r="C239" s="163" t="s">
        <v>508</v>
      </c>
      <c r="D239" s="163" t="s">
        <v>322</v>
      </c>
      <c r="E239" s="164" t="s">
        <v>2185</v>
      </c>
      <c r="F239" s="165" t="s">
        <v>1040</v>
      </c>
      <c r="G239" s="166" t="s">
        <v>912</v>
      </c>
      <c r="H239" s="167">
        <v>42</v>
      </c>
      <c r="I239" s="180"/>
      <c r="J239" s="168">
        <f t="shared" si="40"/>
        <v>0</v>
      </c>
      <c r="K239" s="169"/>
      <c r="L239" s="170"/>
      <c r="M239" s="171" t="s">
        <v>1</v>
      </c>
      <c r="N239" s="251" t="s">
        <v>39</v>
      </c>
      <c r="O239" s="248">
        <v>0</v>
      </c>
      <c r="P239" s="248">
        <f t="shared" si="41"/>
        <v>0</v>
      </c>
      <c r="Q239" s="248">
        <v>0</v>
      </c>
      <c r="R239" s="248">
        <f t="shared" si="42"/>
        <v>0</v>
      </c>
      <c r="S239" s="248">
        <v>0</v>
      </c>
      <c r="T239" s="160">
        <f t="shared" si="43"/>
        <v>0</v>
      </c>
      <c r="AR239" s="161" t="s">
        <v>267</v>
      </c>
      <c r="AT239" s="161" t="s">
        <v>322</v>
      </c>
      <c r="AU239" s="161" t="s">
        <v>86</v>
      </c>
      <c r="AY239" s="211" t="s">
        <v>138</v>
      </c>
      <c r="BE239" s="249">
        <f t="shared" si="44"/>
        <v>0</v>
      </c>
      <c r="BF239" s="249">
        <f t="shared" si="45"/>
        <v>0</v>
      </c>
      <c r="BG239" s="249">
        <f t="shared" si="46"/>
        <v>0</v>
      </c>
      <c r="BH239" s="249">
        <f t="shared" si="47"/>
        <v>0</v>
      </c>
      <c r="BI239" s="249">
        <f t="shared" si="48"/>
        <v>0</v>
      </c>
      <c r="BJ239" s="211" t="s">
        <v>86</v>
      </c>
      <c r="BK239" s="249">
        <f t="shared" si="49"/>
        <v>0</v>
      </c>
      <c r="BL239" s="211" t="s">
        <v>202</v>
      </c>
      <c r="BM239" s="161" t="s">
        <v>880</v>
      </c>
    </row>
    <row r="240" spans="2:65" s="2" customFormat="1" ht="24.2" customHeight="1">
      <c r="B240" s="246"/>
      <c r="C240" s="150" t="s">
        <v>512</v>
      </c>
      <c r="D240" s="150" t="s">
        <v>140</v>
      </c>
      <c r="E240" s="151" t="s">
        <v>2186</v>
      </c>
      <c r="F240" s="152" t="s">
        <v>2187</v>
      </c>
      <c r="G240" s="153" t="s">
        <v>912</v>
      </c>
      <c r="H240" s="154">
        <v>108.34</v>
      </c>
      <c r="I240" s="178"/>
      <c r="J240" s="155">
        <f t="shared" si="40"/>
        <v>0</v>
      </c>
      <c r="K240" s="247"/>
      <c r="L240" s="39"/>
      <c r="M240" s="157" t="s">
        <v>1</v>
      </c>
      <c r="N240" s="234" t="s">
        <v>39</v>
      </c>
      <c r="O240" s="248">
        <v>0</v>
      </c>
      <c r="P240" s="248">
        <f t="shared" si="41"/>
        <v>0</v>
      </c>
      <c r="Q240" s="248">
        <v>0</v>
      </c>
      <c r="R240" s="248">
        <f t="shared" si="42"/>
        <v>0</v>
      </c>
      <c r="S240" s="248">
        <v>0</v>
      </c>
      <c r="T240" s="160">
        <f t="shared" si="43"/>
        <v>0</v>
      </c>
      <c r="AR240" s="161" t="s">
        <v>202</v>
      </c>
      <c r="AT240" s="161" t="s">
        <v>140</v>
      </c>
      <c r="AU240" s="161" t="s">
        <v>86</v>
      </c>
      <c r="AY240" s="211" t="s">
        <v>138</v>
      </c>
      <c r="BE240" s="249">
        <f t="shared" si="44"/>
        <v>0</v>
      </c>
      <c r="BF240" s="249">
        <f t="shared" si="45"/>
        <v>0</v>
      </c>
      <c r="BG240" s="249">
        <f t="shared" si="46"/>
        <v>0</v>
      </c>
      <c r="BH240" s="249">
        <f t="shared" si="47"/>
        <v>0</v>
      </c>
      <c r="BI240" s="249">
        <f t="shared" si="48"/>
        <v>0</v>
      </c>
      <c r="BJ240" s="211" t="s">
        <v>86</v>
      </c>
      <c r="BK240" s="249">
        <f t="shared" si="49"/>
        <v>0</v>
      </c>
      <c r="BL240" s="211" t="s">
        <v>202</v>
      </c>
      <c r="BM240" s="161" t="s">
        <v>888</v>
      </c>
    </row>
    <row r="241" spans="2:65" s="2" customFormat="1" ht="24.2" customHeight="1">
      <c r="B241" s="246"/>
      <c r="C241" s="163" t="s">
        <v>516</v>
      </c>
      <c r="D241" s="163" t="s">
        <v>322</v>
      </c>
      <c r="E241" s="164" t="s">
        <v>2188</v>
      </c>
      <c r="F241" s="165" t="s">
        <v>2189</v>
      </c>
      <c r="G241" s="166" t="s">
        <v>912</v>
      </c>
      <c r="H241" s="167">
        <v>108.34</v>
      </c>
      <c r="I241" s="180"/>
      <c r="J241" s="168">
        <f t="shared" si="40"/>
        <v>0</v>
      </c>
      <c r="K241" s="169"/>
      <c r="L241" s="170"/>
      <c r="M241" s="171" t="s">
        <v>1</v>
      </c>
      <c r="N241" s="251" t="s">
        <v>39</v>
      </c>
      <c r="O241" s="248">
        <v>0</v>
      </c>
      <c r="P241" s="248">
        <f t="shared" si="41"/>
        <v>0</v>
      </c>
      <c r="Q241" s="248">
        <v>0</v>
      </c>
      <c r="R241" s="248">
        <f t="shared" si="42"/>
        <v>0</v>
      </c>
      <c r="S241" s="248">
        <v>0</v>
      </c>
      <c r="T241" s="160">
        <f t="shared" si="43"/>
        <v>0</v>
      </c>
      <c r="AR241" s="161" t="s">
        <v>267</v>
      </c>
      <c r="AT241" s="161" t="s">
        <v>322</v>
      </c>
      <c r="AU241" s="161" t="s">
        <v>86</v>
      </c>
      <c r="AY241" s="211" t="s">
        <v>138</v>
      </c>
      <c r="BE241" s="249">
        <f t="shared" si="44"/>
        <v>0</v>
      </c>
      <c r="BF241" s="249">
        <f t="shared" si="45"/>
        <v>0</v>
      </c>
      <c r="BG241" s="249">
        <f t="shared" si="46"/>
        <v>0</v>
      </c>
      <c r="BH241" s="249">
        <f t="shared" si="47"/>
        <v>0</v>
      </c>
      <c r="BI241" s="249">
        <f t="shared" si="48"/>
        <v>0</v>
      </c>
      <c r="BJ241" s="211" t="s">
        <v>86</v>
      </c>
      <c r="BK241" s="249">
        <f t="shared" si="49"/>
        <v>0</v>
      </c>
      <c r="BL241" s="211" t="s">
        <v>202</v>
      </c>
      <c r="BM241" s="161" t="s">
        <v>899</v>
      </c>
    </row>
    <row r="242" spans="2:65" s="2" customFormat="1" ht="16.5" customHeight="1">
      <c r="B242" s="246"/>
      <c r="C242" s="163" t="s">
        <v>521</v>
      </c>
      <c r="D242" s="163" t="s">
        <v>322</v>
      </c>
      <c r="E242" s="164" t="s">
        <v>2190</v>
      </c>
      <c r="F242" s="165" t="s">
        <v>1008</v>
      </c>
      <c r="G242" s="166" t="s">
        <v>912</v>
      </c>
      <c r="H242" s="167">
        <v>108.34</v>
      </c>
      <c r="I242" s="180"/>
      <c r="J242" s="168">
        <f t="shared" si="40"/>
        <v>0</v>
      </c>
      <c r="K242" s="169"/>
      <c r="L242" s="170"/>
      <c r="M242" s="171" t="s">
        <v>1</v>
      </c>
      <c r="N242" s="251" t="s">
        <v>39</v>
      </c>
      <c r="O242" s="248">
        <v>0</v>
      </c>
      <c r="P242" s="248">
        <f t="shared" si="41"/>
        <v>0</v>
      </c>
      <c r="Q242" s="248">
        <v>0</v>
      </c>
      <c r="R242" s="248">
        <f t="shared" si="42"/>
        <v>0</v>
      </c>
      <c r="S242" s="248">
        <v>0</v>
      </c>
      <c r="T242" s="160">
        <f t="shared" si="43"/>
        <v>0</v>
      </c>
      <c r="AR242" s="161" t="s">
        <v>267</v>
      </c>
      <c r="AT242" s="161" t="s">
        <v>322</v>
      </c>
      <c r="AU242" s="161" t="s">
        <v>86</v>
      </c>
      <c r="AY242" s="211" t="s">
        <v>138</v>
      </c>
      <c r="BE242" s="249">
        <f t="shared" si="44"/>
        <v>0</v>
      </c>
      <c r="BF242" s="249">
        <f t="shared" si="45"/>
        <v>0</v>
      </c>
      <c r="BG242" s="249">
        <f t="shared" si="46"/>
        <v>0</v>
      </c>
      <c r="BH242" s="249">
        <f t="shared" si="47"/>
        <v>0</v>
      </c>
      <c r="BI242" s="249">
        <f t="shared" si="48"/>
        <v>0</v>
      </c>
      <c r="BJ242" s="211" t="s">
        <v>86</v>
      </c>
      <c r="BK242" s="249">
        <f t="shared" si="49"/>
        <v>0</v>
      </c>
      <c r="BL242" s="211" t="s">
        <v>202</v>
      </c>
      <c r="BM242" s="161" t="s">
        <v>909</v>
      </c>
    </row>
    <row r="243" spans="2:65" s="2" customFormat="1" ht="24.2" customHeight="1">
      <c r="B243" s="246"/>
      <c r="C243" s="163" t="s">
        <v>525</v>
      </c>
      <c r="D243" s="163" t="s">
        <v>322</v>
      </c>
      <c r="E243" s="164" t="s">
        <v>2191</v>
      </c>
      <c r="F243" s="165" t="s">
        <v>1040</v>
      </c>
      <c r="G243" s="166" t="s">
        <v>912</v>
      </c>
      <c r="H243" s="167">
        <v>108.34</v>
      </c>
      <c r="I243" s="180"/>
      <c r="J243" s="168">
        <f t="shared" si="40"/>
        <v>0</v>
      </c>
      <c r="K243" s="169"/>
      <c r="L243" s="170"/>
      <c r="M243" s="171" t="s">
        <v>1</v>
      </c>
      <c r="N243" s="251" t="s">
        <v>39</v>
      </c>
      <c r="O243" s="248">
        <v>0</v>
      </c>
      <c r="P243" s="248">
        <f t="shared" si="41"/>
        <v>0</v>
      </c>
      <c r="Q243" s="248">
        <v>0</v>
      </c>
      <c r="R243" s="248">
        <f t="shared" si="42"/>
        <v>0</v>
      </c>
      <c r="S243" s="248">
        <v>0</v>
      </c>
      <c r="T243" s="160">
        <f t="shared" si="43"/>
        <v>0</v>
      </c>
      <c r="AR243" s="161" t="s">
        <v>267</v>
      </c>
      <c r="AT243" s="161" t="s">
        <v>322</v>
      </c>
      <c r="AU243" s="161" t="s">
        <v>86</v>
      </c>
      <c r="AY243" s="211" t="s">
        <v>138</v>
      </c>
      <c r="BE243" s="249">
        <f t="shared" si="44"/>
        <v>0</v>
      </c>
      <c r="BF243" s="249">
        <f t="shared" si="45"/>
        <v>0</v>
      </c>
      <c r="BG243" s="249">
        <f t="shared" si="46"/>
        <v>0</v>
      </c>
      <c r="BH243" s="249">
        <f t="shared" si="47"/>
        <v>0</v>
      </c>
      <c r="BI243" s="249">
        <f t="shared" si="48"/>
        <v>0</v>
      </c>
      <c r="BJ243" s="211" t="s">
        <v>86</v>
      </c>
      <c r="BK243" s="249">
        <f t="shared" si="49"/>
        <v>0</v>
      </c>
      <c r="BL243" s="211" t="s">
        <v>202</v>
      </c>
      <c r="BM243" s="161" t="s">
        <v>918</v>
      </c>
    </row>
    <row r="244" spans="2:65" s="2" customFormat="1" ht="24.2" customHeight="1">
      <c r="B244" s="246"/>
      <c r="C244" s="150" t="s">
        <v>529</v>
      </c>
      <c r="D244" s="150" t="s">
        <v>140</v>
      </c>
      <c r="E244" s="151" t="s">
        <v>2192</v>
      </c>
      <c r="F244" s="152" t="s">
        <v>2193</v>
      </c>
      <c r="G244" s="153" t="s">
        <v>912</v>
      </c>
      <c r="H244" s="154">
        <v>103.75</v>
      </c>
      <c r="I244" s="178"/>
      <c r="J244" s="155">
        <f t="shared" si="40"/>
        <v>0</v>
      </c>
      <c r="K244" s="247"/>
      <c r="L244" s="39"/>
      <c r="M244" s="157" t="s">
        <v>1</v>
      </c>
      <c r="N244" s="234" t="s">
        <v>39</v>
      </c>
      <c r="O244" s="248">
        <v>0</v>
      </c>
      <c r="P244" s="248">
        <f t="shared" si="41"/>
        <v>0</v>
      </c>
      <c r="Q244" s="248">
        <v>0</v>
      </c>
      <c r="R244" s="248">
        <f t="shared" si="42"/>
        <v>0</v>
      </c>
      <c r="S244" s="248">
        <v>0</v>
      </c>
      <c r="T244" s="160">
        <f t="shared" si="43"/>
        <v>0</v>
      </c>
      <c r="AR244" s="161" t="s">
        <v>202</v>
      </c>
      <c r="AT244" s="161" t="s">
        <v>140</v>
      </c>
      <c r="AU244" s="161" t="s">
        <v>86</v>
      </c>
      <c r="AY244" s="211" t="s">
        <v>138</v>
      </c>
      <c r="BE244" s="249">
        <f t="shared" si="44"/>
        <v>0</v>
      </c>
      <c r="BF244" s="249">
        <f t="shared" si="45"/>
        <v>0</v>
      </c>
      <c r="BG244" s="249">
        <f t="shared" si="46"/>
        <v>0</v>
      </c>
      <c r="BH244" s="249">
        <f t="shared" si="47"/>
        <v>0</v>
      </c>
      <c r="BI244" s="249">
        <f t="shared" si="48"/>
        <v>0</v>
      </c>
      <c r="BJ244" s="211" t="s">
        <v>86</v>
      </c>
      <c r="BK244" s="249">
        <f t="shared" si="49"/>
        <v>0</v>
      </c>
      <c r="BL244" s="211" t="s">
        <v>202</v>
      </c>
      <c r="BM244" s="161" t="s">
        <v>926</v>
      </c>
    </row>
    <row r="245" spans="2:65" s="2" customFormat="1" ht="21.75" customHeight="1">
      <c r="B245" s="246"/>
      <c r="C245" s="163" t="s">
        <v>533</v>
      </c>
      <c r="D245" s="163" t="s">
        <v>322</v>
      </c>
      <c r="E245" s="164" t="s">
        <v>2194</v>
      </c>
      <c r="F245" s="165" t="s">
        <v>2195</v>
      </c>
      <c r="G245" s="166" t="s">
        <v>912</v>
      </c>
      <c r="H245" s="167">
        <v>103.75</v>
      </c>
      <c r="I245" s="180"/>
      <c r="J245" s="168">
        <f t="shared" si="40"/>
        <v>0</v>
      </c>
      <c r="K245" s="169"/>
      <c r="L245" s="170"/>
      <c r="M245" s="171" t="s">
        <v>1</v>
      </c>
      <c r="N245" s="251" t="s">
        <v>39</v>
      </c>
      <c r="O245" s="248">
        <v>0</v>
      </c>
      <c r="P245" s="248">
        <f t="shared" si="41"/>
        <v>0</v>
      </c>
      <c r="Q245" s="248">
        <v>0</v>
      </c>
      <c r="R245" s="248">
        <f t="shared" si="42"/>
        <v>0</v>
      </c>
      <c r="S245" s="248">
        <v>0</v>
      </c>
      <c r="T245" s="160">
        <f t="shared" si="43"/>
        <v>0</v>
      </c>
      <c r="AR245" s="161" t="s">
        <v>267</v>
      </c>
      <c r="AT245" s="161" t="s">
        <v>322</v>
      </c>
      <c r="AU245" s="161" t="s">
        <v>86</v>
      </c>
      <c r="AY245" s="211" t="s">
        <v>138</v>
      </c>
      <c r="BE245" s="249">
        <f t="shared" si="44"/>
        <v>0</v>
      </c>
      <c r="BF245" s="249">
        <f t="shared" si="45"/>
        <v>0</v>
      </c>
      <c r="BG245" s="249">
        <f t="shared" si="46"/>
        <v>0</v>
      </c>
      <c r="BH245" s="249">
        <f t="shared" si="47"/>
        <v>0</v>
      </c>
      <c r="BI245" s="249">
        <f t="shared" si="48"/>
        <v>0</v>
      </c>
      <c r="BJ245" s="211" t="s">
        <v>86</v>
      </c>
      <c r="BK245" s="249">
        <f t="shared" si="49"/>
        <v>0</v>
      </c>
      <c r="BL245" s="211" t="s">
        <v>202</v>
      </c>
      <c r="BM245" s="161" t="s">
        <v>934</v>
      </c>
    </row>
    <row r="246" spans="2:65" s="2" customFormat="1" ht="16.5" customHeight="1">
      <c r="B246" s="246"/>
      <c r="C246" s="163" t="s">
        <v>537</v>
      </c>
      <c r="D246" s="163" t="s">
        <v>322</v>
      </c>
      <c r="E246" s="164" t="s">
        <v>2196</v>
      </c>
      <c r="F246" s="165" t="s">
        <v>2184</v>
      </c>
      <c r="G246" s="166" t="s">
        <v>912</v>
      </c>
      <c r="H246" s="167">
        <v>103.75</v>
      </c>
      <c r="I246" s="180"/>
      <c r="J246" s="168">
        <f t="shared" si="40"/>
        <v>0</v>
      </c>
      <c r="K246" s="169"/>
      <c r="L246" s="170"/>
      <c r="M246" s="171" t="s">
        <v>1</v>
      </c>
      <c r="N246" s="251" t="s">
        <v>39</v>
      </c>
      <c r="O246" s="248">
        <v>0</v>
      </c>
      <c r="P246" s="248">
        <f t="shared" si="41"/>
        <v>0</v>
      </c>
      <c r="Q246" s="248">
        <v>0</v>
      </c>
      <c r="R246" s="248">
        <f t="shared" si="42"/>
        <v>0</v>
      </c>
      <c r="S246" s="248">
        <v>0</v>
      </c>
      <c r="T246" s="160">
        <f t="shared" si="43"/>
        <v>0</v>
      </c>
      <c r="AR246" s="161" t="s">
        <v>267</v>
      </c>
      <c r="AT246" s="161" t="s">
        <v>322</v>
      </c>
      <c r="AU246" s="161" t="s">
        <v>86</v>
      </c>
      <c r="AY246" s="211" t="s">
        <v>138</v>
      </c>
      <c r="BE246" s="249">
        <f t="shared" si="44"/>
        <v>0</v>
      </c>
      <c r="BF246" s="249">
        <f t="shared" si="45"/>
        <v>0</v>
      </c>
      <c r="BG246" s="249">
        <f t="shared" si="46"/>
        <v>0</v>
      </c>
      <c r="BH246" s="249">
        <f t="shared" si="47"/>
        <v>0</v>
      </c>
      <c r="BI246" s="249">
        <f t="shared" si="48"/>
        <v>0</v>
      </c>
      <c r="BJ246" s="211" t="s">
        <v>86</v>
      </c>
      <c r="BK246" s="249">
        <f t="shared" si="49"/>
        <v>0</v>
      </c>
      <c r="BL246" s="211" t="s">
        <v>202</v>
      </c>
      <c r="BM246" s="161" t="s">
        <v>942</v>
      </c>
    </row>
    <row r="247" spans="2:65" s="2" customFormat="1" ht="24.2" customHeight="1">
      <c r="B247" s="246"/>
      <c r="C247" s="163" t="s">
        <v>541</v>
      </c>
      <c r="D247" s="163" t="s">
        <v>322</v>
      </c>
      <c r="E247" s="164" t="s">
        <v>2197</v>
      </c>
      <c r="F247" s="165" t="s">
        <v>1040</v>
      </c>
      <c r="G247" s="166" t="s">
        <v>912</v>
      </c>
      <c r="H247" s="167">
        <v>103.75</v>
      </c>
      <c r="I247" s="180"/>
      <c r="J247" s="168">
        <f t="shared" si="40"/>
        <v>0</v>
      </c>
      <c r="K247" s="169"/>
      <c r="L247" s="170"/>
      <c r="M247" s="171" t="s">
        <v>1</v>
      </c>
      <c r="N247" s="251" t="s">
        <v>39</v>
      </c>
      <c r="O247" s="248">
        <v>0</v>
      </c>
      <c r="P247" s="248">
        <f t="shared" si="41"/>
        <v>0</v>
      </c>
      <c r="Q247" s="248">
        <v>0</v>
      </c>
      <c r="R247" s="248">
        <f t="shared" si="42"/>
        <v>0</v>
      </c>
      <c r="S247" s="248">
        <v>0</v>
      </c>
      <c r="T247" s="160">
        <f t="shared" si="43"/>
        <v>0</v>
      </c>
      <c r="AR247" s="161" t="s">
        <v>267</v>
      </c>
      <c r="AT247" s="161" t="s">
        <v>322</v>
      </c>
      <c r="AU247" s="161" t="s">
        <v>86</v>
      </c>
      <c r="AY247" s="211" t="s">
        <v>138</v>
      </c>
      <c r="BE247" s="249">
        <f t="shared" si="44"/>
        <v>0</v>
      </c>
      <c r="BF247" s="249">
        <f t="shared" si="45"/>
        <v>0</v>
      </c>
      <c r="BG247" s="249">
        <f t="shared" si="46"/>
        <v>0</v>
      </c>
      <c r="BH247" s="249">
        <f t="shared" si="47"/>
        <v>0</v>
      </c>
      <c r="BI247" s="249">
        <f t="shared" si="48"/>
        <v>0</v>
      </c>
      <c r="BJ247" s="211" t="s">
        <v>86</v>
      </c>
      <c r="BK247" s="249">
        <f t="shared" si="49"/>
        <v>0</v>
      </c>
      <c r="BL247" s="211" t="s">
        <v>202</v>
      </c>
      <c r="BM247" s="161" t="s">
        <v>950</v>
      </c>
    </row>
    <row r="248" spans="2:65" s="2" customFormat="1" ht="24.2" customHeight="1">
      <c r="B248" s="246"/>
      <c r="C248" s="150" t="s">
        <v>543</v>
      </c>
      <c r="D248" s="150" t="s">
        <v>140</v>
      </c>
      <c r="E248" s="151" t="s">
        <v>2198</v>
      </c>
      <c r="F248" s="152" t="s">
        <v>2199</v>
      </c>
      <c r="G248" s="153" t="s">
        <v>912</v>
      </c>
      <c r="H248" s="154">
        <v>61.8</v>
      </c>
      <c r="I248" s="178"/>
      <c r="J248" s="155">
        <f t="shared" si="40"/>
        <v>0</v>
      </c>
      <c r="K248" s="247"/>
      <c r="L248" s="39"/>
      <c r="M248" s="157" t="s">
        <v>1</v>
      </c>
      <c r="N248" s="234" t="s">
        <v>39</v>
      </c>
      <c r="O248" s="248">
        <v>0</v>
      </c>
      <c r="P248" s="248">
        <f t="shared" si="41"/>
        <v>0</v>
      </c>
      <c r="Q248" s="248">
        <v>0</v>
      </c>
      <c r="R248" s="248">
        <f t="shared" si="42"/>
        <v>0</v>
      </c>
      <c r="S248" s="248">
        <v>0</v>
      </c>
      <c r="T248" s="160">
        <f t="shared" si="43"/>
        <v>0</v>
      </c>
      <c r="AR248" s="161" t="s">
        <v>202</v>
      </c>
      <c r="AT248" s="161" t="s">
        <v>140</v>
      </c>
      <c r="AU248" s="161" t="s">
        <v>86</v>
      </c>
      <c r="AY248" s="211" t="s">
        <v>138</v>
      </c>
      <c r="BE248" s="249">
        <f t="shared" si="44"/>
        <v>0</v>
      </c>
      <c r="BF248" s="249">
        <f t="shared" si="45"/>
        <v>0</v>
      </c>
      <c r="BG248" s="249">
        <f t="shared" si="46"/>
        <v>0</v>
      </c>
      <c r="BH248" s="249">
        <f t="shared" si="47"/>
        <v>0</v>
      </c>
      <c r="BI248" s="249">
        <f t="shared" si="48"/>
        <v>0</v>
      </c>
      <c r="BJ248" s="211" t="s">
        <v>86</v>
      </c>
      <c r="BK248" s="249">
        <f t="shared" si="49"/>
        <v>0</v>
      </c>
      <c r="BL248" s="211" t="s">
        <v>202</v>
      </c>
      <c r="BM248" s="161" t="s">
        <v>958</v>
      </c>
    </row>
    <row r="249" spans="2:65" s="2" customFormat="1" ht="24.2" customHeight="1">
      <c r="B249" s="246"/>
      <c r="C249" s="163" t="s">
        <v>547</v>
      </c>
      <c r="D249" s="163" t="s">
        <v>322</v>
      </c>
      <c r="E249" s="164" t="s">
        <v>2200</v>
      </c>
      <c r="F249" s="165" t="s">
        <v>2201</v>
      </c>
      <c r="G249" s="166" t="s">
        <v>912</v>
      </c>
      <c r="H249" s="167">
        <v>61.8</v>
      </c>
      <c r="I249" s="180"/>
      <c r="J249" s="168">
        <f t="shared" si="40"/>
        <v>0</v>
      </c>
      <c r="K249" s="169"/>
      <c r="L249" s="170"/>
      <c r="M249" s="171" t="s">
        <v>1</v>
      </c>
      <c r="N249" s="251" t="s">
        <v>39</v>
      </c>
      <c r="O249" s="248">
        <v>0</v>
      </c>
      <c r="P249" s="248">
        <f t="shared" si="41"/>
        <v>0</v>
      </c>
      <c r="Q249" s="248">
        <v>0</v>
      </c>
      <c r="R249" s="248">
        <f t="shared" si="42"/>
        <v>0</v>
      </c>
      <c r="S249" s="248">
        <v>0</v>
      </c>
      <c r="T249" s="160">
        <f t="shared" si="43"/>
        <v>0</v>
      </c>
      <c r="AR249" s="161" t="s">
        <v>267</v>
      </c>
      <c r="AT249" s="161" t="s">
        <v>322</v>
      </c>
      <c r="AU249" s="161" t="s">
        <v>86</v>
      </c>
      <c r="AY249" s="211" t="s">
        <v>138</v>
      </c>
      <c r="BE249" s="249">
        <f t="shared" si="44"/>
        <v>0</v>
      </c>
      <c r="BF249" s="249">
        <f t="shared" si="45"/>
        <v>0</v>
      </c>
      <c r="BG249" s="249">
        <f t="shared" si="46"/>
        <v>0</v>
      </c>
      <c r="BH249" s="249">
        <f t="shared" si="47"/>
        <v>0</v>
      </c>
      <c r="BI249" s="249">
        <f t="shared" si="48"/>
        <v>0</v>
      </c>
      <c r="BJ249" s="211" t="s">
        <v>86</v>
      </c>
      <c r="BK249" s="249">
        <f t="shared" si="49"/>
        <v>0</v>
      </c>
      <c r="BL249" s="211" t="s">
        <v>202</v>
      </c>
      <c r="BM249" s="161" t="s">
        <v>966</v>
      </c>
    </row>
    <row r="250" spans="2:65" s="2" customFormat="1" ht="16.5" customHeight="1">
      <c r="B250" s="246"/>
      <c r="C250" s="163" t="s">
        <v>551</v>
      </c>
      <c r="D250" s="163" t="s">
        <v>322</v>
      </c>
      <c r="E250" s="164" t="s">
        <v>2202</v>
      </c>
      <c r="F250" s="165" t="s">
        <v>1008</v>
      </c>
      <c r="G250" s="166" t="s">
        <v>912</v>
      </c>
      <c r="H250" s="167">
        <v>61.8</v>
      </c>
      <c r="I250" s="180"/>
      <c r="J250" s="168">
        <f t="shared" si="40"/>
        <v>0</v>
      </c>
      <c r="K250" s="169"/>
      <c r="L250" s="170"/>
      <c r="M250" s="171" t="s">
        <v>1</v>
      </c>
      <c r="N250" s="251" t="s">
        <v>39</v>
      </c>
      <c r="O250" s="248">
        <v>0</v>
      </c>
      <c r="P250" s="248">
        <f t="shared" si="41"/>
        <v>0</v>
      </c>
      <c r="Q250" s="248">
        <v>0</v>
      </c>
      <c r="R250" s="248">
        <f t="shared" si="42"/>
        <v>0</v>
      </c>
      <c r="S250" s="248">
        <v>0</v>
      </c>
      <c r="T250" s="160">
        <f t="shared" si="43"/>
        <v>0</v>
      </c>
      <c r="AR250" s="161" t="s">
        <v>267</v>
      </c>
      <c r="AT250" s="161" t="s">
        <v>322</v>
      </c>
      <c r="AU250" s="161" t="s">
        <v>86</v>
      </c>
      <c r="AY250" s="211" t="s">
        <v>138</v>
      </c>
      <c r="BE250" s="249">
        <f t="shared" si="44"/>
        <v>0</v>
      </c>
      <c r="BF250" s="249">
        <f t="shared" si="45"/>
        <v>0</v>
      </c>
      <c r="BG250" s="249">
        <f t="shared" si="46"/>
        <v>0</v>
      </c>
      <c r="BH250" s="249">
        <f t="shared" si="47"/>
        <v>0</v>
      </c>
      <c r="BI250" s="249">
        <f t="shared" si="48"/>
        <v>0</v>
      </c>
      <c r="BJ250" s="211" t="s">
        <v>86</v>
      </c>
      <c r="BK250" s="249">
        <f t="shared" si="49"/>
        <v>0</v>
      </c>
      <c r="BL250" s="211" t="s">
        <v>202</v>
      </c>
      <c r="BM250" s="161" t="s">
        <v>974</v>
      </c>
    </row>
    <row r="251" spans="2:65" s="2" customFormat="1" ht="24.2" customHeight="1">
      <c r="B251" s="246"/>
      <c r="C251" s="163" t="s">
        <v>555</v>
      </c>
      <c r="D251" s="163" t="s">
        <v>322</v>
      </c>
      <c r="E251" s="164" t="s">
        <v>2203</v>
      </c>
      <c r="F251" s="165" t="s">
        <v>1040</v>
      </c>
      <c r="G251" s="166" t="s">
        <v>912</v>
      </c>
      <c r="H251" s="167">
        <v>61.8</v>
      </c>
      <c r="I251" s="180"/>
      <c r="J251" s="168">
        <f t="shared" si="40"/>
        <v>0</v>
      </c>
      <c r="K251" s="169"/>
      <c r="L251" s="170"/>
      <c r="M251" s="171" t="s">
        <v>1</v>
      </c>
      <c r="N251" s="251" t="s">
        <v>39</v>
      </c>
      <c r="O251" s="248">
        <v>0</v>
      </c>
      <c r="P251" s="248">
        <f t="shared" si="41"/>
        <v>0</v>
      </c>
      <c r="Q251" s="248">
        <v>0</v>
      </c>
      <c r="R251" s="248">
        <f t="shared" si="42"/>
        <v>0</v>
      </c>
      <c r="S251" s="248">
        <v>0</v>
      </c>
      <c r="T251" s="160">
        <f t="shared" si="43"/>
        <v>0</v>
      </c>
      <c r="AR251" s="161" t="s">
        <v>267</v>
      </c>
      <c r="AT251" s="161" t="s">
        <v>322</v>
      </c>
      <c r="AU251" s="161" t="s">
        <v>86</v>
      </c>
      <c r="AY251" s="211" t="s">
        <v>138</v>
      </c>
      <c r="BE251" s="249">
        <f t="shared" si="44"/>
        <v>0</v>
      </c>
      <c r="BF251" s="249">
        <f t="shared" si="45"/>
        <v>0</v>
      </c>
      <c r="BG251" s="249">
        <f t="shared" si="46"/>
        <v>0</v>
      </c>
      <c r="BH251" s="249">
        <f t="shared" si="47"/>
        <v>0</v>
      </c>
      <c r="BI251" s="249">
        <f t="shared" si="48"/>
        <v>0</v>
      </c>
      <c r="BJ251" s="211" t="s">
        <v>86</v>
      </c>
      <c r="BK251" s="249">
        <f t="shared" si="49"/>
        <v>0</v>
      </c>
      <c r="BL251" s="211" t="s">
        <v>202</v>
      </c>
      <c r="BM251" s="161" t="s">
        <v>982</v>
      </c>
    </row>
    <row r="252" spans="2:65" s="2" customFormat="1" ht="24.2" customHeight="1">
      <c r="B252" s="246"/>
      <c r="C252" s="150" t="s">
        <v>559</v>
      </c>
      <c r="D252" s="150" t="s">
        <v>140</v>
      </c>
      <c r="E252" s="151" t="s">
        <v>2204</v>
      </c>
      <c r="F252" s="152" t="s">
        <v>2205</v>
      </c>
      <c r="G252" s="153" t="s">
        <v>912</v>
      </c>
      <c r="H252" s="154">
        <v>33.380000000000003</v>
      </c>
      <c r="I252" s="178"/>
      <c r="J252" s="155">
        <f t="shared" si="40"/>
        <v>0</v>
      </c>
      <c r="K252" s="247"/>
      <c r="L252" s="39"/>
      <c r="M252" s="157" t="s">
        <v>1</v>
      </c>
      <c r="N252" s="234" t="s">
        <v>39</v>
      </c>
      <c r="O252" s="248">
        <v>0</v>
      </c>
      <c r="P252" s="248">
        <f t="shared" si="41"/>
        <v>0</v>
      </c>
      <c r="Q252" s="248">
        <v>0</v>
      </c>
      <c r="R252" s="248">
        <f t="shared" si="42"/>
        <v>0</v>
      </c>
      <c r="S252" s="248">
        <v>0</v>
      </c>
      <c r="T252" s="160">
        <f t="shared" si="43"/>
        <v>0</v>
      </c>
      <c r="AR252" s="161" t="s">
        <v>202</v>
      </c>
      <c r="AT252" s="161" t="s">
        <v>140</v>
      </c>
      <c r="AU252" s="161" t="s">
        <v>86</v>
      </c>
      <c r="AY252" s="211" t="s">
        <v>138</v>
      </c>
      <c r="BE252" s="249">
        <f t="shared" si="44"/>
        <v>0</v>
      </c>
      <c r="BF252" s="249">
        <f t="shared" si="45"/>
        <v>0</v>
      </c>
      <c r="BG252" s="249">
        <f t="shared" si="46"/>
        <v>0</v>
      </c>
      <c r="BH252" s="249">
        <f t="shared" si="47"/>
        <v>0</v>
      </c>
      <c r="BI252" s="249">
        <f t="shared" si="48"/>
        <v>0</v>
      </c>
      <c r="BJ252" s="211" t="s">
        <v>86</v>
      </c>
      <c r="BK252" s="249">
        <f t="shared" si="49"/>
        <v>0</v>
      </c>
      <c r="BL252" s="211" t="s">
        <v>202</v>
      </c>
      <c r="BM252" s="161" t="s">
        <v>990</v>
      </c>
    </row>
    <row r="253" spans="2:65" s="2" customFormat="1" ht="21.75" customHeight="1">
      <c r="B253" s="246"/>
      <c r="C253" s="163" t="s">
        <v>563</v>
      </c>
      <c r="D253" s="163" t="s">
        <v>322</v>
      </c>
      <c r="E253" s="164" t="s">
        <v>2206</v>
      </c>
      <c r="F253" s="165" t="s">
        <v>2207</v>
      </c>
      <c r="G253" s="166" t="s">
        <v>912</v>
      </c>
      <c r="H253" s="167">
        <v>33.380000000000003</v>
      </c>
      <c r="I253" s="180"/>
      <c r="J253" s="168">
        <f t="shared" si="40"/>
        <v>0</v>
      </c>
      <c r="K253" s="169"/>
      <c r="L253" s="170"/>
      <c r="M253" s="171" t="s">
        <v>1</v>
      </c>
      <c r="N253" s="251" t="s">
        <v>39</v>
      </c>
      <c r="O253" s="248">
        <v>0</v>
      </c>
      <c r="P253" s="248">
        <f t="shared" si="41"/>
        <v>0</v>
      </c>
      <c r="Q253" s="248">
        <v>0</v>
      </c>
      <c r="R253" s="248">
        <f t="shared" si="42"/>
        <v>0</v>
      </c>
      <c r="S253" s="248">
        <v>0</v>
      </c>
      <c r="T253" s="160">
        <f t="shared" si="43"/>
        <v>0</v>
      </c>
      <c r="AR253" s="161" t="s">
        <v>267</v>
      </c>
      <c r="AT253" s="161" t="s">
        <v>322</v>
      </c>
      <c r="AU253" s="161" t="s">
        <v>86</v>
      </c>
      <c r="AY253" s="211" t="s">
        <v>138</v>
      </c>
      <c r="BE253" s="249">
        <f t="shared" si="44"/>
        <v>0</v>
      </c>
      <c r="BF253" s="249">
        <f t="shared" si="45"/>
        <v>0</v>
      </c>
      <c r="BG253" s="249">
        <f t="shared" si="46"/>
        <v>0</v>
      </c>
      <c r="BH253" s="249">
        <f t="shared" si="47"/>
        <v>0</v>
      </c>
      <c r="BI253" s="249">
        <f t="shared" si="48"/>
        <v>0</v>
      </c>
      <c r="BJ253" s="211" t="s">
        <v>86</v>
      </c>
      <c r="BK253" s="249">
        <f t="shared" si="49"/>
        <v>0</v>
      </c>
      <c r="BL253" s="211" t="s">
        <v>202</v>
      </c>
      <c r="BM253" s="161" t="s">
        <v>998</v>
      </c>
    </row>
    <row r="254" spans="2:65" s="2" customFormat="1" ht="16.5" customHeight="1">
      <c r="B254" s="246"/>
      <c r="C254" s="163" t="s">
        <v>567</v>
      </c>
      <c r="D254" s="163" t="s">
        <v>322</v>
      </c>
      <c r="E254" s="164" t="s">
        <v>2208</v>
      </c>
      <c r="F254" s="165" t="s">
        <v>2184</v>
      </c>
      <c r="G254" s="166" t="s">
        <v>912</v>
      </c>
      <c r="H254" s="167">
        <v>33.380000000000003</v>
      </c>
      <c r="I254" s="180"/>
      <c r="J254" s="168">
        <f t="shared" si="40"/>
        <v>0</v>
      </c>
      <c r="K254" s="169"/>
      <c r="L254" s="170"/>
      <c r="M254" s="171" t="s">
        <v>1</v>
      </c>
      <c r="N254" s="251" t="s">
        <v>39</v>
      </c>
      <c r="O254" s="248">
        <v>0</v>
      </c>
      <c r="P254" s="248">
        <f t="shared" si="41"/>
        <v>0</v>
      </c>
      <c r="Q254" s="248">
        <v>0</v>
      </c>
      <c r="R254" s="248">
        <f t="shared" si="42"/>
        <v>0</v>
      </c>
      <c r="S254" s="248">
        <v>0</v>
      </c>
      <c r="T254" s="160">
        <f t="shared" si="43"/>
        <v>0</v>
      </c>
      <c r="AR254" s="161" t="s">
        <v>267</v>
      </c>
      <c r="AT254" s="161" t="s">
        <v>322</v>
      </c>
      <c r="AU254" s="161" t="s">
        <v>86</v>
      </c>
      <c r="AY254" s="211" t="s">
        <v>138</v>
      </c>
      <c r="BE254" s="249">
        <f t="shared" si="44"/>
        <v>0</v>
      </c>
      <c r="BF254" s="249">
        <f t="shared" si="45"/>
        <v>0</v>
      </c>
      <c r="BG254" s="249">
        <f t="shared" si="46"/>
        <v>0</v>
      </c>
      <c r="BH254" s="249">
        <f t="shared" si="47"/>
        <v>0</v>
      </c>
      <c r="BI254" s="249">
        <f t="shared" si="48"/>
        <v>0</v>
      </c>
      <c r="BJ254" s="211" t="s">
        <v>86</v>
      </c>
      <c r="BK254" s="249">
        <f t="shared" si="49"/>
        <v>0</v>
      </c>
      <c r="BL254" s="211" t="s">
        <v>202</v>
      </c>
      <c r="BM254" s="161" t="s">
        <v>1006</v>
      </c>
    </row>
    <row r="255" spans="2:65" s="2" customFormat="1" ht="24.2" customHeight="1">
      <c r="B255" s="246"/>
      <c r="C255" s="163" t="s">
        <v>571</v>
      </c>
      <c r="D255" s="163" t="s">
        <v>322</v>
      </c>
      <c r="E255" s="164" t="s">
        <v>2209</v>
      </c>
      <c r="F255" s="165" t="s">
        <v>996</v>
      </c>
      <c r="G255" s="166" t="s">
        <v>912</v>
      </c>
      <c r="H255" s="167">
        <v>33.380000000000003</v>
      </c>
      <c r="I255" s="180"/>
      <c r="J255" s="168">
        <f t="shared" si="40"/>
        <v>0</v>
      </c>
      <c r="K255" s="169"/>
      <c r="L255" s="170"/>
      <c r="M255" s="171" t="s">
        <v>1</v>
      </c>
      <c r="N255" s="251" t="s">
        <v>39</v>
      </c>
      <c r="O255" s="248">
        <v>0</v>
      </c>
      <c r="P255" s="248">
        <f t="shared" si="41"/>
        <v>0</v>
      </c>
      <c r="Q255" s="248">
        <v>0</v>
      </c>
      <c r="R255" s="248">
        <f t="shared" si="42"/>
        <v>0</v>
      </c>
      <c r="S255" s="248">
        <v>0</v>
      </c>
      <c r="T255" s="160">
        <f t="shared" si="43"/>
        <v>0</v>
      </c>
      <c r="AR255" s="161" t="s">
        <v>267</v>
      </c>
      <c r="AT255" s="161" t="s">
        <v>322</v>
      </c>
      <c r="AU255" s="161" t="s">
        <v>86</v>
      </c>
      <c r="AY255" s="211" t="s">
        <v>138</v>
      </c>
      <c r="BE255" s="249">
        <f t="shared" si="44"/>
        <v>0</v>
      </c>
      <c r="BF255" s="249">
        <f t="shared" si="45"/>
        <v>0</v>
      </c>
      <c r="BG255" s="249">
        <f t="shared" si="46"/>
        <v>0</v>
      </c>
      <c r="BH255" s="249">
        <f t="shared" si="47"/>
        <v>0</v>
      </c>
      <c r="BI255" s="249">
        <f t="shared" si="48"/>
        <v>0</v>
      </c>
      <c r="BJ255" s="211" t="s">
        <v>86</v>
      </c>
      <c r="BK255" s="249">
        <f t="shared" si="49"/>
        <v>0</v>
      </c>
      <c r="BL255" s="211" t="s">
        <v>202</v>
      </c>
      <c r="BM255" s="161" t="s">
        <v>1013</v>
      </c>
    </row>
    <row r="256" spans="2:65" s="2" customFormat="1" ht="24.2" customHeight="1">
      <c r="B256" s="246"/>
      <c r="C256" s="150" t="s">
        <v>575</v>
      </c>
      <c r="D256" s="150" t="s">
        <v>140</v>
      </c>
      <c r="E256" s="151" t="s">
        <v>1263</v>
      </c>
      <c r="F256" s="152" t="s">
        <v>1264</v>
      </c>
      <c r="G256" s="153" t="s">
        <v>299</v>
      </c>
      <c r="H256" s="154">
        <v>1</v>
      </c>
      <c r="I256" s="178"/>
      <c r="J256" s="155">
        <f t="shared" si="40"/>
        <v>0</v>
      </c>
      <c r="K256" s="247"/>
      <c r="L256" s="39"/>
      <c r="M256" s="157" t="s">
        <v>1</v>
      </c>
      <c r="N256" s="234" t="s">
        <v>39</v>
      </c>
      <c r="O256" s="248">
        <v>0</v>
      </c>
      <c r="P256" s="248">
        <f t="shared" si="41"/>
        <v>0</v>
      </c>
      <c r="Q256" s="248">
        <v>0</v>
      </c>
      <c r="R256" s="248">
        <f t="shared" si="42"/>
        <v>0</v>
      </c>
      <c r="S256" s="248">
        <v>0</v>
      </c>
      <c r="T256" s="160">
        <f t="shared" si="43"/>
        <v>0</v>
      </c>
      <c r="AR256" s="161" t="s">
        <v>202</v>
      </c>
      <c r="AT256" s="161" t="s">
        <v>140</v>
      </c>
      <c r="AU256" s="161" t="s">
        <v>86</v>
      </c>
      <c r="AY256" s="211" t="s">
        <v>138</v>
      </c>
      <c r="BE256" s="249">
        <f t="shared" si="44"/>
        <v>0</v>
      </c>
      <c r="BF256" s="249">
        <f t="shared" si="45"/>
        <v>0</v>
      </c>
      <c r="BG256" s="249">
        <f t="shared" si="46"/>
        <v>0</v>
      </c>
      <c r="BH256" s="249">
        <f t="shared" si="47"/>
        <v>0</v>
      </c>
      <c r="BI256" s="249">
        <f t="shared" si="48"/>
        <v>0</v>
      </c>
      <c r="BJ256" s="211" t="s">
        <v>86</v>
      </c>
      <c r="BK256" s="249">
        <f t="shared" si="49"/>
        <v>0</v>
      </c>
      <c r="BL256" s="211" t="s">
        <v>202</v>
      </c>
      <c r="BM256" s="161" t="s">
        <v>1021</v>
      </c>
    </row>
    <row r="257" spans="2:65" s="2" customFormat="1" ht="24.2" customHeight="1">
      <c r="B257" s="246"/>
      <c r="C257" s="150" t="s">
        <v>579</v>
      </c>
      <c r="D257" s="150" t="s">
        <v>140</v>
      </c>
      <c r="E257" s="151" t="s">
        <v>1291</v>
      </c>
      <c r="F257" s="152" t="s">
        <v>1292</v>
      </c>
      <c r="G257" s="153" t="s">
        <v>895</v>
      </c>
      <c r="H257" s="177"/>
      <c r="I257" s="178"/>
      <c r="J257" s="155">
        <f t="shared" si="40"/>
        <v>0</v>
      </c>
      <c r="K257" s="247"/>
      <c r="L257" s="39"/>
      <c r="M257" s="157" t="s">
        <v>1</v>
      </c>
      <c r="N257" s="234" t="s">
        <v>39</v>
      </c>
      <c r="O257" s="248">
        <v>0</v>
      </c>
      <c r="P257" s="248">
        <f t="shared" si="41"/>
        <v>0</v>
      </c>
      <c r="Q257" s="248">
        <v>0</v>
      </c>
      <c r="R257" s="248">
        <f t="shared" si="42"/>
        <v>0</v>
      </c>
      <c r="S257" s="248">
        <v>0</v>
      </c>
      <c r="T257" s="160">
        <f t="shared" si="43"/>
        <v>0</v>
      </c>
      <c r="AR257" s="161" t="s">
        <v>202</v>
      </c>
      <c r="AT257" s="161" t="s">
        <v>140</v>
      </c>
      <c r="AU257" s="161" t="s">
        <v>86</v>
      </c>
      <c r="AY257" s="211" t="s">
        <v>138</v>
      </c>
      <c r="BE257" s="249">
        <f t="shared" si="44"/>
        <v>0</v>
      </c>
      <c r="BF257" s="249">
        <f t="shared" si="45"/>
        <v>0</v>
      </c>
      <c r="BG257" s="249">
        <f t="shared" si="46"/>
        <v>0</v>
      </c>
      <c r="BH257" s="249">
        <f t="shared" si="47"/>
        <v>0</v>
      </c>
      <c r="BI257" s="249">
        <f t="shared" si="48"/>
        <v>0</v>
      </c>
      <c r="BJ257" s="211" t="s">
        <v>86</v>
      </c>
      <c r="BK257" s="249">
        <f t="shared" si="49"/>
        <v>0</v>
      </c>
      <c r="BL257" s="211" t="s">
        <v>202</v>
      </c>
      <c r="BM257" s="161" t="s">
        <v>1027</v>
      </c>
    </row>
    <row r="258" spans="2:65" s="239" customFormat="1" ht="22.9" customHeight="1">
      <c r="B258" s="240"/>
      <c r="D258" s="138" t="s">
        <v>72</v>
      </c>
      <c r="E258" s="147" t="s">
        <v>1294</v>
      </c>
      <c r="F258" s="147" t="s">
        <v>1295</v>
      </c>
      <c r="J258" s="245">
        <f>BK258</f>
        <v>0</v>
      </c>
      <c r="L258" s="240"/>
      <c r="M258" s="242"/>
      <c r="P258" s="243">
        <f>SUM(P259:P281)</f>
        <v>0</v>
      </c>
      <c r="R258" s="243">
        <f>SUM(R259:R281)</f>
        <v>0</v>
      </c>
      <c r="T258" s="244">
        <f>SUM(T259:T281)</f>
        <v>0</v>
      </c>
      <c r="AR258" s="138" t="s">
        <v>86</v>
      </c>
      <c r="AT258" s="145" t="s">
        <v>72</v>
      </c>
      <c r="AU258" s="145" t="s">
        <v>80</v>
      </c>
      <c r="AY258" s="138" t="s">
        <v>138</v>
      </c>
      <c r="BK258" s="146">
        <f>SUM(BK259:BK281)</f>
        <v>0</v>
      </c>
    </row>
    <row r="259" spans="2:65" s="2" customFormat="1" ht="66.75" customHeight="1">
      <c r="B259" s="246"/>
      <c r="C259" s="150" t="s">
        <v>583</v>
      </c>
      <c r="D259" s="150" t="s">
        <v>140</v>
      </c>
      <c r="E259" s="151" t="s">
        <v>2210</v>
      </c>
      <c r="F259" s="152" t="s">
        <v>2211</v>
      </c>
      <c r="G259" s="153" t="s">
        <v>299</v>
      </c>
      <c r="H259" s="154">
        <v>2</v>
      </c>
      <c r="I259" s="178"/>
      <c r="J259" s="155">
        <f t="shared" ref="J259:J281" si="50">ROUND(I259*H259,2)</f>
        <v>0</v>
      </c>
      <c r="K259" s="247"/>
      <c r="L259" s="39"/>
      <c r="M259" s="157" t="s">
        <v>1</v>
      </c>
      <c r="N259" s="234" t="s">
        <v>39</v>
      </c>
      <c r="O259" s="248">
        <v>0</v>
      </c>
      <c r="P259" s="248">
        <f t="shared" ref="P259:P281" si="51">O259*H259</f>
        <v>0</v>
      </c>
      <c r="Q259" s="248">
        <v>0</v>
      </c>
      <c r="R259" s="248">
        <f t="shared" ref="R259:R281" si="52">Q259*H259</f>
        <v>0</v>
      </c>
      <c r="S259" s="248">
        <v>0</v>
      </c>
      <c r="T259" s="160">
        <f t="shared" ref="T259:T281" si="53">S259*H259</f>
        <v>0</v>
      </c>
      <c r="AR259" s="161" t="s">
        <v>202</v>
      </c>
      <c r="AT259" s="161" t="s">
        <v>140</v>
      </c>
      <c r="AU259" s="161" t="s">
        <v>86</v>
      </c>
      <c r="AY259" s="211" t="s">
        <v>138</v>
      </c>
      <c r="BE259" s="249">
        <f t="shared" ref="BE259:BE281" si="54">IF(N259="základná",J259,0)</f>
        <v>0</v>
      </c>
      <c r="BF259" s="249">
        <f t="shared" ref="BF259:BF281" si="55">IF(N259="znížená",J259,0)</f>
        <v>0</v>
      </c>
      <c r="BG259" s="249">
        <f t="shared" ref="BG259:BG281" si="56">IF(N259="zákl. prenesená",J259,0)</f>
        <v>0</v>
      </c>
      <c r="BH259" s="249">
        <f t="shared" ref="BH259:BH281" si="57">IF(N259="zníž. prenesená",J259,0)</f>
        <v>0</v>
      </c>
      <c r="BI259" s="249">
        <f t="shared" ref="BI259:BI281" si="58">IF(N259="nulová",J259,0)</f>
        <v>0</v>
      </c>
      <c r="BJ259" s="211" t="s">
        <v>86</v>
      </c>
      <c r="BK259" s="249">
        <f t="shared" ref="BK259:BK281" si="59">ROUND(I259*H259,2)</f>
        <v>0</v>
      </c>
      <c r="BL259" s="211" t="s">
        <v>202</v>
      </c>
      <c r="BM259" s="161" t="s">
        <v>1035</v>
      </c>
    </row>
    <row r="260" spans="2:65" s="2" customFormat="1" ht="66.75" customHeight="1">
      <c r="B260" s="246"/>
      <c r="C260" s="150" t="s">
        <v>587</v>
      </c>
      <c r="D260" s="150" t="s">
        <v>140</v>
      </c>
      <c r="E260" s="151" t="s">
        <v>2212</v>
      </c>
      <c r="F260" s="152" t="s">
        <v>2213</v>
      </c>
      <c r="G260" s="153" t="s">
        <v>299</v>
      </c>
      <c r="H260" s="154">
        <v>1</v>
      </c>
      <c r="I260" s="178"/>
      <c r="J260" s="155">
        <f t="shared" si="50"/>
        <v>0</v>
      </c>
      <c r="K260" s="247"/>
      <c r="L260" s="39"/>
      <c r="M260" s="157" t="s">
        <v>1</v>
      </c>
      <c r="N260" s="234" t="s">
        <v>39</v>
      </c>
      <c r="O260" s="248">
        <v>0</v>
      </c>
      <c r="P260" s="248">
        <f t="shared" si="51"/>
        <v>0</v>
      </c>
      <c r="Q260" s="248">
        <v>0</v>
      </c>
      <c r="R260" s="248">
        <f t="shared" si="52"/>
        <v>0</v>
      </c>
      <c r="S260" s="248">
        <v>0</v>
      </c>
      <c r="T260" s="160">
        <f t="shared" si="53"/>
        <v>0</v>
      </c>
      <c r="AR260" s="161" t="s">
        <v>202</v>
      </c>
      <c r="AT260" s="161" t="s">
        <v>140</v>
      </c>
      <c r="AU260" s="161" t="s">
        <v>86</v>
      </c>
      <c r="AY260" s="211" t="s">
        <v>138</v>
      </c>
      <c r="BE260" s="249">
        <f t="shared" si="54"/>
        <v>0</v>
      </c>
      <c r="BF260" s="249">
        <f t="shared" si="55"/>
        <v>0</v>
      </c>
      <c r="BG260" s="249">
        <f t="shared" si="56"/>
        <v>0</v>
      </c>
      <c r="BH260" s="249">
        <f t="shared" si="57"/>
        <v>0</v>
      </c>
      <c r="BI260" s="249">
        <f t="shared" si="58"/>
        <v>0</v>
      </c>
      <c r="BJ260" s="211" t="s">
        <v>86</v>
      </c>
      <c r="BK260" s="249">
        <f t="shared" si="59"/>
        <v>0</v>
      </c>
      <c r="BL260" s="211" t="s">
        <v>202</v>
      </c>
      <c r="BM260" s="161" t="s">
        <v>1042</v>
      </c>
    </row>
    <row r="261" spans="2:65" s="2" customFormat="1" ht="66.75" customHeight="1">
      <c r="B261" s="246"/>
      <c r="C261" s="150" t="s">
        <v>591</v>
      </c>
      <c r="D261" s="150" t="s">
        <v>140</v>
      </c>
      <c r="E261" s="151" t="s">
        <v>2214</v>
      </c>
      <c r="F261" s="152" t="s">
        <v>2215</v>
      </c>
      <c r="G261" s="153" t="s">
        <v>299</v>
      </c>
      <c r="H261" s="154">
        <v>2</v>
      </c>
      <c r="I261" s="178"/>
      <c r="J261" s="155">
        <f t="shared" si="50"/>
        <v>0</v>
      </c>
      <c r="K261" s="247"/>
      <c r="L261" s="39"/>
      <c r="M261" s="157" t="s">
        <v>1</v>
      </c>
      <c r="N261" s="234" t="s">
        <v>39</v>
      </c>
      <c r="O261" s="248">
        <v>0</v>
      </c>
      <c r="P261" s="248">
        <f t="shared" si="51"/>
        <v>0</v>
      </c>
      <c r="Q261" s="248">
        <v>0</v>
      </c>
      <c r="R261" s="248">
        <f t="shared" si="52"/>
        <v>0</v>
      </c>
      <c r="S261" s="248">
        <v>0</v>
      </c>
      <c r="T261" s="160">
        <f t="shared" si="53"/>
        <v>0</v>
      </c>
      <c r="AR261" s="161" t="s">
        <v>202</v>
      </c>
      <c r="AT261" s="161" t="s">
        <v>140</v>
      </c>
      <c r="AU261" s="161" t="s">
        <v>86</v>
      </c>
      <c r="AY261" s="211" t="s">
        <v>138</v>
      </c>
      <c r="BE261" s="249">
        <f t="shared" si="54"/>
        <v>0</v>
      </c>
      <c r="BF261" s="249">
        <f t="shared" si="55"/>
        <v>0</v>
      </c>
      <c r="BG261" s="249">
        <f t="shared" si="56"/>
        <v>0</v>
      </c>
      <c r="BH261" s="249">
        <f t="shared" si="57"/>
        <v>0</v>
      </c>
      <c r="BI261" s="249">
        <f t="shared" si="58"/>
        <v>0</v>
      </c>
      <c r="BJ261" s="211" t="s">
        <v>86</v>
      </c>
      <c r="BK261" s="249">
        <f t="shared" si="59"/>
        <v>0</v>
      </c>
      <c r="BL261" s="211" t="s">
        <v>202</v>
      </c>
      <c r="BM261" s="161" t="s">
        <v>1050</v>
      </c>
    </row>
    <row r="262" spans="2:65" s="2" customFormat="1" ht="66.75" customHeight="1">
      <c r="B262" s="246"/>
      <c r="C262" s="150" t="s">
        <v>595</v>
      </c>
      <c r="D262" s="150" t="s">
        <v>140</v>
      </c>
      <c r="E262" s="151" t="s">
        <v>2216</v>
      </c>
      <c r="F262" s="152" t="s">
        <v>2217</v>
      </c>
      <c r="G262" s="153" t="s">
        <v>299</v>
      </c>
      <c r="H262" s="154">
        <v>6</v>
      </c>
      <c r="I262" s="178"/>
      <c r="J262" s="155">
        <f t="shared" si="50"/>
        <v>0</v>
      </c>
      <c r="K262" s="247"/>
      <c r="L262" s="39"/>
      <c r="M262" s="157" t="s">
        <v>1</v>
      </c>
      <c r="N262" s="234" t="s">
        <v>39</v>
      </c>
      <c r="O262" s="248">
        <v>0</v>
      </c>
      <c r="P262" s="248">
        <f t="shared" si="51"/>
        <v>0</v>
      </c>
      <c r="Q262" s="248">
        <v>0</v>
      </c>
      <c r="R262" s="248">
        <f t="shared" si="52"/>
        <v>0</v>
      </c>
      <c r="S262" s="248">
        <v>0</v>
      </c>
      <c r="T262" s="160">
        <f t="shared" si="53"/>
        <v>0</v>
      </c>
      <c r="AR262" s="161" t="s">
        <v>202</v>
      </c>
      <c r="AT262" s="161" t="s">
        <v>140</v>
      </c>
      <c r="AU262" s="161" t="s">
        <v>86</v>
      </c>
      <c r="AY262" s="211" t="s">
        <v>138</v>
      </c>
      <c r="BE262" s="249">
        <f t="shared" si="54"/>
        <v>0</v>
      </c>
      <c r="BF262" s="249">
        <f t="shared" si="55"/>
        <v>0</v>
      </c>
      <c r="BG262" s="249">
        <f t="shared" si="56"/>
        <v>0</v>
      </c>
      <c r="BH262" s="249">
        <f t="shared" si="57"/>
        <v>0</v>
      </c>
      <c r="BI262" s="249">
        <f t="shared" si="58"/>
        <v>0</v>
      </c>
      <c r="BJ262" s="211" t="s">
        <v>86</v>
      </c>
      <c r="BK262" s="249">
        <f t="shared" si="59"/>
        <v>0</v>
      </c>
      <c r="BL262" s="211" t="s">
        <v>202</v>
      </c>
      <c r="BM262" s="161" t="s">
        <v>1057</v>
      </c>
    </row>
    <row r="263" spans="2:65" s="2" customFormat="1" ht="66.75" customHeight="1">
      <c r="B263" s="246"/>
      <c r="C263" s="150" t="s">
        <v>599</v>
      </c>
      <c r="D263" s="150" t="s">
        <v>140</v>
      </c>
      <c r="E263" s="151" t="s">
        <v>2218</v>
      </c>
      <c r="F263" s="152" t="s">
        <v>2219</v>
      </c>
      <c r="G263" s="153" t="s">
        <v>299</v>
      </c>
      <c r="H263" s="154">
        <v>2</v>
      </c>
      <c r="I263" s="178"/>
      <c r="J263" s="155">
        <f t="shared" si="50"/>
        <v>0</v>
      </c>
      <c r="K263" s="247"/>
      <c r="L263" s="39"/>
      <c r="M263" s="157" t="s">
        <v>1</v>
      </c>
      <c r="N263" s="234" t="s">
        <v>39</v>
      </c>
      <c r="O263" s="248">
        <v>0</v>
      </c>
      <c r="P263" s="248">
        <f t="shared" si="51"/>
        <v>0</v>
      </c>
      <c r="Q263" s="248">
        <v>0</v>
      </c>
      <c r="R263" s="248">
        <f t="shared" si="52"/>
        <v>0</v>
      </c>
      <c r="S263" s="248">
        <v>0</v>
      </c>
      <c r="T263" s="160">
        <f t="shared" si="53"/>
        <v>0</v>
      </c>
      <c r="AR263" s="161" t="s">
        <v>202</v>
      </c>
      <c r="AT263" s="161" t="s">
        <v>140</v>
      </c>
      <c r="AU263" s="161" t="s">
        <v>86</v>
      </c>
      <c r="AY263" s="211" t="s">
        <v>138</v>
      </c>
      <c r="BE263" s="249">
        <f t="shared" si="54"/>
        <v>0</v>
      </c>
      <c r="BF263" s="249">
        <f t="shared" si="55"/>
        <v>0</v>
      </c>
      <c r="BG263" s="249">
        <f t="shared" si="56"/>
        <v>0</v>
      </c>
      <c r="BH263" s="249">
        <f t="shared" si="57"/>
        <v>0</v>
      </c>
      <c r="BI263" s="249">
        <f t="shared" si="58"/>
        <v>0</v>
      </c>
      <c r="BJ263" s="211" t="s">
        <v>86</v>
      </c>
      <c r="BK263" s="249">
        <f t="shared" si="59"/>
        <v>0</v>
      </c>
      <c r="BL263" s="211" t="s">
        <v>202</v>
      </c>
      <c r="BM263" s="161" t="s">
        <v>1065</v>
      </c>
    </row>
    <row r="264" spans="2:65" s="2" customFormat="1" ht="66.75" customHeight="1">
      <c r="B264" s="246"/>
      <c r="C264" s="150" t="s">
        <v>603</v>
      </c>
      <c r="D264" s="150" t="s">
        <v>140</v>
      </c>
      <c r="E264" s="151" t="s">
        <v>2220</v>
      </c>
      <c r="F264" s="152" t="s">
        <v>2221</v>
      </c>
      <c r="G264" s="153" t="s">
        <v>299</v>
      </c>
      <c r="H264" s="154">
        <v>2</v>
      </c>
      <c r="I264" s="178"/>
      <c r="J264" s="155">
        <f t="shared" si="50"/>
        <v>0</v>
      </c>
      <c r="K264" s="247"/>
      <c r="L264" s="39"/>
      <c r="M264" s="157" t="s">
        <v>1</v>
      </c>
      <c r="N264" s="234" t="s">
        <v>39</v>
      </c>
      <c r="O264" s="248">
        <v>0</v>
      </c>
      <c r="P264" s="248">
        <f t="shared" si="51"/>
        <v>0</v>
      </c>
      <c r="Q264" s="248">
        <v>0</v>
      </c>
      <c r="R264" s="248">
        <f t="shared" si="52"/>
        <v>0</v>
      </c>
      <c r="S264" s="248">
        <v>0</v>
      </c>
      <c r="T264" s="160">
        <f t="shared" si="53"/>
        <v>0</v>
      </c>
      <c r="AR264" s="161" t="s">
        <v>202</v>
      </c>
      <c r="AT264" s="161" t="s">
        <v>140</v>
      </c>
      <c r="AU264" s="161" t="s">
        <v>86</v>
      </c>
      <c r="AY264" s="211" t="s">
        <v>138</v>
      </c>
      <c r="BE264" s="249">
        <f t="shared" si="54"/>
        <v>0</v>
      </c>
      <c r="BF264" s="249">
        <f t="shared" si="55"/>
        <v>0</v>
      </c>
      <c r="BG264" s="249">
        <f t="shared" si="56"/>
        <v>0</v>
      </c>
      <c r="BH264" s="249">
        <f t="shared" si="57"/>
        <v>0</v>
      </c>
      <c r="BI264" s="249">
        <f t="shared" si="58"/>
        <v>0</v>
      </c>
      <c r="BJ264" s="211" t="s">
        <v>86</v>
      </c>
      <c r="BK264" s="249">
        <f t="shared" si="59"/>
        <v>0</v>
      </c>
      <c r="BL264" s="211" t="s">
        <v>202</v>
      </c>
      <c r="BM264" s="161" t="s">
        <v>1071</v>
      </c>
    </row>
    <row r="265" spans="2:65" s="2" customFormat="1" ht="66.75" customHeight="1">
      <c r="B265" s="246"/>
      <c r="C265" s="150" t="s">
        <v>607</v>
      </c>
      <c r="D265" s="150" t="s">
        <v>140</v>
      </c>
      <c r="E265" s="151" t="s">
        <v>2222</v>
      </c>
      <c r="F265" s="152" t="s">
        <v>2223</v>
      </c>
      <c r="G265" s="153" t="s">
        <v>299</v>
      </c>
      <c r="H265" s="154">
        <v>1</v>
      </c>
      <c r="I265" s="178"/>
      <c r="J265" s="155">
        <f t="shared" si="50"/>
        <v>0</v>
      </c>
      <c r="K265" s="247"/>
      <c r="L265" s="39"/>
      <c r="M265" s="157" t="s">
        <v>1</v>
      </c>
      <c r="N265" s="234" t="s">
        <v>39</v>
      </c>
      <c r="O265" s="248">
        <v>0</v>
      </c>
      <c r="P265" s="248">
        <f t="shared" si="51"/>
        <v>0</v>
      </c>
      <c r="Q265" s="248">
        <v>0</v>
      </c>
      <c r="R265" s="248">
        <f t="shared" si="52"/>
        <v>0</v>
      </c>
      <c r="S265" s="248">
        <v>0</v>
      </c>
      <c r="T265" s="160">
        <f t="shared" si="53"/>
        <v>0</v>
      </c>
      <c r="AR265" s="161" t="s">
        <v>202</v>
      </c>
      <c r="AT265" s="161" t="s">
        <v>140</v>
      </c>
      <c r="AU265" s="161" t="s">
        <v>86</v>
      </c>
      <c r="AY265" s="211" t="s">
        <v>138</v>
      </c>
      <c r="BE265" s="249">
        <f t="shared" si="54"/>
        <v>0</v>
      </c>
      <c r="BF265" s="249">
        <f t="shared" si="55"/>
        <v>0</v>
      </c>
      <c r="BG265" s="249">
        <f t="shared" si="56"/>
        <v>0</v>
      </c>
      <c r="BH265" s="249">
        <f t="shared" si="57"/>
        <v>0</v>
      </c>
      <c r="BI265" s="249">
        <f t="shared" si="58"/>
        <v>0</v>
      </c>
      <c r="BJ265" s="211" t="s">
        <v>86</v>
      </c>
      <c r="BK265" s="249">
        <f t="shared" si="59"/>
        <v>0</v>
      </c>
      <c r="BL265" s="211" t="s">
        <v>202</v>
      </c>
      <c r="BM265" s="161" t="s">
        <v>1079</v>
      </c>
    </row>
    <row r="266" spans="2:65" s="2" customFormat="1" ht="66.75" customHeight="1">
      <c r="B266" s="246"/>
      <c r="C266" s="150" t="s">
        <v>611</v>
      </c>
      <c r="D266" s="150" t="s">
        <v>140</v>
      </c>
      <c r="E266" s="151" t="s">
        <v>2224</v>
      </c>
      <c r="F266" s="152" t="s">
        <v>2225</v>
      </c>
      <c r="G266" s="153" t="s">
        <v>299</v>
      </c>
      <c r="H266" s="154">
        <v>1</v>
      </c>
      <c r="I266" s="178"/>
      <c r="J266" s="155">
        <f t="shared" si="50"/>
        <v>0</v>
      </c>
      <c r="K266" s="247"/>
      <c r="L266" s="39"/>
      <c r="M266" s="157" t="s">
        <v>1</v>
      </c>
      <c r="N266" s="234" t="s">
        <v>39</v>
      </c>
      <c r="O266" s="248">
        <v>0</v>
      </c>
      <c r="P266" s="248">
        <f t="shared" si="51"/>
        <v>0</v>
      </c>
      <c r="Q266" s="248">
        <v>0</v>
      </c>
      <c r="R266" s="248">
        <f t="shared" si="52"/>
        <v>0</v>
      </c>
      <c r="S266" s="248">
        <v>0</v>
      </c>
      <c r="T266" s="160">
        <f t="shared" si="53"/>
        <v>0</v>
      </c>
      <c r="AR266" s="161" t="s">
        <v>202</v>
      </c>
      <c r="AT266" s="161" t="s">
        <v>140</v>
      </c>
      <c r="AU266" s="161" t="s">
        <v>86</v>
      </c>
      <c r="AY266" s="211" t="s">
        <v>138</v>
      </c>
      <c r="BE266" s="249">
        <f t="shared" si="54"/>
        <v>0</v>
      </c>
      <c r="BF266" s="249">
        <f t="shared" si="55"/>
        <v>0</v>
      </c>
      <c r="BG266" s="249">
        <f t="shared" si="56"/>
        <v>0</v>
      </c>
      <c r="BH266" s="249">
        <f t="shared" si="57"/>
        <v>0</v>
      </c>
      <c r="BI266" s="249">
        <f t="shared" si="58"/>
        <v>0</v>
      </c>
      <c r="BJ266" s="211" t="s">
        <v>86</v>
      </c>
      <c r="BK266" s="249">
        <f t="shared" si="59"/>
        <v>0</v>
      </c>
      <c r="BL266" s="211" t="s">
        <v>202</v>
      </c>
      <c r="BM266" s="161" t="s">
        <v>1087</v>
      </c>
    </row>
    <row r="267" spans="2:65" s="2" customFormat="1" ht="62.65" customHeight="1">
      <c r="B267" s="246"/>
      <c r="C267" s="150" t="s">
        <v>615</v>
      </c>
      <c r="D267" s="150" t="s">
        <v>140</v>
      </c>
      <c r="E267" s="151" t="s">
        <v>2226</v>
      </c>
      <c r="F267" s="152" t="s">
        <v>2227</v>
      </c>
      <c r="G267" s="153" t="s">
        <v>299</v>
      </c>
      <c r="H267" s="154">
        <v>1</v>
      </c>
      <c r="I267" s="178"/>
      <c r="J267" s="155">
        <f t="shared" si="50"/>
        <v>0</v>
      </c>
      <c r="K267" s="247"/>
      <c r="L267" s="39"/>
      <c r="M267" s="157" t="s">
        <v>1</v>
      </c>
      <c r="N267" s="234" t="s">
        <v>39</v>
      </c>
      <c r="O267" s="248">
        <v>0</v>
      </c>
      <c r="P267" s="248">
        <f t="shared" si="51"/>
        <v>0</v>
      </c>
      <c r="Q267" s="248">
        <v>0</v>
      </c>
      <c r="R267" s="248">
        <f t="shared" si="52"/>
        <v>0</v>
      </c>
      <c r="S267" s="248">
        <v>0</v>
      </c>
      <c r="T267" s="160">
        <f t="shared" si="53"/>
        <v>0</v>
      </c>
      <c r="AR267" s="161" t="s">
        <v>202</v>
      </c>
      <c r="AT267" s="161" t="s">
        <v>140</v>
      </c>
      <c r="AU267" s="161" t="s">
        <v>86</v>
      </c>
      <c r="AY267" s="211" t="s">
        <v>138</v>
      </c>
      <c r="BE267" s="249">
        <f t="shared" si="54"/>
        <v>0</v>
      </c>
      <c r="BF267" s="249">
        <f t="shared" si="55"/>
        <v>0</v>
      </c>
      <c r="BG267" s="249">
        <f t="shared" si="56"/>
        <v>0</v>
      </c>
      <c r="BH267" s="249">
        <f t="shared" si="57"/>
        <v>0</v>
      </c>
      <c r="BI267" s="249">
        <f t="shared" si="58"/>
        <v>0</v>
      </c>
      <c r="BJ267" s="211" t="s">
        <v>86</v>
      </c>
      <c r="BK267" s="249">
        <f t="shared" si="59"/>
        <v>0</v>
      </c>
      <c r="BL267" s="211" t="s">
        <v>202</v>
      </c>
      <c r="BM267" s="161" t="s">
        <v>1095</v>
      </c>
    </row>
    <row r="268" spans="2:65" s="2" customFormat="1" ht="66.75" customHeight="1">
      <c r="B268" s="246"/>
      <c r="C268" s="150" t="s">
        <v>619</v>
      </c>
      <c r="D268" s="150" t="s">
        <v>140</v>
      </c>
      <c r="E268" s="151" t="s">
        <v>2228</v>
      </c>
      <c r="F268" s="152" t="s">
        <v>2229</v>
      </c>
      <c r="G268" s="153" t="s">
        <v>299</v>
      </c>
      <c r="H268" s="154">
        <v>18</v>
      </c>
      <c r="I268" s="178"/>
      <c r="J268" s="155">
        <f t="shared" si="50"/>
        <v>0</v>
      </c>
      <c r="K268" s="247"/>
      <c r="L268" s="39"/>
      <c r="M268" s="157" t="s">
        <v>1</v>
      </c>
      <c r="N268" s="234" t="s">
        <v>39</v>
      </c>
      <c r="O268" s="248">
        <v>0</v>
      </c>
      <c r="P268" s="248">
        <f t="shared" si="51"/>
        <v>0</v>
      </c>
      <c r="Q268" s="248">
        <v>0</v>
      </c>
      <c r="R268" s="248">
        <f t="shared" si="52"/>
        <v>0</v>
      </c>
      <c r="S268" s="248">
        <v>0</v>
      </c>
      <c r="T268" s="160">
        <f t="shared" si="53"/>
        <v>0</v>
      </c>
      <c r="AR268" s="161" t="s">
        <v>202</v>
      </c>
      <c r="AT268" s="161" t="s">
        <v>140</v>
      </c>
      <c r="AU268" s="161" t="s">
        <v>86</v>
      </c>
      <c r="AY268" s="211" t="s">
        <v>138</v>
      </c>
      <c r="BE268" s="249">
        <f t="shared" si="54"/>
        <v>0</v>
      </c>
      <c r="BF268" s="249">
        <f t="shared" si="55"/>
        <v>0</v>
      </c>
      <c r="BG268" s="249">
        <f t="shared" si="56"/>
        <v>0</v>
      </c>
      <c r="BH268" s="249">
        <f t="shared" si="57"/>
        <v>0</v>
      </c>
      <c r="BI268" s="249">
        <f t="shared" si="58"/>
        <v>0</v>
      </c>
      <c r="BJ268" s="211" t="s">
        <v>86</v>
      </c>
      <c r="BK268" s="249">
        <f t="shared" si="59"/>
        <v>0</v>
      </c>
      <c r="BL268" s="211" t="s">
        <v>202</v>
      </c>
      <c r="BM268" s="161" t="s">
        <v>1102</v>
      </c>
    </row>
    <row r="269" spans="2:65" s="2" customFormat="1" ht="66.75" customHeight="1">
      <c r="B269" s="246"/>
      <c r="C269" s="150" t="s">
        <v>623</v>
      </c>
      <c r="D269" s="150" t="s">
        <v>140</v>
      </c>
      <c r="E269" s="151" t="s">
        <v>2230</v>
      </c>
      <c r="F269" s="152" t="s">
        <v>2231</v>
      </c>
      <c r="G269" s="153" t="s">
        <v>299</v>
      </c>
      <c r="H269" s="154">
        <v>2</v>
      </c>
      <c r="I269" s="178"/>
      <c r="J269" s="155">
        <f t="shared" si="50"/>
        <v>0</v>
      </c>
      <c r="K269" s="247"/>
      <c r="L269" s="39"/>
      <c r="M269" s="157" t="s">
        <v>1</v>
      </c>
      <c r="N269" s="234" t="s">
        <v>39</v>
      </c>
      <c r="O269" s="248">
        <v>0</v>
      </c>
      <c r="P269" s="248">
        <f t="shared" si="51"/>
        <v>0</v>
      </c>
      <c r="Q269" s="248">
        <v>0</v>
      </c>
      <c r="R269" s="248">
        <f t="shared" si="52"/>
        <v>0</v>
      </c>
      <c r="S269" s="248">
        <v>0</v>
      </c>
      <c r="T269" s="160">
        <f t="shared" si="53"/>
        <v>0</v>
      </c>
      <c r="AR269" s="161" t="s">
        <v>202</v>
      </c>
      <c r="AT269" s="161" t="s">
        <v>140</v>
      </c>
      <c r="AU269" s="161" t="s">
        <v>86</v>
      </c>
      <c r="AY269" s="211" t="s">
        <v>138</v>
      </c>
      <c r="BE269" s="249">
        <f t="shared" si="54"/>
        <v>0</v>
      </c>
      <c r="BF269" s="249">
        <f t="shared" si="55"/>
        <v>0</v>
      </c>
      <c r="BG269" s="249">
        <f t="shared" si="56"/>
        <v>0</v>
      </c>
      <c r="BH269" s="249">
        <f t="shared" si="57"/>
        <v>0</v>
      </c>
      <c r="BI269" s="249">
        <f t="shared" si="58"/>
        <v>0</v>
      </c>
      <c r="BJ269" s="211" t="s">
        <v>86</v>
      </c>
      <c r="BK269" s="249">
        <f t="shared" si="59"/>
        <v>0</v>
      </c>
      <c r="BL269" s="211" t="s">
        <v>202</v>
      </c>
      <c r="BM269" s="161" t="s">
        <v>1110</v>
      </c>
    </row>
    <row r="270" spans="2:65" s="2" customFormat="1" ht="66.75" customHeight="1">
      <c r="B270" s="246"/>
      <c r="C270" s="150" t="s">
        <v>627</v>
      </c>
      <c r="D270" s="150" t="s">
        <v>140</v>
      </c>
      <c r="E270" s="151" t="s">
        <v>2232</v>
      </c>
      <c r="F270" s="152" t="s">
        <v>2233</v>
      </c>
      <c r="G270" s="153" t="s">
        <v>299</v>
      </c>
      <c r="H270" s="154">
        <v>2</v>
      </c>
      <c r="I270" s="178"/>
      <c r="J270" s="155">
        <f t="shared" si="50"/>
        <v>0</v>
      </c>
      <c r="K270" s="247"/>
      <c r="L270" s="39"/>
      <c r="M270" s="157" t="s">
        <v>1</v>
      </c>
      <c r="N270" s="234" t="s">
        <v>39</v>
      </c>
      <c r="O270" s="248">
        <v>0</v>
      </c>
      <c r="P270" s="248">
        <f t="shared" si="51"/>
        <v>0</v>
      </c>
      <c r="Q270" s="248">
        <v>0</v>
      </c>
      <c r="R270" s="248">
        <f t="shared" si="52"/>
        <v>0</v>
      </c>
      <c r="S270" s="248">
        <v>0</v>
      </c>
      <c r="T270" s="160">
        <f t="shared" si="53"/>
        <v>0</v>
      </c>
      <c r="AR270" s="161" t="s">
        <v>202</v>
      </c>
      <c r="AT270" s="161" t="s">
        <v>140</v>
      </c>
      <c r="AU270" s="161" t="s">
        <v>86</v>
      </c>
      <c r="AY270" s="211" t="s">
        <v>138</v>
      </c>
      <c r="BE270" s="249">
        <f t="shared" si="54"/>
        <v>0</v>
      </c>
      <c r="BF270" s="249">
        <f t="shared" si="55"/>
        <v>0</v>
      </c>
      <c r="BG270" s="249">
        <f t="shared" si="56"/>
        <v>0</v>
      </c>
      <c r="BH270" s="249">
        <f t="shared" si="57"/>
        <v>0</v>
      </c>
      <c r="BI270" s="249">
        <f t="shared" si="58"/>
        <v>0</v>
      </c>
      <c r="BJ270" s="211" t="s">
        <v>86</v>
      </c>
      <c r="BK270" s="249">
        <f t="shared" si="59"/>
        <v>0</v>
      </c>
      <c r="BL270" s="211" t="s">
        <v>202</v>
      </c>
      <c r="BM270" s="161" t="s">
        <v>1117</v>
      </c>
    </row>
    <row r="271" spans="2:65" s="2" customFormat="1" ht="66.75" customHeight="1">
      <c r="B271" s="246"/>
      <c r="C271" s="150" t="s">
        <v>631</v>
      </c>
      <c r="D271" s="150" t="s">
        <v>140</v>
      </c>
      <c r="E271" s="151" t="s">
        <v>2234</v>
      </c>
      <c r="F271" s="152" t="s">
        <v>2235</v>
      </c>
      <c r="G271" s="153" t="s">
        <v>299</v>
      </c>
      <c r="H271" s="154">
        <v>2</v>
      </c>
      <c r="I271" s="178"/>
      <c r="J271" s="155">
        <f t="shared" si="50"/>
        <v>0</v>
      </c>
      <c r="K271" s="247"/>
      <c r="L271" s="39"/>
      <c r="M271" s="157" t="s">
        <v>1</v>
      </c>
      <c r="N271" s="234" t="s">
        <v>39</v>
      </c>
      <c r="O271" s="248">
        <v>0</v>
      </c>
      <c r="P271" s="248">
        <f t="shared" si="51"/>
        <v>0</v>
      </c>
      <c r="Q271" s="248">
        <v>0</v>
      </c>
      <c r="R271" s="248">
        <f t="shared" si="52"/>
        <v>0</v>
      </c>
      <c r="S271" s="248">
        <v>0</v>
      </c>
      <c r="T271" s="160">
        <f t="shared" si="53"/>
        <v>0</v>
      </c>
      <c r="AR271" s="161" t="s">
        <v>202</v>
      </c>
      <c r="AT271" s="161" t="s">
        <v>140</v>
      </c>
      <c r="AU271" s="161" t="s">
        <v>86</v>
      </c>
      <c r="AY271" s="211" t="s">
        <v>138</v>
      </c>
      <c r="BE271" s="249">
        <f t="shared" si="54"/>
        <v>0</v>
      </c>
      <c r="BF271" s="249">
        <f t="shared" si="55"/>
        <v>0</v>
      </c>
      <c r="BG271" s="249">
        <f t="shared" si="56"/>
        <v>0</v>
      </c>
      <c r="BH271" s="249">
        <f t="shared" si="57"/>
        <v>0</v>
      </c>
      <c r="BI271" s="249">
        <f t="shared" si="58"/>
        <v>0</v>
      </c>
      <c r="BJ271" s="211" t="s">
        <v>86</v>
      </c>
      <c r="BK271" s="249">
        <f t="shared" si="59"/>
        <v>0</v>
      </c>
      <c r="BL271" s="211" t="s">
        <v>202</v>
      </c>
      <c r="BM271" s="161" t="s">
        <v>1124</v>
      </c>
    </row>
    <row r="272" spans="2:65" s="2" customFormat="1" ht="66.75" customHeight="1">
      <c r="B272" s="246"/>
      <c r="C272" s="150" t="s">
        <v>635</v>
      </c>
      <c r="D272" s="150" t="s">
        <v>140</v>
      </c>
      <c r="E272" s="151" t="s">
        <v>2236</v>
      </c>
      <c r="F272" s="152" t="s">
        <v>2237</v>
      </c>
      <c r="G272" s="153" t="s">
        <v>299</v>
      </c>
      <c r="H272" s="154">
        <v>1</v>
      </c>
      <c r="I272" s="178"/>
      <c r="J272" s="155">
        <f t="shared" si="50"/>
        <v>0</v>
      </c>
      <c r="K272" s="247"/>
      <c r="L272" s="39"/>
      <c r="M272" s="157" t="s">
        <v>1</v>
      </c>
      <c r="N272" s="234" t="s">
        <v>39</v>
      </c>
      <c r="O272" s="248">
        <v>0</v>
      </c>
      <c r="P272" s="248">
        <f t="shared" si="51"/>
        <v>0</v>
      </c>
      <c r="Q272" s="248">
        <v>0</v>
      </c>
      <c r="R272" s="248">
        <f t="shared" si="52"/>
        <v>0</v>
      </c>
      <c r="S272" s="248">
        <v>0</v>
      </c>
      <c r="T272" s="160">
        <f t="shared" si="53"/>
        <v>0</v>
      </c>
      <c r="AR272" s="161" t="s">
        <v>202</v>
      </c>
      <c r="AT272" s="161" t="s">
        <v>140</v>
      </c>
      <c r="AU272" s="161" t="s">
        <v>86</v>
      </c>
      <c r="AY272" s="211" t="s">
        <v>138</v>
      </c>
      <c r="BE272" s="249">
        <f t="shared" si="54"/>
        <v>0</v>
      </c>
      <c r="BF272" s="249">
        <f t="shared" si="55"/>
        <v>0</v>
      </c>
      <c r="BG272" s="249">
        <f t="shared" si="56"/>
        <v>0</v>
      </c>
      <c r="BH272" s="249">
        <f t="shared" si="57"/>
        <v>0</v>
      </c>
      <c r="BI272" s="249">
        <f t="shared" si="58"/>
        <v>0</v>
      </c>
      <c r="BJ272" s="211" t="s">
        <v>86</v>
      </c>
      <c r="BK272" s="249">
        <f t="shared" si="59"/>
        <v>0</v>
      </c>
      <c r="BL272" s="211" t="s">
        <v>202</v>
      </c>
      <c r="BM272" s="161" t="s">
        <v>1131</v>
      </c>
    </row>
    <row r="273" spans="2:65" s="2" customFormat="1" ht="55.5" customHeight="1">
      <c r="B273" s="246"/>
      <c r="C273" s="150" t="s">
        <v>639</v>
      </c>
      <c r="D273" s="150" t="s">
        <v>140</v>
      </c>
      <c r="E273" s="151" t="s">
        <v>2238</v>
      </c>
      <c r="F273" s="152" t="s">
        <v>2239</v>
      </c>
      <c r="G273" s="153" t="s">
        <v>299</v>
      </c>
      <c r="H273" s="154">
        <v>1</v>
      </c>
      <c r="I273" s="178"/>
      <c r="J273" s="155">
        <f t="shared" si="50"/>
        <v>0</v>
      </c>
      <c r="K273" s="247"/>
      <c r="L273" s="39"/>
      <c r="M273" s="157" t="s">
        <v>1</v>
      </c>
      <c r="N273" s="234" t="s">
        <v>39</v>
      </c>
      <c r="O273" s="248">
        <v>0</v>
      </c>
      <c r="P273" s="248">
        <f t="shared" si="51"/>
        <v>0</v>
      </c>
      <c r="Q273" s="248">
        <v>0</v>
      </c>
      <c r="R273" s="248">
        <f t="shared" si="52"/>
        <v>0</v>
      </c>
      <c r="S273" s="248">
        <v>0</v>
      </c>
      <c r="T273" s="160">
        <f t="shared" si="53"/>
        <v>0</v>
      </c>
      <c r="AR273" s="161" t="s">
        <v>202</v>
      </c>
      <c r="AT273" s="161" t="s">
        <v>140</v>
      </c>
      <c r="AU273" s="161" t="s">
        <v>86</v>
      </c>
      <c r="AY273" s="211" t="s">
        <v>138</v>
      </c>
      <c r="BE273" s="249">
        <f t="shared" si="54"/>
        <v>0</v>
      </c>
      <c r="BF273" s="249">
        <f t="shared" si="55"/>
        <v>0</v>
      </c>
      <c r="BG273" s="249">
        <f t="shared" si="56"/>
        <v>0</v>
      </c>
      <c r="BH273" s="249">
        <f t="shared" si="57"/>
        <v>0</v>
      </c>
      <c r="BI273" s="249">
        <f t="shared" si="58"/>
        <v>0</v>
      </c>
      <c r="BJ273" s="211" t="s">
        <v>86</v>
      </c>
      <c r="BK273" s="249">
        <f t="shared" si="59"/>
        <v>0</v>
      </c>
      <c r="BL273" s="211" t="s">
        <v>202</v>
      </c>
      <c r="BM273" s="161" t="s">
        <v>1139</v>
      </c>
    </row>
    <row r="274" spans="2:65" s="2" customFormat="1" ht="66.75" customHeight="1">
      <c r="B274" s="246"/>
      <c r="C274" s="150" t="s">
        <v>643</v>
      </c>
      <c r="D274" s="150" t="s">
        <v>140</v>
      </c>
      <c r="E274" s="151" t="s">
        <v>2240</v>
      </c>
      <c r="F274" s="152" t="s">
        <v>2241</v>
      </c>
      <c r="G274" s="153" t="s">
        <v>299</v>
      </c>
      <c r="H274" s="154">
        <v>17</v>
      </c>
      <c r="I274" s="178"/>
      <c r="J274" s="155">
        <f t="shared" si="50"/>
        <v>0</v>
      </c>
      <c r="K274" s="247"/>
      <c r="L274" s="39"/>
      <c r="M274" s="157" t="s">
        <v>1</v>
      </c>
      <c r="N274" s="234" t="s">
        <v>39</v>
      </c>
      <c r="O274" s="248">
        <v>0</v>
      </c>
      <c r="P274" s="248">
        <f t="shared" si="51"/>
        <v>0</v>
      </c>
      <c r="Q274" s="248">
        <v>0</v>
      </c>
      <c r="R274" s="248">
        <f t="shared" si="52"/>
        <v>0</v>
      </c>
      <c r="S274" s="248">
        <v>0</v>
      </c>
      <c r="T274" s="160">
        <f t="shared" si="53"/>
        <v>0</v>
      </c>
      <c r="AR274" s="161" t="s">
        <v>202</v>
      </c>
      <c r="AT274" s="161" t="s">
        <v>140</v>
      </c>
      <c r="AU274" s="161" t="s">
        <v>86</v>
      </c>
      <c r="AY274" s="211" t="s">
        <v>138</v>
      </c>
      <c r="BE274" s="249">
        <f t="shared" si="54"/>
        <v>0</v>
      </c>
      <c r="BF274" s="249">
        <f t="shared" si="55"/>
        <v>0</v>
      </c>
      <c r="BG274" s="249">
        <f t="shared" si="56"/>
        <v>0</v>
      </c>
      <c r="BH274" s="249">
        <f t="shared" si="57"/>
        <v>0</v>
      </c>
      <c r="BI274" s="249">
        <f t="shared" si="58"/>
        <v>0</v>
      </c>
      <c r="BJ274" s="211" t="s">
        <v>86</v>
      </c>
      <c r="BK274" s="249">
        <f t="shared" si="59"/>
        <v>0</v>
      </c>
      <c r="BL274" s="211" t="s">
        <v>202</v>
      </c>
      <c r="BM274" s="161" t="s">
        <v>1147</v>
      </c>
    </row>
    <row r="275" spans="2:65" s="2" customFormat="1" ht="66.75" customHeight="1">
      <c r="B275" s="246"/>
      <c r="C275" s="150" t="s">
        <v>647</v>
      </c>
      <c r="D275" s="150" t="s">
        <v>140</v>
      </c>
      <c r="E275" s="151" t="s">
        <v>2242</v>
      </c>
      <c r="F275" s="152" t="s">
        <v>2243</v>
      </c>
      <c r="G275" s="153" t="s">
        <v>299</v>
      </c>
      <c r="H275" s="154">
        <v>2</v>
      </c>
      <c r="I275" s="178"/>
      <c r="J275" s="155">
        <f t="shared" si="50"/>
        <v>0</v>
      </c>
      <c r="K275" s="247"/>
      <c r="L275" s="39"/>
      <c r="M275" s="157" t="s">
        <v>1</v>
      </c>
      <c r="N275" s="234" t="s">
        <v>39</v>
      </c>
      <c r="O275" s="248">
        <v>0</v>
      </c>
      <c r="P275" s="248">
        <f t="shared" si="51"/>
        <v>0</v>
      </c>
      <c r="Q275" s="248">
        <v>0</v>
      </c>
      <c r="R275" s="248">
        <f t="shared" si="52"/>
        <v>0</v>
      </c>
      <c r="S275" s="248">
        <v>0</v>
      </c>
      <c r="T275" s="160">
        <f t="shared" si="53"/>
        <v>0</v>
      </c>
      <c r="AR275" s="161" t="s">
        <v>202</v>
      </c>
      <c r="AT275" s="161" t="s">
        <v>140</v>
      </c>
      <c r="AU275" s="161" t="s">
        <v>86</v>
      </c>
      <c r="AY275" s="211" t="s">
        <v>138</v>
      </c>
      <c r="BE275" s="249">
        <f t="shared" si="54"/>
        <v>0</v>
      </c>
      <c r="BF275" s="249">
        <f t="shared" si="55"/>
        <v>0</v>
      </c>
      <c r="BG275" s="249">
        <f t="shared" si="56"/>
        <v>0</v>
      </c>
      <c r="BH275" s="249">
        <f t="shared" si="57"/>
        <v>0</v>
      </c>
      <c r="BI275" s="249">
        <f t="shared" si="58"/>
        <v>0</v>
      </c>
      <c r="BJ275" s="211" t="s">
        <v>86</v>
      </c>
      <c r="BK275" s="249">
        <f t="shared" si="59"/>
        <v>0</v>
      </c>
      <c r="BL275" s="211" t="s">
        <v>202</v>
      </c>
      <c r="BM275" s="161" t="s">
        <v>1154</v>
      </c>
    </row>
    <row r="276" spans="2:65" s="2" customFormat="1" ht="66.75" customHeight="1">
      <c r="B276" s="246"/>
      <c r="C276" s="150" t="s">
        <v>651</v>
      </c>
      <c r="D276" s="150" t="s">
        <v>140</v>
      </c>
      <c r="E276" s="151" t="s">
        <v>2244</v>
      </c>
      <c r="F276" s="152" t="s">
        <v>2245</v>
      </c>
      <c r="G276" s="153" t="s">
        <v>299</v>
      </c>
      <c r="H276" s="154">
        <v>2</v>
      </c>
      <c r="I276" s="178"/>
      <c r="J276" s="155">
        <f t="shared" si="50"/>
        <v>0</v>
      </c>
      <c r="K276" s="247"/>
      <c r="L276" s="39"/>
      <c r="M276" s="157" t="s">
        <v>1</v>
      </c>
      <c r="N276" s="234" t="s">
        <v>39</v>
      </c>
      <c r="O276" s="248">
        <v>0</v>
      </c>
      <c r="P276" s="248">
        <f t="shared" si="51"/>
        <v>0</v>
      </c>
      <c r="Q276" s="248">
        <v>0</v>
      </c>
      <c r="R276" s="248">
        <f t="shared" si="52"/>
        <v>0</v>
      </c>
      <c r="S276" s="248">
        <v>0</v>
      </c>
      <c r="T276" s="160">
        <f t="shared" si="53"/>
        <v>0</v>
      </c>
      <c r="AR276" s="161" t="s">
        <v>202</v>
      </c>
      <c r="AT276" s="161" t="s">
        <v>140</v>
      </c>
      <c r="AU276" s="161" t="s">
        <v>86</v>
      </c>
      <c r="AY276" s="211" t="s">
        <v>138</v>
      </c>
      <c r="BE276" s="249">
        <f t="shared" si="54"/>
        <v>0</v>
      </c>
      <c r="BF276" s="249">
        <f t="shared" si="55"/>
        <v>0</v>
      </c>
      <c r="BG276" s="249">
        <f t="shared" si="56"/>
        <v>0</v>
      </c>
      <c r="BH276" s="249">
        <f t="shared" si="57"/>
        <v>0</v>
      </c>
      <c r="BI276" s="249">
        <f t="shared" si="58"/>
        <v>0</v>
      </c>
      <c r="BJ276" s="211" t="s">
        <v>86</v>
      </c>
      <c r="BK276" s="249">
        <f t="shared" si="59"/>
        <v>0</v>
      </c>
      <c r="BL276" s="211" t="s">
        <v>202</v>
      </c>
      <c r="BM276" s="161" t="s">
        <v>1162</v>
      </c>
    </row>
    <row r="277" spans="2:65" s="2" customFormat="1" ht="66.75" customHeight="1">
      <c r="B277" s="246"/>
      <c r="C277" s="150" t="s">
        <v>655</v>
      </c>
      <c r="D277" s="150" t="s">
        <v>140</v>
      </c>
      <c r="E277" s="151" t="s">
        <v>2246</v>
      </c>
      <c r="F277" s="152" t="s">
        <v>2247</v>
      </c>
      <c r="G277" s="153" t="s">
        <v>299</v>
      </c>
      <c r="H277" s="154">
        <v>2</v>
      </c>
      <c r="I277" s="178"/>
      <c r="J277" s="155">
        <f t="shared" si="50"/>
        <v>0</v>
      </c>
      <c r="K277" s="247"/>
      <c r="L277" s="39"/>
      <c r="M277" s="157" t="s">
        <v>1</v>
      </c>
      <c r="N277" s="234" t="s">
        <v>39</v>
      </c>
      <c r="O277" s="248">
        <v>0</v>
      </c>
      <c r="P277" s="248">
        <f t="shared" si="51"/>
        <v>0</v>
      </c>
      <c r="Q277" s="248">
        <v>0</v>
      </c>
      <c r="R277" s="248">
        <f t="shared" si="52"/>
        <v>0</v>
      </c>
      <c r="S277" s="248">
        <v>0</v>
      </c>
      <c r="T277" s="160">
        <f t="shared" si="53"/>
        <v>0</v>
      </c>
      <c r="AR277" s="161" t="s">
        <v>202</v>
      </c>
      <c r="AT277" s="161" t="s">
        <v>140</v>
      </c>
      <c r="AU277" s="161" t="s">
        <v>86</v>
      </c>
      <c r="AY277" s="211" t="s">
        <v>138</v>
      </c>
      <c r="BE277" s="249">
        <f t="shared" si="54"/>
        <v>0</v>
      </c>
      <c r="BF277" s="249">
        <f t="shared" si="55"/>
        <v>0</v>
      </c>
      <c r="BG277" s="249">
        <f t="shared" si="56"/>
        <v>0</v>
      </c>
      <c r="BH277" s="249">
        <f t="shared" si="57"/>
        <v>0</v>
      </c>
      <c r="BI277" s="249">
        <f t="shared" si="58"/>
        <v>0</v>
      </c>
      <c r="BJ277" s="211" t="s">
        <v>86</v>
      </c>
      <c r="BK277" s="249">
        <f t="shared" si="59"/>
        <v>0</v>
      </c>
      <c r="BL277" s="211" t="s">
        <v>202</v>
      </c>
      <c r="BM277" s="161" t="s">
        <v>1169</v>
      </c>
    </row>
    <row r="278" spans="2:65" s="2" customFormat="1" ht="66.75" customHeight="1">
      <c r="B278" s="246"/>
      <c r="C278" s="150" t="s">
        <v>659</v>
      </c>
      <c r="D278" s="150" t="s">
        <v>140</v>
      </c>
      <c r="E278" s="151" t="s">
        <v>2248</v>
      </c>
      <c r="F278" s="152" t="s">
        <v>2249</v>
      </c>
      <c r="G278" s="153" t="s">
        <v>299</v>
      </c>
      <c r="H278" s="154">
        <v>7</v>
      </c>
      <c r="I278" s="178"/>
      <c r="J278" s="155">
        <f t="shared" si="50"/>
        <v>0</v>
      </c>
      <c r="K278" s="247"/>
      <c r="L278" s="39"/>
      <c r="M278" s="157" t="s">
        <v>1</v>
      </c>
      <c r="N278" s="234" t="s">
        <v>39</v>
      </c>
      <c r="O278" s="248">
        <v>0</v>
      </c>
      <c r="P278" s="248">
        <f t="shared" si="51"/>
        <v>0</v>
      </c>
      <c r="Q278" s="248">
        <v>0</v>
      </c>
      <c r="R278" s="248">
        <f t="shared" si="52"/>
        <v>0</v>
      </c>
      <c r="S278" s="248">
        <v>0</v>
      </c>
      <c r="T278" s="160">
        <f t="shared" si="53"/>
        <v>0</v>
      </c>
      <c r="AR278" s="161" t="s">
        <v>202</v>
      </c>
      <c r="AT278" s="161" t="s">
        <v>140</v>
      </c>
      <c r="AU278" s="161" t="s">
        <v>86</v>
      </c>
      <c r="AY278" s="211" t="s">
        <v>138</v>
      </c>
      <c r="BE278" s="249">
        <f t="shared" si="54"/>
        <v>0</v>
      </c>
      <c r="BF278" s="249">
        <f t="shared" si="55"/>
        <v>0</v>
      </c>
      <c r="BG278" s="249">
        <f t="shared" si="56"/>
        <v>0</v>
      </c>
      <c r="BH278" s="249">
        <f t="shared" si="57"/>
        <v>0</v>
      </c>
      <c r="BI278" s="249">
        <f t="shared" si="58"/>
        <v>0</v>
      </c>
      <c r="BJ278" s="211" t="s">
        <v>86</v>
      </c>
      <c r="BK278" s="249">
        <f t="shared" si="59"/>
        <v>0</v>
      </c>
      <c r="BL278" s="211" t="s">
        <v>202</v>
      </c>
      <c r="BM278" s="161" t="s">
        <v>1176</v>
      </c>
    </row>
    <row r="279" spans="2:65" s="2" customFormat="1" ht="66.75" customHeight="1">
      <c r="B279" s="246"/>
      <c r="C279" s="150" t="s">
        <v>663</v>
      </c>
      <c r="D279" s="150" t="s">
        <v>140</v>
      </c>
      <c r="E279" s="151" t="s">
        <v>2250</v>
      </c>
      <c r="F279" s="152" t="s">
        <v>2251</v>
      </c>
      <c r="G279" s="153" t="s">
        <v>299</v>
      </c>
      <c r="H279" s="154">
        <v>4</v>
      </c>
      <c r="I279" s="178"/>
      <c r="J279" s="155">
        <f t="shared" si="50"/>
        <v>0</v>
      </c>
      <c r="K279" s="247"/>
      <c r="L279" s="39"/>
      <c r="M279" s="157" t="s">
        <v>1</v>
      </c>
      <c r="N279" s="234" t="s">
        <v>39</v>
      </c>
      <c r="O279" s="248">
        <v>0</v>
      </c>
      <c r="P279" s="248">
        <f t="shared" si="51"/>
        <v>0</v>
      </c>
      <c r="Q279" s="248">
        <v>0</v>
      </c>
      <c r="R279" s="248">
        <f t="shared" si="52"/>
        <v>0</v>
      </c>
      <c r="S279" s="248">
        <v>0</v>
      </c>
      <c r="T279" s="160">
        <f t="shared" si="53"/>
        <v>0</v>
      </c>
      <c r="AR279" s="161" t="s">
        <v>202</v>
      </c>
      <c r="AT279" s="161" t="s">
        <v>140</v>
      </c>
      <c r="AU279" s="161" t="s">
        <v>86</v>
      </c>
      <c r="AY279" s="211" t="s">
        <v>138</v>
      </c>
      <c r="BE279" s="249">
        <f t="shared" si="54"/>
        <v>0</v>
      </c>
      <c r="BF279" s="249">
        <f t="shared" si="55"/>
        <v>0</v>
      </c>
      <c r="BG279" s="249">
        <f t="shared" si="56"/>
        <v>0</v>
      </c>
      <c r="BH279" s="249">
        <f t="shared" si="57"/>
        <v>0</v>
      </c>
      <c r="BI279" s="249">
        <f t="shared" si="58"/>
        <v>0</v>
      </c>
      <c r="BJ279" s="211" t="s">
        <v>86</v>
      </c>
      <c r="BK279" s="249">
        <f t="shared" si="59"/>
        <v>0</v>
      </c>
      <c r="BL279" s="211" t="s">
        <v>202</v>
      </c>
      <c r="BM279" s="161" t="s">
        <v>1184</v>
      </c>
    </row>
    <row r="280" spans="2:65" s="2" customFormat="1" ht="66.75" customHeight="1">
      <c r="B280" s="246"/>
      <c r="C280" s="150" t="s">
        <v>667</v>
      </c>
      <c r="D280" s="150" t="s">
        <v>140</v>
      </c>
      <c r="E280" s="151" t="s">
        <v>2252</v>
      </c>
      <c r="F280" s="152" t="s">
        <v>2253</v>
      </c>
      <c r="G280" s="153" t="s">
        <v>299</v>
      </c>
      <c r="H280" s="154">
        <v>2</v>
      </c>
      <c r="I280" s="178"/>
      <c r="J280" s="155">
        <f t="shared" si="50"/>
        <v>0</v>
      </c>
      <c r="K280" s="247"/>
      <c r="L280" s="39"/>
      <c r="M280" s="157" t="s">
        <v>1</v>
      </c>
      <c r="N280" s="234" t="s">
        <v>39</v>
      </c>
      <c r="O280" s="248">
        <v>0</v>
      </c>
      <c r="P280" s="248">
        <f t="shared" si="51"/>
        <v>0</v>
      </c>
      <c r="Q280" s="248">
        <v>0</v>
      </c>
      <c r="R280" s="248">
        <f t="shared" si="52"/>
        <v>0</v>
      </c>
      <c r="S280" s="248">
        <v>0</v>
      </c>
      <c r="T280" s="160">
        <f t="shared" si="53"/>
        <v>0</v>
      </c>
      <c r="AR280" s="161" t="s">
        <v>202</v>
      </c>
      <c r="AT280" s="161" t="s">
        <v>140</v>
      </c>
      <c r="AU280" s="161" t="s">
        <v>86</v>
      </c>
      <c r="AY280" s="211" t="s">
        <v>138</v>
      </c>
      <c r="BE280" s="249">
        <f t="shared" si="54"/>
        <v>0</v>
      </c>
      <c r="BF280" s="249">
        <f t="shared" si="55"/>
        <v>0</v>
      </c>
      <c r="BG280" s="249">
        <f t="shared" si="56"/>
        <v>0</v>
      </c>
      <c r="BH280" s="249">
        <f t="shared" si="57"/>
        <v>0</v>
      </c>
      <c r="BI280" s="249">
        <f t="shared" si="58"/>
        <v>0</v>
      </c>
      <c r="BJ280" s="211" t="s">
        <v>86</v>
      </c>
      <c r="BK280" s="249">
        <f t="shared" si="59"/>
        <v>0</v>
      </c>
      <c r="BL280" s="211" t="s">
        <v>202</v>
      </c>
      <c r="BM280" s="161" t="s">
        <v>1191</v>
      </c>
    </row>
    <row r="281" spans="2:65" s="2" customFormat="1" ht="24.2" customHeight="1">
      <c r="B281" s="246"/>
      <c r="C281" s="150" t="s">
        <v>671</v>
      </c>
      <c r="D281" s="150" t="s">
        <v>140</v>
      </c>
      <c r="E281" s="151" t="s">
        <v>1301</v>
      </c>
      <c r="F281" s="152" t="s">
        <v>1302</v>
      </c>
      <c r="G281" s="153" t="s">
        <v>895</v>
      </c>
      <c r="H281" s="177"/>
      <c r="I281" s="178"/>
      <c r="J281" s="155">
        <f t="shared" si="50"/>
        <v>0</v>
      </c>
      <c r="K281" s="247"/>
      <c r="L281" s="39"/>
      <c r="M281" s="157" t="s">
        <v>1</v>
      </c>
      <c r="N281" s="234" t="s">
        <v>39</v>
      </c>
      <c r="O281" s="248">
        <v>0</v>
      </c>
      <c r="P281" s="248">
        <f t="shared" si="51"/>
        <v>0</v>
      </c>
      <c r="Q281" s="248">
        <v>0</v>
      </c>
      <c r="R281" s="248">
        <f t="shared" si="52"/>
        <v>0</v>
      </c>
      <c r="S281" s="248">
        <v>0</v>
      </c>
      <c r="T281" s="160">
        <f t="shared" si="53"/>
        <v>0</v>
      </c>
      <c r="AR281" s="161" t="s">
        <v>202</v>
      </c>
      <c r="AT281" s="161" t="s">
        <v>140</v>
      </c>
      <c r="AU281" s="161" t="s">
        <v>86</v>
      </c>
      <c r="AY281" s="211" t="s">
        <v>138</v>
      </c>
      <c r="BE281" s="249">
        <f t="shared" si="54"/>
        <v>0</v>
      </c>
      <c r="BF281" s="249">
        <f t="shared" si="55"/>
        <v>0</v>
      </c>
      <c r="BG281" s="249">
        <f t="shared" si="56"/>
        <v>0</v>
      </c>
      <c r="BH281" s="249">
        <f t="shared" si="57"/>
        <v>0</v>
      </c>
      <c r="BI281" s="249">
        <f t="shared" si="58"/>
        <v>0</v>
      </c>
      <c r="BJ281" s="211" t="s">
        <v>86</v>
      </c>
      <c r="BK281" s="249">
        <f t="shared" si="59"/>
        <v>0</v>
      </c>
      <c r="BL281" s="211" t="s">
        <v>202</v>
      </c>
      <c r="BM281" s="161" t="s">
        <v>1198</v>
      </c>
    </row>
    <row r="282" spans="2:65" s="239" customFormat="1" ht="22.9" customHeight="1">
      <c r="B282" s="240"/>
      <c r="D282" s="138" t="s">
        <v>72</v>
      </c>
      <c r="E282" s="147" t="s">
        <v>1304</v>
      </c>
      <c r="F282" s="147" t="s">
        <v>1305</v>
      </c>
      <c r="J282" s="245">
        <f>BK282</f>
        <v>0</v>
      </c>
      <c r="L282" s="240"/>
      <c r="M282" s="242"/>
      <c r="P282" s="243">
        <f>SUM(P283:P294)</f>
        <v>0</v>
      </c>
      <c r="R282" s="243">
        <f>SUM(R283:R294)</f>
        <v>0</v>
      </c>
      <c r="T282" s="244">
        <f>SUM(T283:T294)</f>
        <v>0</v>
      </c>
      <c r="AR282" s="138" t="s">
        <v>86</v>
      </c>
      <c r="AT282" s="145" t="s">
        <v>72</v>
      </c>
      <c r="AU282" s="145" t="s">
        <v>80</v>
      </c>
      <c r="AY282" s="138" t="s">
        <v>138</v>
      </c>
      <c r="BK282" s="146">
        <f>SUM(BK283:BK294)</f>
        <v>0</v>
      </c>
    </row>
    <row r="283" spans="2:65" s="2" customFormat="1" ht="66.75" customHeight="1">
      <c r="B283" s="246"/>
      <c r="C283" s="150" t="s">
        <v>675</v>
      </c>
      <c r="D283" s="150" t="s">
        <v>140</v>
      </c>
      <c r="E283" s="151" t="s">
        <v>2254</v>
      </c>
      <c r="F283" s="152" t="s">
        <v>2255</v>
      </c>
      <c r="G283" s="153" t="s">
        <v>299</v>
      </c>
      <c r="H283" s="154">
        <v>1</v>
      </c>
      <c r="I283" s="178"/>
      <c r="J283" s="155">
        <f t="shared" ref="J283:J294" si="60">ROUND(I283*H283,2)</f>
        <v>0</v>
      </c>
      <c r="K283" s="247"/>
      <c r="L283" s="39"/>
      <c r="M283" s="157" t="s">
        <v>1</v>
      </c>
      <c r="N283" s="234" t="s">
        <v>39</v>
      </c>
      <c r="O283" s="248">
        <v>0</v>
      </c>
      <c r="P283" s="248">
        <f t="shared" ref="P283:P294" si="61">O283*H283</f>
        <v>0</v>
      </c>
      <c r="Q283" s="248">
        <v>0</v>
      </c>
      <c r="R283" s="248">
        <f t="shared" ref="R283:R294" si="62">Q283*H283</f>
        <v>0</v>
      </c>
      <c r="S283" s="248">
        <v>0</v>
      </c>
      <c r="T283" s="160">
        <f t="shared" ref="T283:T294" si="63">S283*H283</f>
        <v>0</v>
      </c>
      <c r="AR283" s="161" t="s">
        <v>202</v>
      </c>
      <c r="AT283" s="161" t="s">
        <v>140</v>
      </c>
      <c r="AU283" s="161" t="s">
        <v>86</v>
      </c>
      <c r="AY283" s="211" t="s">
        <v>138</v>
      </c>
      <c r="BE283" s="249">
        <f t="shared" ref="BE283:BE294" si="64">IF(N283="základná",J283,0)</f>
        <v>0</v>
      </c>
      <c r="BF283" s="249">
        <f t="shared" ref="BF283:BF294" si="65">IF(N283="znížená",J283,0)</f>
        <v>0</v>
      </c>
      <c r="BG283" s="249">
        <f t="shared" ref="BG283:BG294" si="66">IF(N283="zákl. prenesená",J283,0)</f>
        <v>0</v>
      </c>
      <c r="BH283" s="249">
        <f t="shared" ref="BH283:BH294" si="67">IF(N283="zníž. prenesená",J283,0)</f>
        <v>0</v>
      </c>
      <c r="BI283" s="249">
        <f t="shared" ref="BI283:BI294" si="68">IF(N283="nulová",J283,0)</f>
        <v>0</v>
      </c>
      <c r="BJ283" s="211" t="s">
        <v>86</v>
      </c>
      <c r="BK283" s="249">
        <f t="shared" ref="BK283:BK294" si="69">ROUND(I283*H283,2)</f>
        <v>0</v>
      </c>
      <c r="BL283" s="211" t="s">
        <v>202</v>
      </c>
      <c r="BM283" s="161" t="s">
        <v>1205</v>
      </c>
    </row>
    <row r="284" spans="2:65" s="2" customFormat="1" ht="66.75" customHeight="1">
      <c r="B284" s="246"/>
      <c r="C284" s="150" t="s">
        <v>679</v>
      </c>
      <c r="D284" s="150" t="s">
        <v>140</v>
      </c>
      <c r="E284" s="151" t="s">
        <v>2256</v>
      </c>
      <c r="F284" s="152" t="s">
        <v>2257</v>
      </c>
      <c r="G284" s="153" t="s">
        <v>299</v>
      </c>
      <c r="H284" s="154">
        <v>1</v>
      </c>
      <c r="I284" s="178"/>
      <c r="J284" s="155">
        <f t="shared" si="60"/>
        <v>0</v>
      </c>
      <c r="K284" s="247"/>
      <c r="L284" s="39"/>
      <c r="M284" s="157" t="s">
        <v>1</v>
      </c>
      <c r="N284" s="234" t="s">
        <v>39</v>
      </c>
      <c r="O284" s="248">
        <v>0</v>
      </c>
      <c r="P284" s="248">
        <f t="shared" si="61"/>
        <v>0</v>
      </c>
      <c r="Q284" s="248">
        <v>0</v>
      </c>
      <c r="R284" s="248">
        <f t="shared" si="62"/>
        <v>0</v>
      </c>
      <c r="S284" s="248">
        <v>0</v>
      </c>
      <c r="T284" s="160">
        <f t="shared" si="63"/>
        <v>0</v>
      </c>
      <c r="AR284" s="161" t="s">
        <v>202</v>
      </c>
      <c r="AT284" s="161" t="s">
        <v>140</v>
      </c>
      <c r="AU284" s="161" t="s">
        <v>86</v>
      </c>
      <c r="AY284" s="211" t="s">
        <v>138</v>
      </c>
      <c r="BE284" s="249">
        <f t="shared" si="64"/>
        <v>0</v>
      </c>
      <c r="BF284" s="249">
        <f t="shared" si="65"/>
        <v>0</v>
      </c>
      <c r="BG284" s="249">
        <f t="shared" si="66"/>
        <v>0</v>
      </c>
      <c r="BH284" s="249">
        <f t="shared" si="67"/>
        <v>0</v>
      </c>
      <c r="BI284" s="249">
        <f t="shared" si="68"/>
        <v>0</v>
      </c>
      <c r="BJ284" s="211" t="s">
        <v>86</v>
      </c>
      <c r="BK284" s="249">
        <f t="shared" si="69"/>
        <v>0</v>
      </c>
      <c r="BL284" s="211" t="s">
        <v>202</v>
      </c>
      <c r="BM284" s="161" t="s">
        <v>1212</v>
      </c>
    </row>
    <row r="285" spans="2:65" s="2" customFormat="1" ht="66.75" customHeight="1">
      <c r="B285" s="246"/>
      <c r="C285" s="150" t="s">
        <v>683</v>
      </c>
      <c r="D285" s="150" t="s">
        <v>140</v>
      </c>
      <c r="E285" s="151" t="s">
        <v>2258</v>
      </c>
      <c r="F285" s="152" t="s">
        <v>2259</v>
      </c>
      <c r="G285" s="153" t="s">
        <v>299</v>
      </c>
      <c r="H285" s="154">
        <v>1</v>
      </c>
      <c r="I285" s="178"/>
      <c r="J285" s="155">
        <f t="shared" si="60"/>
        <v>0</v>
      </c>
      <c r="K285" s="247"/>
      <c r="L285" s="39"/>
      <c r="M285" s="157" t="s">
        <v>1</v>
      </c>
      <c r="N285" s="234" t="s">
        <v>39</v>
      </c>
      <c r="O285" s="248">
        <v>0</v>
      </c>
      <c r="P285" s="248">
        <f t="shared" si="61"/>
        <v>0</v>
      </c>
      <c r="Q285" s="248">
        <v>0</v>
      </c>
      <c r="R285" s="248">
        <f t="shared" si="62"/>
        <v>0</v>
      </c>
      <c r="S285" s="248">
        <v>0</v>
      </c>
      <c r="T285" s="160">
        <f t="shared" si="63"/>
        <v>0</v>
      </c>
      <c r="AR285" s="161" t="s">
        <v>202</v>
      </c>
      <c r="AT285" s="161" t="s">
        <v>140</v>
      </c>
      <c r="AU285" s="161" t="s">
        <v>86</v>
      </c>
      <c r="AY285" s="211" t="s">
        <v>138</v>
      </c>
      <c r="BE285" s="249">
        <f t="shared" si="64"/>
        <v>0</v>
      </c>
      <c r="BF285" s="249">
        <f t="shared" si="65"/>
        <v>0</v>
      </c>
      <c r="BG285" s="249">
        <f t="shared" si="66"/>
        <v>0</v>
      </c>
      <c r="BH285" s="249">
        <f t="shared" si="67"/>
        <v>0</v>
      </c>
      <c r="BI285" s="249">
        <f t="shared" si="68"/>
        <v>0</v>
      </c>
      <c r="BJ285" s="211" t="s">
        <v>86</v>
      </c>
      <c r="BK285" s="249">
        <f t="shared" si="69"/>
        <v>0</v>
      </c>
      <c r="BL285" s="211" t="s">
        <v>202</v>
      </c>
      <c r="BM285" s="161" t="s">
        <v>1219</v>
      </c>
    </row>
    <row r="286" spans="2:65" s="2" customFormat="1" ht="62.65" customHeight="1">
      <c r="B286" s="246"/>
      <c r="C286" s="150" t="s">
        <v>687</v>
      </c>
      <c r="D286" s="150" t="s">
        <v>140</v>
      </c>
      <c r="E286" s="151" t="s">
        <v>2260</v>
      </c>
      <c r="F286" s="152" t="s">
        <v>2261</v>
      </c>
      <c r="G286" s="153" t="s">
        <v>299</v>
      </c>
      <c r="H286" s="154">
        <v>1</v>
      </c>
      <c r="I286" s="178"/>
      <c r="J286" s="155">
        <f t="shared" si="60"/>
        <v>0</v>
      </c>
      <c r="K286" s="247"/>
      <c r="L286" s="39"/>
      <c r="M286" s="157" t="s">
        <v>1</v>
      </c>
      <c r="N286" s="234" t="s">
        <v>39</v>
      </c>
      <c r="O286" s="248">
        <v>0</v>
      </c>
      <c r="P286" s="248">
        <f t="shared" si="61"/>
        <v>0</v>
      </c>
      <c r="Q286" s="248">
        <v>0</v>
      </c>
      <c r="R286" s="248">
        <f t="shared" si="62"/>
        <v>0</v>
      </c>
      <c r="S286" s="248">
        <v>0</v>
      </c>
      <c r="T286" s="160">
        <f t="shared" si="63"/>
        <v>0</v>
      </c>
      <c r="AR286" s="161" t="s">
        <v>202</v>
      </c>
      <c r="AT286" s="161" t="s">
        <v>140</v>
      </c>
      <c r="AU286" s="161" t="s">
        <v>86</v>
      </c>
      <c r="AY286" s="211" t="s">
        <v>138</v>
      </c>
      <c r="BE286" s="249">
        <f t="shared" si="64"/>
        <v>0</v>
      </c>
      <c r="BF286" s="249">
        <f t="shared" si="65"/>
        <v>0</v>
      </c>
      <c r="BG286" s="249">
        <f t="shared" si="66"/>
        <v>0</v>
      </c>
      <c r="BH286" s="249">
        <f t="shared" si="67"/>
        <v>0</v>
      </c>
      <c r="BI286" s="249">
        <f t="shared" si="68"/>
        <v>0</v>
      </c>
      <c r="BJ286" s="211" t="s">
        <v>86</v>
      </c>
      <c r="BK286" s="249">
        <f t="shared" si="69"/>
        <v>0</v>
      </c>
      <c r="BL286" s="211" t="s">
        <v>202</v>
      </c>
      <c r="BM286" s="161" t="s">
        <v>1227</v>
      </c>
    </row>
    <row r="287" spans="2:65" s="2" customFormat="1" ht="49.15" customHeight="1">
      <c r="B287" s="246"/>
      <c r="C287" s="150" t="s">
        <v>691</v>
      </c>
      <c r="D287" s="150" t="s">
        <v>140</v>
      </c>
      <c r="E287" s="151" t="s">
        <v>2262</v>
      </c>
      <c r="F287" s="152" t="s">
        <v>2263</v>
      </c>
      <c r="G287" s="153" t="s">
        <v>299</v>
      </c>
      <c r="H287" s="154">
        <v>1</v>
      </c>
      <c r="I287" s="178"/>
      <c r="J287" s="155">
        <f t="shared" si="60"/>
        <v>0</v>
      </c>
      <c r="K287" s="247"/>
      <c r="L287" s="39"/>
      <c r="M287" s="157" t="s">
        <v>1</v>
      </c>
      <c r="N287" s="234" t="s">
        <v>39</v>
      </c>
      <c r="O287" s="248">
        <v>0</v>
      </c>
      <c r="P287" s="248">
        <f t="shared" si="61"/>
        <v>0</v>
      </c>
      <c r="Q287" s="248">
        <v>0</v>
      </c>
      <c r="R287" s="248">
        <f t="shared" si="62"/>
        <v>0</v>
      </c>
      <c r="S287" s="248">
        <v>0</v>
      </c>
      <c r="T287" s="160">
        <f t="shared" si="63"/>
        <v>0</v>
      </c>
      <c r="AR287" s="161" t="s">
        <v>202</v>
      </c>
      <c r="AT287" s="161" t="s">
        <v>140</v>
      </c>
      <c r="AU287" s="161" t="s">
        <v>86</v>
      </c>
      <c r="AY287" s="211" t="s">
        <v>138</v>
      </c>
      <c r="BE287" s="249">
        <f t="shared" si="64"/>
        <v>0</v>
      </c>
      <c r="BF287" s="249">
        <f t="shared" si="65"/>
        <v>0</v>
      </c>
      <c r="BG287" s="249">
        <f t="shared" si="66"/>
        <v>0</v>
      </c>
      <c r="BH287" s="249">
        <f t="shared" si="67"/>
        <v>0</v>
      </c>
      <c r="BI287" s="249">
        <f t="shared" si="68"/>
        <v>0</v>
      </c>
      <c r="BJ287" s="211" t="s">
        <v>86</v>
      </c>
      <c r="BK287" s="249">
        <f t="shared" si="69"/>
        <v>0</v>
      </c>
      <c r="BL287" s="211" t="s">
        <v>202</v>
      </c>
      <c r="BM287" s="161" t="s">
        <v>1234</v>
      </c>
    </row>
    <row r="288" spans="2:65" s="2" customFormat="1" ht="49.15" customHeight="1">
      <c r="B288" s="246"/>
      <c r="C288" s="150" t="s">
        <v>695</v>
      </c>
      <c r="D288" s="150" t="s">
        <v>140</v>
      </c>
      <c r="E288" s="151" t="s">
        <v>2264</v>
      </c>
      <c r="F288" s="152" t="s">
        <v>2265</v>
      </c>
      <c r="G288" s="153" t="s">
        <v>299</v>
      </c>
      <c r="H288" s="154">
        <v>1</v>
      </c>
      <c r="I288" s="178"/>
      <c r="J288" s="155">
        <f t="shared" si="60"/>
        <v>0</v>
      </c>
      <c r="K288" s="247"/>
      <c r="L288" s="39"/>
      <c r="M288" s="157" t="s">
        <v>1</v>
      </c>
      <c r="N288" s="234" t="s">
        <v>39</v>
      </c>
      <c r="O288" s="248">
        <v>0</v>
      </c>
      <c r="P288" s="248">
        <f t="shared" si="61"/>
        <v>0</v>
      </c>
      <c r="Q288" s="248">
        <v>0</v>
      </c>
      <c r="R288" s="248">
        <f t="shared" si="62"/>
        <v>0</v>
      </c>
      <c r="S288" s="248">
        <v>0</v>
      </c>
      <c r="T288" s="160">
        <f t="shared" si="63"/>
        <v>0</v>
      </c>
      <c r="AR288" s="161" t="s">
        <v>202</v>
      </c>
      <c r="AT288" s="161" t="s">
        <v>140</v>
      </c>
      <c r="AU288" s="161" t="s">
        <v>86</v>
      </c>
      <c r="AY288" s="211" t="s">
        <v>138</v>
      </c>
      <c r="BE288" s="249">
        <f t="shared" si="64"/>
        <v>0</v>
      </c>
      <c r="BF288" s="249">
        <f t="shared" si="65"/>
        <v>0</v>
      </c>
      <c r="BG288" s="249">
        <f t="shared" si="66"/>
        <v>0</v>
      </c>
      <c r="BH288" s="249">
        <f t="shared" si="67"/>
        <v>0</v>
      </c>
      <c r="BI288" s="249">
        <f t="shared" si="68"/>
        <v>0</v>
      </c>
      <c r="BJ288" s="211" t="s">
        <v>86</v>
      </c>
      <c r="BK288" s="249">
        <f t="shared" si="69"/>
        <v>0</v>
      </c>
      <c r="BL288" s="211" t="s">
        <v>202</v>
      </c>
      <c r="BM288" s="161" t="s">
        <v>1242</v>
      </c>
    </row>
    <row r="289" spans="2:65" s="2" customFormat="1" ht="49.15" customHeight="1">
      <c r="B289" s="246"/>
      <c r="C289" s="150" t="s">
        <v>699</v>
      </c>
      <c r="D289" s="150" t="s">
        <v>140</v>
      </c>
      <c r="E289" s="151" t="s">
        <v>2266</v>
      </c>
      <c r="F289" s="152" t="s">
        <v>2267</v>
      </c>
      <c r="G289" s="153" t="s">
        <v>299</v>
      </c>
      <c r="H289" s="154">
        <v>1</v>
      </c>
      <c r="I289" s="178"/>
      <c r="J289" s="155">
        <f t="shared" si="60"/>
        <v>0</v>
      </c>
      <c r="K289" s="247"/>
      <c r="L289" s="39"/>
      <c r="M289" s="157" t="s">
        <v>1</v>
      </c>
      <c r="N289" s="234" t="s">
        <v>39</v>
      </c>
      <c r="O289" s="248">
        <v>0</v>
      </c>
      <c r="P289" s="248">
        <f t="shared" si="61"/>
        <v>0</v>
      </c>
      <c r="Q289" s="248">
        <v>0</v>
      </c>
      <c r="R289" s="248">
        <f t="shared" si="62"/>
        <v>0</v>
      </c>
      <c r="S289" s="248">
        <v>0</v>
      </c>
      <c r="T289" s="160">
        <f t="shared" si="63"/>
        <v>0</v>
      </c>
      <c r="AR289" s="161" t="s">
        <v>202</v>
      </c>
      <c r="AT289" s="161" t="s">
        <v>140</v>
      </c>
      <c r="AU289" s="161" t="s">
        <v>86</v>
      </c>
      <c r="AY289" s="211" t="s">
        <v>138</v>
      </c>
      <c r="BE289" s="249">
        <f t="shared" si="64"/>
        <v>0</v>
      </c>
      <c r="BF289" s="249">
        <f t="shared" si="65"/>
        <v>0</v>
      </c>
      <c r="BG289" s="249">
        <f t="shared" si="66"/>
        <v>0</v>
      </c>
      <c r="BH289" s="249">
        <f t="shared" si="67"/>
        <v>0</v>
      </c>
      <c r="BI289" s="249">
        <f t="shared" si="68"/>
        <v>0</v>
      </c>
      <c r="BJ289" s="211" t="s">
        <v>86</v>
      </c>
      <c r="BK289" s="249">
        <f t="shared" si="69"/>
        <v>0</v>
      </c>
      <c r="BL289" s="211" t="s">
        <v>202</v>
      </c>
      <c r="BM289" s="161" t="s">
        <v>1250</v>
      </c>
    </row>
    <row r="290" spans="2:65" s="2" customFormat="1" ht="49.15" customHeight="1">
      <c r="B290" s="246"/>
      <c r="C290" s="150" t="s">
        <v>703</v>
      </c>
      <c r="D290" s="150" t="s">
        <v>140</v>
      </c>
      <c r="E290" s="151" t="s">
        <v>2268</v>
      </c>
      <c r="F290" s="152" t="s">
        <v>2269</v>
      </c>
      <c r="G290" s="153" t="s">
        <v>299</v>
      </c>
      <c r="H290" s="154">
        <v>1</v>
      </c>
      <c r="I290" s="178"/>
      <c r="J290" s="155">
        <f t="shared" si="60"/>
        <v>0</v>
      </c>
      <c r="K290" s="247"/>
      <c r="L290" s="39"/>
      <c r="M290" s="157" t="s">
        <v>1</v>
      </c>
      <c r="N290" s="234" t="s">
        <v>39</v>
      </c>
      <c r="O290" s="248">
        <v>0</v>
      </c>
      <c r="P290" s="248">
        <f t="shared" si="61"/>
        <v>0</v>
      </c>
      <c r="Q290" s="248">
        <v>0</v>
      </c>
      <c r="R290" s="248">
        <f t="shared" si="62"/>
        <v>0</v>
      </c>
      <c r="S290" s="248">
        <v>0</v>
      </c>
      <c r="T290" s="160">
        <f t="shared" si="63"/>
        <v>0</v>
      </c>
      <c r="AR290" s="161" t="s">
        <v>202</v>
      </c>
      <c r="AT290" s="161" t="s">
        <v>140</v>
      </c>
      <c r="AU290" s="161" t="s">
        <v>86</v>
      </c>
      <c r="AY290" s="211" t="s">
        <v>138</v>
      </c>
      <c r="BE290" s="249">
        <f t="shared" si="64"/>
        <v>0</v>
      </c>
      <c r="BF290" s="249">
        <f t="shared" si="65"/>
        <v>0</v>
      </c>
      <c r="BG290" s="249">
        <f t="shared" si="66"/>
        <v>0</v>
      </c>
      <c r="BH290" s="249">
        <f t="shared" si="67"/>
        <v>0</v>
      </c>
      <c r="BI290" s="249">
        <f t="shared" si="68"/>
        <v>0</v>
      </c>
      <c r="BJ290" s="211" t="s">
        <v>86</v>
      </c>
      <c r="BK290" s="249">
        <f t="shared" si="69"/>
        <v>0</v>
      </c>
      <c r="BL290" s="211" t="s">
        <v>202</v>
      </c>
      <c r="BM290" s="161" t="s">
        <v>1258</v>
      </c>
    </row>
    <row r="291" spans="2:65" s="2" customFormat="1" ht="55.5" customHeight="1">
      <c r="B291" s="246"/>
      <c r="C291" s="150" t="s">
        <v>707</v>
      </c>
      <c r="D291" s="150" t="s">
        <v>140</v>
      </c>
      <c r="E291" s="151" t="s">
        <v>2270</v>
      </c>
      <c r="F291" s="152" t="s">
        <v>2271</v>
      </c>
      <c r="G291" s="153" t="s">
        <v>299</v>
      </c>
      <c r="H291" s="154">
        <v>2</v>
      </c>
      <c r="I291" s="178"/>
      <c r="J291" s="155">
        <f t="shared" si="60"/>
        <v>0</v>
      </c>
      <c r="K291" s="247"/>
      <c r="L291" s="39"/>
      <c r="M291" s="157" t="s">
        <v>1</v>
      </c>
      <c r="N291" s="234" t="s">
        <v>39</v>
      </c>
      <c r="O291" s="248">
        <v>0</v>
      </c>
      <c r="P291" s="248">
        <f t="shared" si="61"/>
        <v>0</v>
      </c>
      <c r="Q291" s="248">
        <v>0</v>
      </c>
      <c r="R291" s="248">
        <f t="shared" si="62"/>
        <v>0</v>
      </c>
      <c r="S291" s="248">
        <v>0</v>
      </c>
      <c r="T291" s="160">
        <f t="shared" si="63"/>
        <v>0</v>
      </c>
      <c r="AR291" s="161" t="s">
        <v>202</v>
      </c>
      <c r="AT291" s="161" t="s">
        <v>140</v>
      </c>
      <c r="AU291" s="161" t="s">
        <v>86</v>
      </c>
      <c r="AY291" s="211" t="s">
        <v>138</v>
      </c>
      <c r="BE291" s="249">
        <f t="shared" si="64"/>
        <v>0</v>
      </c>
      <c r="BF291" s="249">
        <f t="shared" si="65"/>
        <v>0</v>
      </c>
      <c r="BG291" s="249">
        <f t="shared" si="66"/>
        <v>0</v>
      </c>
      <c r="BH291" s="249">
        <f t="shared" si="67"/>
        <v>0</v>
      </c>
      <c r="BI291" s="249">
        <f t="shared" si="68"/>
        <v>0</v>
      </c>
      <c r="BJ291" s="211" t="s">
        <v>86</v>
      </c>
      <c r="BK291" s="249">
        <f t="shared" si="69"/>
        <v>0</v>
      </c>
      <c r="BL291" s="211" t="s">
        <v>202</v>
      </c>
      <c r="BM291" s="161" t="s">
        <v>1266</v>
      </c>
    </row>
    <row r="292" spans="2:65" s="2" customFormat="1" ht="55.5" customHeight="1">
      <c r="B292" s="246"/>
      <c r="C292" s="150" t="s">
        <v>711</v>
      </c>
      <c r="D292" s="150" t="s">
        <v>140</v>
      </c>
      <c r="E292" s="151" t="s">
        <v>2272</v>
      </c>
      <c r="F292" s="152" t="s">
        <v>2273</v>
      </c>
      <c r="G292" s="153" t="s">
        <v>299</v>
      </c>
      <c r="H292" s="154">
        <v>1</v>
      </c>
      <c r="I292" s="178"/>
      <c r="J292" s="155">
        <f t="shared" si="60"/>
        <v>0</v>
      </c>
      <c r="K292" s="247"/>
      <c r="L292" s="39"/>
      <c r="M292" s="157" t="s">
        <v>1</v>
      </c>
      <c r="N292" s="234" t="s">
        <v>39</v>
      </c>
      <c r="O292" s="248">
        <v>0</v>
      </c>
      <c r="P292" s="248">
        <f t="shared" si="61"/>
        <v>0</v>
      </c>
      <c r="Q292" s="248">
        <v>0</v>
      </c>
      <c r="R292" s="248">
        <f t="shared" si="62"/>
        <v>0</v>
      </c>
      <c r="S292" s="248">
        <v>0</v>
      </c>
      <c r="T292" s="160">
        <f t="shared" si="63"/>
        <v>0</v>
      </c>
      <c r="AR292" s="161" t="s">
        <v>202</v>
      </c>
      <c r="AT292" s="161" t="s">
        <v>140</v>
      </c>
      <c r="AU292" s="161" t="s">
        <v>86</v>
      </c>
      <c r="AY292" s="211" t="s">
        <v>138</v>
      </c>
      <c r="BE292" s="249">
        <f t="shared" si="64"/>
        <v>0</v>
      </c>
      <c r="BF292" s="249">
        <f t="shared" si="65"/>
        <v>0</v>
      </c>
      <c r="BG292" s="249">
        <f t="shared" si="66"/>
        <v>0</v>
      </c>
      <c r="BH292" s="249">
        <f t="shared" si="67"/>
        <v>0</v>
      </c>
      <c r="BI292" s="249">
        <f t="shared" si="68"/>
        <v>0</v>
      </c>
      <c r="BJ292" s="211" t="s">
        <v>86</v>
      </c>
      <c r="BK292" s="249">
        <f t="shared" si="69"/>
        <v>0</v>
      </c>
      <c r="BL292" s="211" t="s">
        <v>202</v>
      </c>
      <c r="BM292" s="161" t="s">
        <v>1274</v>
      </c>
    </row>
    <row r="293" spans="2:65" s="2" customFormat="1" ht="55.5" customHeight="1">
      <c r="B293" s="246"/>
      <c r="C293" s="150" t="s">
        <v>715</v>
      </c>
      <c r="D293" s="150" t="s">
        <v>140</v>
      </c>
      <c r="E293" s="151" t="s">
        <v>2274</v>
      </c>
      <c r="F293" s="152" t="s">
        <v>2275</v>
      </c>
      <c r="G293" s="153" t="s">
        <v>299</v>
      </c>
      <c r="H293" s="154">
        <v>1</v>
      </c>
      <c r="I293" s="178"/>
      <c r="J293" s="155">
        <f t="shared" si="60"/>
        <v>0</v>
      </c>
      <c r="K293" s="247"/>
      <c r="L293" s="39"/>
      <c r="M293" s="157" t="s">
        <v>1</v>
      </c>
      <c r="N293" s="234" t="s">
        <v>39</v>
      </c>
      <c r="O293" s="248">
        <v>0</v>
      </c>
      <c r="P293" s="248">
        <f t="shared" si="61"/>
        <v>0</v>
      </c>
      <c r="Q293" s="248">
        <v>0</v>
      </c>
      <c r="R293" s="248">
        <f t="shared" si="62"/>
        <v>0</v>
      </c>
      <c r="S293" s="248">
        <v>0</v>
      </c>
      <c r="T293" s="160">
        <f t="shared" si="63"/>
        <v>0</v>
      </c>
      <c r="AR293" s="161" t="s">
        <v>202</v>
      </c>
      <c r="AT293" s="161" t="s">
        <v>140</v>
      </c>
      <c r="AU293" s="161" t="s">
        <v>86</v>
      </c>
      <c r="AY293" s="211" t="s">
        <v>138</v>
      </c>
      <c r="BE293" s="249">
        <f t="shared" si="64"/>
        <v>0</v>
      </c>
      <c r="BF293" s="249">
        <f t="shared" si="65"/>
        <v>0</v>
      </c>
      <c r="BG293" s="249">
        <f t="shared" si="66"/>
        <v>0</v>
      </c>
      <c r="BH293" s="249">
        <f t="shared" si="67"/>
        <v>0</v>
      </c>
      <c r="BI293" s="249">
        <f t="shared" si="68"/>
        <v>0</v>
      </c>
      <c r="BJ293" s="211" t="s">
        <v>86</v>
      </c>
      <c r="BK293" s="249">
        <f t="shared" si="69"/>
        <v>0</v>
      </c>
      <c r="BL293" s="211" t="s">
        <v>202</v>
      </c>
      <c r="BM293" s="161" t="s">
        <v>1282</v>
      </c>
    </row>
    <row r="294" spans="2:65" s="2" customFormat="1" ht="24.2" customHeight="1">
      <c r="B294" s="246"/>
      <c r="C294" s="150" t="s">
        <v>719</v>
      </c>
      <c r="D294" s="150" t="s">
        <v>140</v>
      </c>
      <c r="E294" s="151" t="s">
        <v>1359</v>
      </c>
      <c r="F294" s="152" t="s">
        <v>1360</v>
      </c>
      <c r="G294" s="153" t="s">
        <v>895</v>
      </c>
      <c r="H294" s="177"/>
      <c r="I294" s="178"/>
      <c r="J294" s="155">
        <f t="shared" si="60"/>
        <v>0</v>
      </c>
      <c r="K294" s="247"/>
      <c r="L294" s="39"/>
      <c r="M294" s="157" t="s">
        <v>1</v>
      </c>
      <c r="N294" s="234" t="s">
        <v>39</v>
      </c>
      <c r="O294" s="248">
        <v>0</v>
      </c>
      <c r="P294" s="248">
        <f t="shared" si="61"/>
        <v>0</v>
      </c>
      <c r="Q294" s="248">
        <v>0</v>
      </c>
      <c r="R294" s="248">
        <f t="shared" si="62"/>
        <v>0</v>
      </c>
      <c r="S294" s="248">
        <v>0</v>
      </c>
      <c r="T294" s="160">
        <f t="shared" si="63"/>
        <v>0</v>
      </c>
      <c r="AR294" s="161" t="s">
        <v>202</v>
      </c>
      <c r="AT294" s="161" t="s">
        <v>140</v>
      </c>
      <c r="AU294" s="161" t="s">
        <v>86</v>
      </c>
      <c r="AY294" s="211" t="s">
        <v>138</v>
      </c>
      <c r="BE294" s="249">
        <f t="shared" si="64"/>
        <v>0</v>
      </c>
      <c r="BF294" s="249">
        <f t="shared" si="65"/>
        <v>0</v>
      </c>
      <c r="BG294" s="249">
        <f t="shared" si="66"/>
        <v>0</v>
      </c>
      <c r="BH294" s="249">
        <f t="shared" si="67"/>
        <v>0</v>
      </c>
      <c r="BI294" s="249">
        <f t="shared" si="68"/>
        <v>0</v>
      </c>
      <c r="BJ294" s="211" t="s">
        <v>86</v>
      </c>
      <c r="BK294" s="249">
        <f t="shared" si="69"/>
        <v>0</v>
      </c>
      <c r="BL294" s="211" t="s">
        <v>202</v>
      </c>
      <c r="BM294" s="161" t="s">
        <v>1290</v>
      </c>
    </row>
    <row r="295" spans="2:65" s="239" customFormat="1" ht="22.9" customHeight="1">
      <c r="B295" s="240"/>
      <c r="D295" s="138" t="s">
        <v>72</v>
      </c>
      <c r="E295" s="147" t="s">
        <v>1386</v>
      </c>
      <c r="F295" s="147" t="s">
        <v>1387</v>
      </c>
      <c r="J295" s="245">
        <f>BK295</f>
        <v>0</v>
      </c>
      <c r="L295" s="240"/>
      <c r="M295" s="242"/>
      <c r="P295" s="243">
        <f>SUM(P296:P300)</f>
        <v>0</v>
      </c>
      <c r="R295" s="243">
        <f>SUM(R296:R300)</f>
        <v>0</v>
      </c>
      <c r="T295" s="244">
        <f>SUM(T296:T300)</f>
        <v>0</v>
      </c>
      <c r="AR295" s="138" t="s">
        <v>86</v>
      </c>
      <c r="AT295" s="145" t="s">
        <v>72</v>
      </c>
      <c r="AU295" s="145" t="s">
        <v>80</v>
      </c>
      <c r="AY295" s="138" t="s">
        <v>138</v>
      </c>
      <c r="BK295" s="146">
        <f>SUM(BK296:BK300)</f>
        <v>0</v>
      </c>
    </row>
    <row r="296" spans="2:65" s="2" customFormat="1" ht="62.65" customHeight="1">
      <c r="B296" s="246"/>
      <c r="C296" s="150" t="s">
        <v>723</v>
      </c>
      <c r="D296" s="150" t="s">
        <v>140</v>
      </c>
      <c r="E296" s="151" t="s">
        <v>2276</v>
      </c>
      <c r="F296" s="152" t="s">
        <v>2277</v>
      </c>
      <c r="G296" s="153" t="s">
        <v>143</v>
      </c>
      <c r="H296" s="154">
        <v>3.1850000000000001</v>
      </c>
      <c r="I296" s="178"/>
      <c r="J296" s="155">
        <f>ROUND(I296*H296,2)</f>
        <v>0</v>
      </c>
      <c r="K296" s="247"/>
      <c r="L296" s="39"/>
      <c r="M296" s="157" t="s">
        <v>1</v>
      </c>
      <c r="N296" s="234" t="s">
        <v>39</v>
      </c>
      <c r="O296" s="248">
        <v>0</v>
      </c>
      <c r="P296" s="248">
        <f>O296*H296</f>
        <v>0</v>
      </c>
      <c r="Q296" s="248">
        <v>0</v>
      </c>
      <c r="R296" s="248">
        <f>Q296*H296</f>
        <v>0</v>
      </c>
      <c r="S296" s="248">
        <v>0</v>
      </c>
      <c r="T296" s="160">
        <f>S296*H296</f>
        <v>0</v>
      </c>
      <c r="AR296" s="161" t="s">
        <v>202</v>
      </c>
      <c r="AT296" s="161" t="s">
        <v>140</v>
      </c>
      <c r="AU296" s="161" t="s">
        <v>86</v>
      </c>
      <c r="AY296" s="211" t="s">
        <v>138</v>
      </c>
      <c r="BE296" s="249">
        <f>IF(N296="základná",J296,0)</f>
        <v>0</v>
      </c>
      <c r="BF296" s="249">
        <f>IF(N296="znížená",J296,0)</f>
        <v>0</v>
      </c>
      <c r="BG296" s="249">
        <f>IF(N296="zákl. prenesená",J296,0)</f>
        <v>0</v>
      </c>
      <c r="BH296" s="249">
        <f>IF(N296="zníž. prenesená",J296,0)</f>
        <v>0</v>
      </c>
      <c r="BI296" s="249">
        <f>IF(N296="nulová",J296,0)</f>
        <v>0</v>
      </c>
      <c r="BJ296" s="211" t="s">
        <v>86</v>
      </c>
      <c r="BK296" s="249">
        <f>ROUND(I296*H296,2)</f>
        <v>0</v>
      </c>
      <c r="BL296" s="211" t="s">
        <v>202</v>
      </c>
      <c r="BM296" s="161" t="s">
        <v>1300</v>
      </c>
    </row>
    <row r="297" spans="2:65" s="2" customFormat="1" ht="55.5" customHeight="1">
      <c r="B297" s="246"/>
      <c r="C297" s="150" t="s">
        <v>727</v>
      </c>
      <c r="D297" s="150" t="s">
        <v>140</v>
      </c>
      <c r="E297" s="151" t="s">
        <v>2278</v>
      </c>
      <c r="F297" s="152" t="s">
        <v>2279</v>
      </c>
      <c r="G297" s="153" t="s">
        <v>299</v>
      </c>
      <c r="H297" s="154">
        <v>1</v>
      </c>
      <c r="I297" s="178"/>
      <c r="J297" s="155">
        <f>ROUND(I297*H297,2)</f>
        <v>0</v>
      </c>
      <c r="K297" s="247"/>
      <c r="L297" s="39"/>
      <c r="M297" s="157" t="s">
        <v>1</v>
      </c>
      <c r="N297" s="234" t="s">
        <v>39</v>
      </c>
      <c r="O297" s="248">
        <v>0</v>
      </c>
      <c r="P297" s="248">
        <f>O297*H297</f>
        <v>0</v>
      </c>
      <c r="Q297" s="248">
        <v>0</v>
      </c>
      <c r="R297" s="248">
        <f>Q297*H297</f>
        <v>0</v>
      </c>
      <c r="S297" s="248">
        <v>0</v>
      </c>
      <c r="T297" s="160">
        <f>S297*H297</f>
        <v>0</v>
      </c>
      <c r="AR297" s="161" t="s">
        <v>202</v>
      </c>
      <c r="AT297" s="161" t="s">
        <v>140</v>
      </c>
      <c r="AU297" s="161" t="s">
        <v>86</v>
      </c>
      <c r="AY297" s="211" t="s">
        <v>138</v>
      </c>
      <c r="BE297" s="249">
        <f>IF(N297="základná",J297,0)</f>
        <v>0</v>
      </c>
      <c r="BF297" s="249">
        <f>IF(N297="znížená",J297,0)</f>
        <v>0</v>
      </c>
      <c r="BG297" s="249">
        <f>IF(N297="zákl. prenesená",J297,0)</f>
        <v>0</v>
      </c>
      <c r="BH297" s="249">
        <f>IF(N297="zníž. prenesená",J297,0)</f>
        <v>0</v>
      </c>
      <c r="BI297" s="249">
        <f>IF(N297="nulová",J297,0)</f>
        <v>0</v>
      </c>
      <c r="BJ297" s="211" t="s">
        <v>86</v>
      </c>
      <c r="BK297" s="249">
        <f>ROUND(I297*H297,2)</f>
        <v>0</v>
      </c>
      <c r="BL297" s="211" t="s">
        <v>202</v>
      </c>
      <c r="BM297" s="161" t="s">
        <v>1310</v>
      </c>
    </row>
    <row r="298" spans="2:65" s="2" customFormat="1" ht="66.75" customHeight="1">
      <c r="B298" s="246"/>
      <c r="C298" s="150" t="s">
        <v>731</v>
      </c>
      <c r="D298" s="150" t="s">
        <v>140</v>
      </c>
      <c r="E298" s="151" t="s">
        <v>2280</v>
      </c>
      <c r="F298" s="152" t="s">
        <v>2281</v>
      </c>
      <c r="G298" s="153" t="s">
        <v>143</v>
      </c>
      <c r="H298" s="154">
        <v>11.77</v>
      </c>
      <c r="I298" s="178"/>
      <c r="J298" s="155">
        <f>ROUND(I298*H298,2)</f>
        <v>0</v>
      </c>
      <c r="K298" s="247"/>
      <c r="L298" s="39"/>
      <c r="M298" s="157" t="s">
        <v>1</v>
      </c>
      <c r="N298" s="234" t="s">
        <v>39</v>
      </c>
      <c r="O298" s="248">
        <v>0</v>
      </c>
      <c r="P298" s="248">
        <f>O298*H298</f>
        <v>0</v>
      </c>
      <c r="Q298" s="248">
        <v>0</v>
      </c>
      <c r="R298" s="248">
        <f>Q298*H298</f>
        <v>0</v>
      </c>
      <c r="S298" s="248">
        <v>0</v>
      </c>
      <c r="T298" s="160">
        <f>S298*H298</f>
        <v>0</v>
      </c>
      <c r="AR298" s="161" t="s">
        <v>202</v>
      </c>
      <c r="AT298" s="161" t="s">
        <v>140</v>
      </c>
      <c r="AU298" s="161" t="s">
        <v>86</v>
      </c>
      <c r="AY298" s="211" t="s">
        <v>138</v>
      </c>
      <c r="BE298" s="249">
        <f>IF(N298="základná",J298,0)</f>
        <v>0</v>
      </c>
      <c r="BF298" s="249">
        <f>IF(N298="znížená",J298,0)</f>
        <v>0</v>
      </c>
      <c r="BG298" s="249">
        <f>IF(N298="zákl. prenesená",J298,0)</f>
        <v>0</v>
      </c>
      <c r="BH298" s="249">
        <f>IF(N298="zníž. prenesená",J298,0)</f>
        <v>0</v>
      </c>
      <c r="BI298" s="249">
        <f>IF(N298="nulová",J298,0)</f>
        <v>0</v>
      </c>
      <c r="BJ298" s="211" t="s">
        <v>86</v>
      </c>
      <c r="BK298" s="249">
        <f>ROUND(I298*H298,2)</f>
        <v>0</v>
      </c>
      <c r="BL298" s="211" t="s">
        <v>202</v>
      </c>
      <c r="BM298" s="161" t="s">
        <v>1318</v>
      </c>
    </row>
    <row r="299" spans="2:65" s="2" customFormat="1" ht="24.2" customHeight="1">
      <c r="B299" s="246"/>
      <c r="C299" s="150" t="s">
        <v>735</v>
      </c>
      <c r="D299" s="150" t="s">
        <v>140</v>
      </c>
      <c r="E299" s="151" t="s">
        <v>2282</v>
      </c>
      <c r="F299" s="152" t="s">
        <v>2283</v>
      </c>
      <c r="G299" s="153" t="s">
        <v>299</v>
      </c>
      <c r="H299" s="154">
        <v>1</v>
      </c>
      <c r="I299" s="178"/>
      <c r="J299" s="155">
        <f>ROUND(I299*H299,2)</f>
        <v>0</v>
      </c>
      <c r="K299" s="247"/>
      <c r="L299" s="39"/>
      <c r="M299" s="157" t="s">
        <v>1</v>
      </c>
      <c r="N299" s="234" t="s">
        <v>39</v>
      </c>
      <c r="O299" s="248">
        <v>0</v>
      </c>
      <c r="P299" s="248">
        <f>O299*H299</f>
        <v>0</v>
      </c>
      <c r="Q299" s="248">
        <v>0</v>
      </c>
      <c r="R299" s="248">
        <f>Q299*H299</f>
        <v>0</v>
      </c>
      <c r="S299" s="248">
        <v>0</v>
      </c>
      <c r="T299" s="160">
        <f>S299*H299</f>
        <v>0</v>
      </c>
      <c r="AR299" s="161" t="s">
        <v>202</v>
      </c>
      <c r="AT299" s="161" t="s">
        <v>140</v>
      </c>
      <c r="AU299" s="161" t="s">
        <v>86</v>
      </c>
      <c r="AY299" s="211" t="s">
        <v>138</v>
      </c>
      <c r="BE299" s="249">
        <f>IF(N299="základná",J299,0)</f>
        <v>0</v>
      </c>
      <c r="BF299" s="249">
        <f>IF(N299="znížená",J299,0)</f>
        <v>0</v>
      </c>
      <c r="BG299" s="249">
        <f>IF(N299="zákl. prenesená",J299,0)</f>
        <v>0</v>
      </c>
      <c r="BH299" s="249">
        <f>IF(N299="zníž. prenesená",J299,0)</f>
        <v>0</v>
      </c>
      <c r="BI299" s="249">
        <f>IF(N299="nulová",J299,0)</f>
        <v>0</v>
      </c>
      <c r="BJ299" s="211" t="s">
        <v>86</v>
      </c>
      <c r="BK299" s="249">
        <f>ROUND(I299*H299,2)</f>
        <v>0</v>
      </c>
      <c r="BL299" s="211" t="s">
        <v>202</v>
      </c>
      <c r="BM299" s="161" t="s">
        <v>1326</v>
      </c>
    </row>
    <row r="300" spans="2:65" s="2" customFormat="1" ht="24.2" customHeight="1">
      <c r="B300" s="246"/>
      <c r="C300" s="150" t="s">
        <v>739</v>
      </c>
      <c r="D300" s="150" t="s">
        <v>140</v>
      </c>
      <c r="E300" s="151" t="s">
        <v>1393</v>
      </c>
      <c r="F300" s="152" t="s">
        <v>1394</v>
      </c>
      <c r="G300" s="153" t="s">
        <v>895</v>
      </c>
      <c r="H300" s="177"/>
      <c r="I300" s="178"/>
      <c r="J300" s="155">
        <f>ROUND(I300*H300,2)</f>
        <v>0</v>
      </c>
      <c r="K300" s="247"/>
      <c r="L300" s="39"/>
      <c r="M300" s="157" t="s">
        <v>1</v>
      </c>
      <c r="N300" s="234" t="s">
        <v>39</v>
      </c>
      <c r="O300" s="248">
        <v>0</v>
      </c>
      <c r="P300" s="248">
        <f>O300*H300</f>
        <v>0</v>
      </c>
      <c r="Q300" s="248">
        <v>0</v>
      </c>
      <c r="R300" s="248">
        <f>Q300*H300</f>
        <v>0</v>
      </c>
      <c r="S300" s="248">
        <v>0</v>
      </c>
      <c r="T300" s="160">
        <f>S300*H300</f>
        <v>0</v>
      </c>
      <c r="AR300" s="161" t="s">
        <v>202</v>
      </c>
      <c r="AT300" s="161" t="s">
        <v>140</v>
      </c>
      <c r="AU300" s="161" t="s">
        <v>86</v>
      </c>
      <c r="AY300" s="211" t="s">
        <v>138</v>
      </c>
      <c r="BE300" s="249">
        <f>IF(N300="základná",J300,0)</f>
        <v>0</v>
      </c>
      <c r="BF300" s="249">
        <f>IF(N300="znížená",J300,0)</f>
        <v>0</v>
      </c>
      <c r="BG300" s="249">
        <f>IF(N300="zákl. prenesená",J300,0)</f>
        <v>0</v>
      </c>
      <c r="BH300" s="249">
        <f>IF(N300="zníž. prenesená",J300,0)</f>
        <v>0</v>
      </c>
      <c r="BI300" s="249">
        <f>IF(N300="nulová",J300,0)</f>
        <v>0</v>
      </c>
      <c r="BJ300" s="211" t="s">
        <v>86</v>
      </c>
      <c r="BK300" s="249">
        <f>ROUND(I300*H300,2)</f>
        <v>0</v>
      </c>
      <c r="BL300" s="211" t="s">
        <v>202</v>
      </c>
      <c r="BM300" s="161" t="s">
        <v>1334</v>
      </c>
    </row>
    <row r="301" spans="2:65" s="239" customFormat="1" ht="25.9" customHeight="1">
      <c r="B301" s="240"/>
      <c r="D301" s="138" t="s">
        <v>72</v>
      </c>
      <c r="E301" s="139" t="s">
        <v>1410</v>
      </c>
      <c r="F301" s="139" t="s">
        <v>1411</v>
      </c>
      <c r="J301" s="241">
        <f>BK301</f>
        <v>0</v>
      </c>
      <c r="L301" s="240"/>
      <c r="M301" s="242"/>
      <c r="P301" s="243">
        <f>SUM(P302:P303)</f>
        <v>0</v>
      </c>
      <c r="R301" s="243">
        <f>SUM(R302:R303)</f>
        <v>0</v>
      </c>
      <c r="T301" s="244">
        <f>SUM(T302:T303)</f>
        <v>0</v>
      </c>
      <c r="AR301" s="138" t="s">
        <v>144</v>
      </c>
      <c r="AT301" s="145" t="s">
        <v>72</v>
      </c>
      <c r="AU301" s="145" t="s">
        <v>73</v>
      </c>
      <c r="AY301" s="138" t="s">
        <v>138</v>
      </c>
      <c r="BK301" s="146">
        <f>SUM(BK302:BK303)</f>
        <v>0</v>
      </c>
    </row>
    <row r="302" spans="2:65" s="2" customFormat="1" ht="24.2" customHeight="1">
      <c r="B302" s="246"/>
      <c r="C302" s="150" t="s">
        <v>743</v>
      </c>
      <c r="D302" s="150" t="s">
        <v>140</v>
      </c>
      <c r="E302" s="151" t="s">
        <v>1413</v>
      </c>
      <c r="F302" s="152" t="s">
        <v>1414</v>
      </c>
      <c r="G302" s="153" t="s">
        <v>148</v>
      </c>
      <c r="H302" s="154">
        <v>3010.578</v>
      </c>
      <c r="I302" s="155">
        <v>0</v>
      </c>
      <c r="J302" s="155">
        <f>ROUND(I302*H302,2)</f>
        <v>0</v>
      </c>
      <c r="K302" s="247"/>
      <c r="L302" s="39"/>
      <c r="M302" s="157" t="s">
        <v>1</v>
      </c>
      <c r="N302" s="234" t="s">
        <v>39</v>
      </c>
      <c r="O302" s="248">
        <v>0</v>
      </c>
      <c r="P302" s="248">
        <f>O302*H302</f>
        <v>0</v>
      </c>
      <c r="Q302" s="248">
        <v>0</v>
      </c>
      <c r="R302" s="248">
        <f>Q302*H302</f>
        <v>0</v>
      </c>
      <c r="S302" s="248">
        <v>0</v>
      </c>
      <c r="T302" s="160">
        <f>S302*H302</f>
        <v>0</v>
      </c>
      <c r="AR302" s="161" t="s">
        <v>2284</v>
      </c>
      <c r="AT302" s="161" t="s">
        <v>140</v>
      </c>
      <c r="AU302" s="161" t="s">
        <v>80</v>
      </c>
      <c r="AY302" s="211" t="s">
        <v>138</v>
      </c>
      <c r="BE302" s="249">
        <f>IF(N302="základná",J302,0)</f>
        <v>0</v>
      </c>
      <c r="BF302" s="249">
        <f>IF(N302="znížená",J302,0)</f>
        <v>0</v>
      </c>
      <c r="BG302" s="249">
        <f>IF(N302="zákl. prenesená",J302,0)</f>
        <v>0</v>
      </c>
      <c r="BH302" s="249">
        <f>IF(N302="zníž. prenesená",J302,0)</f>
        <v>0</v>
      </c>
      <c r="BI302" s="249">
        <f>IF(N302="nulová",J302,0)</f>
        <v>0</v>
      </c>
      <c r="BJ302" s="211" t="s">
        <v>86</v>
      </c>
      <c r="BK302" s="249">
        <f>ROUND(I302*H302,2)</f>
        <v>0</v>
      </c>
      <c r="BL302" s="211" t="s">
        <v>2284</v>
      </c>
      <c r="BM302" s="161" t="s">
        <v>1342</v>
      </c>
    </row>
    <row r="303" spans="2:65" s="2" customFormat="1" ht="16.5" customHeight="1">
      <c r="B303" s="246"/>
      <c r="C303" s="150" t="s">
        <v>747</v>
      </c>
      <c r="D303" s="150" t="s">
        <v>140</v>
      </c>
      <c r="E303" s="151" t="s">
        <v>1418</v>
      </c>
      <c r="F303" s="152" t="s">
        <v>1419</v>
      </c>
      <c r="G303" s="153" t="s">
        <v>148</v>
      </c>
      <c r="H303" s="154">
        <v>3304.634</v>
      </c>
      <c r="I303" s="155">
        <v>0</v>
      </c>
      <c r="J303" s="155">
        <f>ROUND(I303*H303,2)</f>
        <v>0</v>
      </c>
      <c r="K303" s="247"/>
      <c r="L303" s="39"/>
      <c r="M303" s="173" t="s">
        <v>1</v>
      </c>
      <c r="N303" s="174" t="s">
        <v>39</v>
      </c>
      <c r="O303" s="175">
        <v>0</v>
      </c>
      <c r="P303" s="175">
        <f>O303*H303</f>
        <v>0</v>
      </c>
      <c r="Q303" s="175">
        <v>0</v>
      </c>
      <c r="R303" s="175">
        <f>Q303*H303</f>
        <v>0</v>
      </c>
      <c r="S303" s="175">
        <v>0</v>
      </c>
      <c r="T303" s="176">
        <f>S303*H303</f>
        <v>0</v>
      </c>
      <c r="AR303" s="161" t="s">
        <v>2284</v>
      </c>
      <c r="AT303" s="161" t="s">
        <v>140</v>
      </c>
      <c r="AU303" s="161" t="s">
        <v>80</v>
      </c>
      <c r="AY303" s="211" t="s">
        <v>138</v>
      </c>
      <c r="BE303" s="249">
        <f>IF(N303="základná",J303,0)</f>
        <v>0</v>
      </c>
      <c r="BF303" s="249">
        <f>IF(N303="znížená",J303,0)</f>
        <v>0</v>
      </c>
      <c r="BG303" s="249">
        <f>IF(N303="zákl. prenesená",J303,0)</f>
        <v>0</v>
      </c>
      <c r="BH303" s="249">
        <f>IF(N303="zníž. prenesená",J303,0)</f>
        <v>0</v>
      </c>
      <c r="BI303" s="249">
        <f>IF(N303="nulová",J303,0)</f>
        <v>0</v>
      </c>
      <c r="BJ303" s="211" t="s">
        <v>86</v>
      </c>
      <c r="BK303" s="249">
        <f>ROUND(I303*H303,2)</f>
        <v>0</v>
      </c>
      <c r="BL303" s="211" t="s">
        <v>2284</v>
      </c>
      <c r="BM303" s="161" t="s">
        <v>1350</v>
      </c>
    </row>
    <row r="304" spans="2:65" s="2" customFormat="1" ht="6.95" customHeight="1">
      <c r="B304" s="216"/>
      <c r="C304" s="217"/>
      <c r="D304" s="217"/>
      <c r="E304" s="217"/>
      <c r="F304" s="217"/>
      <c r="G304" s="217"/>
      <c r="H304" s="217"/>
      <c r="I304" s="217"/>
      <c r="J304" s="217"/>
      <c r="K304" s="217"/>
      <c r="L304" s="39"/>
    </row>
  </sheetData>
  <autoFilter ref="C137:K303" xr:uid="{00000000-0009-0000-0000-000001000000}"/>
  <mergeCells count="12">
    <mergeCell ref="E130:H130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26:H126"/>
    <mergeCell ref="E128:H128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317F-35C2-43B4-BDA7-8E67E8D90636}">
  <sheetPr>
    <tabColor rgb="FF92D050"/>
    <pageSetUpPr fitToPage="1"/>
  </sheetPr>
  <dimension ref="B2:BM339"/>
  <sheetViews>
    <sheetView showGridLines="0" topLeftCell="A280" workbookViewId="0">
      <selection activeCell="AG98" sqref="AG98:AM98"/>
    </sheetView>
  </sheetViews>
  <sheetFormatPr defaultRowHeight="11.25"/>
  <cols>
    <col min="1" max="1" width="8.33203125" style="203" customWidth="1"/>
    <col min="2" max="2" width="1.1640625" style="203" customWidth="1"/>
    <col min="3" max="3" width="4.1640625" style="203" customWidth="1"/>
    <col min="4" max="4" width="4.33203125" style="203" customWidth="1"/>
    <col min="5" max="5" width="17.1640625" style="203" customWidth="1"/>
    <col min="6" max="6" width="50.83203125" style="203" customWidth="1"/>
    <col min="7" max="7" width="7.5" style="203" customWidth="1"/>
    <col min="8" max="8" width="14" style="203" customWidth="1"/>
    <col min="9" max="9" width="15.83203125" style="203" customWidth="1"/>
    <col min="10" max="10" width="22.33203125" style="203" customWidth="1"/>
    <col min="11" max="11" width="22.33203125" style="203" hidden="1" customWidth="1"/>
    <col min="12" max="12" width="9.33203125" style="203" customWidth="1"/>
    <col min="13" max="13" width="10.83203125" style="203" hidden="1" customWidth="1"/>
    <col min="14" max="14" width="9.33203125" style="203"/>
    <col min="15" max="20" width="14.1640625" style="203" hidden="1" customWidth="1"/>
    <col min="21" max="21" width="16.33203125" style="203" hidden="1" customWidth="1"/>
    <col min="22" max="22" width="12.33203125" style="203" customWidth="1"/>
    <col min="23" max="23" width="16.33203125" style="203" customWidth="1"/>
    <col min="24" max="24" width="12.33203125" style="203" customWidth="1"/>
    <col min="25" max="25" width="15" style="203" customWidth="1"/>
    <col min="26" max="26" width="11" style="203" customWidth="1"/>
    <col min="27" max="27" width="15" style="203" customWidth="1"/>
    <col min="28" max="28" width="16.33203125" style="203" customWidth="1"/>
    <col min="29" max="29" width="11" style="203" customWidth="1"/>
    <col min="30" max="30" width="15" style="203" customWidth="1"/>
    <col min="31" max="31" width="16.33203125" style="203" customWidth="1"/>
    <col min="32" max="16384" width="9.33203125" style="203"/>
  </cols>
  <sheetData>
    <row r="2" spans="2:46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211" t="s">
        <v>2005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211" t="s">
        <v>73</v>
      </c>
    </row>
    <row r="4" spans="2:46" ht="24.95" customHeight="1">
      <c r="B4" s="17"/>
      <c r="D4" s="18" t="s">
        <v>94</v>
      </c>
      <c r="L4" s="17"/>
      <c r="M4" s="96" t="s">
        <v>9</v>
      </c>
      <c r="AT4" s="211" t="s">
        <v>3</v>
      </c>
    </row>
    <row r="5" spans="2:46" ht="6.95" customHeight="1">
      <c r="B5" s="17"/>
      <c r="L5" s="17"/>
    </row>
    <row r="6" spans="2:46" ht="12" customHeight="1">
      <c r="B6" s="17"/>
      <c r="D6" s="207" t="s">
        <v>13</v>
      </c>
      <c r="L6" s="17"/>
    </row>
    <row r="7" spans="2:46" ht="16.5" customHeight="1">
      <c r="B7" s="17"/>
      <c r="E7" s="314" t="str">
        <f>'[1]Rekapitulácia stavby'!K6</f>
        <v>Dom Hudby - Obnova objektu NKP aktualizácia+etapizácia</v>
      </c>
      <c r="F7" s="315"/>
      <c r="G7" s="315"/>
      <c r="H7" s="315"/>
      <c r="L7" s="17"/>
    </row>
    <row r="8" spans="2:46" ht="12" customHeight="1">
      <c r="B8" s="17"/>
      <c r="D8" s="207" t="s">
        <v>95</v>
      </c>
      <c r="L8" s="17"/>
    </row>
    <row r="9" spans="2:46" s="2" customFormat="1" ht="16.5" customHeight="1">
      <c r="B9" s="39"/>
      <c r="E9" s="314" t="s">
        <v>2013</v>
      </c>
      <c r="F9" s="322"/>
      <c r="G9" s="322"/>
      <c r="H9" s="322"/>
      <c r="L9" s="39"/>
    </row>
    <row r="10" spans="2:46" s="2" customFormat="1" ht="12" customHeight="1">
      <c r="B10" s="39"/>
      <c r="D10" s="207" t="s">
        <v>97</v>
      </c>
      <c r="L10" s="39"/>
    </row>
    <row r="11" spans="2:46" s="2" customFormat="1" ht="16.5" customHeight="1">
      <c r="B11" s="39"/>
      <c r="E11" s="272" t="s">
        <v>2285</v>
      </c>
      <c r="F11" s="322"/>
      <c r="G11" s="322"/>
      <c r="H11" s="322"/>
      <c r="L11" s="39"/>
    </row>
    <row r="12" spans="2:46" s="2" customFormat="1">
      <c r="B12" s="39"/>
      <c r="L12" s="39"/>
    </row>
    <row r="13" spans="2:46" s="2" customFormat="1" ht="12" customHeight="1">
      <c r="B13" s="39"/>
      <c r="D13" s="207" t="s">
        <v>15</v>
      </c>
      <c r="F13" s="202" t="s">
        <v>1</v>
      </c>
      <c r="I13" s="207" t="s">
        <v>16</v>
      </c>
      <c r="J13" s="202" t="s">
        <v>1</v>
      </c>
      <c r="L13" s="39"/>
    </row>
    <row r="14" spans="2:46" s="2" customFormat="1" ht="12" customHeight="1">
      <c r="B14" s="39"/>
      <c r="D14" s="207" t="s">
        <v>17</v>
      </c>
      <c r="F14" s="202" t="s">
        <v>18</v>
      </c>
      <c r="I14" s="207" t="s">
        <v>19</v>
      </c>
      <c r="J14" s="196" t="str">
        <f>'[1]Rekapitulácia stavby'!AN8</f>
        <v>30. 7. 2021</v>
      </c>
      <c r="L14" s="39"/>
    </row>
    <row r="15" spans="2:46" s="2" customFormat="1" ht="10.9" customHeight="1">
      <c r="B15" s="39"/>
      <c r="L15" s="39"/>
    </row>
    <row r="16" spans="2:46" s="2" customFormat="1" ht="12" customHeight="1">
      <c r="B16" s="39"/>
      <c r="D16" s="207" t="s">
        <v>21</v>
      </c>
      <c r="I16" s="207" t="s">
        <v>22</v>
      </c>
      <c r="J16" s="202" t="s">
        <v>1</v>
      </c>
      <c r="L16" s="39"/>
    </row>
    <row r="17" spans="2:12" s="2" customFormat="1" ht="18" customHeight="1">
      <c r="B17" s="39"/>
      <c r="E17" s="202" t="s">
        <v>1422</v>
      </c>
      <c r="I17" s="207" t="s">
        <v>24</v>
      </c>
      <c r="J17" s="202" t="s">
        <v>1</v>
      </c>
      <c r="L17" s="39"/>
    </row>
    <row r="18" spans="2:12" s="2" customFormat="1" ht="6.95" customHeight="1">
      <c r="B18" s="39"/>
      <c r="L18" s="39"/>
    </row>
    <row r="19" spans="2:12" s="2" customFormat="1" ht="12" customHeight="1">
      <c r="B19" s="39"/>
      <c r="D19" s="207" t="s">
        <v>25</v>
      </c>
      <c r="I19" s="207" t="s">
        <v>22</v>
      </c>
      <c r="J19" s="202" t="str">
        <f>'[1]Rekapitulácia stavby'!AN13</f>
        <v/>
      </c>
      <c r="L19" s="39"/>
    </row>
    <row r="20" spans="2:12" s="2" customFormat="1" ht="18" customHeight="1">
      <c r="B20" s="39"/>
      <c r="E20" s="298" t="str">
        <f>'[1]Rekapitulácia stavby'!E14</f>
        <v xml:space="preserve"> </v>
      </c>
      <c r="F20" s="298"/>
      <c r="G20" s="298"/>
      <c r="H20" s="298"/>
      <c r="I20" s="207" t="s">
        <v>24</v>
      </c>
      <c r="J20" s="202" t="str">
        <f>'[1]Rekapitulácia stavby'!AN14</f>
        <v/>
      </c>
      <c r="L20" s="39"/>
    </row>
    <row r="21" spans="2:12" s="2" customFormat="1" ht="6.95" customHeight="1">
      <c r="B21" s="39"/>
      <c r="L21" s="39"/>
    </row>
    <row r="22" spans="2:12" s="2" customFormat="1" ht="12" customHeight="1">
      <c r="B22" s="39"/>
      <c r="D22" s="207" t="s">
        <v>27</v>
      </c>
      <c r="I22" s="207" t="s">
        <v>22</v>
      </c>
      <c r="J22" s="202" t="s">
        <v>1</v>
      </c>
      <c r="L22" s="39"/>
    </row>
    <row r="23" spans="2:12" s="2" customFormat="1" ht="18" customHeight="1">
      <c r="B23" s="39"/>
      <c r="E23" s="202" t="s">
        <v>28</v>
      </c>
      <c r="I23" s="207" t="s">
        <v>24</v>
      </c>
      <c r="J23" s="202" t="s">
        <v>1</v>
      </c>
      <c r="L23" s="39"/>
    </row>
    <row r="24" spans="2:12" s="2" customFormat="1" ht="6.95" customHeight="1">
      <c r="B24" s="39"/>
      <c r="L24" s="39"/>
    </row>
    <row r="25" spans="2:12" s="2" customFormat="1" ht="12" customHeight="1">
      <c r="B25" s="39"/>
      <c r="D25" s="207" t="s">
        <v>30</v>
      </c>
      <c r="I25" s="207" t="s">
        <v>22</v>
      </c>
      <c r="J25" s="202" t="s">
        <v>1</v>
      </c>
      <c r="L25" s="39"/>
    </row>
    <row r="26" spans="2:12" s="2" customFormat="1" ht="18" customHeight="1">
      <c r="B26" s="39"/>
      <c r="E26" s="202" t="s">
        <v>31</v>
      </c>
      <c r="I26" s="207" t="s">
        <v>24</v>
      </c>
      <c r="J26" s="202" t="s">
        <v>1</v>
      </c>
      <c r="L26" s="39"/>
    </row>
    <row r="27" spans="2:12" s="2" customFormat="1" ht="6.95" customHeight="1">
      <c r="B27" s="39"/>
      <c r="L27" s="39"/>
    </row>
    <row r="28" spans="2:12" s="2" customFormat="1" ht="12" customHeight="1">
      <c r="B28" s="39"/>
      <c r="D28" s="207" t="s">
        <v>32</v>
      </c>
      <c r="L28" s="39"/>
    </row>
    <row r="29" spans="2:12" s="8" customFormat="1" ht="16.5" customHeight="1">
      <c r="B29" s="99"/>
      <c r="E29" s="301" t="s">
        <v>1</v>
      </c>
      <c r="F29" s="301"/>
      <c r="G29" s="301"/>
      <c r="H29" s="301"/>
      <c r="L29" s="99"/>
    </row>
    <row r="30" spans="2:12" s="2" customFormat="1" ht="6.95" customHeight="1">
      <c r="B30" s="39"/>
      <c r="L30" s="39"/>
    </row>
    <row r="31" spans="2:12" s="2" customFormat="1" ht="6.95" customHeight="1">
      <c r="B31" s="39"/>
      <c r="D31" s="53"/>
      <c r="E31" s="53"/>
      <c r="F31" s="53"/>
      <c r="G31" s="53"/>
      <c r="H31" s="53"/>
      <c r="I31" s="53"/>
      <c r="J31" s="53"/>
      <c r="K31" s="53"/>
      <c r="L31" s="39"/>
    </row>
    <row r="32" spans="2:12" s="2" customFormat="1" ht="14.45" customHeight="1">
      <c r="B32" s="39"/>
      <c r="D32" s="202" t="s">
        <v>102</v>
      </c>
      <c r="J32" s="231">
        <f>J98</f>
        <v>0</v>
      </c>
      <c r="L32" s="39"/>
    </row>
    <row r="33" spans="2:12" s="2" customFormat="1" ht="14.45" customHeight="1">
      <c r="B33" s="39"/>
      <c r="D33" s="212" t="s">
        <v>2015</v>
      </c>
      <c r="J33" s="231">
        <f>J115</f>
        <v>0</v>
      </c>
      <c r="L33" s="39"/>
    </row>
    <row r="34" spans="2:12" s="2" customFormat="1" ht="25.35" customHeight="1">
      <c r="B34" s="39"/>
      <c r="D34" s="100" t="s">
        <v>33</v>
      </c>
      <c r="J34" s="200">
        <f>ROUND(J32 + J33, 2)</f>
        <v>0</v>
      </c>
      <c r="L34" s="39"/>
    </row>
    <row r="35" spans="2:12" s="2" customFormat="1" ht="6.95" customHeight="1">
      <c r="B35" s="39"/>
      <c r="D35" s="53"/>
      <c r="E35" s="53"/>
      <c r="F35" s="53"/>
      <c r="G35" s="53"/>
      <c r="H35" s="53"/>
      <c r="I35" s="53"/>
      <c r="J35" s="53"/>
      <c r="K35" s="53"/>
      <c r="L35" s="39"/>
    </row>
    <row r="36" spans="2:12" s="2" customFormat="1" ht="14.45" customHeight="1">
      <c r="B36" s="39"/>
      <c r="F36" s="205" t="s">
        <v>35</v>
      </c>
      <c r="I36" s="205" t="s">
        <v>34</v>
      </c>
      <c r="J36" s="205" t="s">
        <v>36</v>
      </c>
      <c r="L36" s="39"/>
    </row>
    <row r="37" spans="2:12" s="2" customFormat="1" ht="14.45" customHeight="1">
      <c r="B37" s="39"/>
      <c r="D37" s="101" t="s">
        <v>37</v>
      </c>
      <c r="E37" s="32" t="s">
        <v>38</v>
      </c>
      <c r="F37" s="102">
        <f>ROUND((SUM(BE115:BE116) + SUM(BE138:BE338)),  2)</f>
        <v>0</v>
      </c>
      <c r="G37" s="103"/>
      <c r="H37" s="103"/>
      <c r="I37" s="104">
        <v>0.2</v>
      </c>
      <c r="J37" s="102">
        <f>ROUND(((SUM(BE115:BE116) + SUM(BE138:BE338))*I37),  2)</f>
        <v>0</v>
      </c>
      <c r="L37" s="39"/>
    </row>
    <row r="38" spans="2:12" s="2" customFormat="1" ht="14.45" customHeight="1">
      <c r="B38" s="39"/>
      <c r="E38" s="32" t="s">
        <v>39</v>
      </c>
      <c r="F38" s="105">
        <f>ROUND((SUM(BF115:BF116) + SUM(BF138:BF338)),  2)</f>
        <v>0</v>
      </c>
      <c r="I38" s="106">
        <v>0.2</v>
      </c>
      <c r="J38" s="105">
        <f>ROUND(((SUM(BF115:BF116) + SUM(BF138:BF338))*I38),  2)</f>
        <v>0</v>
      </c>
      <c r="L38" s="39"/>
    </row>
    <row r="39" spans="2:12" s="2" customFormat="1" ht="14.45" hidden="1" customHeight="1">
      <c r="B39" s="39"/>
      <c r="E39" s="207" t="s">
        <v>40</v>
      </c>
      <c r="F39" s="105">
        <f>ROUND((SUM(BG115:BG116) + SUM(BG138:BG338)),  2)</f>
        <v>0</v>
      </c>
      <c r="I39" s="106">
        <v>0.2</v>
      </c>
      <c r="J39" s="105">
        <f>0</f>
        <v>0</v>
      </c>
      <c r="L39" s="39"/>
    </row>
    <row r="40" spans="2:12" s="2" customFormat="1" ht="14.45" hidden="1" customHeight="1">
      <c r="B40" s="39"/>
      <c r="E40" s="207" t="s">
        <v>41</v>
      </c>
      <c r="F40" s="105">
        <f>ROUND((SUM(BH115:BH116) + SUM(BH138:BH338)),  2)</f>
        <v>0</v>
      </c>
      <c r="I40" s="106">
        <v>0.2</v>
      </c>
      <c r="J40" s="105">
        <f>0</f>
        <v>0</v>
      </c>
      <c r="L40" s="39"/>
    </row>
    <row r="41" spans="2:12" s="2" customFormat="1" ht="14.45" hidden="1" customHeight="1">
      <c r="B41" s="39"/>
      <c r="E41" s="32" t="s">
        <v>42</v>
      </c>
      <c r="F41" s="102">
        <f>ROUND((SUM(BI115:BI116) + SUM(BI138:BI338)),  2)</f>
        <v>0</v>
      </c>
      <c r="G41" s="103"/>
      <c r="H41" s="103"/>
      <c r="I41" s="104">
        <v>0</v>
      </c>
      <c r="J41" s="102">
        <f>0</f>
        <v>0</v>
      </c>
      <c r="L41" s="39"/>
    </row>
    <row r="42" spans="2:12" s="2" customFormat="1" ht="6.95" customHeight="1">
      <c r="B42" s="39"/>
      <c r="L42" s="39"/>
    </row>
    <row r="43" spans="2:12" s="2" customFormat="1" ht="25.35" customHeight="1">
      <c r="B43" s="39"/>
      <c r="C43" s="230"/>
      <c r="D43" s="108" t="s">
        <v>43</v>
      </c>
      <c r="E43" s="221"/>
      <c r="F43" s="221"/>
      <c r="G43" s="109" t="s">
        <v>44</v>
      </c>
      <c r="H43" s="110" t="s">
        <v>45</v>
      </c>
      <c r="I43" s="221"/>
      <c r="J43" s="111">
        <f>SUM(J34:J41)</f>
        <v>0</v>
      </c>
      <c r="K43" s="232"/>
      <c r="L43" s="39"/>
    </row>
    <row r="44" spans="2:12" s="2" customFormat="1" ht="14.45" customHeight="1">
      <c r="B44" s="39"/>
      <c r="L44" s="39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2" customFormat="1" ht="12.75">
      <c r="B61" s="39"/>
      <c r="D61" s="42" t="s">
        <v>48</v>
      </c>
      <c r="E61" s="213"/>
      <c r="F61" s="113" t="s">
        <v>49</v>
      </c>
      <c r="G61" s="42" t="s">
        <v>48</v>
      </c>
      <c r="H61" s="213"/>
      <c r="I61" s="213"/>
      <c r="J61" s="114" t="s">
        <v>49</v>
      </c>
      <c r="K61" s="213"/>
      <c r="L61" s="3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2" customFormat="1" ht="12.75">
      <c r="B65" s="39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2" customFormat="1" ht="12.75">
      <c r="B76" s="39"/>
      <c r="D76" s="42" t="s">
        <v>48</v>
      </c>
      <c r="E76" s="213"/>
      <c r="F76" s="113" t="s">
        <v>49</v>
      </c>
      <c r="G76" s="42" t="s">
        <v>48</v>
      </c>
      <c r="H76" s="213"/>
      <c r="I76" s="213"/>
      <c r="J76" s="114" t="s">
        <v>49</v>
      </c>
      <c r="K76" s="213"/>
      <c r="L76" s="39"/>
    </row>
    <row r="77" spans="2:12" s="2" customFormat="1" ht="14.45" customHeight="1"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39"/>
    </row>
    <row r="81" spans="2:12" s="2" customFormat="1" ht="6.95" customHeight="1"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39"/>
    </row>
    <row r="82" spans="2:12" s="2" customFormat="1" ht="24.95" customHeight="1">
      <c r="B82" s="39"/>
      <c r="C82" s="18" t="s">
        <v>99</v>
      </c>
      <c r="L82" s="39"/>
    </row>
    <row r="83" spans="2:12" s="2" customFormat="1" ht="6.95" customHeight="1">
      <c r="B83" s="39"/>
      <c r="L83" s="39"/>
    </row>
    <row r="84" spans="2:12" s="2" customFormat="1" ht="12" customHeight="1">
      <c r="B84" s="39"/>
      <c r="C84" s="207" t="s">
        <v>13</v>
      </c>
      <c r="L84" s="39"/>
    </row>
    <row r="85" spans="2:12" s="2" customFormat="1" ht="16.5" customHeight="1">
      <c r="B85" s="39"/>
      <c r="E85" s="314" t="str">
        <f>E7</f>
        <v>Dom Hudby - Obnova objektu NKP aktualizácia+etapizácia</v>
      </c>
      <c r="F85" s="315"/>
      <c r="G85" s="315"/>
      <c r="H85" s="315"/>
      <c r="L85" s="39"/>
    </row>
    <row r="86" spans="2:12" ht="12" customHeight="1">
      <c r="B86" s="17"/>
      <c r="C86" s="207" t="s">
        <v>95</v>
      </c>
      <c r="L86" s="17"/>
    </row>
    <row r="87" spans="2:12" s="2" customFormat="1" ht="16.5" customHeight="1">
      <c r="B87" s="39"/>
      <c r="E87" s="314" t="s">
        <v>2013</v>
      </c>
      <c r="F87" s="322"/>
      <c r="G87" s="322"/>
      <c r="H87" s="322"/>
      <c r="L87" s="39"/>
    </row>
    <row r="88" spans="2:12" s="2" customFormat="1" ht="12" customHeight="1">
      <c r="B88" s="39"/>
      <c r="C88" s="207" t="s">
        <v>97</v>
      </c>
      <c r="L88" s="39"/>
    </row>
    <row r="89" spans="2:12" s="2" customFormat="1" ht="16.5" customHeight="1">
      <c r="B89" s="39"/>
      <c r="E89" s="272" t="str">
        <f>E11</f>
        <v>02.2 - D1.3 Zdravotechnika</v>
      </c>
      <c r="F89" s="322"/>
      <c r="G89" s="322"/>
      <c r="H89" s="322"/>
      <c r="L89" s="39"/>
    </row>
    <row r="90" spans="2:12" s="2" customFormat="1" ht="6.95" customHeight="1">
      <c r="B90" s="39"/>
      <c r="L90" s="39"/>
    </row>
    <row r="91" spans="2:12" s="2" customFormat="1" ht="12" customHeight="1">
      <c r="B91" s="39"/>
      <c r="C91" s="207" t="s">
        <v>17</v>
      </c>
      <c r="F91" s="202" t="str">
        <f>F14</f>
        <v>Bratislava, Panenská 11</v>
      </c>
      <c r="I91" s="207" t="s">
        <v>19</v>
      </c>
      <c r="J91" s="196" t="str">
        <f>IF(J14="","",J14)</f>
        <v>30. 7. 2021</v>
      </c>
      <c r="L91" s="39"/>
    </row>
    <row r="92" spans="2:12" s="2" customFormat="1" ht="6.95" customHeight="1">
      <c r="B92" s="39"/>
      <c r="L92" s="39"/>
    </row>
    <row r="93" spans="2:12" s="2" customFormat="1" ht="25.7" customHeight="1">
      <c r="B93" s="39"/>
      <c r="C93" s="207" t="s">
        <v>21</v>
      </c>
      <c r="F93" s="202" t="str">
        <f>E17</f>
        <v>GIB Hlavné mesto SR Bratislava</v>
      </c>
      <c r="I93" s="207" t="s">
        <v>27</v>
      </c>
      <c r="J93" s="204" t="str">
        <f>E23</f>
        <v>Ing. arch. Matúš Ivanič</v>
      </c>
      <c r="L93" s="39"/>
    </row>
    <row r="94" spans="2:12" s="2" customFormat="1" ht="15.2" customHeight="1">
      <c r="B94" s="39"/>
      <c r="C94" s="207" t="s">
        <v>25</v>
      </c>
      <c r="F94" s="202" t="str">
        <f>IF(E20="","",E20)</f>
        <v xml:space="preserve"> </v>
      </c>
      <c r="I94" s="207" t="s">
        <v>30</v>
      </c>
      <c r="J94" s="204" t="str">
        <f>E26</f>
        <v>Rosoft, s.r.o.</v>
      </c>
      <c r="L94" s="39"/>
    </row>
    <row r="95" spans="2:12" s="2" customFormat="1" ht="10.35" customHeight="1">
      <c r="B95" s="39"/>
      <c r="L95" s="39"/>
    </row>
    <row r="96" spans="2:12" s="2" customFormat="1" ht="29.25" customHeight="1">
      <c r="B96" s="39"/>
      <c r="C96" s="115" t="s">
        <v>100</v>
      </c>
      <c r="D96" s="230"/>
      <c r="E96" s="230"/>
      <c r="F96" s="230"/>
      <c r="G96" s="230"/>
      <c r="H96" s="230"/>
      <c r="I96" s="230"/>
      <c r="J96" s="116" t="s">
        <v>101</v>
      </c>
      <c r="K96" s="230"/>
      <c r="L96" s="39"/>
    </row>
    <row r="97" spans="2:47" s="2" customFormat="1" ht="10.35" customHeight="1">
      <c r="B97" s="39"/>
      <c r="L97" s="39"/>
    </row>
    <row r="98" spans="2:47" s="2" customFormat="1" ht="22.9" customHeight="1">
      <c r="B98" s="39"/>
      <c r="C98" s="117" t="s">
        <v>2016</v>
      </c>
      <c r="J98" s="200">
        <f>J138</f>
        <v>0</v>
      </c>
      <c r="L98" s="39"/>
      <c r="AU98" s="211" t="s">
        <v>103</v>
      </c>
    </row>
    <row r="99" spans="2:47" s="9" customFormat="1" ht="24.95" customHeight="1">
      <c r="B99" s="118"/>
      <c r="D99" s="119" t="s">
        <v>1423</v>
      </c>
      <c r="E99" s="120"/>
      <c r="F99" s="120"/>
      <c r="G99" s="120"/>
      <c r="H99" s="120"/>
      <c r="I99" s="120"/>
      <c r="J99" s="121">
        <f>J139</f>
        <v>0</v>
      </c>
      <c r="L99" s="118"/>
    </row>
    <row r="100" spans="2:47" s="199" customFormat="1" ht="19.899999999999999" customHeight="1">
      <c r="B100" s="122"/>
      <c r="D100" s="123" t="s">
        <v>1424</v>
      </c>
      <c r="E100" s="124"/>
      <c r="F100" s="124"/>
      <c r="G100" s="124"/>
      <c r="H100" s="124"/>
      <c r="I100" s="124"/>
      <c r="J100" s="125">
        <f>J140</f>
        <v>0</v>
      </c>
      <c r="L100" s="122"/>
    </row>
    <row r="101" spans="2:47" s="199" customFormat="1" ht="19.899999999999999" customHeight="1">
      <c r="B101" s="122"/>
      <c r="D101" s="123" t="s">
        <v>2286</v>
      </c>
      <c r="E101" s="124"/>
      <c r="F101" s="124"/>
      <c r="G101" s="124"/>
      <c r="H101" s="124"/>
      <c r="I101" s="124"/>
      <c r="J101" s="125">
        <f>J152</f>
        <v>0</v>
      </c>
      <c r="L101" s="122"/>
    </row>
    <row r="102" spans="2:47" s="199" customFormat="1" ht="19.899999999999999" customHeight="1">
      <c r="B102" s="122"/>
      <c r="D102" s="123" t="s">
        <v>2287</v>
      </c>
      <c r="E102" s="124"/>
      <c r="F102" s="124"/>
      <c r="G102" s="124"/>
      <c r="H102" s="124"/>
      <c r="I102" s="124"/>
      <c r="J102" s="125">
        <f>J154</f>
        <v>0</v>
      </c>
      <c r="L102" s="122"/>
    </row>
    <row r="103" spans="2:47" s="199" customFormat="1" ht="19.899999999999999" customHeight="1">
      <c r="B103" s="122"/>
      <c r="D103" s="123" t="s">
        <v>1425</v>
      </c>
      <c r="E103" s="124"/>
      <c r="F103" s="124"/>
      <c r="G103" s="124"/>
      <c r="H103" s="124"/>
      <c r="I103" s="124"/>
      <c r="J103" s="125">
        <f>J159</f>
        <v>0</v>
      </c>
      <c r="L103" s="122"/>
    </row>
    <row r="104" spans="2:47" s="199" customFormat="1" ht="19.899999999999999" customHeight="1">
      <c r="B104" s="122"/>
      <c r="D104" s="123" t="s">
        <v>1426</v>
      </c>
      <c r="E104" s="124"/>
      <c r="F104" s="124"/>
      <c r="G104" s="124"/>
      <c r="H104" s="124"/>
      <c r="I104" s="124"/>
      <c r="J104" s="125">
        <f>J201</f>
        <v>0</v>
      </c>
      <c r="L104" s="122"/>
    </row>
    <row r="105" spans="2:47" s="9" customFormat="1" ht="24.95" customHeight="1">
      <c r="B105" s="118"/>
      <c r="D105" s="119" t="s">
        <v>1427</v>
      </c>
      <c r="E105" s="120"/>
      <c r="F105" s="120"/>
      <c r="G105" s="120"/>
      <c r="H105" s="120"/>
      <c r="I105" s="120"/>
      <c r="J105" s="121">
        <f>J214</f>
        <v>0</v>
      </c>
      <c r="L105" s="118"/>
    </row>
    <row r="106" spans="2:47" s="199" customFormat="1" ht="19.899999999999999" customHeight="1">
      <c r="B106" s="122"/>
      <c r="D106" s="123" t="s">
        <v>1428</v>
      </c>
      <c r="E106" s="124"/>
      <c r="F106" s="124"/>
      <c r="G106" s="124"/>
      <c r="H106" s="124"/>
      <c r="I106" s="124"/>
      <c r="J106" s="125">
        <f>J215</f>
        <v>0</v>
      </c>
      <c r="L106" s="122"/>
    </row>
    <row r="107" spans="2:47" s="199" customFormat="1" ht="19.899999999999999" customHeight="1">
      <c r="B107" s="122"/>
      <c r="D107" s="123" t="s">
        <v>1429</v>
      </c>
      <c r="E107" s="124"/>
      <c r="F107" s="124"/>
      <c r="G107" s="124"/>
      <c r="H107" s="124"/>
      <c r="I107" s="124"/>
      <c r="J107" s="125">
        <f>J238</f>
        <v>0</v>
      </c>
      <c r="L107" s="122"/>
    </row>
    <row r="108" spans="2:47" s="199" customFormat="1" ht="19.899999999999999" customHeight="1">
      <c r="B108" s="122"/>
      <c r="D108" s="182" t="s">
        <v>2288</v>
      </c>
      <c r="E108" s="183"/>
      <c r="F108" s="183"/>
      <c r="G108" s="183"/>
      <c r="H108" s="183"/>
      <c r="I108" s="183"/>
      <c r="J108" s="184">
        <f>J272</f>
        <v>0</v>
      </c>
      <c r="L108" s="122"/>
    </row>
    <row r="109" spans="2:47" s="199" customFormat="1" ht="19.899999999999999" customHeight="1">
      <c r="B109" s="122"/>
      <c r="D109" s="182" t="s">
        <v>2289</v>
      </c>
      <c r="E109" s="183"/>
      <c r="F109" s="183"/>
      <c r="G109" s="183"/>
      <c r="H109" s="183"/>
      <c r="I109" s="183"/>
      <c r="J109" s="184">
        <f>J275</f>
        <v>0</v>
      </c>
      <c r="L109" s="122"/>
    </row>
    <row r="110" spans="2:47" s="9" customFormat="1" ht="24.95" customHeight="1">
      <c r="B110" s="118"/>
      <c r="D110" s="119" t="s">
        <v>2290</v>
      </c>
      <c r="E110" s="120"/>
      <c r="F110" s="120"/>
      <c r="G110" s="120"/>
      <c r="H110" s="120"/>
      <c r="I110" s="120"/>
      <c r="J110" s="121">
        <f>J334</f>
        <v>0</v>
      </c>
      <c r="L110" s="118"/>
    </row>
    <row r="111" spans="2:47" s="199" customFormat="1" ht="19.899999999999999" customHeight="1">
      <c r="B111" s="122"/>
      <c r="D111" s="123" t="s">
        <v>2291</v>
      </c>
      <c r="E111" s="124"/>
      <c r="F111" s="124"/>
      <c r="G111" s="124"/>
      <c r="H111" s="124"/>
      <c r="I111" s="124"/>
      <c r="J111" s="125">
        <f>J335</f>
        <v>0</v>
      </c>
      <c r="L111" s="122"/>
    </row>
    <row r="112" spans="2:47" s="199" customFormat="1" ht="19.899999999999999" customHeight="1">
      <c r="B112" s="122"/>
      <c r="D112" s="123" t="s">
        <v>2292</v>
      </c>
      <c r="E112" s="124"/>
      <c r="F112" s="124"/>
      <c r="G112" s="124"/>
      <c r="H112" s="124"/>
      <c r="I112" s="124"/>
      <c r="J112" s="125">
        <f>J337</f>
        <v>0</v>
      </c>
      <c r="L112" s="122"/>
    </row>
    <row r="113" spans="2:14" s="2" customFormat="1" ht="21.75" customHeight="1">
      <c r="B113" s="39"/>
      <c r="L113" s="39"/>
    </row>
    <row r="114" spans="2:14" s="2" customFormat="1" ht="6.95" customHeight="1">
      <c r="B114" s="39"/>
      <c r="L114" s="39"/>
    </row>
    <row r="115" spans="2:14" s="2" customFormat="1" ht="29.25" customHeight="1">
      <c r="B115" s="39"/>
      <c r="C115" s="117" t="s">
        <v>2019</v>
      </c>
      <c r="J115" s="233">
        <v>0</v>
      </c>
      <c r="L115" s="39"/>
      <c r="N115" s="234" t="s">
        <v>37</v>
      </c>
    </row>
    <row r="116" spans="2:14" s="2" customFormat="1" ht="18" customHeight="1">
      <c r="B116" s="39"/>
      <c r="L116" s="39"/>
    </row>
    <row r="117" spans="2:14" s="2" customFormat="1" ht="29.25" customHeight="1">
      <c r="B117" s="39"/>
      <c r="C117" s="229" t="s">
        <v>2012</v>
      </c>
      <c r="D117" s="230"/>
      <c r="E117" s="230"/>
      <c r="F117" s="230"/>
      <c r="G117" s="230"/>
      <c r="H117" s="230"/>
      <c r="I117" s="230"/>
      <c r="J117" s="235">
        <f>ROUND(J98+J115,2)</f>
        <v>0</v>
      </c>
      <c r="K117" s="230"/>
      <c r="L117" s="39"/>
    </row>
    <row r="118" spans="2:14" s="2" customFormat="1" ht="6.95" customHeight="1">
      <c r="B118" s="216"/>
      <c r="C118" s="217"/>
      <c r="D118" s="217"/>
      <c r="E118" s="217"/>
      <c r="F118" s="217"/>
      <c r="G118" s="217"/>
      <c r="H118" s="217"/>
      <c r="I118" s="217"/>
      <c r="J118" s="217"/>
      <c r="K118" s="217"/>
      <c r="L118" s="39"/>
    </row>
    <row r="122" spans="2:14" s="2" customFormat="1" ht="6.95" customHeight="1">
      <c r="B122" s="218"/>
      <c r="C122" s="219"/>
      <c r="D122" s="219"/>
      <c r="E122" s="219"/>
      <c r="F122" s="219"/>
      <c r="G122" s="219"/>
      <c r="H122" s="219"/>
      <c r="I122" s="219"/>
      <c r="J122" s="219"/>
      <c r="K122" s="219"/>
      <c r="L122" s="39"/>
    </row>
    <row r="123" spans="2:14" s="2" customFormat="1" ht="24.95" customHeight="1">
      <c r="B123" s="39"/>
      <c r="C123" s="18" t="s">
        <v>124</v>
      </c>
      <c r="L123" s="39"/>
    </row>
    <row r="124" spans="2:14" s="2" customFormat="1" ht="6.95" customHeight="1">
      <c r="B124" s="39"/>
      <c r="L124" s="39"/>
    </row>
    <row r="125" spans="2:14" s="2" customFormat="1" ht="12" customHeight="1">
      <c r="B125" s="39"/>
      <c r="C125" s="207" t="s">
        <v>13</v>
      </c>
      <c r="L125" s="39"/>
    </row>
    <row r="126" spans="2:14" s="2" customFormat="1" ht="16.5" customHeight="1">
      <c r="B126" s="39"/>
      <c r="E126" s="314" t="str">
        <f>E7</f>
        <v>Dom Hudby - Obnova objektu NKP aktualizácia+etapizácia</v>
      </c>
      <c r="F126" s="315"/>
      <c r="G126" s="315"/>
      <c r="H126" s="315"/>
      <c r="L126" s="39"/>
    </row>
    <row r="127" spans="2:14" ht="12" customHeight="1">
      <c r="B127" s="17"/>
      <c r="C127" s="207" t="s">
        <v>95</v>
      </c>
      <c r="L127" s="17"/>
    </row>
    <row r="128" spans="2:14" s="2" customFormat="1" ht="16.5" customHeight="1">
      <c r="B128" s="39"/>
      <c r="E128" s="314" t="s">
        <v>2013</v>
      </c>
      <c r="F128" s="322"/>
      <c r="G128" s="322"/>
      <c r="H128" s="322"/>
      <c r="L128" s="39"/>
    </row>
    <row r="129" spans="2:65" s="2" customFormat="1" ht="12" customHeight="1">
      <c r="B129" s="39"/>
      <c r="C129" s="207" t="s">
        <v>97</v>
      </c>
      <c r="L129" s="39"/>
    </row>
    <row r="130" spans="2:65" s="2" customFormat="1" ht="16.5" customHeight="1">
      <c r="B130" s="39"/>
      <c r="E130" s="272" t="str">
        <f>E11</f>
        <v>02.2 - D1.3 Zdravotechnika</v>
      </c>
      <c r="F130" s="322"/>
      <c r="G130" s="322"/>
      <c r="H130" s="322"/>
      <c r="L130" s="39"/>
    </row>
    <row r="131" spans="2:65" s="2" customFormat="1" ht="6.95" customHeight="1">
      <c r="B131" s="39"/>
      <c r="L131" s="39"/>
    </row>
    <row r="132" spans="2:65" s="2" customFormat="1" ht="12" customHeight="1">
      <c r="B132" s="39"/>
      <c r="C132" s="207" t="s">
        <v>17</v>
      </c>
      <c r="F132" s="202" t="str">
        <f>F14</f>
        <v>Bratislava, Panenská 11</v>
      </c>
      <c r="I132" s="207" t="s">
        <v>19</v>
      </c>
      <c r="J132" s="196" t="str">
        <f>IF(J14="","",J14)</f>
        <v>30. 7. 2021</v>
      </c>
      <c r="L132" s="39"/>
    </row>
    <row r="133" spans="2:65" s="2" customFormat="1" ht="6.95" customHeight="1">
      <c r="B133" s="39"/>
      <c r="L133" s="39"/>
    </row>
    <row r="134" spans="2:65" s="2" customFormat="1" ht="25.7" customHeight="1">
      <c r="B134" s="39"/>
      <c r="C134" s="207" t="s">
        <v>21</v>
      </c>
      <c r="F134" s="202" t="str">
        <f>E17</f>
        <v>GIB Hlavné mesto SR Bratislava</v>
      </c>
      <c r="I134" s="207" t="s">
        <v>27</v>
      </c>
      <c r="J134" s="204" t="str">
        <f>E23</f>
        <v>Ing. arch. Matúš Ivanič</v>
      </c>
      <c r="L134" s="39"/>
    </row>
    <row r="135" spans="2:65" s="2" customFormat="1" ht="15.2" customHeight="1">
      <c r="B135" s="39"/>
      <c r="C135" s="207" t="s">
        <v>25</v>
      </c>
      <c r="F135" s="202" t="str">
        <f>IF(E20="","",E20)</f>
        <v xml:space="preserve"> </v>
      </c>
      <c r="I135" s="207" t="s">
        <v>30</v>
      </c>
      <c r="J135" s="204" t="str">
        <f>E26</f>
        <v>Rosoft, s.r.o.</v>
      </c>
      <c r="L135" s="39"/>
    </row>
    <row r="136" spans="2:65" s="2" customFormat="1" ht="10.35" customHeight="1">
      <c r="B136" s="39"/>
      <c r="L136" s="39"/>
    </row>
    <row r="137" spans="2:65" s="11" customFormat="1" ht="29.25" customHeight="1">
      <c r="B137" s="132"/>
      <c r="C137" s="128" t="s">
        <v>125</v>
      </c>
      <c r="D137" s="129" t="s">
        <v>58</v>
      </c>
      <c r="E137" s="129" t="s">
        <v>54</v>
      </c>
      <c r="F137" s="129" t="s">
        <v>55</v>
      </c>
      <c r="G137" s="129" t="s">
        <v>126</v>
      </c>
      <c r="H137" s="129" t="s">
        <v>127</v>
      </c>
      <c r="I137" s="129" t="s">
        <v>128</v>
      </c>
      <c r="J137" s="130" t="s">
        <v>101</v>
      </c>
      <c r="K137" s="131" t="s">
        <v>129</v>
      </c>
      <c r="L137" s="132"/>
      <c r="M137" s="59" t="s">
        <v>1</v>
      </c>
      <c r="N137" s="60" t="s">
        <v>37</v>
      </c>
      <c r="O137" s="60" t="s">
        <v>130</v>
      </c>
      <c r="P137" s="60" t="s">
        <v>131</v>
      </c>
      <c r="Q137" s="60" t="s">
        <v>132</v>
      </c>
      <c r="R137" s="60" t="s">
        <v>133</v>
      </c>
      <c r="S137" s="60" t="s">
        <v>134</v>
      </c>
      <c r="T137" s="61" t="s">
        <v>135</v>
      </c>
    </row>
    <row r="138" spans="2:65" s="2" customFormat="1" ht="22.9" customHeight="1">
      <c r="B138" s="39"/>
      <c r="C138" s="66" t="s">
        <v>102</v>
      </c>
      <c r="J138" s="236">
        <f>BK138</f>
        <v>0</v>
      </c>
      <c r="L138" s="39"/>
      <c r="M138" s="222"/>
      <c r="N138" s="53"/>
      <c r="O138" s="53"/>
      <c r="P138" s="237">
        <f>P139+P214+P334</f>
        <v>0</v>
      </c>
      <c r="Q138" s="53"/>
      <c r="R138" s="237">
        <f>R139+R214+R334</f>
        <v>0</v>
      </c>
      <c r="S138" s="53"/>
      <c r="T138" s="238">
        <f>T139+T214+T334</f>
        <v>0</v>
      </c>
      <c r="AT138" s="211" t="s">
        <v>72</v>
      </c>
      <c r="AU138" s="211" t="s">
        <v>103</v>
      </c>
      <c r="BK138" s="136">
        <f>BK139+BK214+BK334</f>
        <v>0</v>
      </c>
    </row>
    <row r="139" spans="2:65" s="239" customFormat="1" ht="25.9" customHeight="1">
      <c r="B139" s="240"/>
      <c r="D139" s="138" t="s">
        <v>72</v>
      </c>
      <c r="E139" s="139" t="s">
        <v>136</v>
      </c>
      <c r="F139" s="139" t="s">
        <v>1431</v>
      </c>
      <c r="J139" s="241">
        <f>BK139</f>
        <v>0</v>
      </c>
      <c r="L139" s="240"/>
      <c r="M139" s="242"/>
      <c r="P139" s="243">
        <f>P140+P152+P154+P159+P201</f>
        <v>0</v>
      </c>
      <c r="R139" s="243">
        <f>R140+R152+R154+R159+R201</f>
        <v>0</v>
      </c>
      <c r="T139" s="244">
        <f>T140+T152+T154+T159+T201</f>
        <v>0</v>
      </c>
      <c r="AR139" s="138" t="s">
        <v>80</v>
      </c>
      <c r="AT139" s="145" t="s">
        <v>72</v>
      </c>
      <c r="AU139" s="145" t="s">
        <v>73</v>
      </c>
      <c r="AY139" s="138" t="s">
        <v>138</v>
      </c>
      <c r="BK139" s="146">
        <f>BK140+BK152+BK154+BK159+BK201</f>
        <v>0</v>
      </c>
    </row>
    <row r="140" spans="2:65" s="239" customFormat="1" ht="22.9" customHeight="1">
      <c r="B140" s="240"/>
      <c r="D140" s="138" t="s">
        <v>72</v>
      </c>
      <c r="E140" s="147" t="s">
        <v>80</v>
      </c>
      <c r="F140" s="147" t="s">
        <v>1432</v>
      </c>
      <c r="J140" s="245">
        <f>BK140</f>
        <v>0</v>
      </c>
      <c r="L140" s="240"/>
      <c r="M140" s="242"/>
      <c r="P140" s="243">
        <f>SUM(P141:P151)</f>
        <v>0</v>
      </c>
      <c r="R140" s="243">
        <f>SUM(R141:R151)</f>
        <v>0</v>
      </c>
      <c r="T140" s="244">
        <f>SUM(T141:T151)</f>
        <v>0</v>
      </c>
      <c r="AR140" s="138" t="s">
        <v>80</v>
      </c>
      <c r="AT140" s="145" t="s">
        <v>72</v>
      </c>
      <c r="AU140" s="145" t="s">
        <v>80</v>
      </c>
      <c r="AY140" s="138" t="s">
        <v>138</v>
      </c>
      <c r="BK140" s="146">
        <f>SUM(BK141:BK151)</f>
        <v>0</v>
      </c>
    </row>
    <row r="141" spans="2:65" s="2" customFormat="1" ht="16.5" customHeight="1">
      <c r="B141" s="246"/>
      <c r="C141" s="150" t="s">
        <v>80</v>
      </c>
      <c r="D141" s="150" t="s">
        <v>140</v>
      </c>
      <c r="E141" s="151" t="s">
        <v>1433</v>
      </c>
      <c r="F141" s="152" t="s">
        <v>1434</v>
      </c>
      <c r="G141" s="153" t="s">
        <v>1435</v>
      </c>
      <c r="H141" s="154">
        <v>0.42</v>
      </c>
      <c r="I141" s="178"/>
      <c r="J141" s="155">
        <f t="shared" ref="J141:J151" si="0">ROUND(I141*H141,2)</f>
        <v>0</v>
      </c>
      <c r="K141" s="247"/>
      <c r="L141" s="39"/>
      <c r="M141" s="157" t="s">
        <v>1</v>
      </c>
      <c r="N141" s="234" t="s">
        <v>39</v>
      </c>
      <c r="O141" s="248">
        <v>0</v>
      </c>
      <c r="P141" s="248">
        <f t="shared" ref="P141:P151" si="1">O141*H141</f>
        <v>0</v>
      </c>
      <c r="Q141" s="248">
        <v>0</v>
      </c>
      <c r="R141" s="248">
        <f t="shared" ref="R141:R151" si="2">Q141*H141</f>
        <v>0</v>
      </c>
      <c r="S141" s="248">
        <v>0</v>
      </c>
      <c r="T141" s="160">
        <f t="shared" ref="T141:T151" si="3">S141*H141</f>
        <v>0</v>
      </c>
      <c r="AR141" s="161" t="s">
        <v>144</v>
      </c>
      <c r="AT141" s="161" t="s">
        <v>140</v>
      </c>
      <c r="AU141" s="161" t="s">
        <v>86</v>
      </c>
      <c r="AY141" s="211" t="s">
        <v>138</v>
      </c>
      <c r="BE141" s="249">
        <f t="shared" ref="BE141:BE151" si="4">IF(N141="základná",J141,0)</f>
        <v>0</v>
      </c>
      <c r="BF141" s="249">
        <f t="shared" ref="BF141:BF151" si="5">IF(N141="znížená",J141,0)</f>
        <v>0</v>
      </c>
      <c r="BG141" s="249">
        <f t="shared" ref="BG141:BG151" si="6">IF(N141="zákl. prenesená",J141,0)</f>
        <v>0</v>
      </c>
      <c r="BH141" s="249">
        <f t="shared" ref="BH141:BH151" si="7">IF(N141="zníž. prenesená",J141,0)</f>
        <v>0</v>
      </c>
      <c r="BI141" s="249">
        <f t="shared" ref="BI141:BI151" si="8">IF(N141="nulová",J141,0)</f>
        <v>0</v>
      </c>
      <c r="BJ141" s="211" t="s">
        <v>86</v>
      </c>
      <c r="BK141" s="249">
        <f t="shared" ref="BK141:BK151" si="9">ROUND(I141*H141,2)</f>
        <v>0</v>
      </c>
      <c r="BL141" s="211" t="s">
        <v>144</v>
      </c>
      <c r="BM141" s="161" t="s">
        <v>2293</v>
      </c>
    </row>
    <row r="142" spans="2:65" s="2" customFormat="1" ht="24.2" customHeight="1">
      <c r="B142" s="246"/>
      <c r="C142" s="150" t="s">
        <v>86</v>
      </c>
      <c r="D142" s="150" t="s">
        <v>140</v>
      </c>
      <c r="E142" s="151" t="s">
        <v>1436</v>
      </c>
      <c r="F142" s="152" t="s">
        <v>1437</v>
      </c>
      <c r="G142" s="153" t="s">
        <v>148</v>
      </c>
      <c r="H142" s="188">
        <v>0</v>
      </c>
      <c r="I142" s="155"/>
      <c r="J142" s="155">
        <f t="shared" si="0"/>
        <v>0</v>
      </c>
      <c r="K142" s="247"/>
      <c r="L142" s="39"/>
      <c r="M142" s="157" t="s">
        <v>1</v>
      </c>
      <c r="N142" s="234" t="s">
        <v>39</v>
      </c>
      <c r="O142" s="248">
        <v>0</v>
      </c>
      <c r="P142" s="248">
        <f t="shared" si="1"/>
        <v>0</v>
      </c>
      <c r="Q142" s="248">
        <v>0</v>
      </c>
      <c r="R142" s="248">
        <f t="shared" si="2"/>
        <v>0</v>
      </c>
      <c r="S142" s="248">
        <v>0</v>
      </c>
      <c r="T142" s="160">
        <f t="shared" si="3"/>
        <v>0</v>
      </c>
      <c r="AR142" s="161" t="s">
        <v>144</v>
      </c>
      <c r="AT142" s="161" t="s">
        <v>140</v>
      </c>
      <c r="AU142" s="161" t="s">
        <v>86</v>
      </c>
      <c r="AY142" s="211" t="s">
        <v>138</v>
      </c>
      <c r="BE142" s="249">
        <f t="shared" si="4"/>
        <v>0</v>
      </c>
      <c r="BF142" s="249">
        <f t="shared" si="5"/>
        <v>0</v>
      </c>
      <c r="BG142" s="249">
        <f t="shared" si="6"/>
        <v>0</v>
      </c>
      <c r="BH142" s="249">
        <f t="shared" si="7"/>
        <v>0</v>
      </c>
      <c r="BI142" s="249">
        <f t="shared" si="8"/>
        <v>0</v>
      </c>
      <c r="BJ142" s="211" t="s">
        <v>86</v>
      </c>
      <c r="BK142" s="249">
        <f t="shared" si="9"/>
        <v>0</v>
      </c>
      <c r="BL142" s="211" t="s">
        <v>144</v>
      </c>
      <c r="BM142" s="161" t="s">
        <v>2294</v>
      </c>
    </row>
    <row r="143" spans="2:65" s="2" customFormat="1" ht="16.5" customHeight="1">
      <c r="B143" s="246"/>
      <c r="C143" s="150" t="s">
        <v>150</v>
      </c>
      <c r="D143" s="150" t="s">
        <v>140</v>
      </c>
      <c r="E143" s="151" t="s">
        <v>1438</v>
      </c>
      <c r="F143" s="152" t="s">
        <v>1439</v>
      </c>
      <c r="G143" s="153" t="s">
        <v>143</v>
      </c>
      <c r="H143" s="188">
        <v>0</v>
      </c>
      <c r="I143" s="155"/>
      <c r="J143" s="155">
        <f t="shared" si="0"/>
        <v>0</v>
      </c>
      <c r="K143" s="247"/>
      <c r="L143" s="39"/>
      <c r="M143" s="157" t="s">
        <v>1</v>
      </c>
      <c r="N143" s="234" t="s">
        <v>39</v>
      </c>
      <c r="O143" s="248">
        <v>0</v>
      </c>
      <c r="P143" s="248">
        <f t="shared" si="1"/>
        <v>0</v>
      </c>
      <c r="Q143" s="248">
        <v>0</v>
      </c>
      <c r="R143" s="248">
        <f t="shared" si="2"/>
        <v>0</v>
      </c>
      <c r="S143" s="248">
        <v>0</v>
      </c>
      <c r="T143" s="160">
        <f t="shared" si="3"/>
        <v>0</v>
      </c>
      <c r="AR143" s="161" t="s">
        <v>144</v>
      </c>
      <c r="AT143" s="161" t="s">
        <v>140</v>
      </c>
      <c r="AU143" s="161" t="s">
        <v>86</v>
      </c>
      <c r="AY143" s="211" t="s">
        <v>138</v>
      </c>
      <c r="BE143" s="249">
        <f t="shared" si="4"/>
        <v>0</v>
      </c>
      <c r="BF143" s="249">
        <f t="shared" si="5"/>
        <v>0</v>
      </c>
      <c r="BG143" s="249">
        <f t="shared" si="6"/>
        <v>0</v>
      </c>
      <c r="BH143" s="249">
        <f t="shared" si="7"/>
        <v>0</v>
      </c>
      <c r="BI143" s="249">
        <f t="shared" si="8"/>
        <v>0</v>
      </c>
      <c r="BJ143" s="211" t="s">
        <v>86</v>
      </c>
      <c r="BK143" s="249">
        <f t="shared" si="9"/>
        <v>0</v>
      </c>
      <c r="BL143" s="211" t="s">
        <v>144</v>
      </c>
      <c r="BM143" s="161" t="s">
        <v>2295</v>
      </c>
    </row>
    <row r="144" spans="2:65" s="2" customFormat="1" ht="21.75" customHeight="1">
      <c r="B144" s="246"/>
      <c r="C144" s="150" t="s">
        <v>144</v>
      </c>
      <c r="D144" s="150" t="s">
        <v>140</v>
      </c>
      <c r="E144" s="151" t="s">
        <v>1440</v>
      </c>
      <c r="F144" s="152" t="s">
        <v>1441</v>
      </c>
      <c r="G144" s="153" t="s">
        <v>153</v>
      </c>
      <c r="H144" s="188">
        <v>0</v>
      </c>
      <c r="I144" s="155"/>
      <c r="J144" s="155">
        <f t="shared" si="0"/>
        <v>0</v>
      </c>
      <c r="K144" s="247"/>
      <c r="L144" s="39"/>
      <c r="M144" s="157" t="s">
        <v>1</v>
      </c>
      <c r="N144" s="234" t="s">
        <v>39</v>
      </c>
      <c r="O144" s="248">
        <v>0</v>
      </c>
      <c r="P144" s="248">
        <f t="shared" si="1"/>
        <v>0</v>
      </c>
      <c r="Q144" s="248">
        <v>0</v>
      </c>
      <c r="R144" s="248">
        <f t="shared" si="2"/>
        <v>0</v>
      </c>
      <c r="S144" s="248">
        <v>0</v>
      </c>
      <c r="T144" s="160">
        <f t="shared" si="3"/>
        <v>0</v>
      </c>
      <c r="AR144" s="161" t="s">
        <v>144</v>
      </c>
      <c r="AT144" s="161" t="s">
        <v>140</v>
      </c>
      <c r="AU144" s="161" t="s">
        <v>86</v>
      </c>
      <c r="AY144" s="211" t="s">
        <v>138</v>
      </c>
      <c r="BE144" s="249">
        <f t="shared" si="4"/>
        <v>0</v>
      </c>
      <c r="BF144" s="249">
        <f t="shared" si="5"/>
        <v>0</v>
      </c>
      <c r="BG144" s="249">
        <f t="shared" si="6"/>
        <v>0</v>
      </c>
      <c r="BH144" s="249">
        <f t="shared" si="7"/>
        <v>0</v>
      </c>
      <c r="BI144" s="249">
        <f t="shared" si="8"/>
        <v>0</v>
      </c>
      <c r="BJ144" s="211" t="s">
        <v>86</v>
      </c>
      <c r="BK144" s="249">
        <f t="shared" si="9"/>
        <v>0</v>
      </c>
      <c r="BL144" s="211" t="s">
        <v>144</v>
      </c>
      <c r="BM144" s="161" t="s">
        <v>2296</v>
      </c>
    </row>
    <row r="145" spans="2:65" s="2" customFormat="1" ht="21.75" customHeight="1">
      <c r="B145" s="246"/>
      <c r="C145" s="150" t="s">
        <v>158</v>
      </c>
      <c r="D145" s="150" t="s">
        <v>140</v>
      </c>
      <c r="E145" s="151" t="s">
        <v>1442</v>
      </c>
      <c r="F145" s="152" t="s">
        <v>1443</v>
      </c>
      <c r="G145" s="153" t="s">
        <v>153</v>
      </c>
      <c r="H145" s="188">
        <v>0</v>
      </c>
      <c r="I145" s="155"/>
      <c r="J145" s="155">
        <f t="shared" si="0"/>
        <v>0</v>
      </c>
      <c r="K145" s="247"/>
      <c r="L145" s="39"/>
      <c r="M145" s="157" t="s">
        <v>1</v>
      </c>
      <c r="N145" s="234" t="s">
        <v>39</v>
      </c>
      <c r="O145" s="248">
        <v>0</v>
      </c>
      <c r="P145" s="248">
        <f t="shared" si="1"/>
        <v>0</v>
      </c>
      <c r="Q145" s="248">
        <v>0</v>
      </c>
      <c r="R145" s="248">
        <f t="shared" si="2"/>
        <v>0</v>
      </c>
      <c r="S145" s="248">
        <v>0</v>
      </c>
      <c r="T145" s="160">
        <f t="shared" si="3"/>
        <v>0</v>
      </c>
      <c r="AR145" s="161" t="s">
        <v>144</v>
      </c>
      <c r="AT145" s="161" t="s">
        <v>140</v>
      </c>
      <c r="AU145" s="161" t="s">
        <v>86</v>
      </c>
      <c r="AY145" s="211" t="s">
        <v>138</v>
      </c>
      <c r="BE145" s="249">
        <f t="shared" si="4"/>
        <v>0</v>
      </c>
      <c r="BF145" s="249">
        <f t="shared" si="5"/>
        <v>0</v>
      </c>
      <c r="BG145" s="249">
        <f t="shared" si="6"/>
        <v>0</v>
      </c>
      <c r="BH145" s="249">
        <f t="shared" si="7"/>
        <v>0</v>
      </c>
      <c r="BI145" s="249">
        <f t="shared" si="8"/>
        <v>0</v>
      </c>
      <c r="BJ145" s="211" t="s">
        <v>86</v>
      </c>
      <c r="BK145" s="249">
        <f t="shared" si="9"/>
        <v>0</v>
      </c>
      <c r="BL145" s="211" t="s">
        <v>144</v>
      </c>
      <c r="BM145" s="161" t="s">
        <v>2297</v>
      </c>
    </row>
    <row r="146" spans="2:65" s="2" customFormat="1" ht="21.75" customHeight="1">
      <c r="B146" s="246"/>
      <c r="C146" s="150" t="s">
        <v>162</v>
      </c>
      <c r="D146" s="150" t="s">
        <v>140</v>
      </c>
      <c r="E146" s="151" t="s">
        <v>1444</v>
      </c>
      <c r="F146" s="152" t="s">
        <v>1445</v>
      </c>
      <c r="G146" s="153" t="s">
        <v>153</v>
      </c>
      <c r="H146" s="188">
        <v>0</v>
      </c>
      <c r="I146" s="155"/>
      <c r="J146" s="155">
        <f t="shared" si="0"/>
        <v>0</v>
      </c>
      <c r="K146" s="247"/>
      <c r="L146" s="39"/>
      <c r="M146" s="157" t="s">
        <v>1</v>
      </c>
      <c r="N146" s="234" t="s">
        <v>39</v>
      </c>
      <c r="O146" s="248">
        <v>0</v>
      </c>
      <c r="P146" s="248">
        <f t="shared" si="1"/>
        <v>0</v>
      </c>
      <c r="Q146" s="248">
        <v>0</v>
      </c>
      <c r="R146" s="248">
        <f t="shared" si="2"/>
        <v>0</v>
      </c>
      <c r="S146" s="248">
        <v>0</v>
      </c>
      <c r="T146" s="160">
        <f t="shared" si="3"/>
        <v>0</v>
      </c>
      <c r="AR146" s="161" t="s">
        <v>144</v>
      </c>
      <c r="AT146" s="161" t="s">
        <v>140</v>
      </c>
      <c r="AU146" s="161" t="s">
        <v>86</v>
      </c>
      <c r="AY146" s="211" t="s">
        <v>138</v>
      </c>
      <c r="BE146" s="249">
        <f t="shared" si="4"/>
        <v>0</v>
      </c>
      <c r="BF146" s="249">
        <f t="shared" si="5"/>
        <v>0</v>
      </c>
      <c r="BG146" s="249">
        <f t="shared" si="6"/>
        <v>0</v>
      </c>
      <c r="BH146" s="249">
        <f t="shared" si="7"/>
        <v>0</v>
      </c>
      <c r="BI146" s="249">
        <f t="shared" si="8"/>
        <v>0</v>
      </c>
      <c r="BJ146" s="211" t="s">
        <v>86</v>
      </c>
      <c r="BK146" s="249">
        <f t="shared" si="9"/>
        <v>0</v>
      </c>
      <c r="BL146" s="211" t="s">
        <v>144</v>
      </c>
      <c r="BM146" s="161" t="s">
        <v>2298</v>
      </c>
    </row>
    <row r="147" spans="2:65" s="2" customFormat="1" ht="24.2" customHeight="1">
      <c r="B147" s="246"/>
      <c r="C147" s="150" t="s">
        <v>166</v>
      </c>
      <c r="D147" s="150" t="s">
        <v>140</v>
      </c>
      <c r="E147" s="151" t="s">
        <v>1446</v>
      </c>
      <c r="F147" s="152" t="s">
        <v>1447</v>
      </c>
      <c r="G147" s="153" t="s">
        <v>153</v>
      </c>
      <c r="H147" s="188">
        <v>0</v>
      </c>
      <c r="I147" s="155"/>
      <c r="J147" s="155">
        <f t="shared" si="0"/>
        <v>0</v>
      </c>
      <c r="K147" s="247"/>
      <c r="L147" s="39"/>
      <c r="M147" s="157" t="s">
        <v>1</v>
      </c>
      <c r="N147" s="234" t="s">
        <v>39</v>
      </c>
      <c r="O147" s="248">
        <v>0</v>
      </c>
      <c r="P147" s="248">
        <f t="shared" si="1"/>
        <v>0</v>
      </c>
      <c r="Q147" s="248">
        <v>0</v>
      </c>
      <c r="R147" s="248">
        <f t="shared" si="2"/>
        <v>0</v>
      </c>
      <c r="S147" s="248">
        <v>0</v>
      </c>
      <c r="T147" s="160">
        <f t="shared" si="3"/>
        <v>0</v>
      </c>
      <c r="AR147" s="161" t="s">
        <v>144</v>
      </c>
      <c r="AT147" s="161" t="s">
        <v>140</v>
      </c>
      <c r="AU147" s="161" t="s">
        <v>86</v>
      </c>
      <c r="AY147" s="211" t="s">
        <v>138</v>
      </c>
      <c r="BE147" s="249">
        <f t="shared" si="4"/>
        <v>0</v>
      </c>
      <c r="BF147" s="249">
        <f t="shared" si="5"/>
        <v>0</v>
      </c>
      <c r="BG147" s="249">
        <f t="shared" si="6"/>
        <v>0</v>
      </c>
      <c r="BH147" s="249">
        <f t="shared" si="7"/>
        <v>0</v>
      </c>
      <c r="BI147" s="249">
        <f t="shared" si="8"/>
        <v>0</v>
      </c>
      <c r="BJ147" s="211" t="s">
        <v>86</v>
      </c>
      <c r="BK147" s="249">
        <f t="shared" si="9"/>
        <v>0</v>
      </c>
      <c r="BL147" s="211" t="s">
        <v>144</v>
      </c>
      <c r="BM147" s="161" t="s">
        <v>2299</v>
      </c>
    </row>
    <row r="148" spans="2:65" s="2" customFormat="1" ht="16.5" customHeight="1">
      <c r="B148" s="246"/>
      <c r="C148" s="150" t="s">
        <v>170</v>
      </c>
      <c r="D148" s="150" t="s">
        <v>140</v>
      </c>
      <c r="E148" s="151" t="s">
        <v>1448</v>
      </c>
      <c r="F148" s="152" t="s">
        <v>1449</v>
      </c>
      <c r="G148" s="153" t="s">
        <v>153</v>
      </c>
      <c r="H148" s="188">
        <v>0</v>
      </c>
      <c r="I148" s="155"/>
      <c r="J148" s="155">
        <f t="shared" si="0"/>
        <v>0</v>
      </c>
      <c r="K148" s="247"/>
      <c r="L148" s="39"/>
      <c r="M148" s="157" t="s">
        <v>1</v>
      </c>
      <c r="N148" s="234" t="s">
        <v>39</v>
      </c>
      <c r="O148" s="248">
        <v>0</v>
      </c>
      <c r="P148" s="248">
        <f t="shared" si="1"/>
        <v>0</v>
      </c>
      <c r="Q148" s="248">
        <v>0</v>
      </c>
      <c r="R148" s="248">
        <f t="shared" si="2"/>
        <v>0</v>
      </c>
      <c r="S148" s="248">
        <v>0</v>
      </c>
      <c r="T148" s="160">
        <f t="shared" si="3"/>
        <v>0</v>
      </c>
      <c r="AR148" s="161" t="s">
        <v>144</v>
      </c>
      <c r="AT148" s="161" t="s">
        <v>140</v>
      </c>
      <c r="AU148" s="161" t="s">
        <v>86</v>
      </c>
      <c r="AY148" s="211" t="s">
        <v>138</v>
      </c>
      <c r="BE148" s="249">
        <f t="shared" si="4"/>
        <v>0</v>
      </c>
      <c r="BF148" s="249">
        <f t="shared" si="5"/>
        <v>0</v>
      </c>
      <c r="BG148" s="249">
        <f t="shared" si="6"/>
        <v>0</v>
      </c>
      <c r="BH148" s="249">
        <f t="shared" si="7"/>
        <v>0</v>
      </c>
      <c r="BI148" s="249">
        <f t="shared" si="8"/>
        <v>0</v>
      </c>
      <c r="BJ148" s="211" t="s">
        <v>86</v>
      </c>
      <c r="BK148" s="249">
        <f t="shared" si="9"/>
        <v>0</v>
      </c>
      <c r="BL148" s="211" t="s">
        <v>144</v>
      </c>
      <c r="BM148" s="161" t="s">
        <v>2300</v>
      </c>
    </row>
    <row r="149" spans="2:65" s="2" customFormat="1" ht="21.75" customHeight="1">
      <c r="B149" s="246"/>
      <c r="C149" s="150" t="s">
        <v>174</v>
      </c>
      <c r="D149" s="150" t="s">
        <v>140</v>
      </c>
      <c r="E149" s="151" t="s">
        <v>1450</v>
      </c>
      <c r="F149" s="152" t="s">
        <v>1451</v>
      </c>
      <c r="G149" s="153" t="s">
        <v>153</v>
      </c>
      <c r="H149" s="154">
        <v>323.39999999999998</v>
      </c>
      <c r="I149" s="178"/>
      <c r="J149" s="155">
        <f t="shared" si="0"/>
        <v>0</v>
      </c>
      <c r="K149" s="247"/>
      <c r="L149" s="39"/>
      <c r="M149" s="157" t="s">
        <v>1</v>
      </c>
      <c r="N149" s="234" t="s">
        <v>39</v>
      </c>
      <c r="O149" s="248">
        <v>0</v>
      </c>
      <c r="P149" s="248">
        <f t="shared" si="1"/>
        <v>0</v>
      </c>
      <c r="Q149" s="248">
        <v>0</v>
      </c>
      <c r="R149" s="248">
        <f t="shared" si="2"/>
        <v>0</v>
      </c>
      <c r="S149" s="248">
        <v>0</v>
      </c>
      <c r="T149" s="160">
        <f t="shared" si="3"/>
        <v>0</v>
      </c>
      <c r="AR149" s="161" t="s">
        <v>144</v>
      </c>
      <c r="AT149" s="161" t="s">
        <v>140</v>
      </c>
      <c r="AU149" s="161" t="s">
        <v>86</v>
      </c>
      <c r="AY149" s="211" t="s">
        <v>138</v>
      </c>
      <c r="BE149" s="249">
        <f t="shared" si="4"/>
        <v>0</v>
      </c>
      <c r="BF149" s="249">
        <f t="shared" si="5"/>
        <v>0</v>
      </c>
      <c r="BG149" s="249">
        <f t="shared" si="6"/>
        <v>0</v>
      </c>
      <c r="BH149" s="249">
        <f t="shared" si="7"/>
        <v>0</v>
      </c>
      <c r="BI149" s="249">
        <f t="shared" si="8"/>
        <v>0</v>
      </c>
      <c r="BJ149" s="211" t="s">
        <v>86</v>
      </c>
      <c r="BK149" s="249">
        <f t="shared" si="9"/>
        <v>0</v>
      </c>
      <c r="BL149" s="211" t="s">
        <v>144</v>
      </c>
      <c r="BM149" s="161" t="s">
        <v>2301</v>
      </c>
    </row>
    <row r="150" spans="2:65" s="2" customFormat="1" ht="16.5" customHeight="1">
      <c r="B150" s="246"/>
      <c r="C150" s="150" t="s">
        <v>178</v>
      </c>
      <c r="D150" s="150" t="s">
        <v>140</v>
      </c>
      <c r="E150" s="151" t="s">
        <v>1452</v>
      </c>
      <c r="F150" s="152" t="s">
        <v>1453</v>
      </c>
      <c r="G150" s="153" t="s">
        <v>153</v>
      </c>
      <c r="H150" s="154">
        <v>117.6</v>
      </c>
      <c r="I150" s="178"/>
      <c r="J150" s="155">
        <f t="shared" si="0"/>
        <v>0</v>
      </c>
      <c r="K150" s="247"/>
      <c r="L150" s="39"/>
      <c r="M150" s="157" t="s">
        <v>1</v>
      </c>
      <c r="N150" s="234" t="s">
        <v>39</v>
      </c>
      <c r="O150" s="248">
        <v>0</v>
      </c>
      <c r="P150" s="248">
        <f t="shared" si="1"/>
        <v>0</v>
      </c>
      <c r="Q150" s="248">
        <v>0</v>
      </c>
      <c r="R150" s="248">
        <f t="shared" si="2"/>
        <v>0</v>
      </c>
      <c r="S150" s="248">
        <v>0</v>
      </c>
      <c r="T150" s="160">
        <f t="shared" si="3"/>
        <v>0</v>
      </c>
      <c r="AR150" s="161" t="s">
        <v>144</v>
      </c>
      <c r="AT150" s="161" t="s">
        <v>140</v>
      </c>
      <c r="AU150" s="161" t="s">
        <v>86</v>
      </c>
      <c r="AY150" s="211" t="s">
        <v>138</v>
      </c>
      <c r="BE150" s="249">
        <f t="shared" si="4"/>
        <v>0</v>
      </c>
      <c r="BF150" s="249">
        <f t="shared" si="5"/>
        <v>0</v>
      </c>
      <c r="BG150" s="249">
        <f t="shared" si="6"/>
        <v>0</v>
      </c>
      <c r="BH150" s="249">
        <f t="shared" si="7"/>
        <v>0</v>
      </c>
      <c r="BI150" s="249">
        <f t="shared" si="8"/>
        <v>0</v>
      </c>
      <c r="BJ150" s="211" t="s">
        <v>86</v>
      </c>
      <c r="BK150" s="249">
        <f t="shared" si="9"/>
        <v>0</v>
      </c>
      <c r="BL150" s="211" t="s">
        <v>144</v>
      </c>
      <c r="BM150" s="161" t="s">
        <v>2302</v>
      </c>
    </row>
    <row r="151" spans="2:65" s="2" customFormat="1" ht="16.5" customHeight="1">
      <c r="B151" s="246"/>
      <c r="C151" s="150" t="s">
        <v>182</v>
      </c>
      <c r="D151" s="150" t="s">
        <v>140</v>
      </c>
      <c r="E151" s="151" t="s">
        <v>1454</v>
      </c>
      <c r="F151" s="152" t="s">
        <v>1455</v>
      </c>
      <c r="G151" s="153" t="s">
        <v>153</v>
      </c>
      <c r="H151" s="154">
        <v>85.3</v>
      </c>
      <c r="I151" s="178"/>
      <c r="J151" s="155">
        <f t="shared" si="0"/>
        <v>0</v>
      </c>
      <c r="K151" s="247"/>
      <c r="L151" s="39"/>
      <c r="M151" s="157" t="s">
        <v>1</v>
      </c>
      <c r="N151" s="234" t="s">
        <v>39</v>
      </c>
      <c r="O151" s="248">
        <v>0</v>
      </c>
      <c r="P151" s="248">
        <f t="shared" si="1"/>
        <v>0</v>
      </c>
      <c r="Q151" s="248">
        <v>0</v>
      </c>
      <c r="R151" s="248">
        <f t="shared" si="2"/>
        <v>0</v>
      </c>
      <c r="S151" s="248">
        <v>0</v>
      </c>
      <c r="T151" s="160">
        <f t="shared" si="3"/>
        <v>0</v>
      </c>
      <c r="AR151" s="161" t="s">
        <v>144</v>
      </c>
      <c r="AT151" s="161" t="s">
        <v>140</v>
      </c>
      <c r="AU151" s="161" t="s">
        <v>86</v>
      </c>
      <c r="AY151" s="211" t="s">
        <v>138</v>
      </c>
      <c r="BE151" s="249">
        <f t="shared" si="4"/>
        <v>0</v>
      </c>
      <c r="BF151" s="249">
        <f t="shared" si="5"/>
        <v>0</v>
      </c>
      <c r="BG151" s="249">
        <f t="shared" si="6"/>
        <v>0</v>
      </c>
      <c r="BH151" s="249">
        <f t="shared" si="7"/>
        <v>0</v>
      </c>
      <c r="BI151" s="249">
        <f t="shared" si="8"/>
        <v>0</v>
      </c>
      <c r="BJ151" s="211" t="s">
        <v>86</v>
      </c>
      <c r="BK151" s="249">
        <f t="shared" si="9"/>
        <v>0</v>
      </c>
      <c r="BL151" s="211" t="s">
        <v>144</v>
      </c>
      <c r="BM151" s="161" t="s">
        <v>2303</v>
      </c>
    </row>
    <row r="152" spans="2:65" s="239" customFormat="1" ht="22.9" customHeight="1">
      <c r="B152" s="240"/>
      <c r="D152" s="138" t="s">
        <v>72</v>
      </c>
      <c r="E152" s="147" t="s">
        <v>144</v>
      </c>
      <c r="F152" s="147" t="s">
        <v>1456</v>
      </c>
      <c r="J152" s="245">
        <f>BK152</f>
        <v>0</v>
      </c>
      <c r="L152" s="240"/>
      <c r="M152" s="242"/>
      <c r="P152" s="243">
        <f>P153</f>
        <v>0</v>
      </c>
      <c r="R152" s="243">
        <f>R153</f>
        <v>0</v>
      </c>
      <c r="T152" s="244">
        <f>T153</f>
        <v>0</v>
      </c>
      <c r="AR152" s="138" t="s">
        <v>80</v>
      </c>
      <c r="AT152" s="145" t="s">
        <v>72</v>
      </c>
      <c r="AU152" s="145" t="s">
        <v>80</v>
      </c>
      <c r="AY152" s="138" t="s">
        <v>138</v>
      </c>
      <c r="BK152" s="146">
        <f>BK153</f>
        <v>0</v>
      </c>
    </row>
    <row r="153" spans="2:65" s="2" customFormat="1" ht="24.2" customHeight="1">
      <c r="B153" s="246"/>
      <c r="C153" s="150" t="s">
        <v>186</v>
      </c>
      <c r="D153" s="150" t="s">
        <v>140</v>
      </c>
      <c r="E153" s="151" t="s">
        <v>1457</v>
      </c>
      <c r="F153" s="152" t="s">
        <v>1458</v>
      </c>
      <c r="G153" s="153" t="s">
        <v>153</v>
      </c>
      <c r="H153" s="154">
        <v>117.6</v>
      </c>
      <c r="I153" s="178"/>
      <c r="J153" s="155">
        <f>ROUND(I153*H153,2)</f>
        <v>0</v>
      </c>
      <c r="K153" s="247"/>
      <c r="L153" s="39"/>
      <c r="M153" s="157" t="s">
        <v>1</v>
      </c>
      <c r="N153" s="234" t="s">
        <v>39</v>
      </c>
      <c r="O153" s="248">
        <v>0</v>
      </c>
      <c r="P153" s="248">
        <f>O153*H153</f>
        <v>0</v>
      </c>
      <c r="Q153" s="248">
        <v>0</v>
      </c>
      <c r="R153" s="248">
        <f>Q153*H153</f>
        <v>0</v>
      </c>
      <c r="S153" s="248">
        <v>0</v>
      </c>
      <c r="T153" s="160">
        <f>S153*H153</f>
        <v>0</v>
      </c>
      <c r="AR153" s="161" t="s">
        <v>144</v>
      </c>
      <c r="AT153" s="161" t="s">
        <v>140</v>
      </c>
      <c r="AU153" s="161" t="s">
        <v>86</v>
      </c>
      <c r="AY153" s="211" t="s">
        <v>138</v>
      </c>
      <c r="BE153" s="249">
        <f>IF(N153="základná",J153,0)</f>
        <v>0</v>
      </c>
      <c r="BF153" s="249">
        <f>IF(N153="znížená",J153,0)</f>
        <v>0</v>
      </c>
      <c r="BG153" s="249">
        <f>IF(N153="zákl. prenesená",J153,0)</f>
        <v>0</v>
      </c>
      <c r="BH153" s="249">
        <f>IF(N153="zníž. prenesená",J153,0)</f>
        <v>0</v>
      </c>
      <c r="BI153" s="249">
        <f>IF(N153="nulová",J153,0)</f>
        <v>0</v>
      </c>
      <c r="BJ153" s="211" t="s">
        <v>86</v>
      </c>
      <c r="BK153" s="249">
        <f>ROUND(I153*H153,2)</f>
        <v>0</v>
      </c>
      <c r="BL153" s="211" t="s">
        <v>144</v>
      </c>
      <c r="BM153" s="161" t="s">
        <v>2304</v>
      </c>
    </row>
    <row r="154" spans="2:65" s="239" customFormat="1" ht="22.9" customHeight="1">
      <c r="B154" s="240"/>
      <c r="D154" s="138" t="s">
        <v>72</v>
      </c>
      <c r="E154" s="147" t="s">
        <v>158</v>
      </c>
      <c r="F154" s="147" t="s">
        <v>1459</v>
      </c>
      <c r="J154" s="245">
        <f>BK154</f>
        <v>0</v>
      </c>
      <c r="L154" s="240"/>
      <c r="M154" s="242"/>
      <c r="P154" s="243">
        <f>SUM(P155:P158)</f>
        <v>0</v>
      </c>
      <c r="R154" s="243">
        <f>SUM(R155:R158)</f>
        <v>0</v>
      </c>
      <c r="T154" s="244">
        <f>SUM(T155:T158)</f>
        <v>0</v>
      </c>
      <c r="AR154" s="138" t="s">
        <v>80</v>
      </c>
      <c r="AT154" s="145" t="s">
        <v>72</v>
      </c>
      <c r="AU154" s="145" t="s">
        <v>80</v>
      </c>
      <c r="AY154" s="138" t="s">
        <v>138</v>
      </c>
      <c r="BK154" s="146">
        <f>SUM(BK155:BK158)</f>
        <v>0</v>
      </c>
    </row>
    <row r="155" spans="2:65" s="2" customFormat="1" ht="24.2" customHeight="1">
      <c r="B155" s="246"/>
      <c r="C155" s="150" t="s">
        <v>190</v>
      </c>
      <c r="D155" s="150" t="s">
        <v>140</v>
      </c>
      <c r="E155" s="151" t="s">
        <v>1460</v>
      </c>
      <c r="F155" s="152" t="s">
        <v>1461</v>
      </c>
      <c r="G155" s="153" t="s">
        <v>148</v>
      </c>
      <c r="H155" s="154">
        <v>20</v>
      </c>
      <c r="I155" s="178"/>
      <c r="J155" s="155">
        <f>ROUND(I155*H155,2)</f>
        <v>0</v>
      </c>
      <c r="K155" s="247"/>
      <c r="L155" s="39"/>
      <c r="M155" s="157" t="s">
        <v>1</v>
      </c>
      <c r="N155" s="234" t="s">
        <v>39</v>
      </c>
      <c r="O155" s="248">
        <v>0</v>
      </c>
      <c r="P155" s="248">
        <f>O155*H155</f>
        <v>0</v>
      </c>
      <c r="Q155" s="248">
        <v>0</v>
      </c>
      <c r="R155" s="248">
        <f>Q155*H155</f>
        <v>0</v>
      </c>
      <c r="S155" s="248">
        <v>0</v>
      </c>
      <c r="T155" s="160">
        <f>S155*H155</f>
        <v>0</v>
      </c>
      <c r="AR155" s="161" t="s">
        <v>144</v>
      </c>
      <c r="AT155" s="161" t="s">
        <v>140</v>
      </c>
      <c r="AU155" s="161" t="s">
        <v>86</v>
      </c>
      <c r="AY155" s="211" t="s">
        <v>138</v>
      </c>
      <c r="BE155" s="249">
        <f>IF(N155="základná",J155,0)</f>
        <v>0</v>
      </c>
      <c r="BF155" s="249">
        <f>IF(N155="znížená",J155,0)</f>
        <v>0</v>
      </c>
      <c r="BG155" s="249">
        <f>IF(N155="zákl. prenesená",J155,0)</f>
        <v>0</v>
      </c>
      <c r="BH155" s="249">
        <f>IF(N155="zníž. prenesená",J155,0)</f>
        <v>0</v>
      </c>
      <c r="BI155" s="249">
        <f>IF(N155="nulová",J155,0)</f>
        <v>0</v>
      </c>
      <c r="BJ155" s="211" t="s">
        <v>86</v>
      </c>
      <c r="BK155" s="249">
        <f>ROUND(I155*H155,2)</f>
        <v>0</v>
      </c>
      <c r="BL155" s="211" t="s">
        <v>144</v>
      </c>
      <c r="BM155" s="161" t="s">
        <v>2305</v>
      </c>
    </row>
    <row r="156" spans="2:65" s="2" customFormat="1" ht="21.75" customHeight="1">
      <c r="B156" s="246"/>
      <c r="C156" s="150" t="s">
        <v>194</v>
      </c>
      <c r="D156" s="150" t="s">
        <v>140</v>
      </c>
      <c r="E156" s="151" t="s">
        <v>1462</v>
      </c>
      <c r="F156" s="152" t="s">
        <v>1463</v>
      </c>
      <c r="G156" s="153" t="s">
        <v>153</v>
      </c>
      <c r="H156" s="154">
        <v>3</v>
      </c>
      <c r="I156" s="178"/>
      <c r="J156" s="155">
        <f>ROUND(I156*H156,2)</f>
        <v>0</v>
      </c>
      <c r="K156" s="247"/>
      <c r="L156" s="39"/>
      <c r="M156" s="157" t="s">
        <v>1</v>
      </c>
      <c r="N156" s="234" t="s">
        <v>39</v>
      </c>
      <c r="O156" s="248">
        <v>0</v>
      </c>
      <c r="P156" s="248">
        <f>O156*H156</f>
        <v>0</v>
      </c>
      <c r="Q156" s="248">
        <v>0</v>
      </c>
      <c r="R156" s="248">
        <f>Q156*H156</f>
        <v>0</v>
      </c>
      <c r="S156" s="248">
        <v>0</v>
      </c>
      <c r="T156" s="160">
        <f>S156*H156</f>
        <v>0</v>
      </c>
      <c r="AR156" s="161" t="s">
        <v>144</v>
      </c>
      <c r="AT156" s="161" t="s">
        <v>140</v>
      </c>
      <c r="AU156" s="161" t="s">
        <v>86</v>
      </c>
      <c r="AY156" s="211" t="s">
        <v>138</v>
      </c>
      <c r="BE156" s="249">
        <f>IF(N156="základná",J156,0)</f>
        <v>0</v>
      </c>
      <c r="BF156" s="249">
        <f>IF(N156="znížená",J156,0)</f>
        <v>0</v>
      </c>
      <c r="BG156" s="249">
        <f>IF(N156="zákl. prenesená",J156,0)</f>
        <v>0</v>
      </c>
      <c r="BH156" s="249">
        <f>IF(N156="zníž. prenesená",J156,0)</f>
        <v>0</v>
      </c>
      <c r="BI156" s="249">
        <f>IF(N156="nulová",J156,0)</f>
        <v>0</v>
      </c>
      <c r="BJ156" s="211" t="s">
        <v>86</v>
      </c>
      <c r="BK156" s="249">
        <f>ROUND(I156*H156,2)</f>
        <v>0</v>
      </c>
      <c r="BL156" s="211" t="s">
        <v>144</v>
      </c>
      <c r="BM156" s="161" t="s">
        <v>2306</v>
      </c>
    </row>
    <row r="157" spans="2:65" s="2" customFormat="1" ht="24.2" customHeight="1">
      <c r="B157" s="246"/>
      <c r="C157" s="150" t="s">
        <v>198</v>
      </c>
      <c r="D157" s="150" t="s">
        <v>140</v>
      </c>
      <c r="E157" s="151" t="s">
        <v>1464</v>
      </c>
      <c r="F157" s="152" t="s">
        <v>1465</v>
      </c>
      <c r="G157" s="153" t="s">
        <v>148</v>
      </c>
      <c r="H157" s="154">
        <v>20</v>
      </c>
      <c r="I157" s="178"/>
      <c r="J157" s="155">
        <f>ROUND(I157*H157,2)</f>
        <v>0</v>
      </c>
      <c r="K157" s="247"/>
      <c r="L157" s="39"/>
      <c r="M157" s="157" t="s">
        <v>1</v>
      </c>
      <c r="N157" s="234" t="s">
        <v>39</v>
      </c>
      <c r="O157" s="248">
        <v>0</v>
      </c>
      <c r="P157" s="248">
        <f>O157*H157</f>
        <v>0</v>
      </c>
      <c r="Q157" s="248">
        <v>0</v>
      </c>
      <c r="R157" s="248">
        <f>Q157*H157</f>
        <v>0</v>
      </c>
      <c r="S157" s="248">
        <v>0</v>
      </c>
      <c r="T157" s="160">
        <f>S157*H157</f>
        <v>0</v>
      </c>
      <c r="AR157" s="161" t="s">
        <v>144</v>
      </c>
      <c r="AT157" s="161" t="s">
        <v>140</v>
      </c>
      <c r="AU157" s="161" t="s">
        <v>86</v>
      </c>
      <c r="AY157" s="211" t="s">
        <v>138</v>
      </c>
      <c r="BE157" s="249">
        <f>IF(N157="základná",J157,0)</f>
        <v>0</v>
      </c>
      <c r="BF157" s="249">
        <f>IF(N157="znížená",J157,0)</f>
        <v>0</v>
      </c>
      <c r="BG157" s="249">
        <f>IF(N157="zákl. prenesená",J157,0)</f>
        <v>0</v>
      </c>
      <c r="BH157" s="249">
        <f>IF(N157="zníž. prenesená",J157,0)</f>
        <v>0</v>
      </c>
      <c r="BI157" s="249">
        <f>IF(N157="nulová",J157,0)</f>
        <v>0</v>
      </c>
      <c r="BJ157" s="211" t="s">
        <v>86</v>
      </c>
      <c r="BK157" s="249">
        <f>ROUND(I157*H157,2)</f>
        <v>0</v>
      </c>
      <c r="BL157" s="211" t="s">
        <v>144</v>
      </c>
      <c r="BM157" s="161" t="s">
        <v>2307</v>
      </c>
    </row>
    <row r="158" spans="2:65" s="2" customFormat="1" ht="24.2" customHeight="1">
      <c r="B158" s="246"/>
      <c r="C158" s="150" t="s">
        <v>202</v>
      </c>
      <c r="D158" s="150" t="s">
        <v>140</v>
      </c>
      <c r="E158" s="151" t="s">
        <v>1466</v>
      </c>
      <c r="F158" s="152" t="s">
        <v>1467</v>
      </c>
      <c r="G158" s="153" t="s">
        <v>148</v>
      </c>
      <c r="H158" s="154">
        <v>20</v>
      </c>
      <c r="I158" s="178"/>
      <c r="J158" s="155">
        <f>ROUND(I158*H158,2)</f>
        <v>0</v>
      </c>
      <c r="K158" s="247"/>
      <c r="L158" s="39"/>
      <c r="M158" s="157" t="s">
        <v>1</v>
      </c>
      <c r="N158" s="234" t="s">
        <v>39</v>
      </c>
      <c r="O158" s="248">
        <v>0</v>
      </c>
      <c r="P158" s="248">
        <f>O158*H158</f>
        <v>0</v>
      </c>
      <c r="Q158" s="248">
        <v>0</v>
      </c>
      <c r="R158" s="248">
        <f>Q158*H158</f>
        <v>0</v>
      </c>
      <c r="S158" s="248">
        <v>0</v>
      </c>
      <c r="T158" s="160">
        <f>S158*H158</f>
        <v>0</v>
      </c>
      <c r="AR158" s="161" t="s">
        <v>144</v>
      </c>
      <c r="AT158" s="161" t="s">
        <v>140</v>
      </c>
      <c r="AU158" s="161" t="s">
        <v>86</v>
      </c>
      <c r="AY158" s="211" t="s">
        <v>138</v>
      </c>
      <c r="BE158" s="249">
        <f>IF(N158="základná",J158,0)</f>
        <v>0</v>
      </c>
      <c r="BF158" s="249">
        <f>IF(N158="znížená",J158,0)</f>
        <v>0</v>
      </c>
      <c r="BG158" s="249">
        <f>IF(N158="zákl. prenesená",J158,0)</f>
        <v>0</v>
      </c>
      <c r="BH158" s="249">
        <f>IF(N158="zníž. prenesená",J158,0)</f>
        <v>0</v>
      </c>
      <c r="BI158" s="249">
        <f>IF(N158="nulová",J158,0)</f>
        <v>0</v>
      </c>
      <c r="BJ158" s="211" t="s">
        <v>86</v>
      </c>
      <c r="BK158" s="249">
        <f>ROUND(I158*H158,2)</f>
        <v>0</v>
      </c>
      <c r="BL158" s="211" t="s">
        <v>144</v>
      </c>
      <c r="BM158" s="161" t="s">
        <v>2308</v>
      </c>
    </row>
    <row r="159" spans="2:65" s="239" customFormat="1" ht="22.9" customHeight="1">
      <c r="B159" s="240"/>
      <c r="D159" s="138" t="s">
        <v>72</v>
      </c>
      <c r="E159" s="147" t="s">
        <v>170</v>
      </c>
      <c r="F159" s="147" t="s">
        <v>1468</v>
      </c>
      <c r="J159" s="245">
        <f>BK159</f>
        <v>0</v>
      </c>
      <c r="L159" s="240"/>
      <c r="M159" s="242"/>
      <c r="P159" s="243">
        <f>SUM(P160:P200)</f>
        <v>0</v>
      </c>
      <c r="R159" s="243">
        <f>SUM(R160:R200)</f>
        <v>0</v>
      </c>
      <c r="T159" s="244">
        <f>SUM(T160:T200)</f>
        <v>0</v>
      </c>
      <c r="AR159" s="138" t="s">
        <v>80</v>
      </c>
      <c r="AT159" s="145" t="s">
        <v>72</v>
      </c>
      <c r="AU159" s="145" t="s">
        <v>80</v>
      </c>
      <c r="AY159" s="138" t="s">
        <v>138</v>
      </c>
      <c r="BK159" s="146">
        <f>SUM(BK160:BK200)</f>
        <v>0</v>
      </c>
    </row>
    <row r="160" spans="2:65" s="2" customFormat="1" ht="21.75" customHeight="1">
      <c r="B160" s="246"/>
      <c r="C160" s="150" t="s">
        <v>206</v>
      </c>
      <c r="D160" s="150" t="s">
        <v>140</v>
      </c>
      <c r="E160" s="151" t="s">
        <v>1469</v>
      </c>
      <c r="F160" s="152" t="s">
        <v>1470</v>
      </c>
      <c r="G160" s="153" t="s">
        <v>143</v>
      </c>
      <c r="H160" s="154">
        <v>65</v>
      </c>
      <c r="I160" s="178"/>
      <c r="J160" s="155">
        <f t="shared" ref="J160:J200" si="10">ROUND(I160*H160,2)</f>
        <v>0</v>
      </c>
      <c r="K160" s="247"/>
      <c r="L160" s="39"/>
      <c r="M160" s="157" t="s">
        <v>1</v>
      </c>
      <c r="N160" s="234" t="s">
        <v>39</v>
      </c>
      <c r="O160" s="248">
        <v>0</v>
      </c>
      <c r="P160" s="248">
        <f t="shared" ref="P160:P200" si="11">O160*H160</f>
        <v>0</v>
      </c>
      <c r="Q160" s="248">
        <v>0</v>
      </c>
      <c r="R160" s="248">
        <f t="shared" ref="R160:R200" si="12">Q160*H160</f>
        <v>0</v>
      </c>
      <c r="S160" s="248">
        <v>0</v>
      </c>
      <c r="T160" s="160">
        <f t="shared" ref="T160:T200" si="13">S160*H160</f>
        <v>0</v>
      </c>
      <c r="AR160" s="161" t="s">
        <v>144</v>
      </c>
      <c r="AT160" s="161" t="s">
        <v>140</v>
      </c>
      <c r="AU160" s="161" t="s">
        <v>86</v>
      </c>
      <c r="AY160" s="211" t="s">
        <v>138</v>
      </c>
      <c r="BE160" s="249">
        <f t="shared" ref="BE160:BE200" si="14">IF(N160="základná",J160,0)</f>
        <v>0</v>
      </c>
      <c r="BF160" s="249">
        <f t="shared" ref="BF160:BF200" si="15">IF(N160="znížená",J160,0)</f>
        <v>0</v>
      </c>
      <c r="BG160" s="249">
        <f t="shared" ref="BG160:BG200" si="16">IF(N160="zákl. prenesená",J160,0)</f>
        <v>0</v>
      </c>
      <c r="BH160" s="249">
        <f t="shared" ref="BH160:BH200" si="17">IF(N160="zníž. prenesená",J160,0)</f>
        <v>0</v>
      </c>
      <c r="BI160" s="249">
        <f t="shared" ref="BI160:BI200" si="18">IF(N160="nulová",J160,0)</f>
        <v>0</v>
      </c>
      <c r="BJ160" s="211" t="s">
        <v>86</v>
      </c>
      <c r="BK160" s="249">
        <f t="shared" ref="BK160:BK200" si="19">ROUND(I160*H160,2)</f>
        <v>0</v>
      </c>
      <c r="BL160" s="211" t="s">
        <v>144</v>
      </c>
      <c r="BM160" s="161" t="s">
        <v>2309</v>
      </c>
    </row>
    <row r="161" spans="2:65" s="2" customFormat="1" ht="21.75" customHeight="1">
      <c r="B161" s="246"/>
      <c r="C161" s="163" t="s">
        <v>211</v>
      </c>
      <c r="D161" s="163" t="s">
        <v>322</v>
      </c>
      <c r="E161" s="164" t="s">
        <v>1471</v>
      </c>
      <c r="F161" s="165" t="s">
        <v>1472</v>
      </c>
      <c r="G161" s="166" t="s">
        <v>1473</v>
      </c>
      <c r="H161" s="167">
        <v>11</v>
      </c>
      <c r="I161" s="180"/>
      <c r="J161" s="168">
        <f t="shared" si="10"/>
        <v>0</v>
      </c>
      <c r="K161" s="169"/>
      <c r="L161" s="170"/>
      <c r="M161" s="171" t="s">
        <v>1</v>
      </c>
      <c r="N161" s="251" t="s">
        <v>39</v>
      </c>
      <c r="O161" s="248">
        <v>0</v>
      </c>
      <c r="P161" s="248">
        <f t="shared" si="11"/>
        <v>0</v>
      </c>
      <c r="Q161" s="248">
        <v>0</v>
      </c>
      <c r="R161" s="248">
        <f t="shared" si="12"/>
        <v>0</v>
      </c>
      <c r="S161" s="248">
        <v>0</v>
      </c>
      <c r="T161" s="160">
        <f t="shared" si="13"/>
        <v>0</v>
      </c>
      <c r="AR161" s="161" t="s">
        <v>170</v>
      </c>
      <c r="AT161" s="161" t="s">
        <v>322</v>
      </c>
      <c r="AU161" s="161" t="s">
        <v>86</v>
      </c>
      <c r="AY161" s="211" t="s">
        <v>138</v>
      </c>
      <c r="BE161" s="249">
        <f t="shared" si="14"/>
        <v>0</v>
      </c>
      <c r="BF161" s="249">
        <f t="shared" si="15"/>
        <v>0</v>
      </c>
      <c r="BG161" s="249">
        <f t="shared" si="16"/>
        <v>0</v>
      </c>
      <c r="BH161" s="249">
        <f t="shared" si="17"/>
        <v>0</v>
      </c>
      <c r="BI161" s="249">
        <f t="shared" si="18"/>
        <v>0</v>
      </c>
      <c r="BJ161" s="211" t="s">
        <v>86</v>
      </c>
      <c r="BK161" s="249">
        <f t="shared" si="19"/>
        <v>0</v>
      </c>
      <c r="BL161" s="211" t="s">
        <v>144</v>
      </c>
      <c r="BM161" s="161" t="s">
        <v>2310</v>
      </c>
    </row>
    <row r="162" spans="2:65" s="2" customFormat="1" ht="33" customHeight="1">
      <c r="B162" s="246"/>
      <c r="C162" s="150" t="s">
        <v>216</v>
      </c>
      <c r="D162" s="150" t="s">
        <v>140</v>
      </c>
      <c r="E162" s="151" t="s">
        <v>1474</v>
      </c>
      <c r="F162" s="152" t="s">
        <v>1475</v>
      </c>
      <c r="G162" s="153" t="s">
        <v>143</v>
      </c>
      <c r="H162" s="154">
        <v>265</v>
      </c>
      <c r="I162" s="178"/>
      <c r="J162" s="155">
        <f t="shared" si="10"/>
        <v>0</v>
      </c>
      <c r="K162" s="247"/>
      <c r="L162" s="39"/>
      <c r="M162" s="157" t="s">
        <v>1</v>
      </c>
      <c r="N162" s="234" t="s">
        <v>39</v>
      </c>
      <c r="O162" s="248">
        <v>0</v>
      </c>
      <c r="P162" s="248">
        <f t="shared" si="11"/>
        <v>0</v>
      </c>
      <c r="Q162" s="248">
        <v>0</v>
      </c>
      <c r="R162" s="248">
        <f t="shared" si="12"/>
        <v>0</v>
      </c>
      <c r="S162" s="248">
        <v>0</v>
      </c>
      <c r="T162" s="160">
        <f t="shared" si="13"/>
        <v>0</v>
      </c>
      <c r="AR162" s="161" t="s">
        <v>144</v>
      </c>
      <c r="AT162" s="161" t="s">
        <v>140</v>
      </c>
      <c r="AU162" s="161" t="s">
        <v>86</v>
      </c>
      <c r="AY162" s="211" t="s">
        <v>138</v>
      </c>
      <c r="BE162" s="249">
        <f t="shared" si="14"/>
        <v>0</v>
      </c>
      <c r="BF162" s="249">
        <f t="shared" si="15"/>
        <v>0</v>
      </c>
      <c r="BG162" s="249">
        <f t="shared" si="16"/>
        <v>0</v>
      </c>
      <c r="BH162" s="249">
        <f t="shared" si="17"/>
        <v>0</v>
      </c>
      <c r="BI162" s="249">
        <f t="shared" si="18"/>
        <v>0</v>
      </c>
      <c r="BJ162" s="211" t="s">
        <v>86</v>
      </c>
      <c r="BK162" s="249">
        <f t="shared" si="19"/>
        <v>0</v>
      </c>
      <c r="BL162" s="211" t="s">
        <v>144</v>
      </c>
      <c r="BM162" s="161" t="s">
        <v>2311</v>
      </c>
    </row>
    <row r="163" spans="2:65" s="2" customFormat="1" ht="33" customHeight="1">
      <c r="B163" s="246"/>
      <c r="C163" s="150" t="s">
        <v>7</v>
      </c>
      <c r="D163" s="150" t="s">
        <v>140</v>
      </c>
      <c r="E163" s="151" t="s">
        <v>1476</v>
      </c>
      <c r="F163" s="152" t="s">
        <v>1477</v>
      </c>
      <c r="G163" s="153" t="s">
        <v>143</v>
      </c>
      <c r="H163" s="154">
        <v>85</v>
      </c>
      <c r="I163" s="178"/>
      <c r="J163" s="155">
        <f t="shared" si="10"/>
        <v>0</v>
      </c>
      <c r="K163" s="247"/>
      <c r="L163" s="39"/>
      <c r="M163" s="157" t="s">
        <v>1</v>
      </c>
      <c r="N163" s="234" t="s">
        <v>39</v>
      </c>
      <c r="O163" s="248">
        <v>0</v>
      </c>
      <c r="P163" s="248">
        <f t="shared" si="11"/>
        <v>0</v>
      </c>
      <c r="Q163" s="248">
        <v>0</v>
      </c>
      <c r="R163" s="248">
        <f t="shared" si="12"/>
        <v>0</v>
      </c>
      <c r="S163" s="248">
        <v>0</v>
      </c>
      <c r="T163" s="160">
        <f t="shared" si="13"/>
        <v>0</v>
      </c>
      <c r="AR163" s="161" t="s">
        <v>144</v>
      </c>
      <c r="AT163" s="161" t="s">
        <v>140</v>
      </c>
      <c r="AU163" s="161" t="s">
        <v>86</v>
      </c>
      <c r="AY163" s="211" t="s">
        <v>138</v>
      </c>
      <c r="BE163" s="249">
        <f t="shared" si="14"/>
        <v>0</v>
      </c>
      <c r="BF163" s="249">
        <f t="shared" si="15"/>
        <v>0</v>
      </c>
      <c r="BG163" s="249">
        <f t="shared" si="16"/>
        <v>0</v>
      </c>
      <c r="BH163" s="249">
        <f t="shared" si="17"/>
        <v>0</v>
      </c>
      <c r="BI163" s="249">
        <f t="shared" si="18"/>
        <v>0</v>
      </c>
      <c r="BJ163" s="211" t="s">
        <v>86</v>
      </c>
      <c r="BK163" s="249">
        <f t="shared" si="19"/>
        <v>0</v>
      </c>
      <c r="BL163" s="211" t="s">
        <v>144</v>
      </c>
      <c r="BM163" s="161" t="s">
        <v>2312</v>
      </c>
    </row>
    <row r="164" spans="2:65" s="2" customFormat="1" ht="33" customHeight="1">
      <c r="B164" s="246"/>
      <c r="C164" s="150" t="s">
        <v>223</v>
      </c>
      <c r="D164" s="150" t="s">
        <v>140</v>
      </c>
      <c r="E164" s="151" t="s">
        <v>1478</v>
      </c>
      <c r="F164" s="152" t="s">
        <v>1479</v>
      </c>
      <c r="G164" s="153" t="s">
        <v>143</v>
      </c>
      <c r="H164" s="154">
        <v>5</v>
      </c>
      <c r="I164" s="178"/>
      <c r="J164" s="155">
        <f t="shared" si="10"/>
        <v>0</v>
      </c>
      <c r="K164" s="247"/>
      <c r="L164" s="39"/>
      <c r="M164" s="157" t="s">
        <v>1</v>
      </c>
      <c r="N164" s="234" t="s">
        <v>39</v>
      </c>
      <c r="O164" s="248">
        <v>0</v>
      </c>
      <c r="P164" s="248">
        <f t="shared" si="11"/>
        <v>0</v>
      </c>
      <c r="Q164" s="248">
        <v>0</v>
      </c>
      <c r="R164" s="248">
        <f t="shared" si="12"/>
        <v>0</v>
      </c>
      <c r="S164" s="248">
        <v>0</v>
      </c>
      <c r="T164" s="160">
        <f t="shared" si="13"/>
        <v>0</v>
      </c>
      <c r="AR164" s="161" t="s">
        <v>144</v>
      </c>
      <c r="AT164" s="161" t="s">
        <v>140</v>
      </c>
      <c r="AU164" s="161" t="s">
        <v>86</v>
      </c>
      <c r="AY164" s="211" t="s">
        <v>138</v>
      </c>
      <c r="BE164" s="249">
        <f t="shared" si="14"/>
        <v>0</v>
      </c>
      <c r="BF164" s="249">
        <f t="shared" si="15"/>
        <v>0</v>
      </c>
      <c r="BG164" s="249">
        <f t="shared" si="16"/>
        <v>0</v>
      </c>
      <c r="BH164" s="249">
        <f t="shared" si="17"/>
        <v>0</v>
      </c>
      <c r="BI164" s="249">
        <f t="shared" si="18"/>
        <v>0</v>
      </c>
      <c r="BJ164" s="211" t="s">
        <v>86</v>
      </c>
      <c r="BK164" s="249">
        <f t="shared" si="19"/>
        <v>0</v>
      </c>
      <c r="BL164" s="211" t="s">
        <v>144</v>
      </c>
      <c r="BM164" s="161" t="s">
        <v>2313</v>
      </c>
    </row>
    <row r="165" spans="2:65" s="2" customFormat="1" ht="24.2" customHeight="1">
      <c r="B165" s="246"/>
      <c r="C165" s="163" t="s">
        <v>227</v>
      </c>
      <c r="D165" s="163" t="s">
        <v>322</v>
      </c>
      <c r="E165" s="164" t="s">
        <v>1480</v>
      </c>
      <c r="F165" s="165" t="s">
        <v>1481</v>
      </c>
      <c r="G165" s="166" t="s">
        <v>1473</v>
      </c>
      <c r="H165" s="167">
        <v>5</v>
      </c>
      <c r="I165" s="180"/>
      <c r="J165" s="168">
        <f t="shared" si="10"/>
        <v>0</v>
      </c>
      <c r="K165" s="169"/>
      <c r="L165" s="170"/>
      <c r="M165" s="171" t="s">
        <v>1</v>
      </c>
      <c r="N165" s="251" t="s">
        <v>39</v>
      </c>
      <c r="O165" s="248">
        <v>0</v>
      </c>
      <c r="P165" s="248">
        <f t="shared" si="11"/>
        <v>0</v>
      </c>
      <c r="Q165" s="248">
        <v>0</v>
      </c>
      <c r="R165" s="248">
        <f t="shared" si="12"/>
        <v>0</v>
      </c>
      <c r="S165" s="248">
        <v>0</v>
      </c>
      <c r="T165" s="160">
        <f t="shared" si="13"/>
        <v>0</v>
      </c>
      <c r="AR165" s="161" t="s">
        <v>170</v>
      </c>
      <c r="AT165" s="161" t="s">
        <v>322</v>
      </c>
      <c r="AU165" s="161" t="s">
        <v>86</v>
      </c>
      <c r="AY165" s="211" t="s">
        <v>138</v>
      </c>
      <c r="BE165" s="249">
        <f t="shared" si="14"/>
        <v>0</v>
      </c>
      <c r="BF165" s="249">
        <f t="shared" si="15"/>
        <v>0</v>
      </c>
      <c r="BG165" s="249">
        <f t="shared" si="16"/>
        <v>0</v>
      </c>
      <c r="BH165" s="249">
        <f t="shared" si="17"/>
        <v>0</v>
      </c>
      <c r="BI165" s="249">
        <f t="shared" si="18"/>
        <v>0</v>
      </c>
      <c r="BJ165" s="211" t="s">
        <v>86</v>
      </c>
      <c r="BK165" s="249">
        <f t="shared" si="19"/>
        <v>0</v>
      </c>
      <c r="BL165" s="211" t="s">
        <v>144</v>
      </c>
      <c r="BM165" s="161" t="s">
        <v>2314</v>
      </c>
    </row>
    <row r="166" spans="2:65" s="2" customFormat="1" ht="24.2" customHeight="1">
      <c r="B166" s="246"/>
      <c r="C166" s="163" t="s">
        <v>231</v>
      </c>
      <c r="D166" s="163" t="s">
        <v>322</v>
      </c>
      <c r="E166" s="164" t="s">
        <v>1482</v>
      </c>
      <c r="F166" s="165" t="s">
        <v>1483</v>
      </c>
      <c r="G166" s="166" t="s">
        <v>1473</v>
      </c>
      <c r="H166" s="167">
        <v>24</v>
      </c>
      <c r="I166" s="180"/>
      <c r="J166" s="168">
        <f t="shared" si="10"/>
        <v>0</v>
      </c>
      <c r="K166" s="169"/>
      <c r="L166" s="170"/>
      <c r="M166" s="171" t="s">
        <v>1</v>
      </c>
      <c r="N166" s="251" t="s">
        <v>39</v>
      </c>
      <c r="O166" s="248">
        <v>0</v>
      </c>
      <c r="P166" s="248">
        <f t="shared" si="11"/>
        <v>0</v>
      </c>
      <c r="Q166" s="248">
        <v>0</v>
      </c>
      <c r="R166" s="248">
        <f t="shared" si="12"/>
        <v>0</v>
      </c>
      <c r="S166" s="248">
        <v>0</v>
      </c>
      <c r="T166" s="160">
        <f t="shared" si="13"/>
        <v>0</v>
      </c>
      <c r="AR166" s="161" t="s">
        <v>170</v>
      </c>
      <c r="AT166" s="161" t="s">
        <v>322</v>
      </c>
      <c r="AU166" s="161" t="s">
        <v>86</v>
      </c>
      <c r="AY166" s="211" t="s">
        <v>138</v>
      </c>
      <c r="BE166" s="249">
        <f t="shared" si="14"/>
        <v>0</v>
      </c>
      <c r="BF166" s="249">
        <f t="shared" si="15"/>
        <v>0</v>
      </c>
      <c r="BG166" s="249">
        <f t="shared" si="16"/>
        <v>0</v>
      </c>
      <c r="BH166" s="249">
        <f t="shared" si="17"/>
        <v>0</v>
      </c>
      <c r="BI166" s="249">
        <f t="shared" si="18"/>
        <v>0</v>
      </c>
      <c r="BJ166" s="211" t="s">
        <v>86</v>
      </c>
      <c r="BK166" s="249">
        <f t="shared" si="19"/>
        <v>0</v>
      </c>
      <c r="BL166" s="211" t="s">
        <v>144</v>
      </c>
      <c r="BM166" s="161" t="s">
        <v>2315</v>
      </c>
    </row>
    <row r="167" spans="2:65" s="2" customFormat="1" ht="24.2" customHeight="1">
      <c r="B167" s="246"/>
      <c r="C167" s="163" t="s">
        <v>235</v>
      </c>
      <c r="D167" s="163" t="s">
        <v>322</v>
      </c>
      <c r="E167" s="164" t="s">
        <v>1484</v>
      </c>
      <c r="F167" s="165" t="s">
        <v>1485</v>
      </c>
      <c r="G167" s="166" t="s">
        <v>1473</v>
      </c>
      <c r="H167" s="167">
        <v>24</v>
      </c>
      <c r="I167" s="180"/>
      <c r="J167" s="168">
        <f t="shared" si="10"/>
        <v>0</v>
      </c>
      <c r="K167" s="169"/>
      <c r="L167" s="170"/>
      <c r="M167" s="171" t="s">
        <v>1</v>
      </c>
      <c r="N167" s="251" t="s">
        <v>39</v>
      </c>
      <c r="O167" s="248">
        <v>0</v>
      </c>
      <c r="P167" s="248">
        <f t="shared" si="11"/>
        <v>0</v>
      </c>
      <c r="Q167" s="248">
        <v>0</v>
      </c>
      <c r="R167" s="248">
        <f t="shared" si="12"/>
        <v>0</v>
      </c>
      <c r="S167" s="248">
        <v>0</v>
      </c>
      <c r="T167" s="160">
        <f t="shared" si="13"/>
        <v>0</v>
      </c>
      <c r="AR167" s="161" t="s">
        <v>170</v>
      </c>
      <c r="AT167" s="161" t="s">
        <v>322</v>
      </c>
      <c r="AU167" s="161" t="s">
        <v>86</v>
      </c>
      <c r="AY167" s="211" t="s">
        <v>138</v>
      </c>
      <c r="BE167" s="249">
        <f t="shared" si="14"/>
        <v>0</v>
      </c>
      <c r="BF167" s="249">
        <f t="shared" si="15"/>
        <v>0</v>
      </c>
      <c r="BG167" s="249">
        <f t="shared" si="16"/>
        <v>0</v>
      </c>
      <c r="BH167" s="249">
        <f t="shared" si="17"/>
        <v>0</v>
      </c>
      <c r="BI167" s="249">
        <f t="shared" si="18"/>
        <v>0</v>
      </c>
      <c r="BJ167" s="211" t="s">
        <v>86</v>
      </c>
      <c r="BK167" s="249">
        <f t="shared" si="19"/>
        <v>0</v>
      </c>
      <c r="BL167" s="211" t="s">
        <v>144</v>
      </c>
      <c r="BM167" s="161" t="s">
        <v>2316</v>
      </c>
    </row>
    <row r="168" spans="2:65" s="2" customFormat="1" ht="24.2" customHeight="1">
      <c r="B168" s="246"/>
      <c r="C168" s="163" t="s">
        <v>239</v>
      </c>
      <c r="D168" s="163" t="s">
        <v>322</v>
      </c>
      <c r="E168" s="164" t="s">
        <v>1486</v>
      </c>
      <c r="F168" s="165" t="s">
        <v>1487</v>
      </c>
      <c r="G168" s="166" t="s">
        <v>1473</v>
      </c>
      <c r="H168" s="167">
        <v>17</v>
      </c>
      <c r="I168" s="180"/>
      <c r="J168" s="168">
        <f t="shared" si="10"/>
        <v>0</v>
      </c>
      <c r="K168" s="169"/>
      <c r="L168" s="170"/>
      <c r="M168" s="171" t="s">
        <v>1</v>
      </c>
      <c r="N168" s="251" t="s">
        <v>39</v>
      </c>
      <c r="O168" s="248">
        <v>0</v>
      </c>
      <c r="P168" s="248">
        <f t="shared" si="11"/>
        <v>0</v>
      </c>
      <c r="Q168" s="248">
        <v>0</v>
      </c>
      <c r="R168" s="248">
        <f t="shared" si="12"/>
        <v>0</v>
      </c>
      <c r="S168" s="248">
        <v>0</v>
      </c>
      <c r="T168" s="160">
        <f t="shared" si="13"/>
        <v>0</v>
      </c>
      <c r="AR168" s="161" t="s">
        <v>170</v>
      </c>
      <c r="AT168" s="161" t="s">
        <v>322</v>
      </c>
      <c r="AU168" s="161" t="s">
        <v>86</v>
      </c>
      <c r="AY168" s="211" t="s">
        <v>138</v>
      </c>
      <c r="BE168" s="249">
        <f t="shared" si="14"/>
        <v>0</v>
      </c>
      <c r="BF168" s="249">
        <f t="shared" si="15"/>
        <v>0</v>
      </c>
      <c r="BG168" s="249">
        <f t="shared" si="16"/>
        <v>0</v>
      </c>
      <c r="BH168" s="249">
        <f t="shared" si="17"/>
        <v>0</v>
      </c>
      <c r="BI168" s="249">
        <f t="shared" si="18"/>
        <v>0</v>
      </c>
      <c r="BJ168" s="211" t="s">
        <v>86</v>
      </c>
      <c r="BK168" s="249">
        <f t="shared" si="19"/>
        <v>0</v>
      </c>
      <c r="BL168" s="211" t="s">
        <v>144</v>
      </c>
      <c r="BM168" s="161" t="s">
        <v>2317</v>
      </c>
    </row>
    <row r="169" spans="2:65" s="2" customFormat="1" ht="24.2" customHeight="1">
      <c r="B169" s="246"/>
      <c r="C169" s="163" t="s">
        <v>243</v>
      </c>
      <c r="D169" s="163" t="s">
        <v>322</v>
      </c>
      <c r="E169" s="164" t="s">
        <v>1488</v>
      </c>
      <c r="F169" s="165" t="s">
        <v>1489</v>
      </c>
      <c r="G169" s="166" t="s">
        <v>1473</v>
      </c>
      <c r="H169" s="167">
        <v>1</v>
      </c>
      <c r="I169" s="180"/>
      <c r="J169" s="168">
        <f t="shared" si="10"/>
        <v>0</v>
      </c>
      <c r="K169" s="169"/>
      <c r="L169" s="170"/>
      <c r="M169" s="171" t="s">
        <v>1</v>
      </c>
      <c r="N169" s="251" t="s">
        <v>39</v>
      </c>
      <c r="O169" s="248">
        <v>0</v>
      </c>
      <c r="P169" s="248">
        <f t="shared" si="11"/>
        <v>0</v>
      </c>
      <c r="Q169" s="248">
        <v>0</v>
      </c>
      <c r="R169" s="248">
        <f t="shared" si="12"/>
        <v>0</v>
      </c>
      <c r="S169" s="248">
        <v>0</v>
      </c>
      <c r="T169" s="160">
        <f t="shared" si="13"/>
        <v>0</v>
      </c>
      <c r="AR169" s="161" t="s">
        <v>170</v>
      </c>
      <c r="AT169" s="161" t="s">
        <v>322</v>
      </c>
      <c r="AU169" s="161" t="s">
        <v>86</v>
      </c>
      <c r="AY169" s="211" t="s">
        <v>138</v>
      </c>
      <c r="BE169" s="249">
        <f t="shared" si="14"/>
        <v>0</v>
      </c>
      <c r="BF169" s="249">
        <f t="shared" si="15"/>
        <v>0</v>
      </c>
      <c r="BG169" s="249">
        <f t="shared" si="16"/>
        <v>0</v>
      </c>
      <c r="BH169" s="249">
        <f t="shared" si="17"/>
        <v>0</v>
      </c>
      <c r="BI169" s="249">
        <f t="shared" si="18"/>
        <v>0</v>
      </c>
      <c r="BJ169" s="211" t="s">
        <v>86</v>
      </c>
      <c r="BK169" s="249">
        <f t="shared" si="19"/>
        <v>0</v>
      </c>
      <c r="BL169" s="211" t="s">
        <v>144</v>
      </c>
      <c r="BM169" s="161" t="s">
        <v>2318</v>
      </c>
    </row>
    <row r="170" spans="2:65" s="2" customFormat="1" ht="24.2" customHeight="1">
      <c r="B170" s="246"/>
      <c r="C170" s="150" t="s">
        <v>247</v>
      </c>
      <c r="D170" s="150" t="s">
        <v>140</v>
      </c>
      <c r="E170" s="151" t="s">
        <v>1490</v>
      </c>
      <c r="F170" s="152" t="s">
        <v>1491</v>
      </c>
      <c r="G170" s="153" t="s">
        <v>143</v>
      </c>
      <c r="H170" s="154">
        <v>350</v>
      </c>
      <c r="I170" s="178"/>
      <c r="J170" s="155">
        <f t="shared" si="10"/>
        <v>0</v>
      </c>
      <c r="K170" s="247"/>
      <c r="L170" s="39"/>
      <c r="M170" s="157" t="s">
        <v>1</v>
      </c>
      <c r="N170" s="234" t="s">
        <v>39</v>
      </c>
      <c r="O170" s="248">
        <v>0</v>
      </c>
      <c r="P170" s="248">
        <f t="shared" si="11"/>
        <v>0</v>
      </c>
      <c r="Q170" s="248">
        <v>0</v>
      </c>
      <c r="R170" s="248">
        <f t="shared" si="12"/>
        <v>0</v>
      </c>
      <c r="S170" s="248">
        <v>0</v>
      </c>
      <c r="T170" s="160">
        <f t="shared" si="13"/>
        <v>0</v>
      </c>
      <c r="AR170" s="161" t="s">
        <v>144</v>
      </c>
      <c r="AT170" s="161" t="s">
        <v>140</v>
      </c>
      <c r="AU170" s="161" t="s">
        <v>86</v>
      </c>
      <c r="AY170" s="211" t="s">
        <v>138</v>
      </c>
      <c r="BE170" s="249">
        <f t="shared" si="14"/>
        <v>0</v>
      </c>
      <c r="BF170" s="249">
        <f t="shared" si="15"/>
        <v>0</v>
      </c>
      <c r="BG170" s="249">
        <f t="shared" si="16"/>
        <v>0</v>
      </c>
      <c r="BH170" s="249">
        <f t="shared" si="17"/>
        <v>0</v>
      </c>
      <c r="BI170" s="249">
        <f t="shared" si="18"/>
        <v>0</v>
      </c>
      <c r="BJ170" s="211" t="s">
        <v>86</v>
      </c>
      <c r="BK170" s="249">
        <f t="shared" si="19"/>
        <v>0</v>
      </c>
      <c r="BL170" s="211" t="s">
        <v>144</v>
      </c>
      <c r="BM170" s="161" t="s">
        <v>2319</v>
      </c>
    </row>
    <row r="171" spans="2:65" s="2" customFormat="1" ht="24.2" customHeight="1">
      <c r="B171" s="246"/>
      <c r="C171" s="163" t="s">
        <v>251</v>
      </c>
      <c r="D171" s="163" t="s">
        <v>322</v>
      </c>
      <c r="E171" s="164" t="s">
        <v>1492</v>
      </c>
      <c r="F171" s="165" t="s">
        <v>1493</v>
      </c>
      <c r="G171" s="166" t="s">
        <v>1473</v>
      </c>
      <c r="H171" s="167">
        <v>6</v>
      </c>
      <c r="I171" s="180"/>
      <c r="J171" s="168">
        <f t="shared" si="10"/>
        <v>0</v>
      </c>
      <c r="K171" s="169"/>
      <c r="L171" s="170"/>
      <c r="M171" s="171" t="s">
        <v>1</v>
      </c>
      <c r="N171" s="251" t="s">
        <v>39</v>
      </c>
      <c r="O171" s="248">
        <v>0</v>
      </c>
      <c r="P171" s="248">
        <f t="shared" si="11"/>
        <v>0</v>
      </c>
      <c r="Q171" s="248">
        <v>0</v>
      </c>
      <c r="R171" s="248">
        <f t="shared" si="12"/>
        <v>0</v>
      </c>
      <c r="S171" s="248">
        <v>0</v>
      </c>
      <c r="T171" s="160">
        <f t="shared" si="13"/>
        <v>0</v>
      </c>
      <c r="AR171" s="161" t="s">
        <v>170</v>
      </c>
      <c r="AT171" s="161" t="s">
        <v>322</v>
      </c>
      <c r="AU171" s="161" t="s">
        <v>86</v>
      </c>
      <c r="AY171" s="211" t="s">
        <v>138</v>
      </c>
      <c r="BE171" s="249">
        <f t="shared" si="14"/>
        <v>0</v>
      </c>
      <c r="BF171" s="249">
        <f t="shared" si="15"/>
        <v>0</v>
      </c>
      <c r="BG171" s="249">
        <f t="shared" si="16"/>
        <v>0</v>
      </c>
      <c r="BH171" s="249">
        <f t="shared" si="17"/>
        <v>0</v>
      </c>
      <c r="BI171" s="249">
        <f t="shared" si="18"/>
        <v>0</v>
      </c>
      <c r="BJ171" s="211" t="s">
        <v>86</v>
      </c>
      <c r="BK171" s="249">
        <f t="shared" si="19"/>
        <v>0</v>
      </c>
      <c r="BL171" s="211" t="s">
        <v>144</v>
      </c>
      <c r="BM171" s="161" t="s">
        <v>2320</v>
      </c>
    </row>
    <row r="172" spans="2:65" s="2" customFormat="1" ht="24.2" customHeight="1">
      <c r="B172" s="246"/>
      <c r="C172" s="163" t="s">
        <v>255</v>
      </c>
      <c r="D172" s="163" t="s">
        <v>322</v>
      </c>
      <c r="E172" s="164" t="s">
        <v>1494</v>
      </c>
      <c r="F172" s="165" t="s">
        <v>1495</v>
      </c>
      <c r="G172" s="166" t="s">
        <v>1473</v>
      </c>
      <c r="H172" s="167">
        <v>1</v>
      </c>
      <c r="I172" s="180"/>
      <c r="J172" s="168">
        <f t="shared" si="10"/>
        <v>0</v>
      </c>
      <c r="K172" s="169"/>
      <c r="L172" s="170"/>
      <c r="M172" s="171" t="s">
        <v>1</v>
      </c>
      <c r="N172" s="251" t="s">
        <v>39</v>
      </c>
      <c r="O172" s="248">
        <v>0</v>
      </c>
      <c r="P172" s="248">
        <f t="shared" si="11"/>
        <v>0</v>
      </c>
      <c r="Q172" s="248">
        <v>0</v>
      </c>
      <c r="R172" s="248">
        <f t="shared" si="12"/>
        <v>0</v>
      </c>
      <c r="S172" s="248">
        <v>0</v>
      </c>
      <c r="T172" s="160">
        <f t="shared" si="13"/>
        <v>0</v>
      </c>
      <c r="AR172" s="161" t="s">
        <v>170</v>
      </c>
      <c r="AT172" s="161" t="s">
        <v>322</v>
      </c>
      <c r="AU172" s="161" t="s">
        <v>86</v>
      </c>
      <c r="AY172" s="211" t="s">
        <v>138</v>
      </c>
      <c r="BE172" s="249">
        <f t="shared" si="14"/>
        <v>0</v>
      </c>
      <c r="BF172" s="249">
        <f t="shared" si="15"/>
        <v>0</v>
      </c>
      <c r="BG172" s="249">
        <f t="shared" si="16"/>
        <v>0</v>
      </c>
      <c r="BH172" s="249">
        <f t="shared" si="17"/>
        <v>0</v>
      </c>
      <c r="BI172" s="249">
        <f t="shared" si="18"/>
        <v>0</v>
      </c>
      <c r="BJ172" s="211" t="s">
        <v>86</v>
      </c>
      <c r="BK172" s="249">
        <f t="shared" si="19"/>
        <v>0</v>
      </c>
      <c r="BL172" s="211" t="s">
        <v>144</v>
      </c>
      <c r="BM172" s="161" t="s">
        <v>2321</v>
      </c>
    </row>
    <row r="173" spans="2:65" s="2" customFormat="1" ht="24.2" customHeight="1">
      <c r="B173" s="246"/>
      <c r="C173" s="163" t="s">
        <v>259</v>
      </c>
      <c r="D173" s="163" t="s">
        <v>322</v>
      </c>
      <c r="E173" s="164" t="s">
        <v>1496</v>
      </c>
      <c r="F173" s="165" t="s">
        <v>1497</v>
      </c>
      <c r="G173" s="166" t="s">
        <v>1473</v>
      </c>
      <c r="H173" s="167">
        <v>3</v>
      </c>
      <c r="I173" s="180"/>
      <c r="J173" s="168">
        <f t="shared" si="10"/>
        <v>0</v>
      </c>
      <c r="K173" s="169"/>
      <c r="L173" s="170"/>
      <c r="M173" s="171" t="s">
        <v>1</v>
      </c>
      <c r="N173" s="251" t="s">
        <v>39</v>
      </c>
      <c r="O173" s="248">
        <v>0</v>
      </c>
      <c r="P173" s="248">
        <f t="shared" si="11"/>
        <v>0</v>
      </c>
      <c r="Q173" s="248">
        <v>0</v>
      </c>
      <c r="R173" s="248">
        <f t="shared" si="12"/>
        <v>0</v>
      </c>
      <c r="S173" s="248">
        <v>0</v>
      </c>
      <c r="T173" s="160">
        <f t="shared" si="13"/>
        <v>0</v>
      </c>
      <c r="AR173" s="161" t="s">
        <v>170</v>
      </c>
      <c r="AT173" s="161" t="s">
        <v>322</v>
      </c>
      <c r="AU173" s="161" t="s">
        <v>86</v>
      </c>
      <c r="AY173" s="211" t="s">
        <v>138</v>
      </c>
      <c r="BE173" s="249">
        <f t="shared" si="14"/>
        <v>0</v>
      </c>
      <c r="BF173" s="249">
        <f t="shared" si="15"/>
        <v>0</v>
      </c>
      <c r="BG173" s="249">
        <f t="shared" si="16"/>
        <v>0</v>
      </c>
      <c r="BH173" s="249">
        <f t="shared" si="17"/>
        <v>0</v>
      </c>
      <c r="BI173" s="249">
        <f t="shared" si="18"/>
        <v>0</v>
      </c>
      <c r="BJ173" s="211" t="s">
        <v>86</v>
      </c>
      <c r="BK173" s="249">
        <f t="shared" si="19"/>
        <v>0</v>
      </c>
      <c r="BL173" s="211" t="s">
        <v>144</v>
      </c>
      <c r="BM173" s="161" t="s">
        <v>2322</v>
      </c>
    </row>
    <row r="174" spans="2:65" s="2" customFormat="1" ht="24.2" customHeight="1">
      <c r="B174" s="246"/>
      <c r="C174" s="163" t="s">
        <v>263</v>
      </c>
      <c r="D174" s="163" t="s">
        <v>322</v>
      </c>
      <c r="E174" s="164" t="s">
        <v>1498</v>
      </c>
      <c r="F174" s="165" t="s">
        <v>1499</v>
      </c>
      <c r="G174" s="166" t="s">
        <v>1473</v>
      </c>
      <c r="H174" s="167">
        <v>2</v>
      </c>
      <c r="I174" s="180"/>
      <c r="J174" s="168">
        <f t="shared" si="10"/>
        <v>0</v>
      </c>
      <c r="K174" s="169"/>
      <c r="L174" s="170"/>
      <c r="M174" s="171" t="s">
        <v>1</v>
      </c>
      <c r="N174" s="251" t="s">
        <v>39</v>
      </c>
      <c r="O174" s="248">
        <v>0</v>
      </c>
      <c r="P174" s="248">
        <f t="shared" si="11"/>
        <v>0</v>
      </c>
      <c r="Q174" s="248">
        <v>0</v>
      </c>
      <c r="R174" s="248">
        <f t="shared" si="12"/>
        <v>0</v>
      </c>
      <c r="S174" s="248">
        <v>0</v>
      </c>
      <c r="T174" s="160">
        <f t="shared" si="13"/>
        <v>0</v>
      </c>
      <c r="AR174" s="161" t="s">
        <v>170</v>
      </c>
      <c r="AT174" s="161" t="s">
        <v>322</v>
      </c>
      <c r="AU174" s="161" t="s">
        <v>86</v>
      </c>
      <c r="AY174" s="211" t="s">
        <v>138</v>
      </c>
      <c r="BE174" s="249">
        <f t="shared" si="14"/>
        <v>0</v>
      </c>
      <c r="BF174" s="249">
        <f t="shared" si="15"/>
        <v>0</v>
      </c>
      <c r="BG174" s="249">
        <f t="shared" si="16"/>
        <v>0</v>
      </c>
      <c r="BH174" s="249">
        <f t="shared" si="17"/>
        <v>0</v>
      </c>
      <c r="BI174" s="249">
        <f t="shared" si="18"/>
        <v>0</v>
      </c>
      <c r="BJ174" s="211" t="s">
        <v>86</v>
      </c>
      <c r="BK174" s="249">
        <f t="shared" si="19"/>
        <v>0</v>
      </c>
      <c r="BL174" s="211" t="s">
        <v>144</v>
      </c>
      <c r="BM174" s="161" t="s">
        <v>2323</v>
      </c>
    </row>
    <row r="175" spans="2:65" s="2" customFormat="1" ht="24.2" customHeight="1">
      <c r="B175" s="246"/>
      <c r="C175" s="163" t="s">
        <v>267</v>
      </c>
      <c r="D175" s="163" t="s">
        <v>322</v>
      </c>
      <c r="E175" s="164" t="s">
        <v>1500</v>
      </c>
      <c r="F175" s="165" t="s">
        <v>1501</v>
      </c>
      <c r="G175" s="166" t="s">
        <v>1473</v>
      </c>
      <c r="H175" s="167">
        <v>4</v>
      </c>
      <c r="I175" s="180"/>
      <c r="J175" s="168">
        <f t="shared" si="10"/>
        <v>0</v>
      </c>
      <c r="K175" s="169"/>
      <c r="L175" s="170"/>
      <c r="M175" s="171" t="s">
        <v>1</v>
      </c>
      <c r="N175" s="251" t="s">
        <v>39</v>
      </c>
      <c r="O175" s="248">
        <v>0</v>
      </c>
      <c r="P175" s="248">
        <f t="shared" si="11"/>
        <v>0</v>
      </c>
      <c r="Q175" s="248">
        <v>0</v>
      </c>
      <c r="R175" s="248">
        <f t="shared" si="12"/>
        <v>0</v>
      </c>
      <c r="S175" s="248">
        <v>0</v>
      </c>
      <c r="T175" s="160">
        <f t="shared" si="13"/>
        <v>0</v>
      </c>
      <c r="AR175" s="161" t="s">
        <v>170</v>
      </c>
      <c r="AT175" s="161" t="s">
        <v>322</v>
      </c>
      <c r="AU175" s="161" t="s">
        <v>86</v>
      </c>
      <c r="AY175" s="211" t="s">
        <v>138</v>
      </c>
      <c r="BE175" s="249">
        <f t="shared" si="14"/>
        <v>0</v>
      </c>
      <c r="BF175" s="249">
        <f t="shared" si="15"/>
        <v>0</v>
      </c>
      <c r="BG175" s="249">
        <f t="shared" si="16"/>
        <v>0</v>
      </c>
      <c r="BH175" s="249">
        <f t="shared" si="17"/>
        <v>0</v>
      </c>
      <c r="BI175" s="249">
        <f t="shared" si="18"/>
        <v>0</v>
      </c>
      <c r="BJ175" s="211" t="s">
        <v>86</v>
      </c>
      <c r="BK175" s="249">
        <f t="shared" si="19"/>
        <v>0</v>
      </c>
      <c r="BL175" s="211" t="s">
        <v>144</v>
      </c>
      <c r="BM175" s="161" t="s">
        <v>2324</v>
      </c>
    </row>
    <row r="176" spans="2:65" s="2" customFormat="1" ht="24.2" customHeight="1">
      <c r="B176" s="246"/>
      <c r="C176" s="163" t="s">
        <v>271</v>
      </c>
      <c r="D176" s="163" t="s">
        <v>322</v>
      </c>
      <c r="E176" s="164" t="s">
        <v>1502</v>
      </c>
      <c r="F176" s="165" t="s">
        <v>1503</v>
      </c>
      <c r="G176" s="166" t="s">
        <v>1473</v>
      </c>
      <c r="H176" s="167">
        <v>2</v>
      </c>
      <c r="I176" s="180"/>
      <c r="J176" s="168">
        <f t="shared" si="10"/>
        <v>0</v>
      </c>
      <c r="K176" s="169"/>
      <c r="L176" s="170"/>
      <c r="M176" s="171" t="s">
        <v>1</v>
      </c>
      <c r="N176" s="251" t="s">
        <v>39</v>
      </c>
      <c r="O176" s="248">
        <v>0</v>
      </c>
      <c r="P176" s="248">
        <f t="shared" si="11"/>
        <v>0</v>
      </c>
      <c r="Q176" s="248">
        <v>0</v>
      </c>
      <c r="R176" s="248">
        <f t="shared" si="12"/>
        <v>0</v>
      </c>
      <c r="S176" s="248">
        <v>0</v>
      </c>
      <c r="T176" s="160">
        <f t="shared" si="13"/>
        <v>0</v>
      </c>
      <c r="AR176" s="161" t="s">
        <v>170</v>
      </c>
      <c r="AT176" s="161" t="s">
        <v>322</v>
      </c>
      <c r="AU176" s="161" t="s">
        <v>86</v>
      </c>
      <c r="AY176" s="211" t="s">
        <v>138</v>
      </c>
      <c r="BE176" s="249">
        <f t="shared" si="14"/>
        <v>0</v>
      </c>
      <c r="BF176" s="249">
        <f t="shared" si="15"/>
        <v>0</v>
      </c>
      <c r="BG176" s="249">
        <f t="shared" si="16"/>
        <v>0</v>
      </c>
      <c r="BH176" s="249">
        <f t="shared" si="17"/>
        <v>0</v>
      </c>
      <c r="BI176" s="249">
        <f t="shared" si="18"/>
        <v>0</v>
      </c>
      <c r="BJ176" s="211" t="s">
        <v>86</v>
      </c>
      <c r="BK176" s="249">
        <f t="shared" si="19"/>
        <v>0</v>
      </c>
      <c r="BL176" s="211" t="s">
        <v>144</v>
      </c>
      <c r="BM176" s="161" t="s">
        <v>2325</v>
      </c>
    </row>
    <row r="177" spans="2:65" s="2" customFormat="1" ht="24.2" customHeight="1">
      <c r="B177" s="246"/>
      <c r="C177" s="163" t="s">
        <v>275</v>
      </c>
      <c r="D177" s="163" t="s">
        <v>322</v>
      </c>
      <c r="E177" s="164" t="s">
        <v>1504</v>
      </c>
      <c r="F177" s="165" t="s">
        <v>1505</v>
      </c>
      <c r="G177" s="166" t="s">
        <v>1473</v>
      </c>
      <c r="H177" s="167">
        <v>1</v>
      </c>
      <c r="I177" s="180"/>
      <c r="J177" s="168">
        <f t="shared" si="10"/>
        <v>0</v>
      </c>
      <c r="K177" s="169"/>
      <c r="L177" s="170"/>
      <c r="M177" s="171" t="s">
        <v>1</v>
      </c>
      <c r="N177" s="251" t="s">
        <v>39</v>
      </c>
      <c r="O177" s="248">
        <v>0</v>
      </c>
      <c r="P177" s="248">
        <f t="shared" si="11"/>
        <v>0</v>
      </c>
      <c r="Q177" s="248">
        <v>0</v>
      </c>
      <c r="R177" s="248">
        <f t="shared" si="12"/>
        <v>0</v>
      </c>
      <c r="S177" s="248">
        <v>0</v>
      </c>
      <c r="T177" s="160">
        <f t="shared" si="13"/>
        <v>0</v>
      </c>
      <c r="AR177" s="161" t="s">
        <v>170</v>
      </c>
      <c r="AT177" s="161" t="s">
        <v>322</v>
      </c>
      <c r="AU177" s="161" t="s">
        <v>86</v>
      </c>
      <c r="AY177" s="211" t="s">
        <v>138</v>
      </c>
      <c r="BE177" s="249">
        <f t="shared" si="14"/>
        <v>0</v>
      </c>
      <c r="BF177" s="249">
        <f t="shared" si="15"/>
        <v>0</v>
      </c>
      <c r="BG177" s="249">
        <f t="shared" si="16"/>
        <v>0</v>
      </c>
      <c r="BH177" s="249">
        <f t="shared" si="17"/>
        <v>0</v>
      </c>
      <c r="BI177" s="249">
        <f t="shared" si="18"/>
        <v>0</v>
      </c>
      <c r="BJ177" s="211" t="s">
        <v>86</v>
      </c>
      <c r="BK177" s="249">
        <f t="shared" si="19"/>
        <v>0</v>
      </c>
      <c r="BL177" s="211" t="s">
        <v>144</v>
      </c>
      <c r="BM177" s="161" t="s">
        <v>2326</v>
      </c>
    </row>
    <row r="178" spans="2:65" s="2" customFormat="1" ht="24.2" customHeight="1">
      <c r="B178" s="246"/>
      <c r="C178" s="163" t="s">
        <v>279</v>
      </c>
      <c r="D178" s="163" t="s">
        <v>322</v>
      </c>
      <c r="E178" s="164" t="s">
        <v>1506</v>
      </c>
      <c r="F178" s="165" t="s">
        <v>1507</v>
      </c>
      <c r="G178" s="166" t="s">
        <v>1473</v>
      </c>
      <c r="H178" s="167">
        <v>2</v>
      </c>
      <c r="I178" s="180"/>
      <c r="J178" s="168">
        <f t="shared" si="10"/>
        <v>0</v>
      </c>
      <c r="K178" s="169"/>
      <c r="L178" s="170"/>
      <c r="M178" s="171" t="s">
        <v>1</v>
      </c>
      <c r="N178" s="251" t="s">
        <v>39</v>
      </c>
      <c r="O178" s="248">
        <v>0</v>
      </c>
      <c r="P178" s="248">
        <f t="shared" si="11"/>
        <v>0</v>
      </c>
      <c r="Q178" s="248">
        <v>0</v>
      </c>
      <c r="R178" s="248">
        <f t="shared" si="12"/>
        <v>0</v>
      </c>
      <c r="S178" s="248">
        <v>0</v>
      </c>
      <c r="T178" s="160">
        <f t="shared" si="13"/>
        <v>0</v>
      </c>
      <c r="AR178" s="161" t="s">
        <v>170</v>
      </c>
      <c r="AT178" s="161" t="s">
        <v>322</v>
      </c>
      <c r="AU178" s="161" t="s">
        <v>86</v>
      </c>
      <c r="AY178" s="211" t="s">
        <v>138</v>
      </c>
      <c r="BE178" s="249">
        <f t="shared" si="14"/>
        <v>0</v>
      </c>
      <c r="BF178" s="249">
        <f t="shared" si="15"/>
        <v>0</v>
      </c>
      <c r="BG178" s="249">
        <f t="shared" si="16"/>
        <v>0</v>
      </c>
      <c r="BH178" s="249">
        <f t="shared" si="17"/>
        <v>0</v>
      </c>
      <c r="BI178" s="249">
        <f t="shared" si="18"/>
        <v>0</v>
      </c>
      <c r="BJ178" s="211" t="s">
        <v>86</v>
      </c>
      <c r="BK178" s="249">
        <f t="shared" si="19"/>
        <v>0</v>
      </c>
      <c r="BL178" s="211" t="s">
        <v>144</v>
      </c>
      <c r="BM178" s="161" t="s">
        <v>2327</v>
      </c>
    </row>
    <row r="179" spans="2:65" s="2" customFormat="1" ht="21.75" customHeight="1">
      <c r="B179" s="246"/>
      <c r="C179" s="150" t="s">
        <v>283</v>
      </c>
      <c r="D179" s="150" t="s">
        <v>140</v>
      </c>
      <c r="E179" s="151" t="s">
        <v>1508</v>
      </c>
      <c r="F179" s="152" t="s">
        <v>1509</v>
      </c>
      <c r="G179" s="153" t="s">
        <v>143</v>
      </c>
      <c r="H179" s="154">
        <v>5</v>
      </c>
      <c r="I179" s="178"/>
      <c r="J179" s="155">
        <f t="shared" si="10"/>
        <v>0</v>
      </c>
      <c r="K179" s="247"/>
      <c r="L179" s="39"/>
      <c r="M179" s="157" t="s">
        <v>1</v>
      </c>
      <c r="N179" s="234" t="s">
        <v>39</v>
      </c>
      <c r="O179" s="248">
        <v>0</v>
      </c>
      <c r="P179" s="248">
        <f t="shared" si="11"/>
        <v>0</v>
      </c>
      <c r="Q179" s="248">
        <v>0</v>
      </c>
      <c r="R179" s="248">
        <f t="shared" si="12"/>
        <v>0</v>
      </c>
      <c r="S179" s="248">
        <v>0</v>
      </c>
      <c r="T179" s="160">
        <f t="shared" si="13"/>
        <v>0</v>
      </c>
      <c r="AR179" s="161" t="s">
        <v>144</v>
      </c>
      <c r="AT179" s="161" t="s">
        <v>140</v>
      </c>
      <c r="AU179" s="161" t="s">
        <v>86</v>
      </c>
      <c r="AY179" s="211" t="s">
        <v>138</v>
      </c>
      <c r="BE179" s="249">
        <f t="shared" si="14"/>
        <v>0</v>
      </c>
      <c r="BF179" s="249">
        <f t="shared" si="15"/>
        <v>0</v>
      </c>
      <c r="BG179" s="249">
        <f t="shared" si="16"/>
        <v>0</v>
      </c>
      <c r="BH179" s="249">
        <f t="shared" si="17"/>
        <v>0</v>
      </c>
      <c r="BI179" s="249">
        <f t="shared" si="18"/>
        <v>0</v>
      </c>
      <c r="BJ179" s="211" t="s">
        <v>86</v>
      </c>
      <c r="BK179" s="249">
        <f t="shared" si="19"/>
        <v>0</v>
      </c>
      <c r="BL179" s="211" t="s">
        <v>144</v>
      </c>
      <c r="BM179" s="161" t="s">
        <v>2328</v>
      </c>
    </row>
    <row r="180" spans="2:65" s="2" customFormat="1" ht="24.2" customHeight="1">
      <c r="B180" s="246"/>
      <c r="C180" s="150" t="s">
        <v>288</v>
      </c>
      <c r="D180" s="150" t="s">
        <v>140</v>
      </c>
      <c r="E180" s="151" t="s">
        <v>1510</v>
      </c>
      <c r="F180" s="152" t="s">
        <v>1511</v>
      </c>
      <c r="G180" s="153" t="s">
        <v>143</v>
      </c>
      <c r="H180" s="154">
        <v>65</v>
      </c>
      <c r="I180" s="178"/>
      <c r="J180" s="155">
        <f t="shared" si="10"/>
        <v>0</v>
      </c>
      <c r="K180" s="247"/>
      <c r="L180" s="39"/>
      <c r="M180" s="157" t="s">
        <v>1</v>
      </c>
      <c r="N180" s="234" t="s">
        <v>39</v>
      </c>
      <c r="O180" s="248">
        <v>0</v>
      </c>
      <c r="P180" s="248">
        <f t="shared" si="11"/>
        <v>0</v>
      </c>
      <c r="Q180" s="248">
        <v>0</v>
      </c>
      <c r="R180" s="248">
        <f t="shared" si="12"/>
        <v>0</v>
      </c>
      <c r="S180" s="248">
        <v>0</v>
      </c>
      <c r="T180" s="160">
        <f t="shared" si="13"/>
        <v>0</v>
      </c>
      <c r="AR180" s="161" t="s">
        <v>144</v>
      </c>
      <c r="AT180" s="161" t="s">
        <v>140</v>
      </c>
      <c r="AU180" s="161" t="s">
        <v>86</v>
      </c>
      <c r="AY180" s="211" t="s">
        <v>138</v>
      </c>
      <c r="BE180" s="249">
        <f t="shared" si="14"/>
        <v>0</v>
      </c>
      <c r="BF180" s="249">
        <f t="shared" si="15"/>
        <v>0</v>
      </c>
      <c r="BG180" s="249">
        <f t="shared" si="16"/>
        <v>0</v>
      </c>
      <c r="BH180" s="249">
        <f t="shared" si="17"/>
        <v>0</v>
      </c>
      <c r="BI180" s="249">
        <f t="shared" si="18"/>
        <v>0</v>
      </c>
      <c r="BJ180" s="211" t="s">
        <v>86</v>
      </c>
      <c r="BK180" s="249">
        <f t="shared" si="19"/>
        <v>0</v>
      </c>
      <c r="BL180" s="211" t="s">
        <v>144</v>
      </c>
      <c r="BM180" s="161" t="s">
        <v>2329</v>
      </c>
    </row>
    <row r="181" spans="2:65" s="2" customFormat="1" ht="16.5" customHeight="1">
      <c r="B181" s="246"/>
      <c r="C181" s="150" t="s">
        <v>292</v>
      </c>
      <c r="D181" s="150" t="s">
        <v>140</v>
      </c>
      <c r="E181" s="151" t="s">
        <v>1512</v>
      </c>
      <c r="F181" s="152" t="s">
        <v>1513</v>
      </c>
      <c r="G181" s="153" t="s">
        <v>143</v>
      </c>
      <c r="H181" s="154">
        <v>65</v>
      </c>
      <c r="I181" s="178"/>
      <c r="J181" s="155">
        <f t="shared" si="10"/>
        <v>0</v>
      </c>
      <c r="K181" s="247"/>
      <c r="L181" s="39"/>
      <c r="M181" s="157" t="s">
        <v>1</v>
      </c>
      <c r="N181" s="234" t="s">
        <v>39</v>
      </c>
      <c r="O181" s="248">
        <v>0</v>
      </c>
      <c r="P181" s="248">
        <f t="shared" si="11"/>
        <v>0</v>
      </c>
      <c r="Q181" s="248">
        <v>0</v>
      </c>
      <c r="R181" s="248">
        <f t="shared" si="12"/>
        <v>0</v>
      </c>
      <c r="S181" s="248">
        <v>0</v>
      </c>
      <c r="T181" s="160">
        <f t="shared" si="13"/>
        <v>0</v>
      </c>
      <c r="AR181" s="161" t="s">
        <v>144</v>
      </c>
      <c r="AT181" s="161" t="s">
        <v>140</v>
      </c>
      <c r="AU181" s="161" t="s">
        <v>86</v>
      </c>
      <c r="AY181" s="211" t="s">
        <v>138</v>
      </c>
      <c r="BE181" s="249">
        <f t="shared" si="14"/>
        <v>0</v>
      </c>
      <c r="BF181" s="249">
        <f t="shared" si="15"/>
        <v>0</v>
      </c>
      <c r="BG181" s="249">
        <f t="shared" si="16"/>
        <v>0</v>
      </c>
      <c r="BH181" s="249">
        <f t="shared" si="17"/>
        <v>0</v>
      </c>
      <c r="BI181" s="249">
        <f t="shared" si="18"/>
        <v>0</v>
      </c>
      <c r="BJ181" s="211" t="s">
        <v>86</v>
      </c>
      <c r="BK181" s="249">
        <f t="shared" si="19"/>
        <v>0</v>
      </c>
      <c r="BL181" s="211" t="s">
        <v>144</v>
      </c>
      <c r="BM181" s="161" t="s">
        <v>2330</v>
      </c>
    </row>
    <row r="182" spans="2:65" s="2" customFormat="1" ht="21.75" customHeight="1">
      <c r="B182" s="246"/>
      <c r="C182" s="150" t="s">
        <v>296</v>
      </c>
      <c r="D182" s="150" t="s">
        <v>140</v>
      </c>
      <c r="E182" s="151" t="s">
        <v>1514</v>
      </c>
      <c r="F182" s="152" t="s">
        <v>1515</v>
      </c>
      <c r="G182" s="153" t="s">
        <v>153</v>
      </c>
      <c r="H182" s="154">
        <v>3.5</v>
      </c>
      <c r="I182" s="178"/>
      <c r="J182" s="155">
        <f t="shared" si="10"/>
        <v>0</v>
      </c>
      <c r="K182" s="247"/>
      <c r="L182" s="39"/>
      <c r="M182" s="157" t="s">
        <v>1</v>
      </c>
      <c r="N182" s="234" t="s">
        <v>39</v>
      </c>
      <c r="O182" s="248">
        <v>0</v>
      </c>
      <c r="P182" s="248">
        <f t="shared" si="11"/>
        <v>0</v>
      </c>
      <c r="Q182" s="248">
        <v>0</v>
      </c>
      <c r="R182" s="248">
        <f t="shared" si="12"/>
        <v>0</v>
      </c>
      <c r="S182" s="248">
        <v>0</v>
      </c>
      <c r="T182" s="160">
        <f t="shared" si="13"/>
        <v>0</v>
      </c>
      <c r="AR182" s="161" t="s">
        <v>144</v>
      </c>
      <c r="AT182" s="161" t="s">
        <v>140</v>
      </c>
      <c r="AU182" s="161" t="s">
        <v>86</v>
      </c>
      <c r="AY182" s="211" t="s">
        <v>138</v>
      </c>
      <c r="BE182" s="249">
        <f t="shared" si="14"/>
        <v>0</v>
      </c>
      <c r="BF182" s="249">
        <f t="shared" si="15"/>
        <v>0</v>
      </c>
      <c r="BG182" s="249">
        <f t="shared" si="16"/>
        <v>0</v>
      </c>
      <c r="BH182" s="249">
        <f t="shared" si="17"/>
        <v>0</v>
      </c>
      <c r="BI182" s="249">
        <f t="shared" si="18"/>
        <v>0</v>
      </c>
      <c r="BJ182" s="211" t="s">
        <v>86</v>
      </c>
      <c r="BK182" s="249">
        <f t="shared" si="19"/>
        <v>0</v>
      </c>
      <c r="BL182" s="211" t="s">
        <v>144</v>
      </c>
      <c r="BM182" s="161" t="s">
        <v>2331</v>
      </c>
    </row>
    <row r="183" spans="2:65" s="2" customFormat="1" ht="24.2" customHeight="1">
      <c r="B183" s="246"/>
      <c r="C183" s="150" t="s">
        <v>301</v>
      </c>
      <c r="D183" s="150" t="s">
        <v>140</v>
      </c>
      <c r="E183" s="151" t="s">
        <v>1516</v>
      </c>
      <c r="F183" s="152" t="s">
        <v>1517</v>
      </c>
      <c r="G183" s="153" t="s">
        <v>1473</v>
      </c>
      <c r="H183" s="154">
        <v>20</v>
      </c>
      <c r="I183" s="178"/>
      <c r="J183" s="155">
        <f t="shared" si="10"/>
        <v>0</v>
      </c>
      <c r="K183" s="247"/>
      <c r="L183" s="39"/>
      <c r="M183" s="157" t="s">
        <v>1</v>
      </c>
      <c r="N183" s="234" t="s">
        <v>39</v>
      </c>
      <c r="O183" s="248">
        <v>0</v>
      </c>
      <c r="P183" s="248">
        <f t="shared" si="11"/>
        <v>0</v>
      </c>
      <c r="Q183" s="248">
        <v>0</v>
      </c>
      <c r="R183" s="248">
        <f t="shared" si="12"/>
        <v>0</v>
      </c>
      <c r="S183" s="248">
        <v>0</v>
      </c>
      <c r="T183" s="160">
        <f t="shared" si="13"/>
        <v>0</v>
      </c>
      <c r="AR183" s="161" t="s">
        <v>144</v>
      </c>
      <c r="AT183" s="161" t="s">
        <v>140</v>
      </c>
      <c r="AU183" s="161" t="s">
        <v>86</v>
      </c>
      <c r="AY183" s="211" t="s">
        <v>138</v>
      </c>
      <c r="BE183" s="249">
        <f t="shared" si="14"/>
        <v>0</v>
      </c>
      <c r="BF183" s="249">
        <f t="shared" si="15"/>
        <v>0</v>
      </c>
      <c r="BG183" s="249">
        <f t="shared" si="16"/>
        <v>0</v>
      </c>
      <c r="BH183" s="249">
        <f t="shared" si="17"/>
        <v>0</v>
      </c>
      <c r="BI183" s="249">
        <f t="shared" si="18"/>
        <v>0</v>
      </c>
      <c r="BJ183" s="211" t="s">
        <v>86</v>
      </c>
      <c r="BK183" s="249">
        <f t="shared" si="19"/>
        <v>0</v>
      </c>
      <c r="BL183" s="211" t="s">
        <v>144</v>
      </c>
      <c r="BM183" s="161" t="s">
        <v>2332</v>
      </c>
    </row>
    <row r="184" spans="2:65" s="2" customFormat="1" ht="24.2" customHeight="1">
      <c r="B184" s="246"/>
      <c r="C184" s="150" t="s">
        <v>305</v>
      </c>
      <c r="D184" s="150" t="s">
        <v>140</v>
      </c>
      <c r="E184" s="151" t="s">
        <v>1518</v>
      </c>
      <c r="F184" s="152" t="s">
        <v>1519</v>
      </c>
      <c r="G184" s="153" t="s">
        <v>1473</v>
      </c>
      <c r="H184" s="154">
        <v>5</v>
      </c>
      <c r="I184" s="178"/>
      <c r="J184" s="155">
        <f t="shared" si="10"/>
        <v>0</v>
      </c>
      <c r="K184" s="247"/>
      <c r="L184" s="39"/>
      <c r="M184" s="157" t="s">
        <v>1</v>
      </c>
      <c r="N184" s="234" t="s">
        <v>39</v>
      </c>
      <c r="O184" s="248">
        <v>0</v>
      </c>
      <c r="P184" s="248">
        <f t="shared" si="11"/>
        <v>0</v>
      </c>
      <c r="Q184" s="248">
        <v>0</v>
      </c>
      <c r="R184" s="248">
        <f t="shared" si="12"/>
        <v>0</v>
      </c>
      <c r="S184" s="248">
        <v>0</v>
      </c>
      <c r="T184" s="160">
        <f t="shared" si="13"/>
        <v>0</v>
      </c>
      <c r="AR184" s="161" t="s">
        <v>144</v>
      </c>
      <c r="AT184" s="161" t="s">
        <v>140</v>
      </c>
      <c r="AU184" s="161" t="s">
        <v>86</v>
      </c>
      <c r="AY184" s="211" t="s">
        <v>138</v>
      </c>
      <c r="BE184" s="249">
        <f t="shared" si="14"/>
        <v>0</v>
      </c>
      <c r="BF184" s="249">
        <f t="shared" si="15"/>
        <v>0</v>
      </c>
      <c r="BG184" s="249">
        <f t="shared" si="16"/>
        <v>0</v>
      </c>
      <c r="BH184" s="249">
        <f t="shared" si="17"/>
        <v>0</v>
      </c>
      <c r="BI184" s="249">
        <f t="shared" si="18"/>
        <v>0</v>
      </c>
      <c r="BJ184" s="211" t="s">
        <v>86</v>
      </c>
      <c r="BK184" s="249">
        <f t="shared" si="19"/>
        <v>0</v>
      </c>
      <c r="BL184" s="211" t="s">
        <v>144</v>
      </c>
      <c r="BM184" s="161" t="s">
        <v>2333</v>
      </c>
    </row>
    <row r="185" spans="2:65" s="2" customFormat="1" ht="16.5" customHeight="1">
      <c r="B185" s="246"/>
      <c r="C185" s="150" t="s">
        <v>309</v>
      </c>
      <c r="D185" s="150" t="s">
        <v>140</v>
      </c>
      <c r="E185" s="151" t="s">
        <v>1520</v>
      </c>
      <c r="F185" s="152" t="s">
        <v>1521</v>
      </c>
      <c r="G185" s="153" t="s">
        <v>1473</v>
      </c>
      <c r="H185" s="154">
        <v>5</v>
      </c>
      <c r="I185" s="178"/>
      <c r="J185" s="155">
        <f t="shared" si="10"/>
        <v>0</v>
      </c>
      <c r="K185" s="247"/>
      <c r="L185" s="39"/>
      <c r="M185" s="157" t="s">
        <v>1</v>
      </c>
      <c r="N185" s="234" t="s">
        <v>39</v>
      </c>
      <c r="O185" s="248">
        <v>0</v>
      </c>
      <c r="P185" s="248">
        <f t="shared" si="11"/>
        <v>0</v>
      </c>
      <c r="Q185" s="248">
        <v>0</v>
      </c>
      <c r="R185" s="248">
        <f t="shared" si="12"/>
        <v>0</v>
      </c>
      <c r="S185" s="248">
        <v>0</v>
      </c>
      <c r="T185" s="160">
        <f t="shared" si="13"/>
        <v>0</v>
      </c>
      <c r="AR185" s="161" t="s">
        <v>144</v>
      </c>
      <c r="AT185" s="161" t="s">
        <v>140</v>
      </c>
      <c r="AU185" s="161" t="s">
        <v>86</v>
      </c>
      <c r="AY185" s="211" t="s">
        <v>138</v>
      </c>
      <c r="BE185" s="249">
        <f t="shared" si="14"/>
        <v>0</v>
      </c>
      <c r="BF185" s="249">
        <f t="shared" si="15"/>
        <v>0</v>
      </c>
      <c r="BG185" s="249">
        <f t="shared" si="16"/>
        <v>0</v>
      </c>
      <c r="BH185" s="249">
        <f t="shared" si="17"/>
        <v>0</v>
      </c>
      <c r="BI185" s="249">
        <f t="shared" si="18"/>
        <v>0</v>
      </c>
      <c r="BJ185" s="211" t="s">
        <v>86</v>
      </c>
      <c r="BK185" s="249">
        <f t="shared" si="19"/>
        <v>0</v>
      </c>
      <c r="BL185" s="211" t="s">
        <v>144</v>
      </c>
      <c r="BM185" s="161" t="s">
        <v>2334</v>
      </c>
    </row>
    <row r="186" spans="2:65" s="2" customFormat="1" ht="16.5" customHeight="1">
      <c r="B186" s="246"/>
      <c r="C186" s="163" t="s">
        <v>313</v>
      </c>
      <c r="D186" s="163" t="s">
        <v>322</v>
      </c>
      <c r="E186" s="164" t="s">
        <v>1522</v>
      </c>
      <c r="F186" s="165" t="s">
        <v>1523</v>
      </c>
      <c r="G186" s="166" t="s">
        <v>1473</v>
      </c>
      <c r="H186" s="167">
        <v>20</v>
      </c>
      <c r="I186" s="180"/>
      <c r="J186" s="168">
        <f t="shared" si="10"/>
        <v>0</v>
      </c>
      <c r="K186" s="169"/>
      <c r="L186" s="170"/>
      <c r="M186" s="171" t="s">
        <v>1</v>
      </c>
      <c r="N186" s="251" t="s">
        <v>39</v>
      </c>
      <c r="O186" s="248">
        <v>0</v>
      </c>
      <c r="P186" s="248">
        <f t="shared" si="11"/>
        <v>0</v>
      </c>
      <c r="Q186" s="248">
        <v>0</v>
      </c>
      <c r="R186" s="248">
        <f t="shared" si="12"/>
        <v>0</v>
      </c>
      <c r="S186" s="248">
        <v>0</v>
      </c>
      <c r="T186" s="160">
        <f t="shared" si="13"/>
        <v>0</v>
      </c>
      <c r="AR186" s="161" t="s">
        <v>170</v>
      </c>
      <c r="AT186" s="161" t="s">
        <v>322</v>
      </c>
      <c r="AU186" s="161" t="s">
        <v>86</v>
      </c>
      <c r="AY186" s="211" t="s">
        <v>138</v>
      </c>
      <c r="BE186" s="249">
        <f t="shared" si="14"/>
        <v>0</v>
      </c>
      <c r="BF186" s="249">
        <f t="shared" si="15"/>
        <v>0</v>
      </c>
      <c r="BG186" s="249">
        <f t="shared" si="16"/>
        <v>0</v>
      </c>
      <c r="BH186" s="249">
        <f t="shared" si="17"/>
        <v>0</v>
      </c>
      <c r="BI186" s="249">
        <f t="shared" si="18"/>
        <v>0</v>
      </c>
      <c r="BJ186" s="211" t="s">
        <v>86</v>
      </c>
      <c r="BK186" s="249">
        <f t="shared" si="19"/>
        <v>0</v>
      </c>
      <c r="BL186" s="211" t="s">
        <v>144</v>
      </c>
      <c r="BM186" s="161" t="s">
        <v>2335</v>
      </c>
    </row>
    <row r="187" spans="2:65" s="2" customFormat="1" ht="16.5" customHeight="1">
      <c r="B187" s="246"/>
      <c r="C187" s="163" t="s">
        <v>317</v>
      </c>
      <c r="D187" s="163" t="s">
        <v>322</v>
      </c>
      <c r="E187" s="164" t="s">
        <v>1524</v>
      </c>
      <c r="F187" s="165" t="s">
        <v>1525</v>
      </c>
      <c r="G187" s="166" t="s">
        <v>1473</v>
      </c>
      <c r="H187" s="167">
        <v>5</v>
      </c>
      <c r="I187" s="180"/>
      <c r="J187" s="168">
        <f t="shared" si="10"/>
        <v>0</v>
      </c>
      <c r="K187" s="169"/>
      <c r="L187" s="170"/>
      <c r="M187" s="171" t="s">
        <v>1</v>
      </c>
      <c r="N187" s="251" t="s">
        <v>39</v>
      </c>
      <c r="O187" s="248">
        <v>0</v>
      </c>
      <c r="P187" s="248">
        <f t="shared" si="11"/>
        <v>0</v>
      </c>
      <c r="Q187" s="248">
        <v>0</v>
      </c>
      <c r="R187" s="248">
        <f t="shared" si="12"/>
        <v>0</v>
      </c>
      <c r="S187" s="248">
        <v>0</v>
      </c>
      <c r="T187" s="160">
        <f t="shared" si="13"/>
        <v>0</v>
      </c>
      <c r="AR187" s="161" t="s">
        <v>170</v>
      </c>
      <c r="AT187" s="161" t="s">
        <v>322</v>
      </c>
      <c r="AU187" s="161" t="s">
        <v>86</v>
      </c>
      <c r="AY187" s="211" t="s">
        <v>138</v>
      </c>
      <c r="BE187" s="249">
        <f t="shared" si="14"/>
        <v>0</v>
      </c>
      <c r="BF187" s="249">
        <f t="shared" si="15"/>
        <v>0</v>
      </c>
      <c r="BG187" s="249">
        <f t="shared" si="16"/>
        <v>0</v>
      </c>
      <c r="BH187" s="249">
        <f t="shared" si="17"/>
        <v>0</v>
      </c>
      <c r="BI187" s="249">
        <f t="shared" si="18"/>
        <v>0</v>
      </c>
      <c r="BJ187" s="211" t="s">
        <v>86</v>
      </c>
      <c r="BK187" s="249">
        <f t="shared" si="19"/>
        <v>0</v>
      </c>
      <c r="BL187" s="211" t="s">
        <v>144</v>
      </c>
      <c r="BM187" s="161" t="s">
        <v>2336</v>
      </c>
    </row>
    <row r="188" spans="2:65" s="2" customFormat="1" ht="16.5" customHeight="1">
      <c r="B188" s="246"/>
      <c r="C188" s="163" t="s">
        <v>321</v>
      </c>
      <c r="D188" s="163" t="s">
        <v>322</v>
      </c>
      <c r="E188" s="164" t="s">
        <v>1526</v>
      </c>
      <c r="F188" s="165" t="s">
        <v>1527</v>
      </c>
      <c r="G188" s="166" t="s">
        <v>1473</v>
      </c>
      <c r="H188" s="167">
        <v>5</v>
      </c>
      <c r="I188" s="180"/>
      <c r="J188" s="168">
        <f t="shared" si="10"/>
        <v>0</v>
      </c>
      <c r="K188" s="169"/>
      <c r="L188" s="170"/>
      <c r="M188" s="171" t="s">
        <v>1</v>
      </c>
      <c r="N188" s="251" t="s">
        <v>39</v>
      </c>
      <c r="O188" s="248">
        <v>0</v>
      </c>
      <c r="P188" s="248">
        <f t="shared" si="11"/>
        <v>0</v>
      </c>
      <c r="Q188" s="248">
        <v>0</v>
      </c>
      <c r="R188" s="248">
        <f t="shared" si="12"/>
        <v>0</v>
      </c>
      <c r="S188" s="248">
        <v>0</v>
      </c>
      <c r="T188" s="160">
        <f t="shared" si="13"/>
        <v>0</v>
      </c>
      <c r="AR188" s="161" t="s">
        <v>170</v>
      </c>
      <c r="AT188" s="161" t="s">
        <v>322</v>
      </c>
      <c r="AU188" s="161" t="s">
        <v>86</v>
      </c>
      <c r="AY188" s="211" t="s">
        <v>138</v>
      </c>
      <c r="BE188" s="249">
        <f t="shared" si="14"/>
        <v>0</v>
      </c>
      <c r="BF188" s="249">
        <f t="shared" si="15"/>
        <v>0</v>
      </c>
      <c r="BG188" s="249">
        <f t="shared" si="16"/>
        <v>0</v>
      </c>
      <c r="BH188" s="249">
        <f t="shared" si="17"/>
        <v>0</v>
      </c>
      <c r="BI188" s="249">
        <f t="shared" si="18"/>
        <v>0</v>
      </c>
      <c r="BJ188" s="211" t="s">
        <v>86</v>
      </c>
      <c r="BK188" s="249">
        <f t="shared" si="19"/>
        <v>0</v>
      </c>
      <c r="BL188" s="211" t="s">
        <v>144</v>
      </c>
      <c r="BM188" s="161" t="s">
        <v>2337</v>
      </c>
    </row>
    <row r="189" spans="2:65" s="2" customFormat="1" ht="24.2" customHeight="1">
      <c r="B189" s="246"/>
      <c r="C189" s="150" t="s">
        <v>326</v>
      </c>
      <c r="D189" s="150" t="s">
        <v>140</v>
      </c>
      <c r="E189" s="151" t="s">
        <v>1528</v>
      </c>
      <c r="F189" s="152" t="s">
        <v>1529</v>
      </c>
      <c r="G189" s="153" t="s">
        <v>1473</v>
      </c>
      <c r="H189" s="154">
        <v>4</v>
      </c>
      <c r="I189" s="178"/>
      <c r="J189" s="155">
        <f t="shared" si="10"/>
        <v>0</v>
      </c>
      <c r="K189" s="247"/>
      <c r="L189" s="39"/>
      <c r="M189" s="157" t="s">
        <v>1</v>
      </c>
      <c r="N189" s="234" t="s">
        <v>39</v>
      </c>
      <c r="O189" s="248">
        <v>0</v>
      </c>
      <c r="P189" s="248">
        <f t="shared" si="11"/>
        <v>0</v>
      </c>
      <c r="Q189" s="248">
        <v>0</v>
      </c>
      <c r="R189" s="248">
        <f t="shared" si="12"/>
        <v>0</v>
      </c>
      <c r="S189" s="248">
        <v>0</v>
      </c>
      <c r="T189" s="160">
        <f t="shared" si="13"/>
        <v>0</v>
      </c>
      <c r="AR189" s="161" t="s">
        <v>144</v>
      </c>
      <c r="AT189" s="161" t="s">
        <v>140</v>
      </c>
      <c r="AU189" s="161" t="s">
        <v>86</v>
      </c>
      <c r="AY189" s="211" t="s">
        <v>138</v>
      </c>
      <c r="BE189" s="249">
        <f t="shared" si="14"/>
        <v>0</v>
      </c>
      <c r="BF189" s="249">
        <f t="shared" si="15"/>
        <v>0</v>
      </c>
      <c r="BG189" s="249">
        <f t="shared" si="16"/>
        <v>0</v>
      </c>
      <c r="BH189" s="249">
        <f t="shared" si="17"/>
        <v>0</v>
      </c>
      <c r="BI189" s="249">
        <f t="shared" si="18"/>
        <v>0</v>
      </c>
      <c r="BJ189" s="211" t="s">
        <v>86</v>
      </c>
      <c r="BK189" s="249">
        <f t="shared" si="19"/>
        <v>0</v>
      </c>
      <c r="BL189" s="211" t="s">
        <v>144</v>
      </c>
      <c r="BM189" s="161" t="s">
        <v>2338</v>
      </c>
    </row>
    <row r="190" spans="2:65" s="2" customFormat="1" ht="24.2" customHeight="1">
      <c r="B190" s="246"/>
      <c r="C190" s="150" t="s">
        <v>330</v>
      </c>
      <c r="D190" s="150" t="s">
        <v>140</v>
      </c>
      <c r="E190" s="151" t="s">
        <v>1530</v>
      </c>
      <c r="F190" s="152" t="s">
        <v>1531</v>
      </c>
      <c r="G190" s="153" t="s">
        <v>1473</v>
      </c>
      <c r="H190" s="154">
        <v>1</v>
      </c>
      <c r="I190" s="178"/>
      <c r="J190" s="155">
        <f t="shared" si="10"/>
        <v>0</v>
      </c>
      <c r="K190" s="247"/>
      <c r="L190" s="39"/>
      <c r="M190" s="157" t="s">
        <v>1</v>
      </c>
      <c r="N190" s="234" t="s">
        <v>39</v>
      </c>
      <c r="O190" s="248">
        <v>0</v>
      </c>
      <c r="P190" s="248">
        <f t="shared" si="11"/>
        <v>0</v>
      </c>
      <c r="Q190" s="248">
        <v>0</v>
      </c>
      <c r="R190" s="248">
        <f t="shared" si="12"/>
        <v>0</v>
      </c>
      <c r="S190" s="248">
        <v>0</v>
      </c>
      <c r="T190" s="160">
        <f t="shared" si="13"/>
        <v>0</v>
      </c>
      <c r="AR190" s="161" t="s">
        <v>144</v>
      </c>
      <c r="AT190" s="161" t="s">
        <v>140</v>
      </c>
      <c r="AU190" s="161" t="s">
        <v>86</v>
      </c>
      <c r="AY190" s="211" t="s">
        <v>138</v>
      </c>
      <c r="BE190" s="249">
        <f t="shared" si="14"/>
        <v>0</v>
      </c>
      <c r="BF190" s="249">
        <f t="shared" si="15"/>
        <v>0</v>
      </c>
      <c r="BG190" s="249">
        <f t="shared" si="16"/>
        <v>0</v>
      </c>
      <c r="BH190" s="249">
        <f t="shared" si="17"/>
        <v>0</v>
      </c>
      <c r="BI190" s="249">
        <f t="shared" si="18"/>
        <v>0</v>
      </c>
      <c r="BJ190" s="211" t="s">
        <v>86</v>
      </c>
      <c r="BK190" s="249">
        <f t="shared" si="19"/>
        <v>0</v>
      </c>
      <c r="BL190" s="211" t="s">
        <v>144</v>
      </c>
      <c r="BM190" s="161" t="s">
        <v>2339</v>
      </c>
    </row>
    <row r="191" spans="2:65" s="2" customFormat="1" ht="16.5" customHeight="1">
      <c r="B191" s="246"/>
      <c r="C191" s="150" t="s">
        <v>334</v>
      </c>
      <c r="D191" s="150" t="s">
        <v>140</v>
      </c>
      <c r="E191" s="151" t="s">
        <v>1532</v>
      </c>
      <c r="F191" s="152" t="s">
        <v>1533</v>
      </c>
      <c r="G191" s="153" t="s">
        <v>1473</v>
      </c>
      <c r="H191" s="154">
        <v>3</v>
      </c>
      <c r="I191" s="178"/>
      <c r="J191" s="155">
        <f t="shared" si="10"/>
        <v>0</v>
      </c>
      <c r="K191" s="247"/>
      <c r="L191" s="39"/>
      <c r="M191" s="157" t="s">
        <v>1</v>
      </c>
      <c r="N191" s="234" t="s">
        <v>39</v>
      </c>
      <c r="O191" s="248">
        <v>0</v>
      </c>
      <c r="P191" s="248">
        <f t="shared" si="11"/>
        <v>0</v>
      </c>
      <c r="Q191" s="248">
        <v>0</v>
      </c>
      <c r="R191" s="248">
        <f t="shared" si="12"/>
        <v>0</v>
      </c>
      <c r="S191" s="248">
        <v>0</v>
      </c>
      <c r="T191" s="160">
        <f t="shared" si="13"/>
        <v>0</v>
      </c>
      <c r="AR191" s="161" t="s">
        <v>144</v>
      </c>
      <c r="AT191" s="161" t="s">
        <v>140</v>
      </c>
      <c r="AU191" s="161" t="s">
        <v>86</v>
      </c>
      <c r="AY191" s="211" t="s">
        <v>138</v>
      </c>
      <c r="BE191" s="249">
        <f t="shared" si="14"/>
        <v>0</v>
      </c>
      <c r="BF191" s="249">
        <f t="shared" si="15"/>
        <v>0</v>
      </c>
      <c r="BG191" s="249">
        <f t="shared" si="16"/>
        <v>0</v>
      </c>
      <c r="BH191" s="249">
        <f t="shared" si="17"/>
        <v>0</v>
      </c>
      <c r="BI191" s="249">
        <f t="shared" si="18"/>
        <v>0</v>
      </c>
      <c r="BJ191" s="211" t="s">
        <v>86</v>
      </c>
      <c r="BK191" s="249">
        <f t="shared" si="19"/>
        <v>0</v>
      </c>
      <c r="BL191" s="211" t="s">
        <v>144</v>
      </c>
      <c r="BM191" s="161" t="s">
        <v>2340</v>
      </c>
    </row>
    <row r="192" spans="2:65" s="2" customFormat="1" ht="21.75" customHeight="1">
      <c r="B192" s="246"/>
      <c r="C192" s="163" t="s">
        <v>338</v>
      </c>
      <c r="D192" s="163" t="s">
        <v>322</v>
      </c>
      <c r="E192" s="164" t="s">
        <v>1534</v>
      </c>
      <c r="F192" s="165" t="s">
        <v>1535</v>
      </c>
      <c r="G192" s="166" t="s">
        <v>1473</v>
      </c>
      <c r="H192" s="167">
        <v>1</v>
      </c>
      <c r="I192" s="180"/>
      <c r="J192" s="168">
        <f t="shared" si="10"/>
        <v>0</v>
      </c>
      <c r="K192" s="169"/>
      <c r="L192" s="170"/>
      <c r="M192" s="171" t="s">
        <v>1</v>
      </c>
      <c r="N192" s="251" t="s">
        <v>39</v>
      </c>
      <c r="O192" s="248">
        <v>0</v>
      </c>
      <c r="P192" s="248">
        <f t="shared" si="11"/>
        <v>0</v>
      </c>
      <c r="Q192" s="248">
        <v>0</v>
      </c>
      <c r="R192" s="248">
        <f t="shared" si="12"/>
        <v>0</v>
      </c>
      <c r="S192" s="248">
        <v>0</v>
      </c>
      <c r="T192" s="160">
        <f t="shared" si="13"/>
        <v>0</v>
      </c>
      <c r="AR192" s="161" t="s">
        <v>170</v>
      </c>
      <c r="AT192" s="161" t="s">
        <v>322</v>
      </c>
      <c r="AU192" s="161" t="s">
        <v>86</v>
      </c>
      <c r="AY192" s="211" t="s">
        <v>138</v>
      </c>
      <c r="BE192" s="249">
        <f t="shared" si="14"/>
        <v>0</v>
      </c>
      <c r="BF192" s="249">
        <f t="shared" si="15"/>
        <v>0</v>
      </c>
      <c r="BG192" s="249">
        <f t="shared" si="16"/>
        <v>0</v>
      </c>
      <c r="BH192" s="249">
        <f t="shared" si="17"/>
        <v>0</v>
      </c>
      <c r="BI192" s="249">
        <f t="shared" si="18"/>
        <v>0</v>
      </c>
      <c r="BJ192" s="211" t="s">
        <v>86</v>
      </c>
      <c r="BK192" s="249">
        <f t="shared" si="19"/>
        <v>0</v>
      </c>
      <c r="BL192" s="211" t="s">
        <v>144</v>
      </c>
      <c r="BM192" s="161" t="s">
        <v>2341</v>
      </c>
    </row>
    <row r="193" spans="2:65" s="2" customFormat="1" ht="21.75" customHeight="1">
      <c r="B193" s="246"/>
      <c r="C193" s="163" t="s">
        <v>342</v>
      </c>
      <c r="D193" s="163" t="s">
        <v>322</v>
      </c>
      <c r="E193" s="164" t="s">
        <v>1536</v>
      </c>
      <c r="F193" s="165" t="s">
        <v>1537</v>
      </c>
      <c r="G193" s="166" t="s">
        <v>1473</v>
      </c>
      <c r="H193" s="167">
        <v>1</v>
      </c>
      <c r="I193" s="180"/>
      <c r="J193" s="168">
        <f t="shared" si="10"/>
        <v>0</v>
      </c>
      <c r="K193" s="169"/>
      <c r="L193" s="170"/>
      <c r="M193" s="171" t="s">
        <v>1</v>
      </c>
      <c r="N193" s="251" t="s">
        <v>39</v>
      </c>
      <c r="O193" s="248">
        <v>0</v>
      </c>
      <c r="P193" s="248">
        <f t="shared" si="11"/>
        <v>0</v>
      </c>
      <c r="Q193" s="248">
        <v>0</v>
      </c>
      <c r="R193" s="248">
        <f t="shared" si="12"/>
        <v>0</v>
      </c>
      <c r="S193" s="248">
        <v>0</v>
      </c>
      <c r="T193" s="160">
        <f t="shared" si="13"/>
        <v>0</v>
      </c>
      <c r="AR193" s="161" t="s">
        <v>170</v>
      </c>
      <c r="AT193" s="161" t="s">
        <v>322</v>
      </c>
      <c r="AU193" s="161" t="s">
        <v>86</v>
      </c>
      <c r="AY193" s="211" t="s">
        <v>138</v>
      </c>
      <c r="BE193" s="249">
        <f t="shared" si="14"/>
        <v>0</v>
      </c>
      <c r="BF193" s="249">
        <f t="shared" si="15"/>
        <v>0</v>
      </c>
      <c r="BG193" s="249">
        <f t="shared" si="16"/>
        <v>0</v>
      </c>
      <c r="BH193" s="249">
        <f t="shared" si="17"/>
        <v>0</v>
      </c>
      <c r="BI193" s="249">
        <f t="shared" si="18"/>
        <v>0</v>
      </c>
      <c r="BJ193" s="211" t="s">
        <v>86</v>
      </c>
      <c r="BK193" s="249">
        <f t="shared" si="19"/>
        <v>0</v>
      </c>
      <c r="BL193" s="211" t="s">
        <v>144</v>
      </c>
      <c r="BM193" s="161" t="s">
        <v>2342</v>
      </c>
    </row>
    <row r="194" spans="2:65" s="2" customFormat="1" ht="21.75" customHeight="1">
      <c r="B194" s="246"/>
      <c r="C194" s="163" t="s">
        <v>346</v>
      </c>
      <c r="D194" s="163" t="s">
        <v>322</v>
      </c>
      <c r="E194" s="164" t="s">
        <v>1538</v>
      </c>
      <c r="F194" s="165" t="s">
        <v>1539</v>
      </c>
      <c r="G194" s="166" t="s">
        <v>1473</v>
      </c>
      <c r="H194" s="167">
        <v>1</v>
      </c>
      <c r="I194" s="180"/>
      <c r="J194" s="168">
        <f t="shared" si="10"/>
        <v>0</v>
      </c>
      <c r="K194" s="169"/>
      <c r="L194" s="170"/>
      <c r="M194" s="171" t="s">
        <v>1</v>
      </c>
      <c r="N194" s="251" t="s">
        <v>39</v>
      </c>
      <c r="O194" s="248">
        <v>0</v>
      </c>
      <c r="P194" s="248">
        <f t="shared" si="11"/>
        <v>0</v>
      </c>
      <c r="Q194" s="248">
        <v>0</v>
      </c>
      <c r="R194" s="248">
        <f t="shared" si="12"/>
        <v>0</v>
      </c>
      <c r="S194" s="248">
        <v>0</v>
      </c>
      <c r="T194" s="160">
        <f t="shared" si="13"/>
        <v>0</v>
      </c>
      <c r="AR194" s="161" t="s">
        <v>170</v>
      </c>
      <c r="AT194" s="161" t="s">
        <v>322</v>
      </c>
      <c r="AU194" s="161" t="s">
        <v>86</v>
      </c>
      <c r="AY194" s="211" t="s">
        <v>138</v>
      </c>
      <c r="BE194" s="249">
        <f t="shared" si="14"/>
        <v>0</v>
      </c>
      <c r="BF194" s="249">
        <f t="shared" si="15"/>
        <v>0</v>
      </c>
      <c r="BG194" s="249">
        <f t="shared" si="16"/>
        <v>0</v>
      </c>
      <c r="BH194" s="249">
        <f t="shared" si="17"/>
        <v>0</v>
      </c>
      <c r="BI194" s="249">
        <f t="shared" si="18"/>
        <v>0</v>
      </c>
      <c r="BJ194" s="211" t="s">
        <v>86</v>
      </c>
      <c r="BK194" s="249">
        <f t="shared" si="19"/>
        <v>0</v>
      </c>
      <c r="BL194" s="211" t="s">
        <v>144</v>
      </c>
      <c r="BM194" s="161" t="s">
        <v>2343</v>
      </c>
    </row>
    <row r="195" spans="2:65" s="2" customFormat="1" ht="16.5" customHeight="1">
      <c r="B195" s="246"/>
      <c r="C195" s="163" t="s">
        <v>350</v>
      </c>
      <c r="D195" s="163" t="s">
        <v>322</v>
      </c>
      <c r="E195" s="164" t="s">
        <v>1540</v>
      </c>
      <c r="F195" s="165" t="s">
        <v>1541</v>
      </c>
      <c r="G195" s="166" t="s">
        <v>1473</v>
      </c>
      <c r="H195" s="167">
        <v>3</v>
      </c>
      <c r="I195" s="180"/>
      <c r="J195" s="168">
        <f t="shared" si="10"/>
        <v>0</v>
      </c>
      <c r="K195" s="169"/>
      <c r="L195" s="170"/>
      <c r="M195" s="171" t="s">
        <v>1</v>
      </c>
      <c r="N195" s="251" t="s">
        <v>39</v>
      </c>
      <c r="O195" s="248">
        <v>0</v>
      </c>
      <c r="P195" s="248">
        <f t="shared" si="11"/>
        <v>0</v>
      </c>
      <c r="Q195" s="248">
        <v>0</v>
      </c>
      <c r="R195" s="248">
        <f t="shared" si="12"/>
        <v>0</v>
      </c>
      <c r="S195" s="248">
        <v>0</v>
      </c>
      <c r="T195" s="160">
        <f t="shared" si="13"/>
        <v>0</v>
      </c>
      <c r="AR195" s="161" t="s">
        <v>170</v>
      </c>
      <c r="AT195" s="161" t="s">
        <v>322</v>
      </c>
      <c r="AU195" s="161" t="s">
        <v>86</v>
      </c>
      <c r="AY195" s="211" t="s">
        <v>138</v>
      </c>
      <c r="BE195" s="249">
        <f t="shared" si="14"/>
        <v>0</v>
      </c>
      <c r="BF195" s="249">
        <f t="shared" si="15"/>
        <v>0</v>
      </c>
      <c r="BG195" s="249">
        <f t="shared" si="16"/>
        <v>0</v>
      </c>
      <c r="BH195" s="249">
        <f t="shared" si="17"/>
        <v>0</v>
      </c>
      <c r="BI195" s="249">
        <f t="shared" si="18"/>
        <v>0</v>
      </c>
      <c r="BJ195" s="211" t="s">
        <v>86</v>
      </c>
      <c r="BK195" s="249">
        <f t="shared" si="19"/>
        <v>0</v>
      </c>
      <c r="BL195" s="211" t="s">
        <v>144</v>
      </c>
      <c r="BM195" s="161" t="s">
        <v>2344</v>
      </c>
    </row>
    <row r="196" spans="2:65" s="2" customFormat="1" ht="16.5" customHeight="1">
      <c r="B196" s="246"/>
      <c r="C196" s="163" t="s">
        <v>354</v>
      </c>
      <c r="D196" s="163" t="s">
        <v>322</v>
      </c>
      <c r="E196" s="164" t="s">
        <v>1542</v>
      </c>
      <c r="F196" s="165" t="s">
        <v>1543</v>
      </c>
      <c r="G196" s="166" t="s">
        <v>1473</v>
      </c>
      <c r="H196" s="167">
        <v>3</v>
      </c>
      <c r="I196" s="180"/>
      <c r="J196" s="168">
        <f t="shared" si="10"/>
        <v>0</v>
      </c>
      <c r="K196" s="169"/>
      <c r="L196" s="170"/>
      <c r="M196" s="171" t="s">
        <v>1</v>
      </c>
      <c r="N196" s="251" t="s">
        <v>39</v>
      </c>
      <c r="O196" s="248">
        <v>0</v>
      </c>
      <c r="P196" s="248">
        <f t="shared" si="11"/>
        <v>0</v>
      </c>
      <c r="Q196" s="248">
        <v>0</v>
      </c>
      <c r="R196" s="248">
        <f t="shared" si="12"/>
        <v>0</v>
      </c>
      <c r="S196" s="248">
        <v>0</v>
      </c>
      <c r="T196" s="160">
        <f t="shared" si="13"/>
        <v>0</v>
      </c>
      <c r="AR196" s="161" t="s">
        <v>170</v>
      </c>
      <c r="AT196" s="161" t="s">
        <v>322</v>
      </c>
      <c r="AU196" s="161" t="s">
        <v>86</v>
      </c>
      <c r="AY196" s="211" t="s">
        <v>138</v>
      </c>
      <c r="BE196" s="249">
        <f t="shared" si="14"/>
        <v>0</v>
      </c>
      <c r="BF196" s="249">
        <f t="shared" si="15"/>
        <v>0</v>
      </c>
      <c r="BG196" s="249">
        <f t="shared" si="16"/>
        <v>0</v>
      </c>
      <c r="BH196" s="249">
        <f t="shared" si="17"/>
        <v>0</v>
      </c>
      <c r="BI196" s="249">
        <f t="shared" si="18"/>
        <v>0</v>
      </c>
      <c r="BJ196" s="211" t="s">
        <v>86</v>
      </c>
      <c r="BK196" s="249">
        <f t="shared" si="19"/>
        <v>0</v>
      </c>
      <c r="BL196" s="211" t="s">
        <v>144</v>
      </c>
      <c r="BM196" s="161" t="s">
        <v>2345</v>
      </c>
    </row>
    <row r="197" spans="2:65" s="2" customFormat="1" ht="16.5" customHeight="1">
      <c r="B197" s="246"/>
      <c r="C197" s="163" t="s">
        <v>358</v>
      </c>
      <c r="D197" s="163" t="s">
        <v>322</v>
      </c>
      <c r="E197" s="164" t="s">
        <v>1544</v>
      </c>
      <c r="F197" s="165" t="s">
        <v>1545</v>
      </c>
      <c r="G197" s="166" t="s">
        <v>1473</v>
      </c>
      <c r="H197" s="167">
        <v>3</v>
      </c>
      <c r="I197" s="180"/>
      <c r="J197" s="168">
        <f t="shared" si="10"/>
        <v>0</v>
      </c>
      <c r="K197" s="169"/>
      <c r="L197" s="170"/>
      <c r="M197" s="171" t="s">
        <v>1</v>
      </c>
      <c r="N197" s="251" t="s">
        <v>39</v>
      </c>
      <c r="O197" s="248">
        <v>0</v>
      </c>
      <c r="P197" s="248">
        <f t="shared" si="11"/>
        <v>0</v>
      </c>
      <c r="Q197" s="248">
        <v>0</v>
      </c>
      <c r="R197" s="248">
        <f t="shared" si="12"/>
        <v>0</v>
      </c>
      <c r="S197" s="248">
        <v>0</v>
      </c>
      <c r="T197" s="160">
        <f t="shared" si="13"/>
        <v>0</v>
      </c>
      <c r="AR197" s="161" t="s">
        <v>170</v>
      </c>
      <c r="AT197" s="161" t="s">
        <v>322</v>
      </c>
      <c r="AU197" s="161" t="s">
        <v>86</v>
      </c>
      <c r="AY197" s="211" t="s">
        <v>138</v>
      </c>
      <c r="BE197" s="249">
        <f t="shared" si="14"/>
        <v>0</v>
      </c>
      <c r="BF197" s="249">
        <f t="shared" si="15"/>
        <v>0</v>
      </c>
      <c r="BG197" s="249">
        <f t="shared" si="16"/>
        <v>0</v>
      </c>
      <c r="BH197" s="249">
        <f t="shared" si="17"/>
        <v>0</v>
      </c>
      <c r="BI197" s="249">
        <f t="shared" si="18"/>
        <v>0</v>
      </c>
      <c r="BJ197" s="211" t="s">
        <v>86</v>
      </c>
      <c r="BK197" s="249">
        <f t="shared" si="19"/>
        <v>0</v>
      </c>
      <c r="BL197" s="211" t="s">
        <v>144</v>
      </c>
      <c r="BM197" s="161" t="s">
        <v>2346</v>
      </c>
    </row>
    <row r="198" spans="2:65" s="2" customFormat="1" ht="21.75" customHeight="1">
      <c r="B198" s="246"/>
      <c r="C198" s="163" t="s">
        <v>362</v>
      </c>
      <c r="D198" s="163" t="s">
        <v>322</v>
      </c>
      <c r="E198" s="164" t="s">
        <v>1546</v>
      </c>
      <c r="F198" s="165" t="s">
        <v>1547</v>
      </c>
      <c r="G198" s="166" t="s">
        <v>1473</v>
      </c>
      <c r="H198" s="167">
        <v>3</v>
      </c>
      <c r="I198" s="180"/>
      <c r="J198" s="168">
        <f t="shared" si="10"/>
        <v>0</v>
      </c>
      <c r="K198" s="169"/>
      <c r="L198" s="170"/>
      <c r="M198" s="171" t="s">
        <v>1</v>
      </c>
      <c r="N198" s="251" t="s">
        <v>39</v>
      </c>
      <c r="O198" s="248">
        <v>0</v>
      </c>
      <c r="P198" s="248">
        <f t="shared" si="11"/>
        <v>0</v>
      </c>
      <c r="Q198" s="248">
        <v>0</v>
      </c>
      <c r="R198" s="248">
        <f t="shared" si="12"/>
        <v>0</v>
      </c>
      <c r="S198" s="248">
        <v>0</v>
      </c>
      <c r="T198" s="160">
        <f t="shared" si="13"/>
        <v>0</v>
      </c>
      <c r="AR198" s="161" t="s">
        <v>170</v>
      </c>
      <c r="AT198" s="161" t="s">
        <v>322</v>
      </c>
      <c r="AU198" s="161" t="s">
        <v>86</v>
      </c>
      <c r="AY198" s="211" t="s">
        <v>138</v>
      </c>
      <c r="BE198" s="249">
        <f t="shared" si="14"/>
        <v>0</v>
      </c>
      <c r="BF198" s="249">
        <f t="shared" si="15"/>
        <v>0</v>
      </c>
      <c r="BG198" s="249">
        <f t="shared" si="16"/>
        <v>0</v>
      </c>
      <c r="BH198" s="249">
        <f t="shared" si="17"/>
        <v>0</v>
      </c>
      <c r="BI198" s="249">
        <f t="shared" si="18"/>
        <v>0</v>
      </c>
      <c r="BJ198" s="211" t="s">
        <v>86</v>
      </c>
      <c r="BK198" s="249">
        <f t="shared" si="19"/>
        <v>0</v>
      </c>
      <c r="BL198" s="211" t="s">
        <v>144</v>
      </c>
      <c r="BM198" s="161" t="s">
        <v>2347</v>
      </c>
    </row>
    <row r="199" spans="2:65" s="2" customFormat="1" ht="24.2" customHeight="1">
      <c r="B199" s="246"/>
      <c r="C199" s="150" t="s">
        <v>366</v>
      </c>
      <c r="D199" s="150" t="s">
        <v>140</v>
      </c>
      <c r="E199" s="151" t="s">
        <v>1548</v>
      </c>
      <c r="F199" s="152" t="s">
        <v>1549</v>
      </c>
      <c r="G199" s="153" t="s">
        <v>1473</v>
      </c>
      <c r="H199" s="154">
        <v>8</v>
      </c>
      <c r="I199" s="178"/>
      <c r="J199" s="155">
        <f t="shared" si="10"/>
        <v>0</v>
      </c>
      <c r="K199" s="247"/>
      <c r="L199" s="39"/>
      <c r="M199" s="157" t="s">
        <v>1</v>
      </c>
      <c r="N199" s="234" t="s">
        <v>39</v>
      </c>
      <c r="O199" s="248">
        <v>0</v>
      </c>
      <c r="P199" s="248">
        <f t="shared" si="11"/>
        <v>0</v>
      </c>
      <c r="Q199" s="248">
        <v>0</v>
      </c>
      <c r="R199" s="248">
        <f t="shared" si="12"/>
        <v>0</v>
      </c>
      <c r="S199" s="248">
        <v>0</v>
      </c>
      <c r="T199" s="160">
        <f t="shared" si="13"/>
        <v>0</v>
      </c>
      <c r="AR199" s="161" t="s">
        <v>144</v>
      </c>
      <c r="AT199" s="161" t="s">
        <v>140</v>
      </c>
      <c r="AU199" s="161" t="s">
        <v>86</v>
      </c>
      <c r="AY199" s="211" t="s">
        <v>138</v>
      </c>
      <c r="BE199" s="249">
        <f t="shared" si="14"/>
        <v>0</v>
      </c>
      <c r="BF199" s="249">
        <f t="shared" si="15"/>
        <v>0</v>
      </c>
      <c r="BG199" s="249">
        <f t="shared" si="16"/>
        <v>0</v>
      </c>
      <c r="BH199" s="249">
        <f t="shared" si="17"/>
        <v>0</v>
      </c>
      <c r="BI199" s="249">
        <f t="shared" si="18"/>
        <v>0</v>
      </c>
      <c r="BJ199" s="211" t="s">
        <v>86</v>
      </c>
      <c r="BK199" s="249">
        <f t="shared" si="19"/>
        <v>0</v>
      </c>
      <c r="BL199" s="211" t="s">
        <v>144</v>
      </c>
      <c r="BM199" s="161" t="s">
        <v>2348</v>
      </c>
    </row>
    <row r="200" spans="2:65" s="2" customFormat="1" ht="16.5" customHeight="1">
      <c r="B200" s="246"/>
      <c r="C200" s="163" t="s">
        <v>370</v>
      </c>
      <c r="D200" s="163" t="s">
        <v>322</v>
      </c>
      <c r="E200" s="164" t="s">
        <v>1550</v>
      </c>
      <c r="F200" s="165" t="s">
        <v>1551</v>
      </c>
      <c r="G200" s="166" t="s">
        <v>1473</v>
      </c>
      <c r="H200" s="167">
        <v>5</v>
      </c>
      <c r="I200" s="180"/>
      <c r="J200" s="168">
        <f t="shared" si="10"/>
        <v>0</v>
      </c>
      <c r="K200" s="169"/>
      <c r="L200" s="170"/>
      <c r="M200" s="171" t="s">
        <v>1</v>
      </c>
      <c r="N200" s="251" t="s">
        <v>39</v>
      </c>
      <c r="O200" s="248">
        <v>0</v>
      </c>
      <c r="P200" s="248">
        <f t="shared" si="11"/>
        <v>0</v>
      </c>
      <c r="Q200" s="248">
        <v>0</v>
      </c>
      <c r="R200" s="248">
        <f t="shared" si="12"/>
        <v>0</v>
      </c>
      <c r="S200" s="248">
        <v>0</v>
      </c>
      <c r="T200" s="160">
        <f t="shared" si="13"/>
        <v>0</v>
      </c>
      <c r="AR200" s="161" t="s">
        <v>170</v>
      </c>
      <c r="AT200" s="161" t="s">
        <v>322</v>
      </c>
      <c r="AU200" s="161" t="s">
        <v>86</v>
      </c>
      <c r="AY200" s="211" t="s">
        <v>138</v>
      </c>
      <c r="BE200" s="249">
        <f t="shared" si="14"/>
        <v>0</v>
      </c>
      <c r="BF200" s="249">
        <f t="shared" si="15"/>
        <v>0</v>
      </c>
      <c r="BG200" s="249">
        <f t="shared" si="16"/>
        <v>0</v>
      </c>
      <c r="BH200" s="249">
        <f t="shared" si="17"/>
        <v>0</v>
      </c>
      <c r="BI200" s="249">
        <f t="shared" si="18"/>
        <v>0</v>
      </c>
      <c r="BJ200" s="211" t="s">
        <v>86</v>
      </c>
      <c r="BK200" s="249">
        <f t="shared" si="19"/>
        <v>0</v>
      </c>
      <c r="BL200" s="211" t="s">
        <v>144</v>
      </c>
      <c r="BM200" s="161" t="s">
        <v>2349</v>
      </c>
    </row>
    <row r="201" spans="2:65" s="239" customFormat="1" ht="22.9" customHeight="1">
      <c r="B201" s="240"/>
      <c r="D201" s="138" t="s">
        <v>72</v>
      </c>
      <c r="E201" s="147" t="s">
        <v>174</v>
      </c>
      <c r="F201" s="147" t="s">
        <v>1552</v>
      </c>
      <c r="J201" s="245">
        <f>BK201</f>
        <v>0</v>
      </c>
      <c r="L201" s="240"/>
      <c r="M201" s="242"/>
      <c r="P201" s="243">
        <f>SUM(P202:P213)</f>
        <v>0</v>
      </c>
      <c r="R201" s="243">
        <f>SUM(R202:R213)</f>
        <v>0</v>
      </c>
      <c r="T201" s="244">
        <f>SUM(T202:T213)</f>
        <v>0</v>
      </c>
      <c r="AR201" s="138" t="s">
        <v>80</v>
      </c>
      <c r="AT201" s="145" t="s">
        <v>72</v>
      </c>
      <c r="AU201" s="145" t="s">
        <v>80</v>
      </c>
      <c r="AY201" s="138" t="s">
        <v>138</v>
      </c>
      <c r="BK201" s="146">
        <f>SUM(BK202:BK213)</f>
        <v>0</v>
      </c>
    </row>
    <row r="202" spans="2:65" s="2" customFormat="1" ht="16.5" customHeight="1">
      <c r="B202" s="246"/>
      <c r="C202" s="150" t="s">
        <v>374</v>
      </c>
      <c r="D202" s="150" t="s">
        <v>140</v>
      </c>
      <c r="E202" s="151" t="s">
        <v>1553</v>
      </c>
      <c r="F202" s="152" t="s">
        <v>1554</v>
      </c>
      <c r="G202" s="153" t="s">
        <v>153</v>
      </c>
      <c r="H202" s="188">
        <v>0</v>
      </c>
      <c r="I202" s="155"/>
      <c r="J202" s="155">
        <f t="shared" ref="J202:J213" si="20">ROUND(I202*H202,2)</f>
        <v>0</v>
      </c>
      <c r="K202" s="247"/>
      <c r="L202" s="39"/>
      <c r="M202" s="157" t="s">
        <v>1</v>
      </c>
      <c r="N202" s="234" t="s">
        <v>39</v>
      </c>
      <c r="O202" s="248">
        <v>0</v>
      </c>
      <c r="P202" s="248">
        <f t="shared" ref="P202:P213" si="21">O202*H202</f>
        <v>0</v>
      </c>
      <c r="Q202" s="248">
        <v>0</v>
      </c>
      <c r="R202" s="248">
        <f t="shared" ref="R202:R213" si="22">Q202*H202</f>
        <v>0</v>
      </c>
      <c r="S202" s="248">
        <v>0</v>
      </c>
      <c r="T202" s="160">
        <f t="shared" ref="T202:T213" si="23">S202*H202</f>
        <v>0</v>
      </c>
      <c r="AR202" s="161" t="s">
        <v>144</v>
      </c>
      <c r="AT202" s="161" t="s">
        <v>140</v>
      </c>
      <c r="AU202" s="161" t="s">
        <v>86</v>
      </c>
      <c r="AY202" s="211" t="s">
        <v>138</v>
      </c>
      <c r="BE202" s="249">
        <f t="shared" ref="BE202:BE213" si="24">IF(N202="základná",J202,0)</f>
        <v>0</v>
      </c>
      <c r="BF202" s="249">
        <f t="shared" ref="BF202:BF213" si="25">IF(N202="znížená",J202,0)</f>
        <v>0</v>
      </c>
      <c r="BG202" s="249">
        <f t="shared" ref="BG202:BG213" si="26">IF(N202="zákl. prenesená",J202,0)</f>
        <v>0</v>
      </c>
      <c r="BH202" s="249">
        <f t="shared" ref="BH202:BH213" si="27">IF(N202="zníž. prenesená",J202,0)</f>
        <v>0</v>
      </c>
      <c r="BI202" s="249">
        <f t="shared" ref="BI202:BI213" si="28">IF(N202="nulová",J202,0)</f>
        <v>0</v>
      </c>
      <c r="BJ202" s="211" t="s">
        <v>86</v>
      </c>
      <c r="BK202" s="249">
        <f t="shared" ref="BK202:BK213" si="29">ROUND(I202*H202,2)</f>
        <v>0</v>
      </c>
      <c r="BL202" s="211" t="s">
        <v>144</v>
      </c>
      <c r="BM202" s="161" t="s">
        <v>2350</v>
      </c>
    </row>
    <row r="203" spans="2:65" s="2" customFormat="1" ht="21.75" customHeight="1">
      <c r="B203" s="246"/>
      <c r="C203" s="150" t="s">
        <v>378</v>
      </c>
      <c r="D203" s="150" t="s">
        <v>140</v>
      </c>
      <c r="E203" s="151" t="s">
        <v>1555</v>
      </c>
      <c r="F203" s="152" t="s">
        <v>1556</v>
      </c>
      <c r="G203" s="153" t="s">
        <v>143</v>
      </c>
      <c r="H203" s="188">
        <v>0</v>
      </c>
      <c r="I203" s="155"/>
      <c r="J203" s="155">
        <f t="shared" si="20"/>
        <v>0</v>
      </c>
      <c r="K203" s="247"/>
      <c r="L203" s="39"/>
      <c r="M203" s="157" t="s">
        <v>1</v>
      </c>
      <c r="N203" s="234" t="s">
        <v>39</v>
      </c>
      <c r="O203" s="248">
        <v>0</v>
      </c>
      <c r="P203" s="248">
        <f t="shared" si="21"/>
        <v>0</v>
      </c>
      <c r="Q203" s="248">
        <v>0</v>
      </c>
      <c r="R203" s="248">
        <f t="shared" si="22"/>
        <v>0</v>
      </c>
      <c r="S203" s="248">
        <v>0</v>
      </c>
      <c r="T203" s="160">
        <f t="shared" si="23"/>
        <v>0</v>
      </c>
      <c r="AR203" s="161" t="s">
        <v>144</v>
      </c>
      <c r="AT203" s="161" t="s">
        <v>140</v>
      </c>
      <c r="AU203" s="161" t="s">
        <v>86</v>
      </c>
      <c r="AY203" s="211" t="s">
        <v>138</v>
      </c>
      <c r="BE203" s="249">
        <f t="shared" si="24"/>
        <v>0</v>
      </c>
      <c r="BF203" s="249">
        <f t="shared" si="25"/>
        <v>0</v>
      </c>
      <c r="BG203" s="249">
        <f t="shared" si="26"/>
        <v>0</v>
      </c>
      <c r="BH203" s="249">
        <f t="shared" si="27"/>
        <v>0</v>
      </c>
      <c r="BI203" s="249">
        <f t="shared" si="28"/>
        <v>0</v>
      </c>
      <c r="BJ203" s="211" t="s">
        <v>86</v>
      </c>
      <c r="BK203" s="249">
        <f t="shared" si="29"/>
        <v>0</v>
      </c>
      <c r="BL203" s="211" t="s">
        <v>144</v>
      </c>
      <c r="BM203" s="161" t="s">
        <v>2351</v>
      </c>
    </row>
    <row r="204" spans="2:65" s="2" customFormat="1" ht="21.75" customHeight="1">
      <c r="B204" s="246"/>
      <c r="C204" s="150" t="s">
        <v>382</v>
      </c>
      <c r="D204" s="150" t="s">
        <v>140</v>
      </c>
      <c r="E204" s="151" t="s">
        <v>752</v>
      </c>
      <c r="F204" s="152" t="s">
        <v>1557</v>
      </c>
      <c r="G204" s="153" t="s">
        <v>209</v>
      </c>
      <c r="H204" s="188">
        <v>0</v>
      </c>
      <c r="I204" s="155"/>
      <c r="J204" s="155">
        <f t="shared" si="20"/>
        <v>0</v>
      </c>
      <c r="K204" s="247"/>
      <c r="L204" s="39"/>
      <c r="M204" s="157" t="s">
        <v>1</v>
      </c>
      <c r="N204" s="234" t="s">
        <v>39</v>
      </c>
      <c r="O204" s="248">
        <v>0</v>
      </c>
      <c r="P204" s="248">
        <f t="shared" si="21"/>
        <v>0</v>
      </c>
      <c r="Q204" s="248">
        <v>0</v>
      </c>
      <c r="R204" s="248">
        <f t="shared" si="22"/>
        <v>0</v>
      </c>
      <c r="S204" s="248">
        <v>0</v>
      </c>
      <c r="T204" s="160">
        <f t="shared" si="23"/>
        <v>0</v>
      </c>
      <c r="AR204" s="161" t="s">
        <v>144</v>
      </c>
      <c r="AT204" s="161" t="s">
        <v>140</v>
      </c>
      <c r="AU204" s="161" t="s">
        <v>86</v>
      </c>
      <c r="AY204" s="211" t="s">
        <v>138</v>
      </c>
      <c r="BE204" s="249">
        <f t="shared" si="24"/>
        <v>0</v>
      </c>
      <c r="BF204" s="249">
        <f t="shared" si="25"/>
        <v>0</v>
      </c>
      <c r="BG204" s="249">
        <f t="shared" si="26"/>
        <v>0</v>
      </c>
      <c r="BH204" s="249">
        <f t="shared" si="27"/>
        <v>0</v>
      </c>
      <c r="BI204" s="249">
        <f t="shared" si="28"/>
        <v>0</v>
      </c>
      <c r="BJ204" s="211" t="s">
        <v>86</v>
      </c>
      <c r="BK204" s="249">
        <f t="shared" si="29"/>
        <v>0</v>
      </c>
      <c r="BL204" s="211" t="s">
        <v>144</v>
      </c>
      <c r="BM204" s="161" t="s">
        <v>2352</v>
      </c>
    </row>
    <row r="205" spans="2:65" s="2" customFormat="1" ht="24.2" customHeight="1">
      <c r="B205" s="246"/>
      <c r="C205" s="150" t="s">
        <v>386</v>
      </c>
      <c r="D205" s="150" t="s">
        <v>140</v>
      </c>
      <c r="E205" s="151" t="s">
        <v>756</v>
      </c>
      <c r="F205" s="152" t="s">
        <v>1558</v>
      </c>
      <c r="G205" s="153" t="s">
        <v>209</v>
      </c>
      <c r="H205" s="188">
        <v>0</v>
      </c>
      <c r="I205" s="155"/>
      <c r="J205" s="155">
        <f t="shared" si="20"/>
        <v>0</v>
      </c>
      <c r="K205" s="247"/>
      <c r="L205" s="39"/>
      <c r="M205" s="157" t="s">
        <v>1</v>
      </c>
      <c r="N205" s="234" t="s">
        <v>39</v>
      </c>
      <c r="O205" s="248">
        <v>0</v>
      </c>
      <c r="P205" s="248">
        <f t="shared" si="21"/>
        <v>0</v>
      </c>
      <c r="Q205" s="248">
        <v>0</v>
      </c>
      <c r="R205" s="248">
        <f t="shared" si="22"/>
        <v>0</v>
      </c>
      <c r="S205" s="248">
        <v>0</v>
      </c>
      <c r="T205" s="160">
        <f t="shared" si="23"/>
        <v>0</v>
      </c>
      <c r="AR205" s="161" t="s">
        <v>144</v>
      </c>
      <c r="AT205" s="161" t="s">
        <v>140</v>
      </c>
      <c r="AU205" s="161" t="s">
        <v>86</v>
      </c>
      <c r="AY205" s="211" t="s">
        <v>138</v>
      </c>
      <c r="BE205" s="249">
        <f t="shared" si="24"/>
        <v>0</v>
      </c>
      <c r="BF205" s="249">
        <f t="shared" si="25"/>
        <v>0</v>
      </c>
      <c r="BG205" s="249">
        <f t="shared" si="26"/>
        <v>0</v>
      </c>
      <c r="BH205" s="249">
        <f t="shared" si="27"/>
        <v>0</v>
      </c>
      <c r="BI205" s="249">
        <f t="shared" si="28"/>
        <v>0</v>
      </c>
      <c r="BJ205" s="211" t="s">
        <v>86</v>
      </c>
      <c r="BK205" s="249">
        <f t="shared" si="29"/>
        <v>0</v>
      </c>
      <c r="BL205" s="211" t="s">
        <v>144</v>
      </c>
      <c r="BM205" s="161" t="s">
        <v>2353</v>
      </c>
    </row>
    <row r="206" spans="2:65" s="2" customFormat="1" ht="16.5" customHeight="1">
      <c r="B206" s="246"/>
      <c r="C206" s="150" t="s">
        <v>390</v>
      </c>
      <c r="D206" s="150" t="s">
        <v>140</v>
      </c>
      <c r="E206" s="151" t="s">
        <v>1559</v>
      </c>
      <c r="F206" s="152" t="s">
        <v>1560</v>
      </c>
      <c r="G206" s="153" t="s">
        <v>209</v>
      </c>
      <c r="H206" s="188">
        <v>0</v>
      </c>
      <c r="I206" s="155"/>
      <c r="J206" s="155">
        <f t="shared" si="20"/>
        <v>0</v>
      </c>
      <c r="K206" s="247"/>
      <c r="L206" s="39"/>
      <c r="M206" s="157" t="s">
        <v>1</v>
      </c>
      <c r="N206" s="234" t="s">
        <v>39</v>
      </c>
      <c r="O206" s="248">
        <v>0</v>
      </c>
      <c r="P206" s="248">
        <f t="shared" si="21"/>
        <v>0</v>
      </c>
      <c r="Q206" s="248">
        <v>0</v>
      </c>
      <c r="R206" s="248">
        <f t="shared" si="22"/>
        <v>0</v>
      </c>
      <c r="S206" s="248">
        <v>0</v>
      </c>
      <c r="T206" s="160">
        <f t="shared" si="23"/>
        <v>0</v>
      </c>
      <c r="AR206" s="161" t="s">
        <v>144</v>
      </c>
      <c r="AT206" s="161" t="s">
        <v>140</v>
      </c>
      <c r="AU206" s="161" t="s">
        <v>86</v>
      </c>
      <c r="AY206" s="211" t="s">
        <v>138</v>
      </c>
      <c r="BE206" s="249">
        <f t="shared" si="24"/>
        <v>0</v>
      </c>
      <c r="BF206" s="249">
        <f t="shared" si="25"/>
        <v>0</v>
      </c>
      <c r="BG206" s="249">
        <f t="shared" si="26"/>
        <v>0</v>
      </c>
      <c r="BH206" s="249">
        <f t="shared" si="27"/>
        <v>0</v>
      </c>
      <c r="BI206" s="249">
        <f t="shared" si="28"/>
        <v>0</v>
      </c>
      <c r="BJ206" s="211" t="s">
        <v>86</v>
      </c>
      <c r="BK206" s="249">
        <f t="shared" si="29"/>
        <v>0</v>
      </c>
      <c r="BL206" s="211" t="s">
        <v>144</v>
      </c>
      <c r="BM206" s="161" t="s">
        <v>2354</v>
      </c>
    </row>
    <row r="207" spans="2:65" s="2" customFormat="1" ht="24.2" customHeight="1">
      <c r="B207" s="246"/>
      <c r="C207" s="150" t="s">
        <v>394</v>
      </c>
      <c r="D207" s="150" t="s">
        <v>140</v>
      </c>
      <c r="E207" s="151" t="s">
        <v>1561</v>
      </c>
      <c r="F207" s="152" t="s">
        <v>1562</v>
      </c>
      <c r="G207" s="153" t="s">
        <v>209</v>
      </c>
      <c r="H207" s="188">
        <v>0</v>
      </c>
      <c r="I207" s="155"/>
      <c r="J207" s="155">
        <f t="shared" si="20"/>
        <v>0</v>
      </c>
      <c r="K207" s="247"/>
      <c r="L207" s="39"/>
      <c r="M207" s="157" t="s">
        <v>1</v>
      </c>
      <c r="N207" s="234" t="s">
        <v>39</v>
      </c>
      <c r="O207" s="248">
        <v>0</v>
      </c>
      <c r="P207" s="248">
        <f t="shared" si="21"/>
        <v>0</v>
      </c>
      <c r="Q207" s="248">
        <v>0</v>
      </c>
      <c r="R207" s="248">
        <f t="shared" si="22"/>
        <v>0</v>
      </c>
      <c r="S207" s="248">
        <v>0</v>
      </c>
      <c r="T207" s="160">
        <f t="shared" si="23"/>
        <v>0</v>
      </c>
      <c r="AR207" s="161" t="s">
        <v>144</v>
      </c>
      <c r="AT207" s="161" t="s">
        <v>140</v>
      </c>
      <c r="AU207" s="161" t="s">
        <v>86</v>
      </c>
      <c r="AY207" s="211" t="s">
        <v>138</v>
      </c>
      <c r="BE207" s="249">
        <f t="shared" si="24"/>
        <v>0</v>
      </c>
      <c r="BF207" s="249">
        <f t="shared" si="25"/>
        <v>0</v>
      </c>
      <c r="BG207" s="249">
        <f t="shared" si="26"/>
        <v>0</v>
      </c>
      <c r="BH207" s="249">
        <f t="shared" si="27"/>
        <v>0</v>
      </c>
      <c r="BI207" s="249">
        <f t="shared" si="28"/>
        <v>0</v>
      </c>
      <c r="BJ207" s="211" t="s">
        <v>86</v>
      </c>
      <c r="BK207" s="249">
        <f t="shared" si="29"/>
        <v>0</v>
      </c>
      <c r="BL207" s="211" t="s">
        <v>144</v>
      </c>
      <c r="BM207" s="161" t="s">
        <v>2355</v>
      </c>
    </row>
    <row r="208" spans="2:65" s="2" customFormat="1" ht="24.2" customHeight="1">
      <c r="B208" s="246"/>
      <c r="C208" s="150" t="s">
        <v>399</v>
      </c>
      <c r="D208" s="150" t="s">
        <v>140</v>
      </c>
      <c r="E208" s="151" t="s">
        <v>1563</v>
      </c>
      <c r="F208" s="152" t="s">
        <v>1564</v>
      </c>
      <c r="G208" s="153" t="s">
        <v>209</v>
      </c>
      <c r="H208" s="188">
        <v>0</v>
      </c>
      <c r="I208" s="155"/>
      <c r="J208" s="155">
        <f t="shared" si="20"/>
        <v>0</v>
      </c>
      <c r="K208" s="247"/>
      <c r="L208" s="39"/>
      <c r="M208" s="157" t="s">
        <v>1</v>
      </c>
      <c r="N208" s="234" t="s">
        <v>39</v>
      </c>
      <c r="O208" s="248">
        <v>0</v>
      </c>
      <c r="P208" s="248">
        <f t="shared" si="21"/>
        <v>0</v>
      </c>
      <c r="Q208" s="248">
        <v>0</v>
      </c>
      <c r="R208" s="248">
        <f t="shared" si="22"/>
        <v>0</v>
      </c>
      <c r="S208" s="248">
        <v>0</v>
      </c>
      <c r="T208" s="160">
        <f t="shared" si="23"/>
        <v>0</v>
      </c>
      <c r="AR208" s="161" t="s">
        <v>144</v>
      </c>
      <c r="AT208" s="161" t="s">
        <v>140</v>
      </c>
      <c r="AU208" s="161" t="s">
        <v>86</v>
      </c>
      <c r="AY208" s="211" t="s">
        <v>138</v>
      </c>
      <c r="BE208" s="249">
        <f t="shared" si="24"/>
        <v>0</v>
      </c>
      <c r="BF208" s="249">
        <f t="shared" si="25"/>
        <v>0</v>
      </c>
      <c r="BG208" s="249">
        <f t="shared" si="26"/>
        <v>0</v>
      </c>
      <c r="BH208" s="249">
        <f t="shared" si="27"/>
        <v>0</v>
      </c>
      <c r="BI208" s="249">
        <f t="shared" si="28"/>
        <v>0</v>
      </c>
      <c r="BJ208" s="211" t="s">
        <v>86</v>
      </c>
      <c r="BK208" s="249">
        <f t="shared" si="29"/>
        <v>0</v>
      </c>
      <c r="BL208" s="211" t="s">
        <v>144</v>
      </c>
      <c r="BM208" s="161" t="s">
        <v>2356</v>
      </c>
    </row>
    <row r="209" spans="2:65" s="2" customFormat="1" ht="24.2" customHeight="1">
      <c r="B209" s="246"/>
      <c r="C209" s="150" t="s">
        <v>403</v>
      </c>
      <c r="D209" s="150" t="s">
        <v>140</v>
      </c>
      <c r="E209" s="151" t="s">
        <v>1565</v>
      </c>
      <c r="F209" s="152" t="s">
        <v>1566</v>
      </c>
      <c r="G209" s="153" t="s">
        <v>209</v>
      </c>
      <c r="H209" s="154">
        <v>247.53</v>
      </c>
      <c r="I209" s="178"/>
      <c r="J209" s="155">
        <f t="shared" si="20"/>
        <v>0</v>
      </c>
      <c r="K209" s="247"/>
      <c r="L209" s="39"/>
      <c r="M209" s="157" t="s">
        <v>1</v>
      </c>
      <c r="N209" s="234" t="s">
        <v>39</v>
      </c>
      <c r="O209" s="248">
        <v>0</v>
      </c>
      <c r="P209" s="248">
        <f t="shared" si="21"/>
        <v>0</v>
      </c>
      <c r="Q209" s="248">
        <v>0</v>
      </c>
      <c r="R209" s="248">
        <f t="shared" si="22"/>
        <v>0</v>
      </c>
      <c r="S209" s="248">
        <v>0</v>
      </c>
      <c r="T209" s="160">
        <f t="shared" si="23"/>
        <v>0</v>
      </c>
      <c r="AR209" s="161" t="s">
        <v>144</v>
      </c>
      <c r="AT209" s="161" t="s">
        <v>140</v>
      </c>
      <c r="AU209" s="161" t="s">
        <v>86</v>
      </c>
      <c r="AY209" s="211" t="s">
        <v>138</v>
      </c>
      <c r="BE209" s="249">
        <f t="shared" si="24"/>
        <v>0</v>
      </c>
      <c r="BF209" s="249">
        <f t="shared" si="25"/>
        <v>0</v>
      </c>
      <c r="BG209" s="249">
        <f t="shared" si="26"/>
        <v>0</v>
      </c>
      <c r="BH209" s="249">
        <f t="shared" si="27"/>
        <v>0</v>
      </c>
      <c r="BI209" s="249">
        <f t="shared" si="28"/>
        <v>0</v>
      </c>
      <c r="BJ209" s="211" t="s">
        <v>86</v>
      </c>
      <c r="BK209" s="249">
        <f t="shared" si="29"/>
        <v>0</v>
      </c>
      <c r="BL209" s="211" t="s">
        <v>144</v>
      </c>
      <c r="BM209" s="161" t="s">
        <v>2357</v>
      </c>
    </row>
    <row r="210" spans="2:65" s="2" customFormat="1" ht="16.5" customHeight="1">
      <c r="B210" s="246"/>
      <c r="C210" s="150" t="s">
        <v>407</v>
      </c>
      <c r="D210" s="150" t="s">
        <v>140</v>
      </c>
      <c r="E210" s="151" t="s">
        <v>1567</v>
      </c>
      <c r="F210" s="152" t="s">
        <v>1568</v>
      </c>
      <c r="G210" s="153" t="s">
        <v>519</v>
      </c>
      <c r="H210" s="154">
        <v>40</v>
      </c>
      <c r="I210" s="178"/>
      <c r="J210" s="155">
        <f t="shared" si="20"/>
        <v>0</v>
      </c>
      <c r="K210" s="247"/>
      <c r="L210" s="39"/>
      <c r="M210" s="157" t="s">
        <v>1</v>
      </c>
      <c r="N210" s="234" t="s">
        <v>39</v>
      </c>
      <c r="O210" s="248">
        <v>0</v>
      </c>
      <c r="P210" s="248">
        <f t="shared" si="21"/>
        <v>0</v>
      </c>
      <c r="Q210" s="248">
        <v>0</v>
      </c>
      <c r="R210" s="248">
        <f t="shared" si="22"/>
        <v>0</v>
      </c>
      <c r="S210" s="248">
        <v>0</v>
      </c>
      <c r="T210" s="160">
        <f t="shared" si="23"/>
        <v>0</v>
      </c>
      <c r="AR210" s="161" t="s">
        <v>144</v>
      </c>
      <c r="AT210" s="161" t="s">
        <v>140</v>
      </c>
      <c r="AU210" s="161" t="s">
        <v>86</v>
      </c>
      <c r="AY210" s="211" t="s">
        <v>138</v>
      </c>
      <c r="BE210" s="249">
        <f t="shared" si="24"/>
        <v>0</v>
      </c>
      <c r="BF210" s="249">
        <f t="shared" si="25"/>
        <v>0</v>
      </c>
      <c r="BG210" s="249">
        <f t="shared" si="26"/>
        <v>0</v>
      </c>
      <c r="BH210" s="249">
        <f t="shared" si="27"/>
        <v>0</v>
      </c>
      <c r="BI210" s="249">
        <f t="shared" si="28"/>
        <v>0</v>
      </c>
      <c r="BJ210" s="211" t="s">
        <v>86</v>
      </c>
      <c r="BK210" s="249">
        <f t="shared" si="29"/>
        <v>0</v>
      </c>
      <c r="BL210" s="211" t="s">
        <v>144</v>
      </c>
      <c r="BM210" s="161" t="s">
        <v>2358</v>
      </c>
    </row>
    <row r="211" spans="2:65" s="2" customFormat="1" ht="16.5" customHeight="1">
      <c r="B211" s="246"/>
      <c r="C211" s="163" t="s">
        <v>411</v>
      </c>
      <c r="D211" s="163" t="s">
        <v>322</v>
      </c>
      <c r="E211" s="164" t="s">
        <v>1569</v>
      </c>
      <c r="F211" s="165" t="s">
        <v>1570</v>
      </c>
      <c r="G211" s="166" t="s">
        <v>1473</v>
      </c>
      <c r="H211" s="167">
        <v>16</v>
      </c>
      <c r="I211" s="180"/>
      <c r="J211" s="168">
        <f t="shared" si="20"/>
        <v>0</v>
      </c>
      <c r="K211" s="169"/>
      <c r="L211" s="170"/>
      <c r="M211" s="171" t="s">
        <v>1</v>
      </c>
      <c r="N211" s="251" t="s">
        <v>39</v>
      </c>
      <c r="O211" s="248">
        <v>0</v>
      </c>
      <c r="P211" s="248">
        <f t="shared" si="21"/>
        <v>0</v>
      </c>
      <c r="Q211" s="248">
        <v>0</v>
      </c>
      <c r="R211" s="248">
        <f t="shared" si="22"/>
        <v>0</v>
      </c>
      <c r="S211" s="248">
        <v>0</v>
      </c>
      <c r="T211" s="160">
        <f t="shared" si="23"/>
        <v>0</v>
      </c>
      <c r="AR211" s="161" t="s">
        <v>170</v>
      </c>
      <c r="AT211" s="161" t="s">
        <v>322</v>
      </c>
      <c r="AU211" s="161" t="s">
        <v>86</v>
      </c>
      <c r="AY211" s="211" t="s">
        <v>138</v>
      </c>
      <c r="BE211" s="249">
        <f t="shared" si="24"/>
        <v>0</v>
      </c>
      <c r="BF211" s="249">
        <f t="shared" si="25"/>
        <v>0</v>
      </c>
      <c r="BG211" s="249">
        <f t="shared" si="26"/>
        <v>0</v>
      </c>
      <c r="BH211" s="249">
        <f t="shared" si="27"/>
        <v>0</v>
      </c>
      <c r="BI211" s="249">
        <f t="shared" si="28"/>
        <v>0</v>
      </c>
      <c r="BJ211" s="211" t="s">
        <v>86</v>
      </c>
      <c r="BK211" s="249">
        <f t="shared" si="29"/>
        <v>0</v>
      </c>
      <c r="BL211" s="211" t="s">
        <v>144</v>
      </c>
      <c r="BM211" s="161" t="s">
        <v>2359</v>
      </c>
    </row>
    <row r="212" spans="2:65" s="2" customFormat="1" ht="16.5" customHeight="1">
      <c r="B212" s="246"/>
      <c r="C212" s="163" t="s">
        <v>415</v>
      </c>
      <c r="D212" s="163" t="s">
        <v>322</v>
      </c>
      <c r="E212" s="164" t="s">
        <v>1571</v>
      </c>
      <c r="F212" s="165" t="s">
        <v>1572</v>
      </c>
      <c r="G212" s="166" t="s">
        <v>1473</v>
      </c>
      <c r="H212" s="167">
        <v>2</v>
      </c>
      <c r="I212" s="180"/>
      <c r="J212" s="168">
        <f t="shared" si="20"/>
        <v>0</v>
      </c>
      <c r="K212" s="169"/>
      <c r="L212" s="170"/>
      <c r="M212" s="171" t="s">
        <v>1</v>
      </c>
      <c r="N212" s="251" t="s">
        <v>39</v>
      </c>
      <c r="O212" s="248">
        <v>0</v>
      </c>
      <c r="P212" s="248">
        <f t="shared" si="21"/>
        <v>0</v>
      </c>
      <c r="Q212" s="248">
        <v>0</v>
      </c>
      <c r="R212" s="248">
        <f t="shared" si="22"/>
        <v>0</v>
      </c>
      <c r="S212" s="248">
        <v>0</v>
      </c>
      <c r="T212" s="160">
        <f t="shared" si="23"/>
        <v>0</v>
      </c>
      <c r="AR212" s="161" t="s">
        <v>170</v>
      </c>
      <c r="AT212" s="161" t="s">
        <v>322</v>
      </c>
      <c r="AU212" s="161" t="s">
        <v>86</v>
      </c>
      <c r="AY212" s="211" t="s">
        <v>138</v>
      </c>
      <c r="BE212" s="249">
        <f t="shared" si="24"/>
        <v>0</v>
      </c>
      <c r="BF212" s="249">
        <f t="shared" si="25"/>
        <v>0</v>
      </c>
      <c r="BG212" s="249">
        <f t="shared" si="26"/>
        <v>0</v>
      </c>
      <c r="BH212" s="249">
        <f t="shared" si="27"/>
        <v>0</v>
      </c>
      <c r="BI212" s="249">
        <f t="shared" si="28"/>
        <v>0</v>
      </c>
      <c r="BJ212" s="211" t="s">
        <v>86</v>
      </c>
      <c r="BK212" s="249">
        <f t="shared" si="29"/>
        <v>0</v>
      </c>
      <c r="BL212" s="211" t="s">
        <v>144</v>
      </c>
      <c r="BM212" s="161" t="s">
        <v>2360</v>
      </c>
    </row>
    <row r="213" spans="2:65" s="2" customFormat="1" ht="16.5" customHeight="1">
      <c r="B213" s="246"/>
      <c r="C213" s="163" t="s">
        <v>419</v>
      </c>
      <c r="D213" s="163" t="s">
        <v>322</v>
      </c>
      <c r="E213" s="164" t="s">
        <v>1573</v>
      </c>
      <c r="F213" s="165" t="s">
        <v>1574</v>
      </c>
      <c r="G213" s="166" t="s">
        <v>1473</v>
      </c>
      <c r="H213" s="167">
        <v>30</v>
      </c>
      <c r="I213" s="180"/>
      <c r="J213" s="168">
        <f t="shared" si="20"/>
        <v>0</v>
      </c>
      <c r="K213" s="169"/>
      <c r="L213" s="170"/>
      <c r="M213" s="171" t="s">
        <v>1</v>
      </c>
      <c r="N213" s="251" t="s">
        <v>39</v>
      </c>
      <c r="O213" s="248">
        <v>0</v>
      </c>
      <c r="P213" s="248">
        <f t="shared" si="21"/>
        <v>0</v>
      </c>
      <c r="Q213" s="248">
        <v>0</v>
      </c>
      <c r="R213" s="248">
        <f t="shared" si="22"/>
        <v>0</v>
      </c>
      <c r="S213" s="248">
        <v>0</v>
      </c>
      <c r="T213" s="160">
        <f t="shared" si="23"/>
        <v>0</v>
      </c>
      <c r="AR213" s="161" t="s">
        <v>170</v>
      </c>
      <c r="AT213" s="161" t="s">
        <v>322</v>
      </c>
      <c r="AU213" s="161" t="s">
        <v>86</v>
      </c>
      <c r="AY213" s="211" t="s">
        <v>138</v>
      </c>
      <c r="BE213" s="249">
        <f t="shared" si="24"/>
        <v>0</v>
      </c>
      <c r="BF213" s="249">
        <f t="shared" si="25"/>
        <v>0</v>
      </c>
      <c r="BG213" s="249">
        <f t="shared" si="26"/>
        <v>0</v>
      </c>
      <c r="BH213" s="249">
        <f t="shared" si="27"/>
        <v>0</v>
      </c>
      <c r="BI213" s="249">
        <f t="shared" si="28"/>
        <v>0</v>
      </c>
      <c r="BJ213" s="211" t="s">
        <v>86</v>
      </c>
      <c r="BK213" s="249">
        <f t="shared" si="29"/>
        <v>0</v>
      </c>
      <c r="BL213" s="211" t="s">
        <v>144</v>
      </c>
      <c r="BM213" s="161" t="s">
        <v>2361</v>
      </c>
    </row>
    <row r="214" spans="2:65" s="239" customFormat="1" ht="25.9" customHeight="1">
      <c r="B214" s="240"/>
      <c r="D214" s="138" t="s">
        <v>72</v>
      </c>
      <c r="E214" s="139" t="s">
        <v>776</v>
      </c>
      <c r="F214" s="139" t="s">
        <v>1575</v>
      </c>
      <c r="J214" s="241">
        <f>BK214</f>
        <v>0</v>
      </c>
      <c r="L214" s="240"/>
      <c r="M214" s="242"/>
      <c r="P214" s="243">
        <f>P215+P238+P272+P275</f>
        <v>0</v>
      </c>
      <c r="R214" s="243">
        <f>R215+R238+R272+R275</f>
        <v>0</v>
      </c>
      <c r="T214" s="244">
        <f>T215+T238+T272+T275</f>
        <v>0</v>
      </c>
      <c r="AR214" s="138" t="s">
        <v>86</v>
      </c>
      <c r="AT214" s="145" t="s">
        <v>72</v>
      </c>
      <c r="AU214" s="145" t="s">
        <v>73</v>
      </c>
      <c r="AY214" s="138" t="s">
        <v>138</v>
      </c>
      <c r="BK214" s="146">
        <f>BK215+BK238+BK272+BK275</f>
        <v>0</v>
      </c>
    </row>
    <row r="215" spans="2:65" s="239" customFormat="1" ht="22.9" customHeight="1">
      <c r="B215" s="240"/>
      <c r="D215" s="138" t="s">
        <v>72</v>
      </c>
      <c r="E215" s="147" t="s">
        <v>1576</v>
      </c>
      <c r="F215" s="147" t="s">
        <v>1577</v>
      </c>
      <c r="J215" s="245">
        <f>BK215</f>
        <v>0</v>
      </c>
      <c r="L215" s="240"/>
      <c r="M215" s="242"/>
      <c r="P215" s="243">
        <f>SUM(P216:P237)</f>
        <v>0</v>
      </c>
      <c r="R215" s="243">
        <f>SUM(R216:R237)</f>
        <v>0</v>
      </c>
      <c r="T215" s="244">
        <f>SUM(T216:T237)</f>
        <v>0</v>
      </c>
      <c r="AR215" s="138" t="s">
        <v>86</v>
      </c>
      <c r="AT215" s="145" t="s">
        <v>72</v>
      </c>
      <c r="AU215" s="145" t="s">
        <v>80</v>
      </c>
      <c r="AY215" s="138" t="s">
        <v>138</v>
      </c>
      <c r="BK215" s="146">
        <f>SUM(BK216:BK237)</f>
        <v>0</v>
      </c>
    </row>
    <row r="216" spans="2:65" s="2" customFormat="1" ht="16.5" customHeight="1">
      <c r="B216" s="246"/>
      <c r="C216" s="150" t="s">
        <v>423</v>
      </c>
      <c r="D216" s="150" t="s">
        <v>140</v>
      </c>
      <c r="E216" s="151" t="s">
        <v>1578</v>
      </c>
      <c r="F216" s="152" t="s">
        <v>1579</v>
      </c>
      <c r="G216" s="153" t="s">
        <v>143</v>
      </c>
      <c r="H216" s="188">
        <v>0</v>
      </c>
      <c r="I216" s="155"/>
      <c r="J216" s="155">
        <f t="shared" ref="J216:J237" si="30">ROUND(I216*H216,2)</f>
        <v>0</v>
      </c>
      <c r="K216" s="247"/>
      <c r="L216" s="39"/>
      <c r="M216" s="157" t="s">
        <v>1</v>
      </c>
      <c r="N216" s="234" t="s">
        <v>39</v>
      </c>
      <c r="O216" s="248">
        <v>0</v>
      </c>
      <c r="P216" s="248">
        <f t="shared" ref="P216:P237" si="31">O216*H216</f>
        <v>0</v>
      </c>
      <c r="Q216" s="248">
        <v>0</v>
      </c>
      <c r="R216" s="248">
        <f t="shared" ref="R216:R237" si="32">Q216*H216</f>
        <v>0</v>
      </c>
      <c r="S216" s="248">
        <v>0</v>
      </c>
      <c r="T216" s="160">
        <f t="shared" ref="T216:T237" si="33">S216*H216</f>
        <v>0</v>
      </c>
      <c r="AR216" s="161" t="s">
        <v>202</v>
      </c>
      <c r="AT216" s="161" t="s">
        <v>140</v>
      </c>
      <c r="AU216" s="161" t="s">
        <v>86</v>
      </c>
      <c r="AY216" s="211" t="s">
        <v>138</v>
      </c>
      <c r="BE216" s="249">
        <f t="shared" ref="BE216:BE237" si="34">IF(N216="základná",J216,0)</f>
        <v>0</v>
      </c>
      <c r="BF216" s="249">
        <f t="shared" ref="BF216:BF237" si="35">IF(N216="znížená",J216,0)</f>
        <v>0</v>
      </c>
      <c r="BG216" s="249">
        <f t="shared" ref="BG216:BG237" si="36">IF(N216="zákl. prenesená",J216,0)</f>
        <v>0</v>
      </c>
      <c r="BH216" s="249">
        <f t="shared" ref="BH216:BH237" si="37">IF(N216="zníž. prenesená",J216,0)</f>
        <v>0</v>
      </c>
      <c r="BI216" s="249">
        <f t="shared" ref="BI216:BI237" si="38">IF(N216="nulová",J216,0)</f>
        <v>0</v>
      </c>
      <c r="BJ216" s="211" t="s">
        <v>86</v>
      </c>
      <c r="BK216" s="249">
        <f t="shared" ref="BK216:BK237" si="39">ROUND(I216*H216,2)</f>
        <v>0</v>
      </c>
      <c r="BL216" s="211" t="s">
        <v>202</v>
      </c>
      <c r="BM216" s="161" t="s">
        <v>2362</v>
      </c>
    </row>
    <row r="217" spans="2:65" s="2" customFormat="1" ht="16.5" customHeight="1">
      <c r="B217" s="246"/>
      <c r="C217" s="150" t="s">
        <v>427</v>
      </c>
      <c r="D217" s="150" t="s">
        <v>140</v>
      </c>
      <c r="E217" s="151" t="s">
        <v>1580</v>
      </c>
      <c r="F217" s="152" t="s">
        <v>1581</v>
      </c>
      <c r="G217" s="153" t="s">
        <v>143</v>
      </c>
      <c r="H217" s="154">
        <v>60</v>
      </c>
      <c r="I217" s="178"/>
      <c r="J217" s="155">
        <f t="shared" si="30"/>
        <v>0</v>
      </c>
      <c r="K217" s="247"/>
      <c r="L217" s="39"/>
      <c r="M217" s="157" t="s">
        <v>1</v>
      </c>
      <c r="N217" s="234" t="s">
        <v>39</v>
      </c>
      <c r="O217" s="248">
        <v>0</v>
      </c>
      <c r="P217" s="248">
        <f t="shared" si="31"/>
        <v>0</v>
      </c>
      <c r="Q217" s="248">
        <v>0</v>
      </c>
      <c r="R217" s="248">
        <f t="shared" si="32"/>
        <v>0</v>
      </c>
      <c r="S217" s="248">
        <v>0</v>
      </c>
      <c r="T217" s="160">
        <f t="shared" si="33"/>
        <v>0</v>
      </c>
      <c r="AR217" s="161" t="s">
        <v>202</v>
      </c>
      <c r="AT217" s="161" t="s">
        <v>140</v>
      </c>
      <c r="AU217" s="161" t="s">
        <v>86</v>
      </c>
      <c r="AY217" s="211" t="s">
        <v>138</v>
      </c>
      <c r="BE217" s="249">
        <f t="shared" si="34"/>
        <v>0</v>
      </c>
      <c r="BF217" s="249">
        <f t="shared" si="35"/>
        <v>0</v>
      </c>
      <c r="BG217" s="249">
        <f t="shared" si="36"/>
        <v>0</v>
      </c>
      <c r="BH217" s="249">
        <f t="shared" si="37"/>
        <v>0</v>
      </c>
      <c r="BI217" s="249">
        <f t="shared" si="38"/>
        <v>0</v>
      </c>
      <c r="BJ217" s="211" t="s">
        <v>86</v>
      </c>
      <c r="BK217" s="249">
        <f t="shared" si="39"/>
        <v>0</v>
      </c>
      <c r="BL217" s="211" t="s">
        <v>202</v>
      </c>
      <c r="BM217" s="161" t="s">
        <v>2363</v>
      </c>
    </row>
    <row r="218" spans="2:65" s="2" customFormat="1" ht="16.5" customHeight="1">
      <c r="B218" s="246"/>
      <c r="C218" s="150" t="s">
        <v>431</v>
      </c>
      <c r="D218" s="150" t="s">
        <v>140</v>
      </c>
      <c r="E218" s="151" t="s">
        <v>1582</v>
      </c>
      <c r="F218" s="152" t="s">
        <v>1583</v>
      </c>
      <c r="G218" s="153" t="s">
        <v>143</v>
      </c>
      <c r="H218" s="154">
        <v>25</v>
      </c>
      <c r="I218" s="178"/>
      <c r="J218" s="155">
        <f t="shared" si="30"/>
        <v>0</v>
      </c>
      <c r="K218" s="247"/>
      <c r="L218" s="39"/>
      <c r="M218" s="157" t="s">
        <v>1</v>
      </c>
      <c r="N218" s="234" t="s">
        <v>39</v>
      </c>
      <c r="O218" s="248">
        <v>0</v>
      </c>
      <c r="P218" s="248">
        <f t="shared" si="31"/>
        <v>0</v>
      </c>
      <c r="Q218" s="248">
        <v>0</v>
      </c>
      <c r="R218" s="248">
        <f t="shared" si="32"/>
        <v>0</v>
      </c>
      <c r="S218" s="248">
        <v>0</v>
      </c>
      <c r="T218" s="160">
        <f t="shared" si="33"/>
        <v>0</v>
      </c>
      <c r="AR218" s="161" t="s">
        <v>202</v>
      </c>
      <c r="AT218" s="161" t="s">
        <v>140</v>
      </c>
      <c r="AU218" s="161" t="s">
        <v>86</v>
      </c>
      <c r="AY218" s="211" t="s">
        <v>138</v>
      </c>
      <c r="BE218" s="249">
        <f t="shared" si="34"/>
        <v>0</v>
      </c>
      <c r="BF218" s="249">
        <f t="shared" si="35"/>
        <v>0</v>
      </c>
      <c r="BG218" s="249">
        <f t="shared" si="36"/>
        <v>0</v>
      </c>
      <c r="BH218" s="249">
        <f t="shared" si="37"/>
        <v>0</v>
      </c>
      <c r="BI218" s="249">
        <f t="shared" si="38"/>
        <v>0</v>
      </c>
      <c r="BJ218" s="211" t="s">
        <v>86</v>
      </c>
      <c r="BK218" s="249">
        <f t="shared" si="39"/>
        <v>0</v>
      </c>
      <c r="BL218" s="211" t="s">
        <v>202</v>
      </c>
      <c r="BM218" s="161" t="s">
        <v>2364</v>
      </c>
    </row>
    <row r="219" spans="2:65" s="2" customFormat="1" ht="16.5" customHeight="1">
      <c r="B219" s="246"/>
      <c r="C219" s="150" t="s">
        <v>435</v>
      </c>
      <c r="D219" s="150" t="s">
        <v>140</v>
      </c>
      <c r="E219" s="151" t="s">
        <v>1584</v>
      </c>
      <c r="F219" s="152" t="s">
        <v>1585</v>
      </c>
      <c r="G219" s="153" t="s">
        <v>143</v>
      </c>
      <c r="H219" s="154">
        <v>85</v>
      </c>
      <c r="I219" s="178"/>
      <c r="J219" s="155">
        <f t="shared" si="30"/>
        <v>0</v>
      </c>
      <c r="K219" s="247"/>
      <c r="L219" s="39"/>
      <c r="M219" s="157" t="s">
        <v>1</v>
      </c>
      <c r="N219" s="234" t="s">
        <v>39</v>
      </c>
      <c r="O219" s="248">
        <v>0</v>
      </c>
      <c r="P219" s="248">
        <f t="shared" si="31"/>
        <v>0</v>
      </c>
      <c r="Q219" s="248">
        <v>0</v>
      </c>
      <c r="R219" s="248">
        <f t="shared" si="32"/>
        <v>0</v>
      </c>
      <c r="S219" s="248">
        <v>0</v>
      </c>
      <c r="T219" s="160">
        <f t="shared" si="33"/>
        <v>0</v>
      </c>
      <c r="AR219" s="161" t="s">
        <v>202</v>
      </c>
      <c r="AT219" s="161" t="s">
        <v>140</v>
      </c>
      <c r="AU219" s="161" t="s">
        <v>86</v>
      </c>
      <c r="AY219" s="211" t="s">
        <v>138</v>
      </c>
      <c r="BE219" s="249">
        <f t="shared" si="34"/>
        <v>0</v>
      </c>
      <c r="BF219" s="249">
        <f t="shared" si="35"/>
        <v>0</v>
      </c>
      <c r="BG219" s="249">
        <f t="shared" si="36"/>
        <v>0</v>
      </c>
      <c r="BH219" s="249">
        <f t="shared" si="37"/>
        <v>0</v>
      </c>
      <c r="BI219" s="249">
        <f t="shared" si="38"/>
        <v>0</v>
      </c>
      <c r="BJ219" s="211" t="s">
        <v>86</v>
      </c>
      <c r="BK219" s="249">
        <f t="shared" si="39"/>
        <v>0</v>
      </c>
      <c r="BL219" s="211" t="s">
        <v>202</v>
      </c>
      <c r="BM219" s="161" t="s">
        <v>2365</v>
      </c>
    </row>
    <row r="220" spans="2:65" s="2" customFormat="1" ht="16.5" customHeight="1">
      <c r="B220" s="246"/>
      <c r="C220" s="150" t="s">
        <v>439</v>
      </c>
      <c r="D220" s="150" t="s">
        <v>140</v>
      </c>
      <c r="E220" s="151" t="s">
        <v>1586</v>
      </c>
      <c r="F220" s="152" t="s">
        <v>1587</v>
      </c>
      <c r="G220" s="153" t="s">
        <v>143</v>
      </c>
      <c r="H220" s="154">
        <v>90</v>
      </c>
      <c r="I220" s="178"/>
      <c r="J220" s="155">
        <f t="shared" si="30"/>
        <v>0</v>
      </c>
      <c r="K220" s="247"/>
      <c r="L220" s="39"/>
      <c r="M220" s="157" t="s">
        <v>1</v>
      </c>
      <c r="N220" s="234" t="s">
        <v>39</v>
      </c>
      <c r="O220" s="248">
        <v>0</v>
      </c>
      <c r="P220" s="248">
        <f t="shared" si="31"/>
        <v>0</v>
      </c>
      <c r="Q220" s="248">
        <v>0</v>
      </c>
      <c r="R220" s="248">
        <f t="shared" si="32"/>
        <v>0</v>
      </c>
      <c r="S220" s="248">
        <v>0</v>
      </c>
      <c r="T220" s="160">
        <f t="shared" si="33"/>
        <v>0</v>
      </c>
      <c r="AR220" s="161" t="s">
        <v>202</v>
      </c>
      <c r="AT220" s="161" t="s">
        <v>140</v>
      </c>
      <c r="AU220" s="161" t="s">
        <v>86</v>
      </c>
      <c r="AY220" s="211" t="s">
        <v>138</v>
      </c>
      <c r="BE220" s="249">
        <f t="shared" si="34"/>
        <v>0</v>
      </c>
      <c r="BF220" s="249">
        <f t="shared" si="35"/>
        <v>0</v>
      </c>
      <c r="BG220" s="249">
        <f t="shared" si="36"/>
        <v>0</v>
      </c>
      <c r="BH220" s="249">
        <f t="shared" si="37"/>
        <v>0</v>
      </c>
      <c r="BI220" s="249">
        <f t="shared" si="38"/>
        <v>0</v>
      </c>
      <c r="BJ220" s="211" t="s">
        <v>86</v>
      </c>
      <c r="BK220" s="249">
        <f t="shared" si="39"/>
        <v>0</v>
      </c>
      <c r="BL220" s="211" t="s">
        <v>202</v>
      </c>
      <c r="BM220" s="161" t="s">
        <v>2366</v>
      </c>
    </row>
    <row r="221" spans="2:65" s="2" customFormat="1" ht="24.2" customHeight="1">
      <c r="B221" s="246"/>
      <c r="C221" s="150" t="s">
        <v>443</v>
      </c>
      <c r="D221" s="150" t="s">
        <v>140</v>
      </c>
      <c r="E221" s="151" t="s">
        <v>1588</v>
      </c>
      <c r="F221" s="152" t="s">
        <v>1589</v>
      </c>
      <c r="G221" s="153" t="s">
        <v>143</v>
      </c>
      <c r="H221" s="154">
        <v>70</v>
      </c>
      <c r="I221" s="178"/>
      <c r="J221" s="155">
        <f t="shared" si="30"/>
        <v>0</v>
      </c>
      <c r="K221" s="247"/>
      <c r="L221" s="39"/>
      <c r="M221" s="157" t="s">
        <v>1</v>
      </c>
      <c r="N221" s="234" t="s">
        <v>39</v>
      </c>
      <c r="O221" s="248">
        <v>0</v>
      </c>
      <c r="P221" s="248">
        <f t="shared" si="31"/>
        <v>0</v>
      </c>
      <c r="Q221" s="248">
        <v>0</v>
      </c>
      <c r="R221" s="248">
        <f t="shared" si="32"/>
        <v>0</v>
      </c>
      <c r="S221" s="248">
        <v>0</v>
      </c>
      <c r="T221" s="160">
        <f t="shared" si="33"/>
        <v>0</v>
      </c>
      <c r="AR221" s="161" t="s">
        <v>202</v>
      </c>
      <c r="AT221" s="161" t="s">
        <v>140</v>
      </c>
      <c r="AU221" s="161" t="s">
        <v>86</v>
      </c>
      <c r="AY221" s="211" t="s">
        <v>138</v>
      </c>
      <c r="BE221" s="249">
        <f t="shared" si="34"/>
        <v>0</v>
      </c>
      <c r="BF221" s="249">
        <f t="shared" si="35"/>
        <v>0</v>
      </c>
      <c r="BG221" s="249">
        <f t="shared" si="36"/>
        <v>0</v>
      </c>
      <c r="BH221" s="249">
        <f t="shared" si="37"/>
        <v>0</v>
      </c>
      <c r="BI221" s="249">
        <f t="shared" si="38"/>
        <v>0</v>
      </c>
      <c r="BJ221" s="211" t="s">
        <v>86</v>
      </c>
      <c r="BK221" s="249">
        <f t="shared" si="39"/>
        <v>0</v>
      </c>
      <c r="BL221" s="211" t="s">
        <v>202</v>
      </c>
      <c r="BM221" s="161" t="s">
        <v>2367</v>
      </c>
    </row>
    <row r="222" spans="2:65" s="2" customFormat="1" ht="24.2" customHeight="1">
      <c r="B222" s="246"/>
      <c r="C222" s="150" t="s">
        <v>447</v>
      </c>
      <c r="D222" s="150" t="s">
        <v>140</v>
      </c>
      <c r="E222" s="151" t="s">
        <v>1590</v>
      </c>
      <c r="F222" s="152" t="s">
        <v>1591</v>
      </c>
      <c r="G222" s="153" t="s">
        <v>143</v>
      </c>
      <c r="H222" s="154">
        <v>120</v>
      </c>
      <c r="I222" s="178"/>
      <c r="J222" s="155">
        <f t="shared" si="30"/>
        <v>0</v>
      </c>
      <c r="K222" s="247"/>
      <c r="L222" s="39"/>
      <c r="M222" s="157" t="s">
        <v>1</v>
      </c>
      <c r="N222" s="234" t="s">
        <v>39</v>
      </c>
      <c r="O222" s="248">
        <v>0</v>
      </c>
      <c r="P222" s="248">
        <f t="shared" si="31"/>
        <v>0</v>
      </c>
      <c r="Q222" s="248">
        <v>0</v>
      </c>
      <c r="R222" s="248">
        <f t="shared" si="32"/>
        <v>0</v>
      </c>
      <c r="S222" s="248">
        <v>0</v>
      </c>
      <c r="T222" s="160">
        <f t="shared" si="33"/>
        <v>0</v>
      </c>
      <c r="AR222" s="161" t="s">
        <v>202</v>
      </c>
      <c r="AT222" s="161" t="s">
        <v>140</v>
      </c>
      <c r="AU222" s="161" t="s">
        <v>86</v>
      </c>
      <c r="AY222" s="211" t="s">
        <v>138</v>
      </c>
      <c r="BE222" s="249">
        <f t="shared" si="34"/>
        <v>0</v>
      </c>
      <c r="BF222" s="249">
        <f t="shared" si="35"/>
        <v>0</v>
      </c>
      <c r="BG222" s="249">
        <f t="shared" si="36"/>
        <v>0</v>
      </c>
      <c r="BH222" s="249">
        <f t="shared" si="37"/>
        <v>0</v>
      </c>
      <c r="BI222" s="249">
        <f t="shared" si="38"/>
        <v>0</v>
      </c>
      <c r="BJ222" s="211" t="s">
        <v>86</v>
      </c>
      <c r="BK222" s="249">
        <f t="shared" si="39"/>
        <v>0</v>
      </c>
      <c r="BL222" s="211" t="s">
        <v>202</v>
      </c>
      <c r="BM222" s="161" t="s">
        <v>2368</v>
      </c>
    </row>
    <row r="223" spans="2:65" s="2" customFormat="1" ht="21.75" customHeight="1">
      <c r="B223" s="246"/>
      <c r="C223" s="150" t="s">
        <v>451</v>
      </c>
      <c r="D223" s="150" t="s">
        <v>140</v>
      </c>
      <c r="E223" s="151" t="s">
        <v>1592</v>
      </c>
      <c r="F223" s="152" t="s">
        <v>1593</v>
      </c>
      <c r="G223" s="153" t="s">
        <v>1473</v>
      </c>
      <c r="H223" s="154">
        <v>12</v>
      </c>
      <c r="I223" s="178"/>
      <c r="J223" s="155">
        <f t="shared" si="30"/>
        <v>0</v>
      </c>
      <c r="K223" s="247"/>
      <c r="L223" s="39"/>
      <c r="M223" s="157" t="s">
        <v>1</v>
      </c>
      <c r="N223" s="234" t="s">
        <v>39</v>
      </c>
      <c r="O223" s="248">
        <v>0</v>
      </c>
      <c r="P223" s="248">
        <f t="shared" si="31"/>
        <v>0</v>
      </c>
      <c r="Q223" s="248">
        <v>0</v>
      </c>
      <c r="R223" s="248">
        <f t="shared" si="32"/>
        <v>0</v>
      </c>
      <c r="S223" s="248">
        <v>0</v>
      </c>
      <c r="T223" s="160">
        <f t="shared" si="33"/>
        <v>0</v>
      </c>
      <c r="AR223" s="161" t="s">
        <v>202</v>
      </c>
      <c r="AT223" s="161" t="s">
        <v>140</v>
      </c>
      <c r="AU223" s="161" t="s">
        <v>86</v>
      </c>
      <c r="AY223" s="211" t="s">
        <v>138</v>
      </c>
      <c r="BE223" s="249">
        <f t="shared" si="34"/>
        <v>0</v>
      </c>
      <c r="BF223" s="249">
        <f t="shared" si="35"/>
        <v>0</v>
      </c>
      <c r="BG223" s="249">
        <f t="shared" si="36"/>
        <v>0</v>
      </c>
      <c r="BH223" s="249">
        <f t="shared" si="37"/>
        <v>0</v>
      </c>
      <c r="BI223" s="249">
        <f t="shared" si="38"/>
        <v>0</v>
      </c>
      <c r="BJ223" s="211" t="s">
        <v>86</v>
      </c>
      <c r="BK223" s="249">
        <f t="shared" si="39"/>
        <v>0</v>
      </c>
      <c r="BL223" s="211" t="s">
        <v>202</v>
      </c>
      <c r="BM223" s="161" t="s">
        <v>2369</v>
      </c>
    </row>
    <row r="224" spans="2:65" s="2" customFormat="1" ht="21.75" customHeight="1">
      <c r="B224" s="246"/>
      <c r="C224" s="150" t="s">
        <v>455</v>
      </c>
      <c r="D224" s="150" t="s">
        <v>140</v>
      </c>
      <c r="E224" s="151" t="s">
        <v>1594</v>
      </c>
      <c r="F224" s="152" t="s">
        <v>1595</v>
      </c>
      <c r="G224" s="153" t="s">
        <v>1473</v>
      </c>
      <c r="H224" s="154">
        <v>58</v>
      </c>
      <c r="I224" s="178"/>
      <c r="J224" s="155">
        <f t="shared" si="30"/>
        <v>0</v>
      </c>
      <c r="K224" s="247"/>
      <c r="L224" s="39"/>
      <c r="M224" s="157" t="s">
        <v>1</v>
      </c>
      <c r="N224" s="234" t="s">
        <v>39</v>
      </c>
      <c r="O224" s="248">
        <v>0</v>
      </c>
      <c r="P224" s="248">
        <f t="shared" si="31"/>
        <v>0</v>
      </c>
      <c r="Q224" s="248">
        <v>0</v>
      </c>
      <c r="R224" s="248">
        <f t="shared" si="32"/>
        <v>0</v>
      </c>
      <c r="S224" s="248">
        <v>0</v>
      </c>
      <c r="T224" s="160">
        <f t="shared" si="33"/>
        <v>0</v>
      </c>
      <c r="AR224" s="161" t="s">
        <v>202</v>
      </c>
      <c r="AT224" s="161" t="s">
        <v>140</v>
      </c>
      <c r="AU224" s="161" t="s">
        <v>86</v>
      </c>
      <c r="AY224" s="211" t="s">
        <v>138</v>
      </c>
      <c r="BE224" s="249">
        <f t="shared" si="34"/>
        <v>0</v>
      </c>
      <c r="BF224" s="249">
        <f t="shared" si="35"/>
        <v>0</v>
      </c>
      <c r="BG224" s="249">
        <f t="shared" si="36"/>
        <v>0</v>
      </c>
      <c r="BH224" s="249">
        <f t="shared" si="37"/>
        <v>0</v>
      </c>
      <c r="BI224" s="249">
        <f t="shared" si="38"/>
        <v>0</v>
      </c>
      <c r="BJ224" s="211" t="s">
        <v>86</v>
      </c>
      <c r="BK224" s="249">
        <f t="shared" si="39"/>
        <v>0</v>
      </c>
      <c r="BL224" s="211" t="s">
        <v>202</v>
      </c>
      <c r="BM224" s="161" t="s">
        <v>2370</v>
      </c>
    </row>
    <row r="225" spans="2:65" s="2" customFormat="1" ht="21.75" customHeight="1">
      <c r="B225" s="246"/>
      <c r="C225" s="150" t="s">
        <v>459</v>
      </c>
      <c r="D225" s="150" t="s">
        <v>140</v>
      </c>
      <c r="E225" s="151" t="s">
        <v>1596</v>
      </c>
      <c r="F225" s="152" t="s">
        <v>1597</v>
      </c>
      <c r="G225" s="153" t="s">
        <v>1473</v>
      </c>
      <c r="H225" s="154">
        <v>12</v>
      </c>
      <c r="I225" s="178"/>
      <c r="J225" s="155">
        <f t="shared" si="30"/>
        <v>0</v>
      </c>
      <c r="K225" s="247"/>
      <c r="L225" s="39"/>
      <c r="M225" s="157" t="s">
        <v>1</v>
      </c>
      <c r="N225" s="234" t="s">
        <v>39</v>
      </c>
      <c r="O225" s="248">
        <v>0</v>
      </c>
      <c r="P225" s="248">
        <f t="shared" si="31"/>
        <v>0</v>
      </c>
      <c r="Q225" s="248">
        <v>0</v>
      </c>
      <c r="R225" s="248">
        <f t="shared" si="32"/>
        <v>0</v>
      </c>
      <c r="S225" s="248">
        <v>0</v>
      </c>
      <c r="T225" s="160">
        <f t="shared" si="33"/>
        <v>0</v>
      </c>
      <c r="AR225" s="161" t="s">
        <v>202</v>
      </c>
      <c r="AT225" s="161" t="s">
        <v>140</v>
      </c>
      <c r="AU225" s="161" t="s">
        <v>86</v>
      </c>
      <c r="AY225" s="211" t="s">
        <v>138</v>
      </c>
      <c r="BE225" s="249">
        <f t="shared" si="34"/>
        <v>0</v>
      </c>
      <c r="BF225" s="249">
        <f t="shared" si="35"/>
        <v>0</v>
      </c>
      <c r="BG225" s="249">
        <f t="shared" si="36"/>
        <v>0</v>
      </c>
      <c r="BH225" s="249">
        <f t="shared" si="37"/>
        <v>0</v>
      </c>
      <c r="BI225" s="249">
        <f t="shared" si="38"/>
        <v>0</v>
      </c>
      <c r="BJ225" s="211" t="s">
        <v>86</v>
      </c>
      <c r="BK225" s="249">
        <f t="shared" si="39"/>
        <v>0</v>
      </c>
      <c r="BL225" s="211" t="s">
        <v>202</v>
      </c>
      <c r="BM225" s="161" t="s">
        <v>2371</v>
      </c>
    </row>
    <row r="226" spans="2:65" s="2" customFormat="1" ht="21.75" customHeight="1">
      <c r="B226" s="246"/>
      <c r="C226" s="150" t="s">
        <v>463</v>
      </c>
      <c r="D226" s="150" t="s">
        <v>140</v>
      </c>
      <c r="E226" s="151" t="s">
        <v>1598</v>
      </c>
      <c r="F226" s="152" t="s">
        <v>1599</v>
      </c>
      <c r="G226" s="153" t="s">
        <v>1473</v>
      </c>
      <c r="H226" s="154">
        <v>6</v>
      </c>
      <c r="I226" s="178"/>
      <c r="J226" s="155">
        <f t="shared" si="30"/>
        <v>0</v>
      </c>
      <c r="K226" s="247"/>
      <c r="L226" s="39"/>
      <c r="M226" s="157" t="s">
        <v>1</v>
      </c>
      <c r="N226" s="234" t="s">
        <v>39</v>
      </c>
      <c r="O226" s="248">
        <v>0</v>
      </c>
      <c r="P226" s="248">
        <f t="shared" si="31"/>
        <v>0</v>
      </c>
      <c r="Q226" s="248">
        <v>0</v>
      </c>
      <c r="R226" s="248">
        <f t="shared" si="32"/>
        <v>0</v>
      </c>
      <c r="S226" s="248">
        <v>0</v>
      </c>
      <c r="T226" s="160">
        <f t="shared" si="33"/>
        <v>0</v>
      </c>
      <c r="AR226" s="161" t="s">
        <v>202</v>
      </c>
      <c r="AT226" s="161" t="s">
        <v>140</v>
      </c>
      <c r="AU226" s="161" t="s">
        <v>86</v>
      </c>
      <c r="AY226" s="211" t="s">
        <v>138</v>
      </c>
      <c r="BE226" s="249">
        <f t="shared" si="34"/>
        <v>0</v>
      </c>
      <c r="BF226" s="249">
        <f t="shared" si="35"/>
        <v>0</v>
      </c>
      <c r="BG226" s="249">
        <f t="shared" si="36"/>
        <v>0</v>
      </c>
      <c r="BH226" s="249">
        <f t="shared" si="37"/>
        <v>0</v>
      </c>
      <c r="BI226" s="249">
        <f t="shared" si="38"/>
        <v>0</v>
      </c>
      <c r="BJ226" s="211" t="s">
        <v>86</v>
      </c>
      <c r="BK226" s="249">
        <f t="shared" si="39"/>
        <v>0</v>
      </c>
      <c r="BL226" s="211" t="s">
        <v>202</v>
      </c>
      <c r="BM226" s="161" t="s">
        <v>2372</v>
      </c>
    </row>
    <row r="227" spans="2:65" s="2" customFormat="1" ht="21.75" customHeight="1">
      <c r="B227" s="246"/>
      <c r="C227" s="150" t="s">
        <v>467</v>
      </c>
      <c r="D227" s="150" t="s">
        <v>140</v>
      </c>
      <c r="E227" s="151" t="s">
        <v>1600</v>
      </c>
      <c r="F227" s="152" t="s">
        <v>1601</v>
      </c>
      <c r="G227" s="153" t="s">
        <v>1473</v>
      </c>
      <c r="H227" s="154">
        <v>22</v>
      </c>
      <c r="I227" s="178"/>
      <c r="J227" s="155">
        <f t="shared" si="30"/>
        <v>0</v>
      </c>
      <c r="K227" s="247"/>
      <c r="L227" s="39"/>
      <c r="M227" s="157" t="s">
        <v>1</v>
      </c>
      <c r="N227" s="234" t="s">
        <v>39</v>
      </c>
      <c r="O227" s="248">
        <v>0</v>
      </c>
      <c r="P227" s="248">
        <f t="shared" si="31"/>
        <v>0</v>
      </c>
      <c r="Q227" s="248">
        <v>0</v>
      </c>
      <c r="R227" s="248">
        <f t="shared" si="32"/>
        <v>0</v>
      </c>
      <c r="S227" s="248">
        <v>0</v>
      </c>
      <c r="T227" s="160">
        <f t="shared" si="33"/>
        <v>0</v>
      </c>
      <c r="AR227" s="161" t="s">
        <v>202</v>
      </c>
      <c r="AT227" s="161" t="s">
        <v>140</v>
      </c>
      <c r="AU227" s="161" t="s">
        <v>86</v>
      </c>
      <c r="AY227" s="211" t="s">
        <v>138</v>
      </c>
      <c r="BE227" s="249">
        <f t="shared" si="34"/>
        <v>0</v>
      </c>
      <c r="BF227" s="249">
        <f t="shared" si="35"/>
        <v>0</v>
      </c>
      <c r="BG227" s="249">
        <f t="shared" si="36"/>
        <v>0</v>
      </c>
      <c r="BH227" s="249">
        <f t="shared" si="37"/>
        <v>0</v>
      </c>
      <c r="BI227" s="249">
        <f t="shared" si="38"/>
        <v>0</v>
      </c>
      <c r="BJ227" s="211" t="s">
        <v>86</v>
      </c>
      <c r="BK227" s="249">
        <f t="shared" si="39"/>
        <v>0</v>
      </c>
      <c r="BL227" s="211" t="s">
        <v>202</v>
      </c>
      <c r="BM227" s="161" t="s">
        <v>2373</v>
      </c>
    </row>
    <row r="228" spans="2:65" s="2" customFormat="1" ht="24.2" customHeight="1">
      <c r="B228" s="246"/>
      <c r="C228" s="150" t="s">
        <v>471</v>
      </c>
      <c r="D228" s="150" t="s">
        <v>140</v>
      </c>
      <c r="E228" s="151" t="s">
        <v>1602</v>
      </c>
      <c r="F228" s="152" t="s">
        <v>1603</v>
      </c>
      <c r="G228" s="153" t="s">
        <v>1473</v>
      </c>
      <c r="H228" s="154">
        <v>2</v>
      </c>
      <c r="I228" s="178"/>
      <c r="J228" s="155">
        <f t="shared" si="30"/>
        <v>0</v>
      </c>
      <c r="K228" s="247"/>
      <c r="L228" s="39"/>
      <c r="M228" s="157" t="s">
        <v>1</v>
      </c>
      <c r="N228" s="234" t="s">
        <v>39</v>
      </c>
      <c r="O228" s="248">
        <v>0</v>
      </c>
      <c r="P228" s="248">
        <f t="shared" si="31"/>
        <v>0</v>
      </c>
      <c r="Q228" s="248">
        <v>0</v>
      </c>
      <c r="R228" s="248">
        <f t="shared" si="32"/>
        <v>0</v>
      </c>
      <c r="S228" s="248">
        <v>0</v>
      </c>
      <c r="T228" s="160">
        <f t="shared" si="33"/>
        <v>0</v>
      </c>
      <c r="AR228" s="161" t="s">
        <v>202</v>
      </c>
      <c r="AT228" s="161" t="s">
        <v>140</v>
      </c>
      <c r="AU228" s="161" t="s">
        <v>86</v>
      </c>
      <c r="AY228" s="211" t="s">
        <v>138</v>
      </c>
      <c r="BE228" s="249">
        <f t="shared" si="34"/>
        <v>0</v>
      </c>
      <c r="BF228" s="249">
        <f t="shared" si="35"/>
        <v>0</v>
      </c>
      <c r="BG228" s="249">
        <f t="shared" si="36"/>
        <v>0</v>
      </c>
      <c r="BH228" s="249">
        <f t="shared" si="37"/>
        <v>0</v>
      </c>
      <c r="BI228" s="249">
        <f t="shared" si="38"/>
        <v>0</v>
      </c>
      <c r="BJ228" s="211" t="s">
        <v>86</v>
      </c>
      <c r="BK228" s="249">
        <f t="shared" si="39"/>
        <v>0</v>
      </c>
      <c r="BL228" s="211" t="s">
        <v>202</v>
      </c>
      <c r="BM228" s="161" t="s">
        <v>2374</v>
      </c>
    </row>
    <row r="229" spans="2:65" s="2" customFormat="1" ht="16.5" customHeight="1">
      <c r="B229" s="246"/>
      <c r="C229" s="150" t="s">
        <v>475</v>
      </c>
      <c r="D229" s="150" t="s">
        <v>140</v>
      </c>
      <c r="E229" s="151" t="s">
        <v>1604</v>
      </c>
      <c r="F229" s="152" t="s">
        <v>1605</v>
      </c>
      <c r="G229" s="153" t="s">
        <v>1473</v>
      </c>
      <c r="H229" s="154">
        <v>2</v>
      </c>
      <c r="I229" s="178"/>
      <c r="J229" s="155">
        <f t="shared" si="30"/>
        <v>0</v>
      </c>
      <c r="K229" s="247"/>
      <c r="L229" s="39"/>
      <c r="M229" s="157" t="s">
        <v>1</v>
      </c>
      <c r="N229" s="234" t="s">
        <v>39</v>
      </c>
      <c r="O229" s="248">
        <v>0</v>
      </c>
      <c r="P229" s="248">
        <f t="shared" si="31"/>
        <v>0</v>
      </c>
      <c r="Q229" s="248">
        <v>0</v>
      </c>
      <c r="R229" s="248">
        <f t="shared" si="32"/>
        <v>0</v>
      </c>
      <c r="S229" s="248">
        <v>0</v>
      </c>
      <c r="T229" s="160">
        <f t="shared" si="33"/>
        <v>0</v>
      </c>
      <c r="AR229" s="161" t="s">
        <v>202</v>
      </c>
      <c r="AT229" s="161" t="s">
        <v>140</v>
      </c>
      <c r="AU229" s="161" t="s">
        <v>86</v>
      </c>
      <c r="AY229" s="211" t="s">
        <v>138</v>
      </c>
      <c r="BE229" s="249">
        <f t="shared" si="34"/>
        <v>0</v>
      </c>
      <c r="BF229" s="249">
        <f t="shared" si="35"/>
        <v>0</v>
      </c>
      <c r="BG229" s="249">
        <f t="shared" si="36"/>
        <v>0</v>
      </c>
      <c r="BH229" s="249">
        <f t="shared" si="37"/>
        <v>0</v>
      </c>
      <c r="BI229" s="249">
        <f t="shared" si="38"/>
        <v>0</v>
      </c>
      <c r="BJ229" s="211" t="s">
        <v>86</v>
      </c>
      <c r="BK229" s="249">
        <f t="shared" si="39"/>
        <v>0</v>
      </c>
      <c r="BL229" s="211" t="s">
        <v>202</v>
      </c>
      <c r="BM229" s="161" t="s">
        <v>2375</v>
      </c>
    </row>
    <row r="230" spans="2:65" s="2" customFormat="1" ht="16.5" customHeight="1">
      <c r="B230" s="246"/>
      <c r="C230" s="163" t="s">
        <v>479</v>
      </c>
      <c r="D230" s="163" t="s">
        <v>322</v>
      </c>
      <c r="E230" s="164" t="s">
        <v>1606</v>
      </c>
      <c r="F230" s="165" t="s">
        <v>1607</v>
      </c>
      <c r="G230" s="166" t="s">
        <v>1473</v>
      </c>
      <c r="H230" s="167">
        <v>4</v>
      </c>
      <c r="I230" s="180"/>
      <c r="J230" s="168">
        <f t="shared" si="30"/>
        <v>0</v>
      </c>
      <c r="K230" s="169"/>
      <c r="L230" s="170"/>
      <c r="M230" s="171" t="s">
        <v>1</v>
      </c>
      <c r="N230" s="251" t="s">
        <v>39</v>
      </c>
      <c r="O230" s="248">
        <v>0</v>
      </c>
      <c r="P230" s="248">
        <f t="shared" si="31"/>
        <v>0</v>
      </c>
      <c r="Q230" s="248">
        <v>0</v>
      </c>
      <c r="R230" s="248">
        <f t="shared" si="32"/>
        <v>0</v>
      </c>
      <c r="S230" s="248">
        <v>0</v>
      </c>
      <c r="T230" s="160">
        <f t="shared" si="33"/>
        <v>0</v>
      </c>
      <c r="AR230" s="161" t="s">
        <v>267</v>
      </c>
      <c r="AT230" s="161" t="s">
        <v>322</v>
      </c>
      <c r="AU230" s="161" t="s">
        <v>86</v>
      </c>
      <c r="AY230" s="211" t="s">
        <v>138</v>
      </c>
      <c r="BE230" s="249">
        <f t="shared" si="34"/>
        <v>0</v>
      </c>
      <c r="BF230" s="249">
        <f t="shared" si="35"/>
        <v>0</v>
      </c>
      <c r="BG230" s="249">
        <f t="shared" si="36"/>
        <v>0</v>
      </c>
      <c r="BH230" s="249">
        <f t="shared" si="37"/>
        <v>0</v>
      </c>
      <c r="BI230" s="249">
        <f t="shared" si="38"/>
        <v>0</v>
      </c>
      <c r="BJ230" s="211" t="s">
        <v>86</v>
      </c>
      <c r="BK230" s="249">
        <f t="shared" si="39"/>
        <v>0</v>
      </c>
      <c r="BL230" s="211" t="s">
        <v>202</v>
      </c>
      <c r="BM230" s="161" t="s">
        <v>2376</v>
      </c>
    </row>
    <row r="231" spans="2:65" s="2" customFormat="1" ht="16.5" customHeight="1">
      <c r="B231" s="246"/>
      <c r="C231" s="150" t="s">
        <v>483</v>
      </c>
      <c r="D231" s="150" t="s">
        <v>140</v>
      </c>
      <c r="E231" s="151" t="s">
        <v>1608</v>
      </c>
      <c r="F231" s="152" t="s">
        <v>1609</v>
      </c>
      <c r="G231" s="153" t="s">
        <v>1473</v>
      </c>
      <c r="H231" s="154">
        <v>10</v>
      </c>
      <c r="I231" s="178"/>
      <c r="J231" s="155">
        <f t="shared" si="30"/>
        <v>0</v>
      </c>
      <c r="K231" s="247"/>
      <c r="L231" s="39"/>
      <c r="M231" s="157" t="s">
        <v>1</v>
      </c>
      <c r="N231" s="234" t="s">
        <v>39</v>
      </c>
      <c r="O231" s="248">
        <v>0</v>
      </c>
      <c r="P231" s="248">
        <f t="shared" si="31"/>
        <v>0</v>
      </c>
      <c r="Q231" s="248">
        <v>0</v>
      </c>
      <c r="R231" s="248">
        <f t="shared" si="32"/>
        <v>0</v>
      </c>
      <c r="S231" s="248">
        <v>0</v>
      </c>
      <c r="T231" s="160">
        <f t="shared" si="33"/>
        <v>0</v>
      </c>
      <c r="AR231" s="161" t="s">
        <v>202</v>
      </c>
      <c r="AT231" s="161" t="s">
        <v>140</v>
      </c>
      <c r="AU231" s="161" t="s">
        <v>86</v>
      </c>
      <c r="AY231" s="211" t="s">
        <v>138</v>
      </c>
      <c r="BE231" s="249">
        <f t="shared" si="34"/>
        <v>0</v>
      </c>
      <c r="BF231" s="249">
        <f t="shared" si="35"/>
        <v>0</v>
      </c>
      <c r="BG231" s="249">
        <f t="shared" si="36"/>
        <v>0</v>
      </c>
      <c r="BH231" s="249">
        <f t="shared" si="37"/>
        <v>0</v>
      </c>
      <c r="BI231" s="249">
        <f t="shared" si="38"/>
        <v>0</v>
      </c>
      <c r="BJ231" s="211" t="s">
        <v>86</v>
      </c>
      <c r="BK231" s="249">
        <f t="shared" si="39"/>
        <v>0</v>
      </c>
      <c r="BL231" s="211" t="s">
        <v>202</v>
      </c>
      <c r="BM231" s="161" t="s">
        <v>2377</v>
      </c>
    </row>
    <row r="232" spans="2:65" s="2" customFormat="1" ht="16.5" customHeight="1">
      <c r="B232" s="246"/>
      <c r="C232" s="150" t="s">
        <v>487</v>
      </c>
      <c r="D232" s="150" t="s">
        <v>140</v>
      </c>
      <c r="E232" s="151" t="s">
        <v>1610</v>
      </c>
      <c r="F232" s="152" t="s">
        <v>1611</v>
      </c>
      <c r="G232" s="153" t="s">
        <v>1473</v>
      </c>
      <c r="H232" s="188">
        <v>0</v>
      </c>
      <c r="I232" s="155"/>
      <c r="J232" s="155">
        <f t="shared" si="30"/>
        <v>0</v>
      </c>
      <c r="K232" s="247"/>
      <c r="L232" s="39"/>
      <c r="M232" s="157" t="s">
        <v>1</v>
      </c>
      <c r="N232" s="234" t="s">
        <v>39</v>
      </c>
      <c r="O232" s="248">
        <v>0</v>
      </c>
      <c r="P232" s="248">
        <f t="shared" si="31"/>
        <v>0</v>
      </c>
      <c r="Q232" s="248">
        <v>0</v>
      </c>
      <c r="R232" s="248">
        <f t="shared" si="32"/>
        <v>0</v>
      </c>
      <c r="S232" s="248">
        <v>0</v>
      </c>
      <c r="T232" s="160">
        <f t="shared" si="33"/>
        <v>0</v>
      </c>
      <c r="AR232" s="161" t="s">
        <v>202</v>
      </c>
      <c r="AT232" s="161" t="s">
        <v>140</v>
      </c>
      <c r="AU232" s="161" t="s">
        <v>86</v>
      </c>
      <c r="AY232" s="211" t="s">
        <v>138</v>
      </c>
      <c r="BE232" s="249">
        <f t="shared" si="34"/>
        <v>0</v>
      </c>
      <c r="BF232" s="249">
        <f t="shared" si="35"/>
        <v>0</v>
      </c>
      <c r="BG232" s="249">
        <f t="shared" si="36"/>
        <v>0</v>
      </c>
      <c r="BH232" s="249">
        <f t="shared" si="37"/>
        <v>0</v>
      </c>
      <c r="BI232" s="249">
        <f t="shared" si="38"/>
        <v>0</v>
      </c>
      <c r="BJ232" s="211" t="s">
        <v>86</v>
      </c>
      <c r="BK232" s="249">
        <f t="shared" si="39"/>
        <v>0</v>
      </c>
      <c r="BL232" s="211" t="s">
        <v>202</v>
      </c>
      <c r="BM232" s="161" t="s">
        <v>2378</v>
      </c>
    </row>
    <row r="233" spans="2:65" s="2" customFormat="1" ht="16.5" customHeight="1">
      <c r="B233" s="246"/>
      <c r="C233" s="150" t="s">
        <v>491</v>
      </c>
      <c r="D233" s="150" t="s">
        <v>140</v>
      </c>
      <c r="E233" s="151" t="s">
        <v>1612</v>
      </c>
      <c r="F233" s="152" t="s">
        <v>1613</v>
      </c>
      <c r="G233" s="153" t="s">
        <v>1473</v>
      </c>
      <c r="H233" s="154">
        <v>16</v>
      </c>
      <c r="I233" s="178"/>
      <c r="J233" s="155">
        <f t="shared" si="30"/>
        <v>0</v>
      </c>
      <c r="K233" s="247"/>
      <c r="L233" s="39"/>
      <c r="M233" s="157" t="s">
        <v>1</v>
      </c>
      <c r="N233" s="234" t="s">
        <v>39</v>
      </c>
      <c r="O233" s="248">
        <v>0</v>
      </c>
      <c r="P233" s="248">
        <f t="shared" si="31"/>
        <v>0</v>
      </c>
      <c r="Q233" s="248">
        <v>0</v>
      </c>
      <c r="R233" s="248">
        <f t="shared" si="32"/>
        <v>0</v>
      </c>
      <c r="S233" s="248">
        <v>0</v>
      </c>
      <c r="T233" s="160">
        <f t="shared" si="33"/>
        <v>0</v>
      </c>
      <c r="AR233" s="161" t="s">
        <v>202</v>
      </c>
      <c r="AT233" s="161" t="s">
        <v>140</v>
      </c>
      <c r="AU233" s="161" t="s">
        <v>86</v>
      </c>
      <c r="AY233" s="211" t="s">
        <v>138</v>
      </c>
      <c r="BE233" s="249">
        <f t="shared" si="34"/>
        <v>0</v>
      </c>
      <c r="BF233" s="249">
        <f t="shared" si="35"/>
        <v>0</v>
      </c>
      <c r="BG233" s="249">
        <f t="shared" si="36"/>
        <v>0</v>
      </c>
      <c r="BH233" s="249">
        <f t="shared" si="37"/>
        <v>0</v>
      </c>
      <c r="BI233" s="249">
        <f t="shared" si="38"/>
        <v>0</v>
      </c>
      <c r="BJ233" s="211" t="s">
        <v>86</v>
      </c>
      <c r="BK233" s="249">
        <f t="shared" si="39"/>
        <v>0</v>
      </c>
      <c r="BL233" s="211" t="s">
        <v>202</v>
      </c>
      <c r="BM233" s="161" t="s">
        <v>2379</v>
      </c>
    </row>
    <row r="234" spans="2:65" s="2" customFormat="1" ht="16.5" customHeight="1">
      <c r="B234" s="246"/>
      <c r="C234" s="150" t="s">
        <v>496</v>
      </c>
      <c r="D234" s="150" t="s">
        <v>140</v>
      </c>
      <c r="E234" s="151" t="s">
        <v>1614</v>
      </c>
      <c r="F234" s="152" t="s">
        <v>1615</v>
      </c>
      <c r="G234" s="153" t="s">
        <v>143</v>
      </c>
      <c r="H234" s="154">
        <v>450</v>
      </c>
      <c r="I234" s="178"/>
      <c r="J234" s="155">
        <f t="shared" si="30"/>
        <v>0</v>
      </c>
      <c r="K234" s="247"/>
      <c r="L234" s="39"/>
      <c r="M234" s="157" t="s">
        <v>1</v>
      </c>
      <c r="N234" s="234" t="s">
        <v>39</v>
      </c>
      <c r="O234" s="248">
        <v>0</v>
      </c>
      <c r="P234" s="248">
        <f t="shared" si="31"/>
        <v>0</v>
      </c>
      <c r="Q234" s="248">
        <v>0</v>
      </c>
      <c r="R234" s="248">
        <f t="shared" si="32"/>
        <v>0</v>
      </c>
      <c r="S234" s="248">
        <v>0</v>
      </c>
      <c r="T234" s="160">
        <f t="shared" si="33"/>
        <v>0</v>
      </c>
      <c r="AR234" s="161" t="s">
        <v>202</v>
      </c>
      <c r="AT234" s="161" t="s">
        <v>140</v>
      </c>
      <c r="AU234" s="161" t="s">
        <v>86</v>
      </c>
      <c r="AY234" s="211" t="s">
        <v>138</v>
      </c>
      <c r="BE234" s="249">
        <f t="shared" si="34"/>
        <v>0</v>
      </c>
      <c r="BF234" s="249">
        <f t="shared" si="35"/>
        <v>0</v>
      </c>
      <c r="BG234" s="249">
        <f t="shared" si="36"/>
        <v>0</v>
      </c>
      <c r="BH234" s="249">
        <f t="shared" si="37"/>
        <v>0</v>
      </c>
      <c r="BI234" s="249">
        <f t="shared" si="38"/>
        <v>0</v>
      </c>
      <c r="BJ234" s="211" t="s">
        <v>86</v>
      </c>
      <c r="BK234" s="249">
        <f t="shared" si="39"/>
        <v>0</v>
      </c>
      <c r="BL234" s="211" t="s">
        <v>202</v>
      </c>
      <c r="BM234" s="161" t="s">
        <v>2380</v>
      </c>
    </row>
    <row r="235" spans="2:65" s="2" customFormat="1" ht="16.5" customHeight="1">
      <c r="B235" s="246"/>
      <c r="C235" s="150" t="s">
        <v>500</v>
      </c>
      <c r="D235" s="150" t="s">
        <v>140</v>
      </c>
      <c r="E235" s="151" t="s">
        <v>1616</v>
      </c>
      <c r="F235" s="152" t="s">
        <v>1617</v>
      </c>
      <c r="G235" s="153" t="s">
        <v>143</v>
      </c>
      <c r="H235" s="154">
        <v>150</v>
      </c>
      <c r="I235" s="178"/>
      <c r="J235" s="155">
        <f t="shared" si="30"/>
        <v>0</v>
      </c>
      <c r="K235" s="247"/>
      <c r="L235" s="39"/>
      <c r="M235" s="157" t="s">
        <v>1</v>
      </c>
      <c r="N235" s="234" t="s">
        <v>39</v>
      </c>
      <c r="O235" s="248">
        <v>0</v>
      </c>
      <c r="P235" s="248">
        <f t="shared" si="31"/>
        <v>0</v>
      </c>
      <c r="Q235" s="248">
        <v>0</v>
      </c>
      <c r="R235" s="248">
        <f t="shared" si="32"/>
        <v>0</v>
      </c>
      <c r="S235" s="248">
        <v>0</v>
      </c>
      <c r="T235" s="160">
        <f t="shared" si="33"/>
        <v>0</v>
      </c>
      <c r="AR235" s="161" t="s">
        <v>202</v>
      </c>
      <c r="AT235" s="161" t="s">
        <v>140</v>
      </c>
      <c r="AU235" s="161" t="s">
        <v>86</v>
      </c>
      <c r="AY235" s="211" t="s">
        <v>138</v>
      </c>
      <c r="BE235" s="249">
        <f t="shared" si="34"/>
        <v>0</v>
      </c>
      <c r="BF235" s="249">
        <f t="shared" si="35"/>
        <v>0</v>
      </c>
      <c r="BG235" s="249">
        <f t="shared" si="36"/>
        <v>0</v>
      </c>
      <c r="BH235" s="249">
        <f t="shared" si="37"/>
        <v>0</v>
      </c>
      <c r="BI235" s="249">
        <f t="shared" si="38"/>
        <v>0</v>
      </c>
      <c r="BJ235" s="211" t="s">
        <v>86</v>
      </c>
      <c r="BK235" s="249">
        <f t="shared" si="39"/>
        <v>0</v>
      </c>
      <c r="BL235" s="211" t="s">
        <v>202</v>
      </c>
      <c r="BM235" s="161" t="s">
        <v>2381</v>
      </c>
    </row>
    <row r="236" spans="2:65" s="2" customFormat="1" ht="16.5" customHeight="1">
      <c r="B236" s="246"/>
      <c r="C236" s="150" t="s">
        <v>504</v>
      </c>
      <c r="D236" s="150" t="s">
        <v>140</v>
      </c>
      <c r="E236" s="151" t="s">
        <v>1618</v>
      </c>
      <c r="F236" s="152" t="s">
        <v>1619</v>
      </c>
      <c r="G236" s="153" t="s">
        <v>519</v>
      </c>
      <c r="H236" s="154">
        <v>30</v>
      </c>
      <c r="I236" s="178"/>
      <c r="J236" s="155">
        <f t="shared" si="30"/>
        <v>0</v>
      </c>
      <c r="K236" s="247"/>
      <c r="L236" s="39"/>
      <c r="M236" s="157" t="s">
        <v>1</v>
      </c>
      <c r="N236" s="234" t="s">
        <v>39</v>
      </c>
      <c r="O236" s="248">
        <v>0</v>
      </c>
      <c r="P236" s="248">
        <f t="shared" si="31"/>
        <v>0</v>
      </c>
      <c r="Q236" s="248">
        <v>0</v>
      </c>
      <c r="R236" s="248">
        <f t="shared" si="32"/>
        <v>0</v>
      </c>
      <c r="S236" s="248">
        <v>0</v>
      </c>
      <c r="T236" s="160">
        <f t="shared" si="33"/>
        <v>0</v>
      </c>
      <c r="AR236" s="161" t="s">
        <v>202</v>
      </c>
      <c r="AT236" s="161" t="s">
        <v>140</v>
      </c>
      <c r="AU236" s="161" t="s">
        <v>86</v>
      </c>
      <c r="AY236" s="211" t="s">
        <v>138</v>
      </c>
      <c r="BE236" s="249">
        <f t="shared" si="34"/>
        <v>0</v>
      </c>
      <c r="BF236" s="249">
        <f t="shared" si="35"/>
        <v>0</v>
      </c>
      <c r="BG236" s="249">
        <f t="shared" si="36"/>
        <v>0</v>
      </c>
      <c r="BH236" s="249">
        <f t="shared" si="37"/>
        <v>0</v>
      </c>
      <c r="BI236" s="249">
        <f t="shared" si="38"/>
        <v>0</v>
      </c>
      <c r="BJ236" s="211" t="s">
        <v>86</v>
      </c>
      <c r="BK236" s="249">
        <f t="shared" si="39"/>
        <v>0</v>
      </c>
      <c r="BL236" s="211" t="s">
        <v>202</v>
      </c>
      <c r="BM236" s="161" t="s">
        <v>2382</v>
      </c>
    </row>
    <row r="237" spans="2:65" s="2" customFormat="1" ht="24.2" customHeight="1">
      <c r="B237" s="246"/>
      <c r="C237" s="150" t="s">
        <v>508</v>
      </c>
      <c r="D237" s="150" t="s">
        <v>140</v>
      </c>
      <c r="E237" s="151" t="s">
        <v>1620</v>
      </c>
      <c r="F237" s="152" t="s">
        <v>1621</v>
      </c>
      <c r="G237" s="153" t="s">
        <v>209</v>
      </c>
      <c r="H237" s="154">
        <v>1.5580000000000001</v>
      </c>
      <c r="I237" s="178"/>
      <c r="J237" s="155">
        <f t="shared" si="30"/>
        <v>0</v>
      </c>
      <c r="K237" s="247"/>
      <c r="L237" s="39"/>
      <c r="M237" s="157" t="s">
        <v>1</v>
      </c>
      <c r="N237" s="234" t="s">
        <v>39</v>
      </c>
      <c r="O237" s="248">
        <v>0</v>
      </c>
      <c r="P237" s="248">
        <f t="shared" si="31"/>
        <v>0</v>
      </c>
      <c r="Q237" s="248">
        <v>0</v>
      </c>
      <c r="R237" s="248">
        <f t="shared" si="32"/>
        <v>0</v>
      </c>
      <c r="S237" s="248">
        <v>0</v>
      </c>
      <c r="T237" s="160">
        <f t="shared" si="33"/>
        <v>0</v>
      </c>
      <c r="AR237" s="161" t="s">
        <v>202</v>
      </c>
      <c r="AT237" s="161" t="s">
        <v>140</v>
      </c>
      <c r="AU237" s="161" t="s">
        <v>86</v>
      </c>
      <c r="AY237" s="211" t="s">
        <v>138</v>
      </c>
      <c r="BE237" s="249">
        <f t="shared" si="34"/>
        <v>0</v>
      </c>
      <c r="BF237" s="249">
        <f t="shared" si="35"/>
        <v>0</v>
      </c>
      <c r="BG237" s="249">
        <f t="shared" si="36"/>
        <v>0</v>
      </c>
      <c r="BH237" s="249">
        <f t="shared" si="37"/>
        <v>0</v>
      </c>
      <c r="BI237" s="249">
        <f t="shared" si="38"/>
        <v>0</v>
      </c>
      <c r="BJ237" s="211" t="s">
        <v>86</v>
      </c>
      <c r="BK237" s="249">
        <f t="shared" si="39"/>
        <v>0</v>
      </c>
      <c r="BL237" s="211" t="s">
        <v>202</v>
      </c>
      <c r="BM237" s="161" t="s">
        <v>2383</v>
      </c>
    </row>
    <row r="238" spans="2:65" s="239" customFormat="1" ht="22.9" customHeight="1">
      <c r="B238" s="240"/>
      <c r="D238" s="138" t="s">
        <v>72</v>
      </c>
      <c r="E238" s="147" t="s">
        <v>1622</v>
      </c>
      <c r="F238" s="147" t="s">
        <v>1623</v>
      </c>
      <c r="J238" s="245">
        <f>BK238</f>
        <v>0</v>
      </c>
      <c r="L238" s="240"/>
      <c r="M238" s="242"/>
      <c r="P238" s="243">
        <f>SUM(P239:P271)</f>
        <v>0</v>
      </c>
      <c r="R238" s="243">
        <f>SUM(R239:R271)</f>
        <v>0</v>
      </c>
      <c r="T238" s="244">
        <f>SUM(T239:T271)</f>
        <v>0</v>
      </c>
      <c r="AR238" s="138" t="s">
        <v>86</v>
      </c>
      <c r="AT238" s="145" t="s">
        <v>72</v>
      </c>
      <c r="AU238" s="145" t="s">
        <v>80</v>
      </c>
      <c r="AY238" s="138" t="s">
        <v>138</v>
      </c>
      <c r="BK238" s="146">
        <f>SUM(BK239:BK271)</f>
        <v>0</v>
      </c>
    </row>
    <row r="239" spans="2:65" s="2" customFormat="1" ht="21.75" customHeight="1">
      <c r="B239" s="246"/>
      <c r="C239" s="150" t="s">
        <v>512</v>
      </c>
      <c r="D239" s="150" t="s">
        <v>140</v>
      </c>
      <c r="E239" s="151" t="s">
        <v>1624</v>
      </c>
      <c r="F239" s="152" t="s">
        <v>1625</v>
      </c>
      <c r="G239" s="153" t="s">
        <v>143</v>
      </c>
      <c r="H239" s="188">
        <v>0</v>
      </c>
      <c r="I239" s="155"/>
      <c r="J239" s="155">
        <f t="shared" ref="J239:J271" si="40">ROUND(I239*H239,2)</f>
        <v>0</v>
      </c>
      <c r="K239" s="247"/>
      <c r="L239" s="39"/>
      <c r="M239" s="157" t="s">
        <v>1</v>
      </c>
      <c r="N239" s="234" t="s">
        <v>39</v>
      </c>
      <c r="O239" s="248">
        <v>0</v>
      </c>
      <c r="P239" s="248">
        <f t="shared" ref="P239:P271" si="41">O239*H239</f>
        <v>0</v>
      </c>
      <c r="Q239" s="248">
        <v>0</v>
      </c>
      <c r="R239" s="248">
        <f t="shared" ref="R239:R271" si="42">Q239*H239</f>
        <v>0</v>
      </c>
      <c r="S239" s="248">
        <v>0</v>
      </c>
      <c r="T239" s="160">
        <f t="shared" ref="T239:T271" si="43">S239*H239</f>
        <v>0</v>
      </c>
      <c r="AR239" s="161" t="s">
        <v>202</v>
      </c>
      <c r="AT239" s="161" t="s">
        <v>140</v>
      </c>
      <c r="AU239" s="161" t="s">
        <v>86</v>
      </c>
      <c r="AY239" s="211" t="s">
        <v>138</v>
      </c>
      <c r="BE239" s="249">
        <f t="shared" ref="BE239:BE271" si="44">IF(N239="základná",J239,0)</f>
        <v>0</v>
      </c>
      <c r="BF239" s="249">
        <f t="shared" ref="BF239:BF271" si="45">IF(N239="znížená",J239,0)</f>
        <v>0</v>
      </c>
      <c r="BG239" s="249">
        <f t="shared" ref="BG239:BG271" si="46">IF(N239="zákl. prenesená",J239,0)</f>
        <v>0</v>
      </c>
      <c r="BH239" s="249">
        <f t="shared" ref="BH239:BH271" si="47">IF(N239="zníž. prenesená",J239,0)</f>
        <v>0</v>
      </c>
      <c r="BI239" s="249">
        <f t="shared" ref="BI239:BI271" si="48">IF(N239="nulová",J239,0)</f>
        <v>0</v>
      </c>
      <c r="BJ239" s="211" t="s">
        <v>86</v>
      </c>
      <c r="BK239" s="249">
        <f t="shared" ref="BK239:BK271" si="49">ROUND(I239*H239,2)</f>
        <v>0</v>
      </c>
      <c r="BL239" s="211" t="s">
        <v>202</v>
      </c>
      <c r="BM239" s="161" t="s">
        <v>2384</v>
      </c>
    </row>
    <row r="240" spans="2:65" s="2" customFormat="1" ht="24.2" customHeight="1">
      <c r="B240" s="246"/>
      <c r="C240" s="150" t="s">
        <v>516</v>
      </c>
      <c r="D240" s="150" t="s">
        <v>140</v>
      </c>
      <c r="E240" s="151" t="s">
        <v>1626</v>
      </c>
      <c r="F240" s="152" t="s">
        <v>1627</v>
      </c>
      <c r="G240" s="153" t="s">
        <v>143</v>
      </c>
      <c r="H240" s="154">
        <v>210</v>
      </c>
      <c r="I240" s="178"/>
      <c r="J240" s="155">
        <f t="shared" si="40"/>
        <v>0</v>
      </c>
      <c r="K240" s="247"/>
      <c r="L240" s="39"/>
      <c r="M240" s="157" t="s">
        <v>1</v>
      </c>
      <c r="N240" s="234" t="s">
        <v>39</v>
      </c>
      <c r="O240" s="248">
        <v>0</v>
      </c>
      <c r="P240" s="248">
        <f t="shared" si="41"/>
        <v>0</v>
      </c>
      <c r="Q240" s="248">
        <v>0</v>
      </c>
      <c r="R240" s="248">
        <f t="shared" si="42"/>
        <v>0</v>
      </c>
      <c r="S240" s="248">
        <v>0</v>
      </c>
      <c r="T240" s="160">
        <f t="shared" si="43"/>
        <v>0</v>
      </c>
      <c r="AR240" s="161" t="s">
        <v>202</v>
      </c>
      <c r="AT240" s="161" t="s">
        <v>140</v>
      </c>
      <c r="AU240" s="161" t="s">
        <v>86</v>
      </c>
      <c r="AY240" s="211" t="s">
        <v>138</v>
      </c>
      <c r="BE240" s="249">
        <f t="shared" si="44"/>
        <v>0</v>
      </c>
      <c r="BF240" s="249">
        <f t="shared" si="45"/>
        <v>0</v>
      </c>
      <c r="BG240" s="249">
        <f t="shared" si="46"/>
        <v>0</v>
      </c>
      <c r="BH240" s="249">
        <f t="shared" si="47"/>
        <v>0</v>
      </c>
      <c r="BI240" s="249">
        <f t="shared" si="48"/>
        <v>0</v>
      </c>
      <c r="BJ240" s="211" t="s">
        <v>86</v>
      </c>
      <c r="BK240" s="249">
        <f t="shared" si="49"/>
        <v>0</v>
      </c>
      <c r="BL240" s="211" t="s">
        <v>202</v>
      </c>
      <c r="BM240" s="161" t="s">
        <v>2385</v>
      </c>
    </row>
    <row r="241" spans="2:65" s="2" customFormat="1" ht="24.2" customHeight="1">
      <c r="B241" s="246"/>
      <c r="C241" s="150" t="s">
        <v>521</v>
      </c>
      <c r="D241" s="150" t="s">
        <v>140</v>
      </c>
      <c r="E241" s="151" t="s">
        <v>1628</v>
      </c>
      <c r="F241" s="152" t="s">
        <v>1629</v>
      </c>
      <c r="G241" s="153" t="s">
        <v>143</v>
      </c>
      <c r="H241" s="154">
        <v>30</v>
      </c>
      <c r="I241" s="178"/>
      <c r="J241" s="155">
        <f t="shared" si="40"/>
        <v>0</v>
      </c>
      <c r="K241" s="247"/>
      <c r="L241" s="39"/>
      <c r="M241" s="157" t="s">
        <v>1</v>
      </c>
      <c r="N241" s="234" t="s">
        <v>39</v>
      </c>
      <c r="O241" s="248">
        <v>0</v>
      </c>
      <c r="P241" s="248">
        <f t="shared" si="41"/>
        <v>0</v>
      </c>
      <c r="Q241" s="248">
        <v>0</v>
      </c>
      <c r="R241" s="248">
        <f t="shared" si="42"/>
        <v>0</v>
      </c>
      <c r="S241" s="248">
        <v>0</v>
      </c>
      <c r="T241" s="160">
        <f t="shared" si="43"/>
        <v>0</v>
      </c>
      <c r="AR241" s="161" t="s">
        <v>202</v>
      </c>
      <c r="AT241" s="161" t="s">
        <v>140</v>
      </c>
      <c r="AU241" s="161" t="s">
        <v>86</v>
      </c>
      <c r="AY241" s="211" t="s">
        <v>138</v>
      </c>
      <c r="BE241" s="249">
        <f t="shared" si="44"/>
        <v>0</v>
      </c>
      <c r="BF241" s="249">
        <f t="shared" si="45"/>
        <v>0</v>
      </c>
      <c r="BG241" s="249">
        <f t="shared" si="46"/>
        <v>0</v>
      </c>
      <c r="BH241" s="249">
        <f t="shared" si="47"/>
        <v>0</v>
      </c>
      <c r="BI241" s="249">
        <f t="shared" si="48"/>
        <v>0</v>
      </c>
      <c r="BJ241" s="211" t="s">
        <v>86</v>
      </c>
      <c r="BK241" s="249">
        <f t="shared" si="49"/>
        <v>0</v>
      </c>
      <c r="BL241" s="211" t="s">
        <v>202</v>
      </c>
      <c r="BM241" s="161" t="s">
        <v>2386</v>
      </c>
    </row>
    <row r="242" spans="2:65" s="2" customFormat="1" ht="24.2" customHeight="1">
      <c r="B242" s="246"/>
      <c r="C242" s="150" t="s">
        <v>525</v>
      </c>
      <c r="D242" s="150" t="s">
        <v>140</v>
      </c>
      <c r="E242" s="151" t="s">
        <v>1630</v>
      </c>
      <c r="F242" s="152" t="s">
        <v>1631</v>
      </c>
      <c r="G242" s="153" t="s">
        <v>143</v>
      </c>
      <c r="H242" s="154">
        <v>130</v>
      </c>
      <c r="I242" s="178"/>
      <c r="J242" s="155">
        <f t="shared" si="40"/>
        <v>0</v>
      </c>
      <c r="K242" s="247"/>
      <c r="L242" s="39"/>
      <c r="M242" s="157" t="s">
        <v>1</v>
      </c>
      <c r="N242" s="234" t="s">
        <v>39</v>
      </c>
      <c r="O242" s="248">
        <v>0</v>
      </c>
      <c r="P242" s="248">
        <f t="shared" si="41"/>
        <v>0</v>
      </c>
      <c r="Q242" s="248">
        <v>0</v>
      </c>
      <c r="R242" s="248">
        <f t="shared" si="42"/>
        <v>0</v>
      </c>
      <c r="S242" s="248">
        <v>0</v>
      </c>
      <c r="T242" s="160">
        <f t="shared" si="43"/>
        <v>0</v>
      </c>
      <c r="AR242" s="161" t="s">
        <v>202</v>
      </c>
      <c r="AT242" s="161" t="s">
        <v>140</v>
      </c>
      <c r="AU242" s="161" t="s">
        <v>86</v>
      </c>
      <c r="AY242" s="211" t="s">
        <v>138</v>
      </c>
      <c r="BE242" s="249">
        <f t="shared" si="44"/>
        <v>0</v>
      </c>
      <c r="BF242" s="249">
        <f t="shared" si="45"/>
        <v>0</v>
      </c>
      <c r="BG242" s="249">
        <f t="shared" si="46"/>
        <v>0</v>
      </c>
      <c r="BH242" s="249">
        <f t="shared" si="47"/>
        <v>0</v>
      </c>
      <c r="BI242" s="249">
        <f t="shared" si="48"/>
        <v>0</v>
      </c>
      <c r="BJ242" s="211" t="s">
        <v>86</v>
      </c>
      <c r="BK242" s="249">
        <f t="shared" si="49"/>
        <v>0</v>
      </c>
      <c r="BL242" s="211" t="s">
        <v>202</v>
      </c>
      <c r="BM242" s="161" t="s">
        <v>2387</v>
      </c>
    </row>
    <row r="243" spans="2:65" s="2" customFormat="1" ht="24.2" customHeight="1">
      <c r="B243" s="246"/>
      <c r="C243" s="150" t="s">
        <v>529</v>
      </c>
      <c r="D243" s="150" t="s">
        <v>140</v>
      </c>
      <c r="E243" s="151" t="s">
        <v>1632</v>
      </c>
      <c r="F243" s="152" t="s">
        <v>1633</v>
      </c>
      <c r="G243" s="153" t="s">
        <v>143</v>
      </c>
      <c r="H243" s="154">
        <v>15</v>
      </c>
      <c r="I243" s="178"/>
      <c r="J243" s="155">
        <f t="shared" si="40"/>
        <v>0</v>
      </c>
      <c r="K243" s="247"/>
      <c r="L243" s="39"/>
      <c r="M243" s="157" t="s">
        <v>1</v>
      </c>
      <c r="N243" s="234" t="s">
        <v>39</v>
      </c>
      <c r="O243" s="248">
        <v>0</v>
      </c>
      <c r="P243" s="248">
        <f t="shared" si="41"/>
        <v>0</v>
      </c>
      <c r="Q243" s="248">
        <v>0</v>
      </c>
      <c r="R243" s="248">
        <f t="shared" si="42"/>
        <v>0</v>
      </c>
      <c r="S243" s="248">
        <v>0</v>
      </c>
      <c r="T243" s="160">
        <f t="shared" si="43"/>
        <v>0</v>
      </c>
      <c r="AR243" s="161" t="s">
        <v>202</v>
      </c>
      <c r="AT243" s="161" t="s">
        <v>140</v>
      </c>
      <c r="AU243" s="161" t="s">
        <v>86</v>
      </c>
      <c r="AY243" s="211" t="s">
        <v>138</v>
      </c>
      <c r="BE243" s="249">
        <f t="shared" si="44"/>
        <v>0</v>
      </c>
      <c r="BF243" s="249">
        <f t="shared" si="45"/>
        <v>0</v>
      </c>
      <c r="BG243" s="249">
        <f t="shared" si="46"/>
        <v>0</v>
      </c>
      <c r="BH243" s="249">
        <f t="shared" si="47"/>
        <v>0</v>
      </c>
      <c r="BI243" s="249">
        <f t="shared" si="48"/>
        <v>0</v>
      </c>
      <c r="BJ243" s="211" t="s">
        <v>86</v>
      </c>
      <c r="BK243" s="249">
        <f t="shared" si="49"/>
        <v>0</v>
      </c>
      <c r="BL243" s="211" t="s">
        <v>202</v>
      </c>
      <c r="BM243" s="161" t="s">
        <v>2388</v>
      </c>
    </row>
    <row r="244" spans="2:65" s="2" customFormat="1" ht="33" customHeight="1">
      <c r="B244" s="246"/>
      <c r="C244" s="150" t="s">
        <v>533</v>
      </c>
      <c r="D244" s="150" t="s">
        <v>140</v>
      </c>
      <c r="E244" s="151" t="s">
        <v>1634</v>
      </c>
      <c r="F244" s="152" t="s">
        <v>1635</v>
      </c>
      <c r="G244" s="153" t="s">
        <v>143</v>
      </c>
      <c r="H244" s="154">
        <v>165</v>
      </c>
      <c r="I244" s="178"/>
      <c r="J244" s="155">
        <f t="shared" si="40"/>
        <v>0</v>
      </c>
      <c r="K244" s="247"/>
      <c r="L244" s="39"/>
      <c r="M244" s="157" t="s">
        <v>1</v>
      </c>
      <c r="N244" s="234" t="s">
        <v>39</v>
      </c>
      <c r="O244" s="248">
        <v>0</v>
      </c>
      <c r="P244" s="248">
        <f t="shared" si="41"/>
        <v>0</v>
      </c>
      <c r="Q244" s="248">
        <v>0</v>
      </c>
      <c r="R244" s="248">
        <f t="shared" si="42"/>
        <v>0</v>
      </c>
      <c r="S244" s="248">
        <v>0</v>
      </c>
      <c r="T244" s="160">
        <f t="shared" si="43"/>
        <v>0</v>
      </c>
      <c r="AR244" s="161" t="s">
        <v>202</v>
      </c>
      <c r="AT244" s="161" t="s">
        <v>140</v>
      </c>
      <c r="AU244" s="161" t="s">
        <v>86</v>
      </c>
      <c r="AY244" s="211" t="s">
        <v>138</v>
      </c>
      <c r="BE244" s="249">
        <f t="shared" si="44"/>
        <v>0</v>
      </c>
      <c r="BF244" s="249">
        <f t="shared" si="45"/>
        <v>0</v>
      </c>
      <c r="BG244" s="249">
        <f t="shared" si="46"/>
        <v>0</v>
      </c>
      <c r="BH244" s="249">
        <f t="shared" si="47"/>
        <v>0</v>
      </c>
      <c r="BI244" s="249">
        <f t="shared" si="48"/>
        <v>0</v>
      </c>
      <c r="BJ244" s="211" t="s">
        <v>86</v>
      </c>
      <c r="BK244" s="249">
        <f t="shared" si="49"/>
        <v>0</v>
      </c>
      <c r="BL244" s="211" t="s">
        <v>202</v>
      </c>
      <c r="BM244" s="161" t="s">
        <v>2389</v>
      </c>
    </row>
    <row r="245" spans="2:65" s="2" customFormat="1" ht="33" customHeight="1">
      <c r="B245" s="246"/>
      <c r="C245" s="150" t="s">
        <v>537</v>
      </c>
      <c r="D245" s="150" t="s">
        <v>140</v>
      </c>
      <c r="E245" s="151" t="s">
        <v>1636</v>
      </c>
      <c r="F245" s="152" t="s">
        <v>1637</v>
      </c>
      <c r="G245" s="153" t="s">
        <v>143</v>
      </c>
      <c r="H245" s="154">
        <v>155</v>
      </c>
      <c r="I245" s="178"/>
      <c r="J245" s="155">
        <f t="shared" si="40"/>
        <v>0</v>
      </c>
      <c r="K245" s="247"/>
      <c r="L245" s="39"/>
      <c r="M245" s="157" t="s">
        <v>1</v>
      </c>
      <c r="N245" s="234" t="s">
        <v>39</v>
      </c>
      <c r="O245" s="248">
        <v>0</v>
      </c>
      <c r="P245" s="248">
        <f t="shared" si="41"/>
        <v>0</v>
      </c>
      <c r="Q245" s="248">
        <v>0</v>
      </c>
      <c r="R245" s="248">
        <f t="shared" si="42"/>
        <v>0</v>
      </c>
      <c r="S245" s="248">
        <v>0</v>
      </c>
      <c r="T245" s="160">
        <f t="shared" si="43"/>
        <v>0</v>
      </c>
      <c r="AR245" s="161" t="s">
        <v>202</v>
      </c>
      <c r="AT245" s="161" t="s">
        <v>140</v>
      </c>
      <c r="AU245" s="161" t="s">
        <v>86</v>
      </c>
      <c r="AY245" s="211" t="s">
        <v>138</v>
      </c>
      <c r="BE245" s="249">
        <f t="shared" si="44"/>
        <v>0</v>
      </c>
      <c r="BF245" s="249">
        <f t="shared" si="45"/>
        <v>0</v>
      </c>
      <c r="BG245" s="249">
        <f t="shared" si="46"/>
        <v>0</v>
      </c>
      <c r="BH245" s="249">
        <f t="shared" si="47"/>
        <v>0</v>
      </c>
      <c r="BI245" s="249">
        <f t="shared" si="48"/>
        <v>0</v>
      </c>
      <c r="BJ245" s="211" t="s">
        <v>86</v>
      </c>
      <c r="BK245" s="249">
        <f t="shared" si="49"/>
        <v>0</v>
      </c>
      <c r="BL245" s="211" t="s">
        <v>202</v>
      </c>
      <c r="BM245" s="161" t="s">
        <v>2390</v>
      </c>
    </row>
    <row r="246" spans="2:65" s="2" customFormat="1" ht="16.5" customHeight="1">
      <c r="B246" s="246"/>
      <c r="C246" s="150" t="s">
        <v>541</v>
      </c>
      <c r="D246" s="150" t="s">
        <v>140</v>
      </c>
      <c r="E246" s="151" t="s">
        <v>1638</v>
      </c>
      <c r="F246" s="152" t="s">
        <v>1639</v>
      </c>
      <c r="G246" s="153" t="s">
        <v>143</v>
      </c>
      <c r="H246" s="154">
        <v>165</v>
      </c>
      <c r="I246" s="178"/>
      <c r="J246" s="155">
        <f t="shared" si="40"/>
        <v>0</v>
      </c>
      <c r="K246" s="247"/>
      <c r="L246" s="39"/>
      <c r="M246" s="157" t="s">
        <v>1</v>
      </c>
      <c r="N246" s="234" t="s">
        <v>39</v>
      </c>
      <c r="O246" s="248">
        <v>0</v>
      </c>
      <c r="P246" s="248">
        <f t="shared" si="41"/>
        <v>0</v>
      </c>
      <c r="Q246" s="248">
        <v>0</v>
      </c>
      <c r="R246" s="248">
        <f t="shared" si="42"/>
        <v>0</v>
      </c>
      <c r="S246" s="248">
        <v>0</v>
      </c>
      <c r="T246" s="160">
        <f t="shared" si="43"/>
        <v>0</v>
      </c>
      <c r="AR246" s="161" t="s">
        <v>202</v>
      </c>
      <c r="AT246" s="161" t="s">
        <v>140</v>
      </c>
      <c r="AU246" s="161" t="s">
        <v>86</v>
      </c>
      <c r="AY246" s="211" t="s">
        <v>138</v>
      </c>
      <c r="BE246" s="249">
        <f t="shared" si="44"/>
        <v>0</v>
      </c>
      <c r="BF246" s="249">
        <f t="shared" si="45"/>
        <v>0</v>
      </c>
      <c r="BG246" s="249">
        <f t="shared" si="46"/>
        <v>0</v>
      </c>
      <c r="BH246" s="249">
        <f t="shared" si="47"/>
        <v>0</v>
      </c>
      <c r="BI246" s="249">
        <f t="shared" si="48"/>
        <v>0</v>
      </c>
      <c r="BJ246" s="211" t="s">
        <v>86</v>
      </c>
      <c r="BK246" s="249">
        <f t="shared" si="49"/>
        <v>0</v>
      </c>
      <c r="BL246" s="211" t="s">
        <v>202</v>
      </c>
      <c r="BM246" s="161" t="s">
        <v>2391</v>
      </c>
    </row>
    <row r="247" spans="2:65" s="2" customFormat="1" ht="16.5" customHeight="1">
      <c r="B247" s="246"/>
      <c r="C247" s="150" t="s">
        <v>543</v>
      </c>
      <c r="D247" s="150" t="s">
        <v>140</v>
      </c>
      <c r="E247" s="151" t="s">
        <v>1640</v>
      </c>
      <c r="F247" s="152" t="s">
        <v>1641</v>
      </c>
      <c r="G247" s="153" t="s">
        <v>143</v>
      </c>
      <c r="H247" s="154">
        <v>155</v>
      </c>
      <c r="I247" s="178"/>
      <c r="J247" s="155">
        <f t="shared" si="40"/>
        <v>0</v>
      </c>
      <c r="K247" s="247"/>
      <c r="L247" s="39"/>
      <c r="M247" s="157" t="s">
        <v>1</v>
      </c>
      <c r="N247" s="234" t="s">
        <v>39</v>
      </c>
      <c r="O247" s="248">
        <v>0</v>
      </c>
      <c r="P247" s="248">
        <f t="shared" si="41"/>
        <v>0</v>
      </c>
      <c r="Q247" s="248">
        <v>0</v>
      </c>
      <c r="R247" s="248">
        <f t="shared" si="42"/>
        <v>0</v>
      </c>
      <c r="S247" s="248">
        <v>0</v>
      </c>
      <c r="T247" s="160">
        <f t="shared" si="43"/>
        <v>0</v>
      </c>
      <c r="AR247" s="161" t="s">
        <v>202</v>
      </c>
      <c r="AT247" s="161" t="s">
        <v>140</v>
      </c>
      <c r="AU247" s="161" t="s">
        <v>86</v>
      </c>
      <c r="AY247" s="211" t="s">
        <v>138</v>
      </c>
      <c r="BE247" s="249">
        <f t="shared" si="44"/>
        <v>0</v>
      </c>
      <c r="BF247" s="249">
        <f t="shared" si="45"/>
        <v>0</v>
      </c>
      <c r="BG247" s="249">
        <f t="shared" si="46"/>
        <v>0</v>
      </c>
      <c r="BH247" s="249">
        <f t="shared" si="47"/>
        <v>0</v>
      </c>
      <c r="BI247" s="249">
        <f t="shared" si="48"/>
        <v>0</v>
      </c>
      <c r="BJ247" s="211" t="s">
        <v>86</v>
      </c>
      <c r="BK247" s="249">
        <f t="shared" si="49"/>
        <v>0</v>
      </c>
      <c r="BL247" s="211" t="s">
        <v>202</v>
      </c>
      <c r="BM247" s="161" t="s">
        <v>2392</v>
      </c>
    </row>
    <row r="248" spans="2:65" s="2" customFormat="1" ht="16.5" customHeight="1">
      <c r="B248" s="246"/>
      <c r="C248" s="150" t="s">
        <v>547</v>
      </c>
      <c r="D248" s="150" t="s">
        <v>140</v>
      </c>
      <c r="E248" s="151" t="s">
        <v>1642</v>
      </c>
      <c r="F248" s="152" t="s">
        <v>1643</v>
      </c>
      <c r="G248" s="153" t="s">
        <v>143</v>
      </c>
      <c r="H248" s="154">
        <v>210</v>
      </c>
      <c r="I248" s="178"/>
      <c r="J248" s="155">
        <f t="shared" si="40"/>
        <v>0</v>
      </c>
      <c r="K248" s="247"/>
      <c r="L248" s="39"/>
      <c r="M248" s="157" t="s">
        <v>1</v>
      </c>
      <c r="N248" s="234" t="s">
        <v>39</v>
      </c>
      <c r="O248" s="248">
        <v>0</v>
      </c>
      <c r="P248" s="248">
        <f t="shared" si="41"/>
        <v>0</v>
      </c>
      <c r="Q248" s="248">
        <v>0</v>
      </c>
      <c r="R248" s="248">
        <f t="shared" si="42"/>
        <v>0</v>
      </c>
      <c r="S248" s="248">
        <v>0</v>
      </c>
      <c r="T248" s="160">
        <f t="shared" si="43"/>
        <v>0</v>
      </c>
      <c r="AR248" s="161" t="s">
        <v>202</v>
      </c>
      <c r="AT248" s="161" t="s">
        <v>140</v>
      </c>
      <c r="AU248" s="161" t="s">
        <v>86</v>
      </c>
      <c r="AY248" s="211" t="s">
        <v>138</v>
      </c>
      <c r="BE248" s="249">
        <f t="shared" si="44"/>
        <v>0</v>
      </c>
      <c r="BF248" s="249">
        <f t="shared" si="45"/>
        <v>0</v>
      </c>
      <c r="BG248" s="249">
        <f t="shared" si="46"/>
        <v>0</v>
      </c>
      <c r="BH248" s="249">
        <f t="shared" si="47"/>
        <v>0</v>
      </c>
      <c r="BI248" s="249">
        <f t="shared" si="48"/>
        <v>0</v>
      </c>
      <c r="BJ248" s="211" t="s">
        <v>86</v>
      </c>
      <c r="BK248" s="249">
        <f t="shared" si="49"/>
        <v>0</v>
      </c>
      <c r="BL248" s="211" t="s">
        <v>202</v>
      </c>
      <c r="BM248" s="161" t="s">
        <v>2393</v>
      </c>
    </row>
    <row r="249" spans="2:65" s="2" customFormat="1" ht="16.5" customHeight="1">
      <c r="B249" s="246"/>
      <c r="C249" s="150" t="s">
        <v>551</v>
      </c>
      <c r="D249" s="150" t="s">
        <v>140</v>
      </c>
      <c r="E249" s="151" t="s">
        <v>1644</v>
      </c>
      <c r="F249" s="152" t="s">
        <v>1645</v>
      </c>
      <c r="G249" s="153" t="s">
        <v>143</v>
      </c>
      <c r="H249" s="154">
        <v>30</v>
      </c>
      <c r="I249" s="178"/>
      <c r="J249" s="155">
        <f t="shared" si="40"/>
        <v>0</v>
      </c>
      <c r="K249" s="247"/>
      <c r="L249" s="39"/>
      <c r="M249" s="157" t="s">
        <v>1</v>
      </c>
      <c r="N249" s="234" t="s">
        <v>39</v>
      </c>
      <c r="O249" s="248">
        <v>0</v>
      </c>
      <c r="P249" s="248">
        <f t="shared" si="41"/>
        <v>0</v>
      </c>
      <c r="Q249" s="248">
        <v>0</v>
      </c>
      <c r="R249" s="248">
        <f t="shared" si="42"/>
        <v>0</v>
      </c>
      <c r="S249" s="248">
        <v>0</v>
      </c>
      <c r="T249" s="160">
        <f t="shared" si="43"/>
        <v>0</v>
      </c>
      <c r="AR249" s="161" t="s">
        <v>202</v>
      </c>
      <c r="AT249" s="161" t="s">
        <v>140</v>
      </c>
      <c r="AU249" s="161" t="s">
        <v>86</v>
      </c>
      <c r="AY249" s="211" t="s">
        <v>138</v>
      </c>
      <c r="BE249" s="249">
        <f t="shared" si="44"/>
        <v>0</v>
      </c>
      <c r="BF249" s="249">
        <f t="shared" si="45"/>
        <v>0</v>
      </c>
      <c r="BG249" s="249">
        <f t="shared" si="46"/>
        <v>0</v>
      </c>
      <c r="BH249" s="249">
        <f t="shared" si="47"/>
        <v>0</v>
      </c>
      <c r="BI249" s="249">
        <f t="shared" si="48"/>
        <v>0</v>
      </c>
      <c r="BJ249" s="211" t="s">
        <v>86</v>
      </c>
      <c r="BK249" s="249">
        <f t="shared" si="49"/>
        <v>0</v>
      </c>
      <c r="BL249" s="211" t="s">
        <v>202</v>
      </c>
      <c r="BM249" s="161" t="s">
        <v>2394</v>
      </c>
    </row>
    <row r="250" spans="2:65" s="2" customFormat="1" ht="16.5" customHeight="1">
      <c r="B250" s="246"/>
      <c r="C250" s="150" t="s">
        <v>555</v>
      </c>
      <c r="D250" s="150" t="s">
        <v>140</v>
      </c>
      <c r="E250" s="151" t="s">
        <v>1646</v>
      </c>
      <c r="F250" s="152" t="s">
        <v>1647</v>
      </c>
      <c r="G250" s="153" t="s">
        <v>143</v>
      </c>
      <c r="H250" s="154">
        <v>130</v>
      </c>
      <c r="I250" s="178"/>
      <c r="J250" s="155">
        <f t="shared" si="40"/>
        <v>0</v>
      </c>
      <c r="K250" s="247"/>
      <c r="L250" s="39"/>
      <c r="M250" s="157" t="s">
        <v>1</v>
      </c>
      <c r="N250" s="234" t="s">
        <v>39</v>
      </c>
      <c r="O250" s="248">
        <v>0</v>
      </c>
      <c r="P250" s="248">
        <f t="shared" si="41"/>
        <v>0</v>
      </c>
      <c r="Q250" s="248">
        <v>0</v>
      </c>
      <c r="R250" s="248">
        <f t="shared" si="42"/>
        <v>0</v>
      </c>
      <c r="S250" s="248">
        <v>0</v>
      </c>
      <c r="T250" s="160">
        <f t="shared" si="43"/>
        <v>0</v>
      </c>
      <c r="AR250" s="161" t="s">
        <v>202</v>
      </c>
      <c r="AT250" s="161" t="s">
        <v>140</v>
      </c>
      <c r="AU250" s="161" t="s">
        <v>86</v>
      </c>
      <c r="AY250" s="211" t="s">
        <v>138</v>
      </c>
      <c r="BE250" s="249">
        <f t="shared" si="44"/>
        <v>0</v>
      </c>
      <c r="BF250" s="249">
        <f t="shared" si="45"/>
        <v>0</v>
      </c>
      <c r="BG250" s="249">
        <f t="shared" si="46"/>
        <v>0</v>
      </c>
      <c r="BH250" s="249">
        <f t="shared" si="47"/>
        <v>0</v>
      </c>
      <c r="BI250" s="249">
        <f t="shared" si="48"/>
        <v>0</v>
      </c>
      <c r="BJ250" s="211" t="s">
        <v>86</v>
      </c>
      <c r="BK250" s="249">
        <f t="shared" si="49"/>
        <v>0</v>
      </c>
      <c r="BL250" s="211" t="s">
        <v>202</v>
      </c>
      <c r="BM250" s="161" t="s">
        <v>2395</v>
      </c>
    </row>
    <row r="251" spans="2:65" s="2" customFormat="1" ht="16.5" customHeight="1">
      <c r="B251" s="246"/>
      <c r="C251" s="150" t="s">
        <v>559</v>
      </c>
      <c r="D251" s="150" t="s">
        <v>140</v>
      </c>
      <c r="E251" s="151" t="s">
        <v>1648</v>
      </c>
      <c r="F251" s="152" t="s">
        <v>1649</v>
      </c>
      <c r="G251" s="153" t="s">
        <v>143</v>
      </c>
      <c r="H251" s="154">
        <v>15</v>
      </c>
      <c r="I251" s="178"/>
      <c r="J251" s="155">
        <f t="shared" si="40"/>
        <v>0</v>
      </c>
      <c r="K251" s="247"/>
      <c r="L251" s="39"/>
      <c r="M251" s="157" t="s">
        <v>1</v>
      </c>
      <c r="N251" s="234" t="s">
        <v>39</v>
      </c>
      <c r="O251" s="248">
        <v>0</v>
      </c>
      <c r="P251" s="248">
        <f t="shared" si="41"/>
        <v>0</v>
      </c>
      <c r="Q251" s="248">
        <v>0</v>
      </c>
      <c r="R251" s="248">
        <f t="shared" si="42"/>
        <v>0</v>
      </c>
      <c r="S251" s="248">
        <v>0</v>
      </c>
      <c r="T251" s="160">
        <f t="shared" si="43"/>
        <v>0</v>
      </c>
      <c r="AR251" s="161" t="s">
        <v>202</v>
      </c>
      <c r="AT251" s="161" t="s">
        <v>140</v>
      </c>
      <c r="AU251" s="161" t="s">
        <v>86</v>
      </c>
      <c r="AY251" s="211" t="s">
        <v>138</v>
      </c>
      <c r="BE251" s="249">
        <f t="shared" si="44"/>
        <v>0</v>
      </c>
      <c r="BF251" s="249">
        <f t="shared" si="45"/>
        <v>0</v>
      </c>
      <c r="BG251" s="249">
        <f t="shared" si="46"/>
        <v>0</v>
      </c>
      <c r="BH251" s="249">
        <f t="shared" si="47"/>
        <v>0</v>
      </c>
      <c r="BI251" s="249">
        <f t="shared" si="48"/>
        <v>0</v>
      </c>
      <c r="BJ251" s="211" t="s">
        <v>86</v>
      </c>
      <c r="BK251" s="249">
        <f t="shared" si="49"/>
        <v>0</v>
      </c>
      <c r="BL251" s="211" t="s">
        <v>202</v>
      </c>
      <c r="BM251" s="161" t="s">
        <v>2396</v>
      </c>
    </row>
    <row r="252" spans="2:65" s="2" customFormat="1" ht="24.2" customHeight="1">
      <c r="B252" s="246"/>
      <c r="C252" s="150" t="s">
        <v>563</v>
      </c>
      <c r="D252" s="150" t="s">
        <v>140</v>
      </c>
      <c r="E252" s="151" t="s">
        <v>1650</v>
      </c>
      <c r="F252" s="152" t="s">
        <v>1651</v>
      </c>
      <c r="G252" s="153" t="s">
        <v>1473</v>
      </c>
      <c r="H252" s="154">
        <v>123</v>
      </c>
      <c r="I252" s="178"/>
      <c r="J252" s="155">
        <f t="shared" si="40"/>
        <v>0</v>
      </c>
      <c r="K252" s="247"/>
      <c r="L252" s="39"/>
      <c r="M252" s="157" t="s">
        <v>1</v>
      </c>
      <c r="N252" s="234" t="s">
        <v>39</v>
      </c>
      <c r="O252" s="248">
        <v>0</v>
      </c>
      <c r="P252" s="248">
        <f t="shared" si="41"/>
        <v>0</v>
      </c>
      <c r="Q252" s="248">
        <v>0</v>
      </c>
      <c r="R252" s="248">
        <f t="shared" si="42"/>
        <v>0</v>
      </c>
      <c r="S252" s="248">
        <v>0</v>
      </c>
      <c r="T252" s="160">
        <f t="shared" si="43"/>
        <v>0</v>
      </c>
      <c r="AR252" s="161" t="s">
        <v>202</v>
      </c>
      <c r="AT252" s="161" t="s">
        <v>140</v>
      </c>
      <c r="AU252" s="161" t="s">
        <v>86</v>
      </c>
      <c r="AY252" s="211" t="s">
        <v>138</v>
      </c>
      <c r="BE252" s="249">
        <f t="shared" si="44"/>
        <v>0</v>
      </c>
      <c r="BF252" s="249">
        <f t="shared" si="45"/>
        <v>0</v>
      </c>
      <c r="BG252" s="249">
        <f t="shared" si="46"/>
        <v>0</v>
      </c>
      <c r="BH252" s="249">
        <f t="shared" si="47"/>
        <v>0</v>
      </c>
      <c r="BI252" s="249">
        <f t="shared" si="48"/>
        <v>0</v>
      </c>
      <c r="BJ252" s="211" t="s">
        <v>86</v>
      </c>
      <c r="BK252" s="249">
        <f t="shared" si="49"/>
        <v>0</v>
      </c>
      <c r="BL252" s="211" t="s">
        <v>202</v>
      </c>
      <c r="BM252" s="161" t="s">
        <v>2397</v>
      </c>
    </row>
    <row r="253" spans="2:65" s="2" customFormat="1" ht="24.2" customHeight="1">
      <c r="B253" s="246"/>
      <c r="C253" s="150" t="s">
        <v>567</v>
      </c>
      <c r="D253" s="150" t="s">
        <v>140</v>
      </c>
      <c r="E253" s="151" t="s">
        <v>1652</v>
      </c>
      <c r="F253" s="152" t="s">
        <v>1653</v>
      </c>
      <c r="G253" s="153" t="s">
        <v>1473</v>
      </c>
      <c r="H253" s="154">
        <v>15</v>
      </c>
      <c r="I253" s="178"/>
      <c r="J253" s="155">
        <f t="shared" si="40"/>
        <v>0</v>
      </c>
      <c r="K253" s="247"/>
      <c r="L253" s="39"/>
      <c r="M253" s="157" t="s">
        <v>1</v>
      </c>
      <c r="N253" s="234" t="s">
        <v>39</v>
      </c>
      <c r="O253" s="248">
        <v>0</v>
      </c>
      <c r="P253" s="248">
        <f t="shared" si="41"/>
        <v>0</v>
      </c>
      <c r="Q253" s="248">
        <v>0</v>
      </c>
      <c r="R253" s="248">
        <f t="shared" si="42"/>
        <v>0</v>
      </c>
      <c r="S253" s="248">
        <v>0</v>
      </c>
      <c r="T253" s="160">
        <f t="shared" si="43"/>
        <v>0</v>
      </c>
      <c r="AR253" s="161" t="s">
        <v>202</v>
      </c>
      <c r="AT253" s="161" t="s">
        <v>140</v>
      </c>
      <c r="AU253" s="161" t="s">
        <v>86</v>
      </c>
      <c r="AY253" s="211" t="s">
        <v>138</v>
      </c>
      <c r="BE253" s="249">
        <f t="shared" si="44"/>
        <v>0</v>
      </c>
      <c r="BF253" s="249">
        <f t="shared" si="45"/>
        <v>0</v>
      </c>
      <c r="BG253" s="249">
        <f t="shared" si="46"/>
        <v>0</v>
      </c>
      <c r="BH253" s="249">
        <f t="shared" si="47"/>
        <v>0</v>
      </c>
      <c r="BI253" s="249">
        <f t="shared" si="48"/>
        <v>0</v>
      </c>
      <c r="BJ253" s="211" t="s">
        <v>86</v>
      </c>
      <c r="BK253" s="249">
        <f t="shared" si="49"/>
        <v>0</v>
      </c>
      <c r="BL253" s="211" t="s">
        <v>202</v>
      </c>
      <c r="BM253" s="161" t="s">
        <v>2398</v>
      </c>
    </row>
    <row r="254" spans="2:65" s="2" customFormat="1" ht="24.2" customHeight="1">
      <c r="B254" s="246"/>
      <c r="C254" s="150" t="s">
        <v>571</v>
      </c>
      <c r="D254" s="150" t="s">
        <v>140</v>
      </c>
      <c r="E254" s="151" t="s">
        <v>1654</v>
      </c>
      <c r="F254" s="152" t="s">
        <v>1655</v>
      </c>
      <c r="G254" s="153" t="s">
        <v>1473</v>
      </c>
      <c r="H254" s="188">
        <v>0</v>
      </c>
      <c r="I254" s="155"/>
      <c r="J254" s="155">
        <f t="shared" si="40"/>
        <v>0</v>
      </c>
      <c r="K254" s="247"/>
      <c r="L254" s="39"/>
      <c r="M254" s="157" t="s">
        <v>1</v>
      </c>
      <c r="N254" s="234" t="s">
        <v>39</v>
      </c>
      <c r="O254" s="248">
        <v>0</v>
      </c>
      <c r="P254" s="248">
        <f t="shared" si="41"/>
        <v>0</v>
      </c>
      <c r="Q254" s="248">
        <v>0</v>
      </c>
      <c r="R254" s="248">
        <f t="shared" si="42"/>
        <v>0</v>
      </c>
      <c r="S254" s="248">
        <v>0</v>
      </c>
      <c r="T254" s="160">
        <f t="shared" si="43"/>
        <v>0</v>
      </c>
      <c r="AR254" s="161" t="s">
        <v>202</v>
      </c>
      <c r="AT254" s="161" t="s">
        <v>140</v>
      </c>
      <c r="AU254" s="161" t="s">
        <v>86</v>
      </c>
      <c r="AY254" s="211" t="s">
        <v>138</v>
      </c>
      <c r="BE254" s="249">
        <f t="shared" si="44"/>
        <v>0</v>
      </c>
      <c r="BF254" s="249">
        <f t="shared" si="45"/>
        <v>0</v>
      </c>
      <c r="BG254" s="249">
        <f t="shared" si="46"/>
        <v>0</v>
      </c>
      <c r="BH254" s="249">
        <f t="shared" si="47"/>
        <v>0</v>
      </c>
      <c r="BI254" s="249">
        <f t="shared" si="48"/>
        <v>0</v>
      </c>
      <c r="BJ254" s="211" t="s">
        <v>86</v>
      </c>
      <c r="BK254" s="249">
        <f t="shared" si="49"/>
        <v>0</v>
      </c>
      <c r="BL254" s="211" t="s">
        <v>202</v>
      </c>
      <c r="BM254" s="161" t="s">
        <v>2399</v>
      </c>
    </row>
    <row r="255" spans="2:65" s="2" customFormat="1" ht="21.75" customHeight="1">
      <c r="B255" s="246"/>
      <c r="C255" s="150" t="s">
        <v>575</v>
      </c>
      <c r="D255" s="150" t="s">
        <v>140</v>
      </c>
      <c r="E255" s="151" t="s">
        <v>1656</v>
      </c>
      <c r="F255" s="152" t="s">
        <v>1657</v>
      </c>
      <c r="G255" s="153" t="s">
        <v>1473</v>
      </c>
      <c r="H255" s="188">
        <v>0</v>
      </c>
      <c r="I255" s="155"/>
      <c r="J255" s="155">
        <f t="shared" si="40"/>
        <v>0</v>
      </c>
      <c r="K255" s="247"/>
      <c r="L255" s="39"/>
      <c r="M255" s="157" t="s">
        <v>1</v>
      </c>
      <c r="N255" s="234" t="s">
        <v>39</v>
      </c>
      <c r="O255" s="248">
        <v>0</v>
      </c>
      <c r="P255" s="248">
        <f t="shared" si="41"/>
        <v>0</v>
      </c>
      <c r="Q255" s="248">
        <v>0</v>
      </c>
      <c r="R255" s="248">
        <f t="shared" si="42"/>
        <v>0</v>
      </c>
      <c r="S255" s="248">
        <v>0</v>
      </c>
      <c r="T255" s="160">
        <f t="shared" si="43"/>
        <v>0</v>
      </c>
      <c r="AR255" s="161" t="s">
        <v>202</v>
      </c>
      <c r="AT255" s="161" t="s">
        <v>140</v>
      </c>
      <c r="AU255" s="161" t="s">
        <v>86</v>
      </c>
      <c r="AY255" s="211" t="s">
        <v>138</v>
      </c>
      <c r="BE255" s="249">
        <f t="shared" si="44"/>
        <v>0</v>
      </c>
      <c r="BF255" s="249">
        <f t="shared" si="45"/>
        <v>0</v>
      </c>
      <c r="BG255" s="249">
        <f t="shared" si="46"/>
        <v>0</v>
      </c>
      <c r="BH255" s="249">
        <f t="shared" si="47"/>
        <v>0</v>
      </c>
      <c r="BI255" s="249">
        <f t="shared" si="48"/>
        <v>0</v>
      </c>
      <c r="BJ255" s="211" t="s">
        <v>86</v>
      </c>
      <c r="BK255" s="249">
        <f t="shared" si="49"/>
        <v>0</v>
      </c>
      <c r="BL255" s="211" t="s">
        <v>202</v>
      </c>
      <c r="BM255" s="161" t="s">
        <v>2400</v>
      </c>
    </row>
    <row r="256" spans="2:65" s="2" customFormat="1" ht="21.75" customHeight="1">
      <c r="B256" s="246"/>
      <c r="C256" s="150" t="s">
        <v>579</v>
      </c>
      <c r="D256" s="150" t="s">
        <v>140</v>
      </c>
      <c r="E256" s="151" t="s">
        <v>1658</v>
      </c>
      <c r="F256" s="152" t="s">
        <v>1659</v>
      </c>
      <c r="G256" s="153" t="s">
        <v>1473</v>
      </c>
      <c r="H256" s="188">
        <v>0</v>
      </c>
      <c r="I256" s="155"/>
      <c r="J256" s="155">
        <f t="shared" si="40"/>
        <v>0</v>
      </c>
      <c r="K256" s="247"/>
      <c r="L256" s="39"/>
      <c r="M256" s="157" t="s">
        <v>1</v>
      </c>
      <c r="N256" s="234" t="s">
        <v>39</v>
      </c>
      <c r="O256" s="248">
        <v>0</v>
      </c>
      <c r="P256" s="248">
        <f t="shared" si="41"/>
        <v>0</v>
      </c>
      <c r="Q256" s="248">
        <v>0</v>
      </c>
      <c r="R256" s="248">
        <f t="shared" si="42"/>
        <v>0</v>
      </c>
      <c r="S256" s="248">
        <v>0</v>
      </c>
      <c r="T256" s="160">
        <f t="shared" si="43"/>
        <v>0</v>
      </c>
      <c r="AR256" s="161" t="s">
        <v>202</v>
      </c>
      <c r="AT256" s="161" t="s">
        <v>140</v>
      </c>
      <c r="AU256" s="161" t="s">
        <v>86</v>
      </c>
      <c r="AY256" s="211" t="s">
        <v>138</v>
      </c>
      <c r="BE256" s="249">
        <f t="shared" si="44"/>
        <v>0</v>
      </c>
      <c r="BF256" s="249">
        <f t="shared" si="45"/>
        <v>0</v>
      </c>
      <c r="BG256" s="249">
        <f t="shared" si="46"/>
        <v>0</v>
      </c>
      <c r="BH256" s="249">
        <f t="shared" si="47"/>
        <v>0</v>
      </c>
      <c r="BI256" s="249">
        <f t="shared" si="48"/>
        <v>0</v>
      </c>
      <c r="BJ256" s="211" t="s">
        <v>86</v>
      </c>
      <c r="BK256" s="249">
        <f t="shared" si="49"/>
        <v>0</v>
      </c>
      <c r="BL256" s="211" t="s">
        <v>202</v>
      </c>
      <c r="BM256" s="161" t="s">
        <v>2401</v>
      </c>
    </row>
    <row r="257" spans="2:65" s="2" customFormat="1" ht="21.75" customHeight="1">
      <c r="B257" s="246"/>
      <c r="C257" s="150" t="s">
        <v>583</v>
      </c>
      <c r="D257" s="150" t="s">
        <v>140</v>
      </c>
      <c r="E257" s="151" t="s">
        <v>1660</v>
      </c>
      <c r="F257" s="152" t="s">
        <v>1661</v>
      </c>
      <c r="G257" s="153" t="s">
        <v>1473</v>
      </c>
      <c r="H257" s="188">
        <v>0</v>
      </c>
      <c r="I257" s="155"/>
      <c r="J257" s="155">
        <f t="shared" si="40"/>
        <v>0</v>
      </c>
      <c r="K257" s="247"/>
      <c r="L257" s="39"/>
      <c r="M257" s="157" t="s">
        <v>1</v>
      </c>
      <c r="N257" s="234" t="s">
        <v>39</v>
      </c>
      <c r="O257" s="248">
        <v>0</v>
      </c>
      <c r="P257" s="248">
        <f t="shared" si="41"/>
        <v>0</v>
      </c>
      <c r="Q257" s="248">
        <v>0</v>
      </c>
      <c r="R257" s="248">
        <f t="shared" si="42"/>
        <v>0</v>
      </c>
      <c r="S257" s="248">
        <v>0</v>
      </c>
      <c r="T257" s="160">
        <f t="shared" si="43"/>
        <v>0</v>
      </c>
      <c r="AR257" s="161" t="s">
        <v>202</v>
      </c>
      <c r="AT257" s="161" t="s">
        <v>140</v>
      </c>
      <c r="AU257" s="161" t="s">
        <v>86</v>
      </c>
      <c r="AY257" s="211" t="s">
        <v>138</v>
      </c>
      <c r="BE257" s="249">
        <f t="shared" si="44"/>
        <v>0</v>
      </c>
      <c r="BF257" s="249">
        <f t="shared" si="45"/>
        <v>0</v>
      </c>
      <c r="BG257" s="249">
        <f t="shared" si="46"/>
        <v>0</v>
      </c>
      <c r="BH257" s="249">
        <f t="shared" si="47"/>
        <v>0</v>
      </c>
      <c r="BI257" s="249">
        <f t="shared" si="48"/>
        <v>0</v>
      </c>
      <c r="BJ257" s="211" t="s">
        <v>86</v>
      </c>
      <c r="BK257" s="249">
        <f t="shared" si="49"/>
        <v>0</v>
      </c>
      <c r="BL257" s="211" t="s">
        <v>202</v>
      </c>
      <c r="BM257" s="161" t="s">
        <v>2402</v>
      </c>
    </row>
    <row r="258" spans="2:65" s="2" customFormat="1" ht="21.75" customHeight="1">
      <c r="B258" s="246"/>
      <c r="C258" s="150" t="s">
        <v>587</v>
      </c>
      <c r="D258" s="150" t="s">
        <v>140</v>
      </c>
      <c r="E258" s="151" t="s">
        <v>1662</v>
      </c>
      <c r="F258" s="152" t="s">
        <v>1663</v>
      </c>
      <c r="G258" s="153" t="s">
        <v>1473</v>
      </c>
      <c r="H258" s="188">
        <v>0</v>
      </c>
      <c r="I258" s="155"/>
      <c r="J258" s="155">
        <f t="shared" si="40"/>
        <v>0</v>
      </c>
      <c r="K258" s="247"/>
      <c r="L258" s="39"/>
      <c r="M258" s="157" t="s">
        <v>1</v>
      </c>
      <c r="N258" s="234" t="s">
        <v>39</v>
      </c>
      <c r="O258" s="248">
        <v>0</v>
      </c>
      <c r="P258" s="248">
        <f t="shared" si="41"/>
        <v>0</v>
      </c>
      <c r="Q258" s="248">
        <v>0</v>
      </c>
      <c r="R258" s="248">
        <f t="shared" si="42"/>
        <v>0</v>
      </c>
      <c r="S258" s="248">
        <v>0</v>
      </c>
      <c r="T258" s="160">
        <f t="shared" si="43"/>
        <v>0</v>
      </c>
      <c r="AR258" s="161" t="s">
        <v>202</v>
      </c>
      <c r="AT258" s="161" t="s">
        <v>140</v>
      </c>
      <c r="AU258" s="161" t="s">
        <v>86</v>
      </c>
      <c r="AY258" s="211" t="s">
        <v>138</v>
      </c>
      <c r="BE258" s="249">
        <f t="shared" si="44"/>
        <v>0</v>
      </c>
      <c r="BF258" s="249">
        <f t="shared" si="45"/>
        <v>0</v>
      </c>
      <c r="BG258" s="249">
        <f t="shared" si="46"/>
        <v>0</v>
      </c>
      <c r="BH258" s="249">
        <f t="shared" si="47"/>
        <v>0</v>
      </c>
      <c r="BI258" s="249">
        <f t="shared" si="48"/>
        <v>0</v>
      </c>
      <c r="BJ258" s="211" t="s">
        <v>86</v>
      </c>
      <c r="BK258" s="249">
        <f t="shared" si="49"/>
        <v>0</v>
      </c>
      <c r="BL258" s="211" t="s">
        <v>202</v>
      </c>
      <c r="BM258" s="161" t="s">
        <v>2403</v>
      </c>
    </row>
    <row r="259" spans="2:65" s="2" customFormat="1" ht="21.75" customHeight="1">
      <c r="B259" s="246"/>
      <c r="C259" s="150" t="s">
        <v>591</v>
      </c>
      <c r="D259" s="150" t="s">
        <v>140</v>
      </c>
      <c r="E259" s="151" t="s">
        <v>1664</v>
      </c>
      <c r="F259" s="152" t="s">
        <v>1665</v>
      </c>
      <c r="G259" s="153" t="s">
        <v>1473</v>
      </c>
      <c r="H259" s="188">
        <v>0</v>
      </c>
      <c r="I259" s="155"/>
      <c r="J259" s="155">
        <f t="shared" si="40"/>
        <v>0</v>
      </c>
      <c r="K259" s="247"/>
      <c r="L259" s="39"/>
      <c r="M259" s="157" t="s">
        <v>1</v>
      </c>
      <c r="N259" s="234" t="s">
        <v>39</v>
      </c>
      <c r="O259" s="248">
        <v>0</v>
      </c>
      <c r="P259" s="248">
        <f t="shared" si="41"/>
        <v>0</v>
      </c>
      <c r="Q259" s="248">
        <v>0</v>
      </c>
      <c r="R259" s="248">
        <f t="shared" si="42"/>
        <v>0</v>
      </c>
      <c r="S259" s="248">
        <v>0</v>
      </c>
      <c r="T259" s="160">
        <f t="shared" si="43"/>
        <v>0</v>
      </c>
      <c r="AR259" s="161" t="s">
        <v>202</v>
      </c>
      <c r="AT259" s="161" t="s">
        <v>140</v>
      </c>
      <c r="AU259" s="161" t="s">
        <v>86</v>
      </c>
      <c r="AY259" s="211" t="s">
        <v>138</v>
      </c>
      <c r="BE259" s="249">
        <f t="shared" si="44"/>
        <v>0</v>
      </c>
      <c r="BF259" s="249">
        <f t="shared" si="45"/>
        <v>0</v>
      </c>
      <c r="BG259" s="249">
        <f t="shared" si="46"/>
        <v>0</v>
      </c>
      <c r="BH259" s="249">
        <f t="shared" si="47"/>
        <v>0</v>
      </c>
      <c r="BI259" s="249">
        <f t="shared" si="48"/>
        <v>0</v>
      </c>
      <c r="BJ259" s="211" t="s">
        <v>86</v>
      </c>
      <c r="BK259" s="249">
        <f t="shared" si="49"/>
        <v>0</v>
      </c>
      <c r="BL259" s="211" t="s">
        <v>202</v>
      </c>
      <c r="BM259" s="161" t="s">
        <v>2404</v>
      </c>
    </row>
    <row r="260" spans="2:65" s="2" customFormat="1" ht="21.75" customHeight="1">
      <c r="B260" s="246"/>
      <c r="C260" s="150" t="s">
        <v>595</v>
      </c>
      <c r="D260" s="150" t="s">
        <v>140</v>
      </c>
      <c r="E260" s="151" t="s">
        <v>1666</v>
      </c>
      <c r="F260" s="152" t="s">
        <v>1667</v>
      </c>
      <c r="G260" s="153" t="s">
        <v>1473</v>
      </c>
      <c r="H260" s="188">
        <v>0</v>
      </c>
      <c r="I260" s="155"/>
      <c r="J260" s="155">
        <f t="shared" si="40"/>
        <v>0</v>
      </c>
      <c r="K260" s="247"/>
      <c r="L260" s="39"/>
      <c r="M260" s="157" t="s">
        <v>1</v>
      </c>
      <c r="N260" s="234" t="s">
        <v>39</v>
      </c>
      <c r="O260" s="248">
        <v>0</v>
      </c>
      <c r="P260" s="248">
        <f t="shared" si="41"/>
        <v>0</v>
      </c>
      <c r="Q260" s="248">
        <v>0</v>
      </c>
      <c r="R260" s="248">
        <f t="shared" si="42"/>
        <v>0</v>
      </c>
      <c r="S260" s="248">
        <v>0</v>
      </c>
      <c r="T260" s="160">
        <f t="shared" si="43"/>
        <v>0</v>
      </c>
      <c r="AR260" s="161" t="s">
        <v>202</v>
      </c>
      <c r="AT260" s="161" t="s">
        <v>140</v>
      </c>
      <c r="AU260" s="161" t="s">
        <v>86</v>
      </c>
      <c r="AY260" s="211" t="s">
        <v>138</v>
      </c>
      <c r="BE260" s="249">
        <f t="shared" si="44"/>
        <v>0</v>
      </c>
      <c r="BF260" s="249">
        <f t="shared" si="45"/>
        <v>0</v>
      </c>
      <c r="BG260" s="249">
        <f t="shared" si="46"/>
        <v>0</v>
      </c>
      <c r="BH260" s="249">
        <f t="shared" si="47"/>
        <v>0</v>
      </c>
      <c r="BI260" s="249">
        <f t="shared" si="48"/>
        <v>0</v>
      </c>
      <c r="BJ260" s="211" t="s">
        <v>86</v>
      </c>
      <c r="BK260" s="249">
        <f t="shared" si="49"/>
        <v>0</v>
      </c>
      <c r="BL260" s="211" t="s">
        <v>202</v>
      </c>
      <c r="BM260" s="161" t="s">
        <v>2405</v>
      </c>
    </row>
    <row r="261" spans="2:65" s="2" customFormat="1" ht="24.2" customHeight="1">
      <c r="B261" s="246"/>
      <c r="C261" s="150" t="s">
        <v>599</v>
      </c>
      <c r="D261" s="150" t="s">
        <v>140</v>
      </c>
      <c r="E261" s="151" t="s">
        <v>1668</v>
      </c>
      <c r="F261" s="152" t="s">
        <v>1669</v>
      </c>
      <c r="G261" s="153" t="s">
        <v>1473</v>
      </c>
      <c r="H261" s="188">
        <v>0</v>
      </c>
      <c r="I261" s="155"/>
      <c r="J261" s="155">
        <f t="shared" si="40"/>
        <v>0</v>
      </c>
      <c r="K261" s="247"/>
      <c r="L261" s="39"/>
      <c r="M261" s="157" t="s">
        <v>1</v>
      </c>
      <c r="N261" s="234" t="s">
        <v>39</v>
      </c>
      <c r="O261" s="248">
        <v>0</v>
      </c>
      <c r="P261" s="248">
        <f t="shared" si="41"/>
        <v>0</v>
      </c>
      <c r="Q261" s="248">
        <v>0</v>
      </c>
      <c r="R261" s="248">
        <f t="shared" si="42"/>
        <v>0</v>
      </c>
      <c r="S261" s="248">
        <v>0</v>
      </c>
      <c r="T261" s="160">
        <f t="shared" si="43"/>
        <v>0</v>
      </c>
      <c r="AR261" s="161" t="s">
        <v>202</v>
      </c>
      <c r="AT261" s="161" t="s">
        <v>140</v>
      </c>
      <c r="AU261" s="161" t="s">
        <v>86</v>
      </c>
      <c r="AY261" s="211" t="s">
        <v>138</v>
      </c>
      <c r="BE261" s="249">
        <f t="shared" si="44"/>
        <v>0</v>
      </c>
      <c r="BF261" s="249">
        <f t="shared" si="45"/>
        <v>0</v>
      </c>
      <c r="BG261" s="249">
        <f t="shared" si="46"/>
        <v>0</v>
      </c>
      <c r="BH261" s="249">
        <f t="shared" si="47"/>
        <v>0</v>
      </c>
      <c r="BI261" s="249">
        <f t="shared" si="48"/>
        <v>0</v>
      </c>
      <c r="BJ261" s="211" t="s">
        <v>86</v>
      </c>
      <c r="BK261" s="249">
        <f t="shared" si="49"/>
        <v>0</v>
      </c>
      <c r="BL261" s="211" t="s">
        <v>202</v>
      </c>
      <c r="BM261" s="161" t="s">
        <v>2406</v>
      </c>
    </row>
    <row r="262" spans="2:65" s="2" customFormat="1" ht="24.2" customHeight="1">
      <c r="B262" s="246"/>
      <c r="C262" s="150" t="s">
        <v>603</v>
      </c>
      <c r="D262" s="150" t="s">
        <v>140</v>
      </c>
      <c r="E262" s="151" t="s">
        <v>1670</v>
      </c>
      <c r="F262" s="152" t="s">
        <v>1671</v>
      </c>
      <c r="G262" s="153" t="s">
        <v>1473</v>
      </c>
      <c r="H262" s="188">
        <v>0</v>
      </c>
      <c r="I262" s="155"/>
      <c r="J262" s="155">
        <f t="shared" si="40"/>
        <v>0</v>
      </c>
      <c r="K262" s="247"/>
      <c r="L262" s="39"/>
      <c r="M262" s="157" t="s">
        <v>1</v>
      </c>
      <c r="N262" s="234" t="s">
        <v>39</v>
      </c>
      <c r="O262" s="248">
        <v>0</v>
      </c>
      <c r="P262" s="248">
        <f t="shared" si="41"/>
        <v>0</v>
      </c>
      <c r="Q262" s="248">
        <v>0</v>
      </c>
      <c r="R262" s="248">
        <f t="shared" si="42"/>
        <v>0</v>
      </c>
      <c r="S262" s="248">
        <v>0</v>
      </c>
      <c r="T262" s="160">
        <f t="shared" si="43"/>
        <v>0</v>
      </c>
      <c r="AR262" s="161" t="s">
        <v>202</v>
      </c>
      <c r="AT262" s="161" t="s">
        <v>140</v>
      </c>
      <c r="AU262" s="161" t="s">
        <v>86</v>
      </c>
      <c r="AY262" s="211" t="s">
        <v>138</v>
      </c>
      <c r="BE262" s="249">
        <f t="shared" si="44"/>
        <v>0</v>
      </c>
      <c r="BF262" s="249">
        <f t="shared" si="45"/>
        <v>0</v>
      </c>
      <c r="BG262" s="249">
        <f t="shared" si="46"/>
        <v>0</v>
      </c>
      <c r="BH262" s="249">
        <f t="shared" si="47"/>
        <v>0</v>
      </c>
      <c r="BI262" s="249">
        <f t="shared" si="48"/>
        <v>0</v>
      </c>
      <c r="BJ262" s="211" t="s">
        <v>86</v>
      </c>
      <c r="BK262" s="249">
        <f t="shared" si="49"/>
        <v>0</v>
      </c>
      <c r="BL262" s="211" t="s">
        <v>202</v>
      </c>
      <c r="BM262" s="161" t="s">
        <v>2407</v>
      </c>
    </row>
    <row r="263" spans="2:65" s="2" customFormat="1" ht="16.5" customHeight="1">
      <c r="B263" s="246"/>
      <c r="C263" s="150" t="s">
        <v>607</v>
      </c>
      <c r="D263" s="150" t="s">
        <v>140</v>
      </c>
      <c r="E263" s="151" t="s">
        <v>1672</v>
      </c>
      <c r="F263" s="152" t="s">
        <v>1673</v>
      </c>
      <c r="G263" s="153" t="s">
        <v>1473</v>
      </c>
      <c r="H263" s="188">
        <v>0</v>
      </c>
      <c r="I263" s="155"/>
      <c r="J263" s="155">
        <f t="shared" si="40"/>
        <v>0</v>
      </c>
      <c r="K263" s="247"/>
      <c r="L263" s="39"/>
      <c r="M263" s="157" t="s">
        <v>1</v>
      </c>
      <c r="N263" s="234" t="s">
        <v>39</v>
      </c>
      <c r="O263" s="248">
        <v>0</v>
      </c>
      <c r="P263" s="248">
        <f t="shared" si="41"/>
        <v>0</v>
      </c>
      <c r="Q263" s="248">
        <v>0</v>
      </c>
      <c r="R263" s="248">
        <f t="shared" si="42"/>
        <v>0</v>
      </c>
      <c r="S263" s="248">
        <v>0</v>
      </c>
      <c r="T263" s="160">
        <f t="shared" si="43"/>
        <v>0</v>
      </c>
      <c r="AR263" s="161" t="s">
        <v>202</v>
      </c>
      <c r="AT263" s="161" t="s">
        <v>140</v>
      </c>
      <c r="AU263" s="161" t="s">
        <v>86</v>
      </c>
      <c r="AY263" s="211" t="s">
        <v>138</v>
      </c>
      <c r="BE263" s="249">
        <f t="shared" si="44"/>
        <v>0</v>
      </c>
      <c r="BF263" s="249">
        <f t="shared" si="45"/>
        <v>0</v>
      </c>
      <c r="BG263" s="249">
        <f t="shared" si="46"/>
        <v>0</v>
      </c>
      <c r="BH263" s="249">
        <f t="shared" si="47"/>
        <v>0</v>
      </c>
      <c r="BI263" s="249">
        <f t="shared" si="48"/>
        <v>0</v>
      </c>
      <c r="BJ263" s="211" t="s">
        <v>86</v>
      </c>
      <c r="BK263" s="249">
        <f t="shared" si="49"/>
        <v>0</v>
      </c>
      <c r="BL263" s="211" t="s">
        <v>202</v>
      </c>
      <c r="BM263" s="161" t="s">
        <v>2408</v>
      </c>
    </row>
    <row r="264" spans="2:65" s="2" customFormat="1" ht="16.5" customHeight="1">
      <c r="B264" s="246"/>
      <c r="C264" s="150" t="s">
        <v>611</v>
      </c>
      <c r="D264" s="150" t="s">
        <v>140</v>
      </c>
      <c r="E264" s="151" t="s">
        <v>1674</v>
      </c>
      <c r="F264" s="152" t="s">
        <v>1675</v>
      </c>
      <c r="G264" s="153" t="s">
        <v>1473</v>
      </c>
      <c r="H264" s="188">
        <v>0</v>
      </c>
      <c r="I264" s="155"/>
      <c r="J264" s="155">
        <f t="shared" si="40"/>
        <v>0</v>
      </c>
      <c r="K264" s="247"/>
      <c r="L264" s="39"/>
      <c r="M264" s="157" t="s">
        <v>1</v>
      </c>
      <c r="N264" s="234" t="s">
        <v>39</v>
      </c>
      <c r="O264" s="248">
        <v>0</v>
      </c>
      <c r="P264" s="248">
        <f t="shared" si="41"/>
        <v>0</v>
      </c>
      <c r="Q264" s="248">
        <v>0</v>
      </c>
      <c r="R264" s="248">
        <f t="shared" si="42"/>
        <v>0</v>
      </c>
      <c r="S264" s="248">
        <v>0</v>
      </c>
      <c r="T264" s="160">
        <f t="shared" si="43"/>
        <v>0</v>
      </c>
      <c r="AR264" s="161" t="s">
        <v>202</v>
      </c>
      <c r="AT264" s="161" t="s">
        <v>140</v>
      </c>
      <c r="AU264" s="161" t="s">
        <v>86</v>
      </c>
      <c r="AY264" s="211" t="s">
        <v>138</v>
      </c>
      <c r="BE264" s="249">
        <f t="shared" si="44"/>
        <v>0</v>
      </c>
      <c r="BF264" s="249">
        <f t="shared" si="45"/>
        <v>0</v>
      </c>
      <c r="BG264" s="249">
        <f t="shared" si="46"/>
        <v>0</v>
      </c>
      <c r="BH264" s="249">
        <f t="shared" si="47"/>
        <v>0</v>
      </c>
      <c r="BI264" s="249">
        <f t="shared" si="48"/>
        <v>0</v>
      </c>
      <c r="BJ264" s="211" t="s">
        <v>86</v>
      </c>
      <c r="BK264" s="249">
        <f t="shared" si="49"/>
        <v>0</v>
      </c>
      <c r="BL264" s="211" t="s">
        <v>202</v>
      </c>
      <c r="BM264" s="161" t="s">
        <v>2409</v>
      </c>
    </row>
    <row r="265" spans="2:65" s="2" customFormat="1" ht="16.5" customHeight="1">
      <c r="B265" s="246"/>
      <c r="C265" s="150" t="s">
        <v>615</v>
      </c>
      <c r="D265" s="150" t="s">
        <v>140</v>
      </c>
      <c r="E265" s="151" t="s">
        <v>1676</v>
      </c>
      <c r="F265" s="152" t="s">
        <v>1677</v>
      </c>
      <c r="G265" s="153" t="s">
        <v>1473</v>
      </c>
      <c r="H265" s="188">
        <v>0</v>
      </c>
      <c r="I265" s="155"/>
      <c r="J265" s="155">
        <f t="shared" si="40"/>
        <v>0</v>
      </c>
      <c r="K265" s="247"/>
      <c r="L265" s="39"/>
      <c r="M265" s="157" t="s">
        <v>1</v>
      </c>
      <c r="N265" s="234" t="s">
        <v>39</v>
      </c>
      <c r="O265" s="248">
        <v>0</v>
      </c>
      <c r="P265" s="248">
        <f t="shared" si="41"/>
        <v>0</v>
      </c>
      <c r="Q265" s="248">
        <v>0</v>
      </c>
      <c r="R265" s="248">
        <f t="shared" si="42"/>
        <v>0</v>
      </c>
      <c r="S265" s="248">
        <v>0</v>
      </c>
      <c r="T265" s="160">
        <f t="shared" si="43"/>
        <v>0</v>
      </c>
      <c r="AR265" s="161" t="s">
        <v>202</v>
      </c>
      <c r="AT265" s="161" t="s">
        <v>140</v>
      </c>
      <c r="AU265" s="161" t="s">
        <v>86</v>
      </c>
      <c r="AY265" s="211" t="s">
        <v>138</v>
      </c>
      <c r="BE265" s="249">
        <f t="shared" si="44"/>
        <v>0</v>
      </c>
      <c r="BF265" s="249">
        <f t="shared" si="45"/>
        <v>0</v>
      </c>
      <c r="BG265" s="249">
        <f t="shared" si="46"/>
        <v>0</v>
      </c>
      <c r="BH265" s="249">
        <f t="shared" si="47"/>
        <v>0</v>
      </c>
      <c r="BI265" s="249">
        <f t="shared" si="48"/>
        <v>0</v>
      </c>
      <c r="BJ265" s="211" t="s">
        <v>86</v>
      </c>
      <c r="BK265" s="249">
        <f t="shared" si="49"/>
        <v>0</v>
      </c>
      <c r="BL265" s="211" t="s">
        <v>202</v>
      </c>
      <c r="BM265" s="161" t="s">
        <v>2410</v>
      </c>
    </row>
    <row r="266" spans="2:65" s="2" customFormat="1" ht="16.5" customHeight="1">
      <c r="B266" s="246"/>
      <c r="C266" s="150" t="s">
        <v>619</v>
      </c>
      <c r="D266" s="150" t="s">
        <v>140</v>
      </c>
      <c r="E266" s="151" t="s">
        <v>1678</v>
      </c>
      <c r="F266" s="152" t="s">
        <v>1679</v>
      </c>
      <c r="G266" s="153" t="s">
        <v>1473</v>
      </c>
      <c r="H266" s="188">
        <v>0</v>
      </c>
      <c r="I266" s="155"/>
      <c r="J266" s="155">
        <f t="shared" si="40"/>
        <v>0</v>
      </c>
      <c r="K266" s="247"/>
      <c r="L266" s="39"/>
      <c r="M266" s="157" t="s">
        <v>1</v>
      </c>
      <c r="N266" s="234" t="s">
        <v>39</v>
      </c>
      <c r="O266" s="248">
        <v>0</v>
      </c>
      <c r="P266" s="248">
        <f t="shared" si="41"/>
        <v>0</v>
      </c>
      <c r="Q266" s="248">
        <v>0</v>
      </c>
      <c r="R266" s="248">
        <f t="shared" si="42"/>
        <v>0</v>
      </c>
      <c r="S266" s="248">
        <v>0</v>
      </c>
      <c r="T266" s="160">
        <f t="shared" si="43"/>
        <v>0</v>
      </c>
      <c r="AR266" s="161" t="s">
        <v>202</v>
      </c>
      <c r="AT266" s="161" t="s">
        <v>140</v>
      </c>
      <c r="AU266" s="161" t="s">
        <v>86</v>
      </c>
      <c r="AY266" s="211" t="s">
        <v>138</v>
      </c>
      <c r="BE266" s="249">
        <f t="shared" si="44"/>
        <v>0</v>
      </c>
      <c r="BF266" s="249">
        <f t="shared" si="45"/>
        <v>0</v>
      </c>
      <c r="BG266" s="249">
        <f t="shared" si="46"/>
        <v>0</v>
      </c>
      <c r="BH266" s="249">
        <f t="shared" si="47"/>
        <v>0</v>
      </c>
      <c r="BI266" s="249">
        <f t="shared" si="48"/>
        <v>0</v>
      </c>
      <c r="BJ266" s="211" t="s">
        <v>86</v>
      </c>
      <c r="BK266" s="249">
        <f t="shared" si="49"/>
        <v>0</v>
      </c>
      <c r="BL266" s="211" t="s">
        <v>202</v>
      </c>
      <c r="BM266" s="161" t="s">
        <v>2411</v>
      </c>
    </row>
    <row r="267" spans="2:65" s="2" customFormat="1" ht="37.9" customHeight="1">
      <c r="B267" s="246"/>
      <c r="C267" s="150" t="s">
        <v>623</v>
      </c>
      <c r="D267" s="150" t="s">
        <v>140</v>
      </c>
      <c r="E267" s="151" t="s">
        <v>1680</v>
      </c>
      <c r="F267" s="152" t="s">
        <v>1681</v>
      </c>
      <c r="G267" s="153" t="s">
        <v>1473</v>
      </c>
      <c r="H267" s="188">
        <v>0</v>
      </c>
      <c r="I267" s="155"/>
      <c r="J267" s="155">
        <f t="shared" si="40"/>
        <v>0</v>
      </c>
      <c r="K267" s="247"/>
      <c r="L267" s="39"/>
      <c r="M267" s="157" t="s">
        <v>1</v>
      </c>
      <c r="N267" s="234" t="s">
        <v>39</v>
      </c>
      <c r="O267" s="248">
        <v>0</v>
      </c>
      <c r="P267" s="248">
        <f t="shared" si="41"/>
        <v>0</v>
      </c>
      <c r="Q267" s="248">
        <v>0</v>
      </c>
      <c r="R267" s="248">
        <f t="shared" si="42"/>
        <v>0</v>
      </c>
      <c r="S267" s="248">
        <v>0</v>
      </c>
      <c r="T267" s="160">
        <f t="shared" si="43"/>
        <v>0</v>
      </c>
      <c r="AR267" s="161" t="s">
        <v>202</v>
      </c>
      <c r="AT267" s="161" t="s">
        <v>140</v>
      </c>
      <c r="AU267" s="161" t="s">
        <v>86</v>
      </c>
      <c r="AY267" s="211" t="s">
        <v>138</v>
      </c>
      <c r="BE267" s="249">
        <f t="shared" si="44"/>
        <v>0</v>
      </c>
      <c r="BF267" s="249">
        <f t="shared" si="45"/>
        <v>0</v>
      </c>
      <c r="BG267" s="249">
        <f t="shared" si="46"/>
        <v>0</v>
      </c>
      <c r="BH267" s="249">
        <f t="shared" si="47"/>
        <v>0</v>
      </c>
      <c r="BI267" s="249">
        <f t="shared" si="48"/>
        <v>0</v>
      </c>
      <c r="BJ267" s="211" t="s">
        <v>86</v>
      </c>
      <c r="BK267" s="249">
        <f t="shared" si="49"/>
        <v>0</v>
      </c>
      <c r="BL267" s="211" t="s">
        <v>202</v>
      </c>
      <c r="BM267" s="161" t="s">
        <v>2412</v>
      </c>
    </row>
    <row r="268" spans="2:65" s="2" customFormat="1" ht="21.75" customHeight="1">
      <c r="B268" s="246"/>
      <c r="C268" s="150" t="s">
        <v>627</v>
      </c>
      <c r="D268" s="150" t="s">
        <v>140</v>
      </c>
      <c r="E268" s="151" t="s">
        <v>1682</v>
      </c>
      <c r="F268" s="152" t="s">
        <v>1683</v>
      </c>
      <c r="G268" s="153" t="s">
        <v>143</v>
      </c>
      <c r="H268" s="188">
        <v>0</v>
      </c>
      <c r="I268" s="155"/>
      <c r="J268" s="155">
        <f t="shared" si="40"/>
        <v>0</v>
      </c>
      <c r="K268" s="247"/>
      <c r="L268" s="39"/>
      <c r="M268" s="157" t="s">
        <v>1</v>
      </c>
      <c r="N268" s="234" t="s">
        <v>39</v>
      </c>
      <c r="O268" s="248">
        <v>0</v>
      </c>
      <c r="P268" s="248">
        <f t="shared" si="41"/>
        <v>0</v>
      </c>
      <c r="Q268" s="248">
        <v>0</v>
      </c>
      <c r="R268" s="248">
        <f t="shared" si="42"/>
        <v>0</v>
      </c>
      <c r="S268" s="248">
        <v>0</v>
      </c>
      <c r="T268" s="160">
        <f t="shared" si="43"/>
        <v>0</v>
      </c>
      <c r="AR268" s="161" t="s">
        <v>202</v>
      </c>
      <c r="AT268" s="161" t="s">
        <v>140</v>
      </c>
      <c r="AU268" s="161" t="s">
        <v>86</v>
      </c>
      <c r="AY268" s="211" t="s">
        <v>138</v>
      </c>
      <c r="BE268" s="249">
        <f t="shared" si="44"/>
        <v>0</v>
      </c>
      <c r="BF268" s="249">
        <f t="shared" si="45"/>
        <v>0</v>
      </c>
      <c r="BG268" s="249">
        <f t="shared" si="46"/>
        <v>0</v>
      </c>
      <c r="BH268" s="249">
        <f t="shared" si="47"/>
        <v>0</v>
      </c>
      <c r="BI268" s="249">
        <f t="shared" si="48"/>
        <v>0</v>
      </c>
      <c r="BJ268" s="211" t="s">
        <v>86</v>
      </c>
      <c r="BK268" s="249">
        <f t="shared" si="49"/>
        <v>0</v>
      </c>
      <c r="BL268" s="211" t="s">
        <v>202</v>
      </c>
      <c r="BM268" s="161" t="s">
        <v>2413</v>
      </c>
    </row>
    <row r="269" spans="2:65" s="2" customFormat="1" ht="21.75" customHeight="1">
      <c r="B269" s="246"/>
      <c r="C269" s="150" t="s">
        <v>631</v>
      </c>
      <c r="D269" s="150" t="s">
        <v>140</v>
      </c>
      <c r="E269" s="151" t="s">
        <v>1684</v>
      </c>
      <c r="F269" s="152" t="s">
        <v>1685</v>
      </c>
      <c r="G269" s="153" t="s">
        <v>143</v>
      </c>
      <c r="H269" s="188">
        <v>0</v>
      </c>
      <c r="I269" s="155"/>
      <c r="J269" s="155">
        <f t="shared" si="40"/>
        <v>0</v>
      </c>
      <c r="K269" s="247"/>
      <c r="L269" s="39"/>
      <c r="M269" s="157" t="s">
        <v>1</v>
      </c>
      <c r="N269" s="234" t="s">
        <v>39</v>
      </c>
      <c r="O269" s="248">
        <v>0</v>
      </c>
      <c r="P269" s="248">
        <f t="shared" si="41"/>
        <v>0</v>
      </c>
      <c r="Q269" s="248">
        <v>0</v>
      </c>
      <c r="R269" s="248">
        <f t="shared" si="42"/>
        <v>0</v>
      </c>
      <c r="S269" s="248">
        <v>0</v>
      </c>
      <c r="T269" s="160">
        <f t="shared" si="43"/>
        <v>0</v>
      </c>
      <c r="AR269" s="161" t="s">
        <v>202</v>
      </c>
      <c r="AT269" s="161" t="s">
        <v>140</v>
      </c>
      <c r="AU269" s="161" t="s">
        <v>86</v>
      </c>
      <c r="AY269" s="211" t="s">
        <v>138</v>
      </c>
      <c r="BE269" s="249">
        <f t="shared" si="44"/>
        <v>0</v>
      </c>
      <c r="BF269" s="249">
        <f t="shared" si="45"/>
        <v>0</v>
      </c>
      <c r="BG269" s="249">
        <f t="shared" si="46"/>
        <v>0</v>
      </c>
      <c r="BH269" s="249">
        <f t="shared" si="47"/>
        <v>0</v>
      </c>
      <c r="BI269" s="249">
        <f t="shared" si="48"/>
        <v>0</v>
      </c>
      <c r="BJ269" s="211" t="s">
        <v>86</v>
      </c>
      <c r="BK269" s="249">
        <f t="shared" si="49"/>
        <v>0</v>
      </c>
      <c r="BL269" s="211" t="s">
        <v>202</v>
      </c>
      <c r="BM269" s="161" t="s">
        <v>2414</v>
      </c>
    </row>
    <row r="270" spans="2:65" s="2" customFormat="1" ht="16.5" customHeight="1">
      <c r="B270" s="246"/>
      <c r="C270" s="150" t="s">
        <v>635</v>
      </c>
      <c r="D270" s="150" t="s">
        <v>140</v>
      </c>
      <c r="E270" s="151" t="s">
        <v>1686</v>
      </c>
      <c r="F270" s="152" t="s">
        <v>1687</v>
      </c>
      <c r="G270" s="153" t="s">
        <v>519</v>
      </c>
      <c r="H270" s="188">
        <v>0</v>
      </c>
      <c r="I270" s="155"/>
      <c r="J270" s="155">
        <f t="shared" si="40"/>
        <v>0</v>
      </c>
      <c r="K270" s="247"/>
      <c r="L270" s="39"/>
      <c r="M270" s="157" t="s">
        <v>1</v>
      </c>
      <c r="N270" s="234" t="s">
        <v>39</v>
      </c>
      <c r="O270" s="248">
        <v>0</v>
      </c>
      <c r="P270" s="248">
        <f t="shared" si="41"/>
        <v>0</v>
      </c>
      <c r="Q270" s="248">
        <v>0</v>
      </c>
      <c r="R270" s="248">
        <f t="shared" si="42"/>
        <v>0</v>
      </c>
      <c r="S270" s="248">
        <v>0</v>
      </c>
      <c r="T270" s="160">
        <f t="shared" si="43"/>
        <v>0</v>
      </c>
      <c r="AR270" s="161" t="s">
        <v>202</v>
      </c>
      <c r="AT270" s="161" t="s">
        <v>140</v>
      </c>
      <c r="AU270" s="161" t="s">
        <v>86</v>
      </c>
      <c r="AY270" s="211" t="s">
        <v>138</v>
      </c>
      <c r="BE270" s="249">
        <f t="shared" si="44"/>
        <v>0</v>
      </c>
      <c r="BF270" s="249">
        <f t="shared" si="45"/>
        <v>0</v>
      </c>
      <c r="BG270" s="249">
        <f t="shared" si="46"/>
        <v>0</v>
      </c>
      <c r="BH270" s="249">
        <f t="shared" si="47"/>
        <v>0</v>
      </c>
      <c r="BI270" s="249">
        <f t="shared" si="48"/>
        <v>0</v>
      </c>
      <c r="BJ270" s="211" t="s">
        <v>86</v>
      </c>
      <c r="BK270" s="249">
        <f t="shared" si="49"/>
        <v>0</v>
      </c>
      <c r="BL270" s="211" t="s">
        <v>202</v>
      </c>
      <c r="BM270" s="161" t="s">
        <v>2415</v>
      </c>
    </row>
    <row r="271" spans="2:65" s="2" customFormat="1" ht="24.2" customHeight="1">
      <c r="B271" s="246"/>
      <c r="C271" s="150" t="s">
        <v>639</v>
      </c>
      <c r="D271" s="150" t="s">
        <v>140</v>
      </c>
      <c r="E271" s="151" t="s">
        <v>1688</v>
      </c>
      <c r="F271" s="152" t="s">
        <v>1689</v>
      </c>
      <c r="G271" s="153" t="s">
        <v>209</v>
      </c>
      <c r="H271" s="188">
        <v>0</v>
      </c>
      <c r="I271" s="155"/>
      <c r="J271" s="155">
        <f t="shared" si="40"/>
        <v>0</v>
      </c>
      <c r="K271" s="247"/>
      <c r="L271" s="39"/>
      <c r="M271" s="157" t="s">
        <v>1</v>
      </c>
      <c r="N271" s="234" t="s">
        <v>39</v>
      </c>
      <c r="O271" s="248">
        <v>0</v>
      </c>
      <c r="P271" s="248">
        <f t="shared" si="41"/>
        <v>0</v>
      </c>
      <c r="Q271" s="248">
        <v>0</v>
      </c>
      <c r="R271" s="248">
        <f t="shared" si="42"/>
        <v>0</v>
      </c>
      <c r="S271" s="248">
        <v>0</v>
      </c>
      <c r="T271" s="160">
        <f t="shared" si="43"/>
        <v>0</v>
      </c>
      <c r="AR271" s="161" t="s">
        <v>202</v>
      </c>
      <c r="AT271" s="161" t="s">
        <v>140</v>
      </c>
      <c r="AU271" s="161" t="s">
        <v>86</v>
      </c>
      <c r="AY271" s="211" t="s">
        <v>138</v>
      </c>
      <c r="BE271" s="249">
        <f t="shared" si="44"/>
        <v>0</v>
      </c>
      <c r="BF271" s="249">
        <f t="shared" si="45"/>
        <v>0</v>
      </c>
      <c r="BG271" s="249">
        <f t="shared" si="46"/>
        <v>0</v>
      </c>
      <c r="BH271" s="249">
        <f t="shared" si="47"/>
        <v>0</v>
      </c>
      <c r="BI271" s="249">
        <f t="shared" si="48"/>
        <v>0</v>
      </c>
      <c r="BJ271" s="211" t="s">
        <v>86</v>
      </c>
      <c r="BK271" s="249">
        <f t="shared" si="49"/>
        <v>0</v>
      </c>
      <c r="BL271" s="211" t="s">
        <v>202</v>
      </c>
      <c r="BM271" s="161" t="s">
        <v>2416</v>
      </c>
    </row>
    <row r="272" spans="2:65" s="239" customFormat="1" ht="22.9" customHeight="1">
      <c r="B272" s="240"/>
      <c r="D272" s="138" t="s">
        <v>72</v>
      </c>
      <c r="E272" s="147" t="s">
        <v>1690</v>
      </c>
      <c r="F272" s="147" t="s">
        <v>1691</v>
      </c>
      <c r="J272" s="245">
        <f>BK272</f>
        <v>0</v>
      </c>
      <c r="L272" s="240"/>
      <c r="M272" s="242"/>
      <c r="P272" s="243">
        <f>SUM(P273:P274)</f>
        <v>0</v>
      </c>
      <c r="R272" s="243">
        <f>SUM(R273:R274)</f>
        <v>0</v>
      </c>
      <c r="T272" s="244">
        <f>SUM(T273:T274)</f>
        <v>0</v>
      </c>
      <c r="AR272" s="138" t="s">
        <v>86</v>
      </c>
      <c r="AT272" s="145" t="s">
        <v>72</v>
      </c>
      <c r="AU272" s="145" t="s">
        <v>80</v>
      </c>
      <c r="AY272" s="138" t="s">
        <v>138</v>
      </c>
      <c r="BK272" s="146">
        <f>SUM(BK273:BK274)</f>
        <v>0</v>
      </c>
    </row>
    <row r="273" spans="2:65" s="2" customFormat="1" ht="16.5" customHeight="1">
      <c r="B273" s="246"/>
      <c r="C273" s="150" t="s">
        <v>643</v>
      </c>
      <c r="D273" s="150" t="s">
        <v>140</v>
      </c>
      <c r="E273" s="151" t="s">
        <v>1692</v>
      </c>
      <c r="F273" s="152" t="s">
        <v>1693</v>
      </c>
      <c r="G273" s="153" t="s">
        <v>143</v>
      </c>
      <c r="H273" s="188">
        <v>0</v>
      </c>
      <c r="I273" s="155"/>
      <c r="J273" s="155">
        <f>ROUND(I273*H273,2)</f>
        <v>0</v>
      </c>
      <c r="K273" s="247"/>
      <c r="L273" s="39"/>
      <c r="M273" s="157" t="s">
        <v>1</v>
      </c>
      <c r="N273" s="234" t="s">
        <v>39</v>
      </c>
      <c r="O273" s="248">
        <v>0</v>
      </c>
      <c r="P273" s="248">
        <f>O273*H273</f>
        <v>0</v>
      </c>
      <c r="Q273" s="248">
        <v>0</v>
      </c>
      <c r="R273" s="248">
        <f>Q273*H273</f>
        <v>0</v>
      </c>
      <c r="S273" s="248">
        <v>0</v>
      </c>
      <c r="T273" s="160">
        <f>S273*H273</f>
        <v>0</v>
      </c>
      <c r="AR273" s="161" t="s">
        <v>202</v>
      </c>
      <c r="AT273" s="161" t="s">
        <v>140</v>
      </c>
      <c r="AU273" s="161" t="s">
        <v>86</v>
      </c>
      <c r="AY273" s="211" t="s">
        <v>138</v>
      </c>
      <c r="BE273" s="249">
        <f>IF(N273="základná",J273,0)</f>
        <v>0</v>
      </c>
      <c r="BF273" s="249">
        <f>IF(N273="znížená",J273,0)</f>
        <v>0</v>
      </c>
      <c r="BG273" s="249">
        <f>IF(N273="zákl. prenesená",J273,0)</f>
        <v>0</v>
      </c>
      <c r="BH273" s="249">
        <f>IF(N273="zníž. prenesená",J273,0)</f>
        <v>0</v>
      </c>
      <c r="BI273" s="249">
        <f>IF(N273="nulová",J273,0)</f>
        <v>0</v>
      </c>
      <c r="BJ273" s="211" t="s">
        <v>86</v>
      </c>
      <c r="BK273" s="249">
        <f>ROUND(I273*H273,2)</f>
        <v>0</v>
      </c>
      <c r="BL273" s="211" t="s">
        <v>202</v>
      </c>
      <c r="BM273" s="161" t="s">
        <v>2417</v>
      </c>
    </row>
    <row r="274" spans="2:65" s="2" customFormat="1" ht="24.2" customHeight="1">
      <c r="B274" s="246"/>
      <c r="C274" s="150" t="s">
        <v>647</v>
      </c>
      <c r="D274" s="150" t="s">
        <v>140</v>
      </c>
      <c r="E274" s="151" t="s">
        <v>1694</v>
      </c>
      <c r="F274" s="152" t="s">
        <v>1695</v>
      </c>
      <c r="G274" s="153" t="s">
        <v>209</v>
      </c>
      <c r="H274" s="188">
        <v>0</v>
      </c>
      <c r="I274" s="155"/>
      <c r="J274" s="155">
        <f>ROUND(I274*H274,2)</f>
        <v>0</v>
      </c>
      <c r="K274" s="247"/>
      <c r="L274" s="39"/>
      <c r="M274" s="157" t="s">
        <v>1</v>
      </c>
      <c r="N274" s="234" t="s">
        <v>39</v>
      </c>
      <c r="O274" s="248">
        <v>0</v>
      </c>
      <c r="P274" s="248">
        <f>O274*H274</f>
        <v>0</v>
      </c>
      <c r="Q274" s="248">
        <v>0</v>
      </c>
      <c r="R274" s="248">
        <f>Q274*H274</f>
        <v>0</v>
      </c>
      <c r="S274" s="248">
        <v>0</v>
      </c>
      <c r="T274" s="160">
        <f>S274*H274</f>
        <v>0</v>
      </c>
      <c r="AR274" s="161" t="s">
        <v>202</v>
      </c>
      <c r="AT274" s="161" t="s">
        <v>140</v>
      </c>
      <c r="AU274" s="161" t="s">
        <v>86</v>
      </c>
      <c r="AY274" s="211" t="s">
        <v>138</v>
      </c>
      <c r="BE274" s="249">
        <f>IF(N274="základná",J274,0)</f>
        <v>0</v>
      </c>
      <c r="BF274" s="249">
        <f>IF(N274="znížená",J274,0)</f>
        <v>0</v>
      </c>
      <c r="BG274" s="249">
        <f>IF(N274="zákl. prenesená",J274,0)</f>
        <v>0</v>
      </c>
      <c r="BH274" s="249">
        <f>IF(N274="zníž. prenesená",J274,0)</f>
        <v>0</v>
      </c>
      <c r="BI274" s="249">
        <f>IF(N274="nulová",J274,0)</f>
        <v>0</v>
      </c>
      <c r="BJ274" s="211" t="s">
        <v>86</v>
      </c>
      <c r="BK274" s="249">
        <f>ROUND(I274*H274,2)</f>
        <v>0</v>
      </c>
      <c r="BL274" s="211" t="s">
        <v>202</v>
      </c>
      <c r="BM274" s="161" t="s">
        <v>2418</v>
      </c>
    </row>
    <row r="275" spans="2:65" s="239" customFormat="1" ht="22.9" customHeight="1">
      <c r="B275" s="240"/>
      <c r="D275" s="138" t="s">
        <v>72</v>
      </c>
      <c r="E275" s="147" t="s">
        <v>1696</v>
      </c>
      <c r="F275" s="147" t="s">
        <v>1697</v>
      </c>
      <c r="J275" s="245">
        <f>BK275</f>
        <v>0</v>
      </c>
      <c r="L275" s="240"/>
      <c r="M275" s="242"/>
      <c r="P275" s="243">
        <f>SUM(P276:P333)</f>
        <v>0</v>
      </c>
      <c r="R275" s="243">
        <f>SUM(R276:R333)</f>
        <v>0</v>
      </c>
      <c r="T275" s="244">
        <f>SUM(T276:T333)</f>
        <v>0</v>
      </c>
      <c r="AR275" s="138" t="s">
        <v>86</v>
      </c>
      <c r="AT275" s="145" t="s">
        <v>72</v>
      </c>
      <c r="AU275" s="145" t="s">
        <v>80</v>
      </c>
      <c r="AY275" s="138" t="s">
        <v>138</v>
      </c>
      <c r="BK275" s="146">
        <f>SUM(BK276:BK333)</f>
        <v>0</v>
      </c>
    </row>
    <row r="276" spans="2:65" s="2" customFormat="1" ht="21.75" customHeight="1">
      <c r="B276" s="246"/>
      <c r="C276" s="150" t="s">
        <v>651</v>
      </c>
      <c r="D276" s="150" t="s">
        <v>140</v>
      </c>
      <c r="E276" s="151" t="s">
        <v>1698</v>
      </c>
      <c r="F276" s="152" t="s">
        <v>1699</v>
      </c>
      <c r="G276" s="153" t="s">
        <v>1473</v>
      </c>
      <c r="H276" s="188">
        <v>0</v>
      </c>
      <c r="I276" s="155"/>
      <c r="J276" s="155">
        <f t="shared" ref="J276:J333" si="50">ROUND(I276*H276,2)</f>
        <v>0</v>
      </c>
      <c r="K276" s="247"/>
      <c r="L276" s="39"/>
      <c r="M276" s="157" t="s">
        <v>1</v>
      </c>
      <c r="N276" s="234" t="s">
        <v>39</v>
      </c>
      <c r="O276" s="248">
        <v>0</v>
      </c>
      <c r="P276" s="248">
        <f t="shared" ref="P276:P333" si="51">O276*H276</f>
        <v>0</v>
      </c>
      <c r="Q276" s="248">
        <v>0</v>
      </c>
      <c r="R276" s="248">
        <f t="shared" ref="R276:R333" si="52">Q276*H276</f>
        <v>0</v>
      </c>
      <c r="S276" s="248">
        <v>0</v>
      </c>
      <c r="T276" s="160">
        <f t="shared" ref="T276:T333" si="53">S276*H276</f>
        <v>0</v>
      </c>
      <c r="AR276" s="161" t="s">
        <v>202</v>
      </c>
      <c r="AT276" s="161" t="s">
        <v>140</v>
      </c>
      <c r="AU276" s="161" t="s">
        <v>86</v>
      </c>
      <c r="AY276" s="211" t="s">
        <v>138</v>
      </c>
      <c r="BE276" s="249">
        <f t="shared" ref="BE276:BE333" si="54">IF(N276="základná",J276,0)</f>
        <v>0</v>
      </c>
      <c r="BF276" s="249">
        <f t="shared" ref="BF276:BF333" si="55">IF(N276="znížená",J276,0)</f>
        <v>0</v>
      </c>
      <c r="BG276" s="249">
        <f t="shared" ref="BG276:BG333" si="56">IF(N276="zákl. prenesená",J276,0)</f>
        <v>0</v>
      </c>
      <c r="BH276" s="249">
        <f t="shared" ref="BH276:BH333" si="57">IF(N276="zníž. prenesená",J276,0)</f>
        <v>0</v>
      </c>
      <c r="BI276" s="249">
        <f t="shared" ref="BI276:BI333" si="58">IF(N276="nulová",J276,0)</f>
        <v>0</v>
      </c>
      <c r="BJ276" s="211" t="s">
        <v>86</v>
      </c>
      <c r="BK276" s="249">
        <f t="shared" ref="BK276:BK333" si="59">ROUND(I276*H276,2)</f>
        <v>0</v>
      </c>
      <c r="BL276" s="211" t="s">
        <v>202</v>
      </c>
      <c r="BM276" s="161" t="s">
        <v>2419</v>
      </c>
    </row>
    <row r="277" spans="2:65" s="2" customFormat="1" ht="16.5" customHeight="1">
      <c r="B277" s="246"/>
      <c r="C277" s="150" t="s">
        <v>655</v>
      </c>
      <c r="D277" s="150" t="s">
        <v>140</v>
      </c>
      <c r="E277" s="151" t="s">
        <v>1700</v>
      </c>
      <c r="F277" s="152" t="s">
        <v>1701</v>
      </c>
      <c r="G277" s="153" t="s">
        <v>1473</v>
      </c>
      <c r="H277" s="188">
        <v>0</v>
      </c>
      <c r="I277" s="155"/>
      <c r="J277" s="155">
        <f t="shared" si="50"/>
        <v>0</v>
      </c>
      <c r="K277" s="247"/>
      <c r="L277" s="39"/>
      <c r="M277" s="157" t="s">
        <v>1</v>
      </c>
      <c r="N277" s="234" t="s">
        <v>39</v>
      </c>
      <c r="O277" s="248">
        <v>0</v>
      </c>
      <c r="P277" s="248">
        <f t="shared" si="51"/>
        <v>0</v>
      </c>
      <c r="Q277" s="248">
        <v>0</v>
      </c>
      <c r="R277" s="248">
        <f t="shared" si="52"/>
        <v>0</v>
      </c>
      <c r="S277" s="248">
        <v>0</v>
      </c>
      <c r="T277" s="160">
        <f t="shared" si="53"/>
        <v>0</v>
      </c>
      <c r="AR277" s="161" t="s">
        <v>202</v>
      </c>
      <c r="AT277" s="161" t="s">
        <v>140</v>
      </c>
      <c r="AU277" s="161" t="s">
        <v>86</v>
      </c>
      <c r="AY277" s="211" t="s">
        <v>138</v>
      </c>
      <c r="BE277" s="249">
        <f t="shared" si="54"/>
        <v>0</v>
      </c>
      <c r="BF277" s="249">
        <f t="shared" si="55"/>
        <v>0</v>
      </c>
      <c r="BG277" s="249">
        <f t="shared" si="56"/>
        <v>0</v>
      </c>
      <c r="BH277" s="249">
        <f t="shared" si="57"/>
        <v>0</v>
      </c>
      <c r="BI277" s="249">
        <f t="shared" si="58"/>
        <v>0</v>
      </c>
      <c r="BJ277" s="211" t="s">
        <v>86</v>
      </c>
      <c r="BK277" s="249">
        <f t="shared" si="59"/>
        <v>0</v>
      </c>
      <c r="BL277" s="211" t="s">
        <v>202</v>
      </c>
      <c r="BM277" s="161" t="s">
        <v>2420</v>
      </c>
    </row>
    <row r="278" spans="2:65" s="2" customFormat="1" ht="16.5" customHeight="1">
      <c r="B278" s="246"/>
      <c r="C278" s="150" t="s">
        <v>659</v>
      </c>
      <c r="D278" s="150" t="s">
        <v>140</v>
      </c>
      <c r="E278" s="151" t="s">
        <v>1702</v>
      </c>
      <c r="F278" s="152" t="s">
        <v>1703</v>
      </c>
      <c r="G278" s="153" t="s">
        <v>1473</v>
      </c>
      <c r="H278" s="188">
        <v>0</v>
      </c>
      <c r="I278" s="155"/>
      <c r="J278" s="155">
        <f t="shared" si="50"/>
        <v>0</v>
      </c>
      <c r="K278" s="247"/>
      <c r="L278" s="39"/>
      <c r="M278" s="157" t="s">
        <v>1</v>
      </c>
      <c r="N278" s="234" t="s">
        <v>39</v>
      </c>
      <c r="O278" s="248">
        <v>0</v>
      </c>
      <c r="P278" s="248">
        <f t="shared" si="51"/>
        <v>0</v>
      </c>
      <c r="Q278" s="248">
        <v>0</v>
      </c>
      <c r="R278" s="248">
        <f t="shared" si="52"/>
        <v>0</v>
      </c>
      <c r="S278" s="248">
        <v>0</v>
      </c>
      <c r="T278" s="160">
        <f t="shared" si="53"/>
        <v>0</v>
      </c>
      <c r="AR278" s="161" t="s">
        <v>202</v>
      </c>
      <c r="AT278" s="161" t="s">
        <v>140</v>
      </c>
      <c r="AU278" s="161" t="s">
        <v>86</v>
      </c>
      <c r="AY278" s="211" t="s">
        <v>138</v>
      </c>
      <c r="BE278" s="249">
        <f t="shared" si="54"/>
        <v>0</v>
      </c>
      <c r="BF278" s="249">
        <f t="shared" si="55"/>
        <v>0</v>
      </c>
      <c r="BG278" s="249">
        <f t="shared" si="56"/>
        <v>0</v>
      </c>
      <c r="BH278" s="249">
        <f t="shared" si="57"/>
        <v>0</v>
      </c>
      <c r="BI278" s="249">
        <f t="shared" si="58"/>
        <v>0</v>
      </c>
      <c r="BJ278" s="211" t="s">
        <v>86</v>
      </c>
      <c r="BK278" s="249">
        <f t="shared" si="59"/>
        <v>0</v>
      </c>
      <c r="BL278" s="211" t="s">
        <v>202</v>
      </c>
      <c r="BM278" s="161" t="s">
        <v>2421</v>
      </c>
    </row>
    <row r="279" spans="2:65" s="2" customFormat="1" ht="21.75" customHeight="1">
      <c r="B279" s="246"/>
      <c r="C279" s="150" t="s">
        <v>663</v>
      </c>
      <c r="D279" s="150" t="s">
        <v>140</v>
      </c>
      <c r="E279" s="151" t="s">
        <v>1704</v>
      </c>
      <c r="F279" s="152" t="s">
        <v>1705</v>
      </c>
      <c r="G279" s="153" t="s">
        <v>1473</v>
      </c>
      <c r="H279" s="188">
        <v>0</v>
      </c>
      <c r="I279" s="155"/>
      <c r="J279" s="155">
        <f t="shared" si="50"/>
        <v>0</v>
      </c>
      <c r="K279" s="247"/>
      <c r="L279" s="39"/>
      <c r="M279" s="157" t="s">
        <v>1</v>
      </c>
      <c r="N279" s="234" t="s">
        <v>39</v>
      </c>
      <c r="O279" s="248">
        <v>0</v>
      </c>
      <c r="P279" s="248">
        <f t="shared" si="51"/>
        <v>0</v>
      </c>
      <c r="Q279" s="248">
        <v>0</v>
      </c>
      <c r="R279" s="248">
        <f t="shared" si="52"/>
        <v>0</v>
      </c>
      <c r="S279" s="248">
        <v>0</v>
      </c>
      <c r="T279" s="160">
        <f t="shared" si="53"/>
        <v>0</v>
      </c>
      <c r="AR279" s="161" t="s">
        <v>202</v>
      </c>
      <c r="AT279" s="161" t="s">
        <v>140</v>
      </c>
      <c r="AU279" s="161" t="s">
        <v>86</v>
      </c>
      <c r="AY279" s="211" t="s">
        <v>138</v>
      </c>
      <c r="BE279" s="249">
        <f t="shared" si="54"/>
        <v>0</v>
      </c>
      <c r="BF279" s="249">
        <f t="shared" si="55"/>
        <v>0</v>
      </c>
      <c r="BG279" s="249">
        <f t="shared" si="56"/>
        <v>0</v>
      </c>
      <c r="BH279" s="249">
        <f t="shared" si="57"/>
        <v>0</v>
      </c>
      <c r="BI279" s="249">
        <f t="shared" si="58"/>
        <v>0</v>
      </c>
      <c r="BJ279" s="211" t="s">
        <v>86</v>
      </c>
      <c r="BK279" s="249">
        <f t="shared" si="59"/>
        <v>0</v>
      </c>
      <c r="BL279" s="211" t="s">
        <v>202</v>
      </c>
      <c r="BM279" s="161" t="s">
        <v>2422</v>
      </c>
    </row>
    <row r="280" spans="2:65" s="2" customFormat="1" ht="16.5" customHeight="1">
      <c r="B280" s="246"/>
      <c r="C280" s="163" t="s">
        <v>667</v>
      </c>
      <c r="D280" s="163" t="s">
        <v>322</v>
      </c>
      <c r="E280" s="164" t="s">
        <v>1706</v>
      </c>
      <c r="F280" s="165" t="s">
        <v>1707</v>
      </c>
      <c r="G280" s="166" t="s">
        <v>1473</v>
      </c>
      <c r="H280" s="189">
        <v>0</v>
      </c>
      <c r="I280" s="168"/>
      <c r="J280" s="168">
        <f t="shared" si="50"/>
        <v>0</v>
      </c>
      <c r="K280" s="169"/>
      <c r="L280" s="170"/>
      <c r="M280" s="171" t="s">
        <v>1</v>
      </c>
      <c r="N280" s="251" t="s">
        <v>39</v>
      </c>
      <c r="O280" s="248">
        <v>0</v>
      </c>
      <c r="P280" s="248">
        <f t="shared" si="51"/>
        <v>0</v>
      </c>
      <c r="Q280" s="248">
        <v>0</v>
      </c>
      <c r="R280" s="248">
        <f t="shared" si="52"/>
        <v>0</v>
      </c>
      <c r="S280" s="248">
        <v>0</v>
      </c>
      <c r="T280" s="160">
        <f t="shared" si="53"/>
        <v>0</v>
      </c>
      <c r="AR280" s="161" t="s">
        <v>267</v>
      </c>
      <c r="AT280" s="161" t="s">
        <v>322</v>
      </c>
      <c r="AU280" s="161" t="s">
        <v>86</v>
      </c>
      <c r="AY280" s="211" t="s">
        <v>138</v>
      </c>
      <c r="BE280" s="249">
        <f t="shared" si="54"/>
        <v>0</v>
      </c>
      <c r="BF280" s="249">
        <f t="shared" si="55"/>
        <v>0</v>
      </c>
      <c r="BG280" s="249">
        <f t="shared" si="56"/>
        <v>0</v>
      </c>
      <c r="BH280" s="249">
        <f t="shared" si="57"/>
        <v>0</v>
      </c>
      <c r="BI280" s="249">
        <f t="shared" si="58"/>
        <v>0</v>
      </c>
      <c r="BJ280" s="211" t="s">
        <v>86</v>
      </c>
      <c r="BK280" s="249">
        <f t="shared" si="59"/>
        <v>0</v>
      </c>
      <c r="BL280" s="211" t="s">
        <v>202</v>
      </c>
      <c r="BM280" s="161" t="s">
        <v>2423</v>
      </c>
    </row>
    <row r="281" spans="2:65" s="2" customFormat="1" ht="21.75" customHeight="1">
      <c r="B281" s="246"/>
      <c r="C281" s="163" t="s">
        <v>671</v>
      </c>
      <c r="D281" s="163" t="s">
        <v>322</v>
      </c>
      <c r="E281" s="164" t="s">
        <v>1708</v>
      </c>
      <c r="F281" s="165" t="s">
        <v>1709</v>
      </c>
      <c r="G281" s="166" t="s">
        <v>1473</v>
      </c>
      <c r="H281" s="189">
        <v>0</v>
      </c>
      <c r="I281" s="168"/>
      <c r="J281" s="168">
        <f t="shared" si="50"/>
        <v>0</v>
      </c>
      <c r="K281" s="169"/>
      <c r="L281" s="170"/>
      <c r="M281" s="171" t="s">
        <v>1</v>
      </c>
      <c r="N281" s="251" t="s">
        <v>39</v>
      </c>
      <c r="O281" s="248">
        <v>0</v>
      </c>
      <c r="P281" s="248">
        <f t="shared" si="51"/>
        <v>0</v>
      </c>
      <c r="Q281" s="248">
        <v>0</v>
      </c>
      <c r="R281" s="248">
        <f t="shared" si="52"/>
        <v>0</v>
      </c>
      <c r="S281" s="248">
        <v>0</v>
      </c>
      <c r="T281" s="160">
        <f t="shared" si="53"/>
        <v>0</v>
      </c>
      <c r="AR281" s="161" t="s">
        <v>267</v>
      </c>
      <c r="AT281" s="161" t="s">
        <v>322</v>
      </c>
      <c r="AU281" s="161" t="s">
        <v>86</v>
      </c>
      <c r="AY281" s="211" t="s">
        <v>138</v>
      </c>
      <c r="BE281" s="249">
        <f t="shared" si="54"/>
        <v>0</v>
      </c>
      <c r="BF281" s="249">
        <f t="shared" si="55"/>
        <v>0</v>
      </c>
      <c r="BG281" s="249">
        <f t="shared" si="56"/>
        <v>0</v>
      </c>
      <c r="BH281" s="249">
        <f t="shared" si="57"/>
        <v>0</v>
      </c>
      <c r="BI281" s="249">
        <f t="shared" si="58"/>
        <v>0</v>
      </c>
      <c r="BJ281" s="211" t="s">
        <v>86</v>
      </c>
      <c r="BK281" s="249">
        <f t="shared" si="59"/>
        <v>0</v>
      </c>
      <c r="BL281" s="211" t="s">
        <v>202</v>
      </c>
      <c r="BM281" s="161" t="s">
        <v>2424</v>
      </c>
    </row>
    <row r="282" spans="2:65" s="2" customFormat="1" ht="16.5" customHeight="1">
      <c r="B282" s="246"/>
      <c r="C282" s="163" t="s">
        <v>675</v>
      </c>
      <c r="D282" s="163" t="s">
        <v>322</v>
      </c>
      <c r="E282" s="164" t="s">
        <v>1710</v>
      </c>
      <c r="F282" s="165" t="s">
        <v>1711</v>
      </c>
      <c r="G282" s="166" t="s">
        <v>1473</v>
      </c>
      <c r="H282" s="189">
        <v>0</v>
      </c>
      <c r="I282" s="168"/>
      <c r="J282" s="168">
        <f t="shared" si="50"/>
        <v>0</v>
      </c>
      <c r="K282" s="169"/>
      <c r="L282" s="170"/>
      <c r="M282" s="171" t="s">
        <v>1</v>
      </c>
      <c r="N282" s="251" t="s">
        <v>39</v>
      </c>
      <c r="O282" s="248">
        <v>0</v>
      </c>
      <c r="P282" s="248">
        <f t="shared" si="51"/>
        <v>0</v>
      </c>
      <c r="Q282" s="248">
        <v>0</v>
      </c>
      <c r="R282" s="248">
        <f t="shared" si="52"/>
        <v>0</v>
      </c>
      <c r="S282" s="248">
        <v>0</v>
      </c>
      <c r="T282" s="160">
        <f t="shared" si="53"/>
        <v>0</v>
      </c>
      <c r="AR282" s="161" t="s">
        <v>267</v>
      </c>
      <c r="AT282" s="161" t="s">
        <v>322</v>
      </c>
      <c r="AU282" s="161" t="s">
        <v>86</v>
      </c>
      <c r="AY282" s="211" t="s">
        <v>138</v>
      </c>
      <c r="BE282" s="249">
        <f t="shared" si="54"/>
        <v>0</v>
      </c>
      <c r="BF282" s="249">
        <f t="shared" si="55"/>
        <v>0</v>
      </c>
      <c r="BG282" s="249">
        <f t="shared" si="56"/>
        <v>0</v>
      </c>
      <c r="BH282" s="249">
        <f t="shared" si="57"/>
        <v>0</v>
      </c>
      <c r="BI282" s="249">
        <f t="shared" si="58"/>
        <v>0</v>
      </c>
      <c r="BJ282" s="211" t="s">
        <v>86</v>
      </c>
      <c r="BK282" s="249">
        <f t="shared" si="59"/>
        <v>0</v>
      </c>
      <c r="BL282" s="211" t="s">
        <v>202</v>
      </c>
      <c r="BM282" s="161" t="s">
        <v>2425</v>
      </c>
    </row>
    <row r="283" spans="2:65" s="2" customFormat="1" ht="24.2" customHeight="1">
      <c r="B283" s="246"/>
      <c r="C283" s="163" t="s">
        <v>679</v>
      </c>
      <c r="D283" s="163" t="s">
        <v>322</v>
      </c>
      <c r="E283" s="164" t="s">
        <v>1712</v>
      </c>
      <c r="F283" s="165" t="s">
        <v>1713</v>
      </c>
      <c r="G283" s="166" t="s">
        <v>1473</v>
      </c>
      <c r="H283" s="189">
        <v>0</v>
      </c>
      <c r="I283" s="168"/>
      <c r="J283" s="168">
        <f t="shared" si="50"/>
        <v>0</v>
      </c>
      <c r="K283" s="169"/>
      <c r="L283" s="170"/>
      <c r="M283" s="171" t="s">
        <v>1</v>
      </c>
      <c r="N283" s="251" t="s">
        <v>39</v>
      </c>
      <c r="O283" s="248">
        <v>0</v>
      </c>
      <c r="P283" s="248">
        <f t="shared" si="51"/>
        <v>0</v>
      </c>
      <c r="Q283" s="248">
        <v>0</v>
      </c>
      <c r="R283" s="248">
        <f t="shared" si="52"/>
        <v>0</v>
      </c>
      <c r="S283" s="248">
        <v>0</v>
      </c>
      <c r="T283" s="160">
        <f t="shared" si="53"/>
        <v>0</v>
      </c>
      <c r="AR283" s="161" t="s">
        <v>267</v>
      </c>
      <c r="AT283" s="161" t="s">
        <v>322</v>
      </c>
      <c r="AU283" s="161" t="s">
        <v>86</v>
      </c>
      <c r="AY283" s="211" t="s">
        <v>138</v>
      </c>
      <c r="BE283" s="249">
        <f t="shared" si="54"/>
        <v>0</v>
      </c>
      <c r="BF283" s="249">
        <f t="shared" si="55"/>
        <v>0</v>
      </c>
      <c r="BG283" s="249">
        <f t="shared" si="56"/>
        <v>0</v>
      </c>
      <c r="BH283" s="249">
        <f t="shared" si="57"/>
        <v>0</v>
      </c>
      <c r="BI283" s="249">
        <f t="shared" si="58"/>
        <v>0</v>
      </c>
      <c r="BJ283" s="211" t="s">
        <v>86</v>
      </c>
      <c r="BK283" s="249">
        <f t="shared" si="59"/>
        <v>0</v>
      </c>
      <c r="BL283" s="211" t="s">
        <v>202</v>
      </c>
      <c r="BM283" s="161" t="s">
        <v>2426</v>
      </c>
    </row>
    <row r="284" spans="2:65" s="2" customFormat="1" ht="16.5" customHeight="1">
      <c r="B284" s="246"/>
      <c r="C284" s="163" t="s">
        <v>683</v>
      </c>
      <c r="D284" s="163" t="s">
        <v>322</v>
      </c>
      <c r="E284" s="164" t="s">
        <v>1714</v>
      </c>
      <c r="F284" s="165" t="s">
        <v>1715</v>
      </c>
      <c r="G284" s="166" t="s">
        <v>1473</v>
      </c>
      <c r="H284" s="189">
        <v>0</v>
      </c>
      <c r="I284" s="168"/>
      <c r="J284" s="168">
        <f t="shared" si="50"/>
        <v>0</v>
      </c>
      <c r="K284" s="169"/>
      <c r="L284" s="170"/>
      <c r="M284" s="171" t="s">
        <v>1</v>
      </c>
      <c r="N284" s="251" t="s">
        <v>39</v>
      </c>
      <c r="O284" s="248">
        <v>0</v>
      </c>
      <c r="P284" s="248">
        <f t="shared" si="51"/>
        <v>0</v>
      </c>
      <c r="Q284" s="248">
        <v>0</v>
      </c>
      <c r="R284" s="248">
        <f t="shared" si="52"/>
        <v>0</v>
      </c>
      <c r="S284" s="248">
        <v>0</v>
      </c>
      <c r="T284" s="160">
        <f t="shared" si="53"/>
        <v>0</v>
      </c>
      <c r="AR284" s="161" t="s">
        <v>267</v>
      </c>
      <c r="AT284" s="161" t="s">
        <v>322</v>
      </c>
      <c r="AU284" s="161" t="s">
        <v>86</v>
      </c>
      <c r="AY284" s="211" t="s">
        <v>138</v>
      </c>
      <c r="BE284" s="249">
        <f t="shared" si="54"/>
        <v>0</v>
      </c>
      <c r="BF284" s="249">
        <f t="shared" si="55"/>
        <v>0</v>
      </c>
      <c r="BG284" s="249">
        <f t="shared" si="56"/>
        <v>0</v>
      </c>
      <c r="BH284" s="249">
        <f t="shared" si="57"/>
        <v>0</v>
      </c>
      <c r="BI284" s="249">
        <f t="shared" si="58"/>
        <v>0</v>
      </c>
      <c r="BJ284" s="211" t="s">
        <v>86</v>
      </c>
      <c r="BK284" s="249">
        <f t="shared" si="59"/>
        <v>0</v>
      </c>
      <c r="BL284" s="211" t="s">
        <v>202</v>
      </c>
      <c r="BM284" s="161" t="s">
        <v>2427</v>
      </c>
    </row>
    <row r="285" spans="2:65" s="2" customFormat="1" ht="16.5" customHeight="1">
      <c r="B285" s="246"/>
      <c r="C285" s="163" t="s">
        <v>687</v>
      </c>
      <c r="D285" s="163" t="s">
        <v>322</v>
      </c>
      <c r="E285" s="164" t="s">
        <v>1716</v>
      </c>
      <c r="F285" s="165" t="s">
        <v>1717</v>
      </c>
      <c r="G285" s="166" t="s">
        <v>1473</v>
      </c>
      <c r="H285" s="189">
        <v>0</v>
      </c>
      <c r="I285" s="168"/>
      <c r="J285" s="168">
        <f t="shared" si="50"/>
        <v>0</v>
      </c>
      <c r="K285" s="169"/>
      <c r="L285" s="170"/>
      <c r="M285" s="171" t="s">
        <v>1</v>
      </c>
      <c r="N285" s="251" t="s">
        <v>39</v>
      </c>
      <c r="O285" s="248">
        <v>0</v>
      </c>
      <c r="P285" s="248">
        <f t="shared" si="51"/>
        <v>0</v>
      </c>
      <c r="Q285" s="248">
        <v>0</v>
      </c>
      <c r="R285" s="248">
        <f t="shared" si="52"/>
        <v>0</v>
      </c>
      <c r="S285" s="248">
        <v>0</v>
      </c>
      <c r="T285" s="160">
        <f t="shared" si="53"/>
        <v>0</v>
      </c>
      <c r="AR285" s="161" t="s">
        <v>267</v>
      </c>
      <c r="AT285" s="161" t="s">
        <v>322</v>
      </c>
      <c r="AU285" s="161" t="s">
        <v>86</v>
      </c>
      <c r="AY285" s="211" t="s">
        <v>138</v>
      </c>
      <c r="BE285" s="249">
        <f t="shared" si="54"/>
        <v>0</v>
      </c>
      <c r="BF285" s="249">
        <f t="shared" si="55"/>
        <v>0</v>
      </c>
      <c r="BG285" s="249">
        <f t="shared" si="56"/>
        <v>0</v>
      </c>
      <c r="BH285" s="249">
        <f t="shared" si="57"/>
        <v>0</v>
      </c>
      <c r="BI285" s="249">
        <f t="shared" si="58"/>
        <v>0</v>
      </c>
      <c r="BJ285" s="211" t="s">
        <v>86</v>
      </c>
      <c r="BK285" s="249">
        <f t="shared" si="59"/>
        <v>0</v>
      </c>
      <c r="BL285" s="211" t="s">
        <v>202</v>
      </c>
      <c r="BM285" s="161" t="s">
        <v>2428</v>
      </c>
    </row>
    <row r="286" spans="2:65" s="2" customFormat="1" ht="24.2" customHeight="1">
      <c r="B286" s="246"/>
      <c r="C286" s="150" t="s">
        <v>691</v>
      </c>
      <c r="D286" s="150" t="s">
        <v>140</v>
      </c>
      <c r="E286" s="151" t="s">
        <v>1718</v>
      </c>
      <c r="F286" s="152" t="s">
        <v>1719</v>
      </c>
      <c r="G286" s="153" t="s">
        <v>1473</v>
      </c>
      <c r="H286" s="188">
        <v>0</v>
      </c>
      <c r="I286" s="155"/>
      <c r="J286" s="155">
        <f t="shared" si="50"/>
        <v>0</v>
      </c>
      <c r="K286" s="247"/>
      <c r="L286" s="39"/>
      <c r="M286" s="157" t="s">
        <v>1</v>
      </c>
      <c r="N286" s="234" t="s">
        <v>39</v>
      </c>
      <c r="O286" s="248">
        <v>0</v>
      </c>
      <c r="P286" s="248">
        <f t="shared" si="51"/>
        <v>0</v>
      </c>
      <c r="Q286" s="248">
        <v>0</v>
      </c>
      <c r="R286" s="248">
        <f t="shared" si="52"/>
        <v>0</v>
      </c>
      <c r="S286" s="248">
        <v>0</v>
      </c>
      <c r="T286" s="160">
        <f t="shared" si="53"/>
        <v>0</v>
      </c>
      <c r="AR286" s="161" t="s">
        <v>202</v>
      </c>
      <c r="AT286" s="161" t="s">
        <v>140</v>
      </c>
      <c r="AU286" s="161" t="s">
        <v>86</v>
      </c>
      <c r="AY286" s="211" t="s">
        <v>138</v>
      </c>
      <c r="BE286" s="249">
        <f t="shared" si="54"/>
        <v>0</v>
      </c>
      <c r="BF286" s="249">
        <f t="shared" si="55"/>
        <v>0</v>
      </c>
      <c r="BG286" s="249">
        <f t="shared" si="56"/>
        <v>0</v>
      </c>
      <c r="BH286" s="249">
        <f t="shared" si="57"/>
        <v>0</v>
      </c>
      <c r="BI286" s="249">
        <f t="shared" si="58"/>
        <v>0</v>
      </c>
      <c r="BJ286" s="211" t="s">
        <v>86</v>
      </c>
      <c r="BK286" s="249">
        <f t="shared" si="59"/>
        <v>0</v>
      </c>
      <c r="BL286" s="211" t="s">
        <v>202</v>
      </c>
      <c r="BM286" s="161" t="s">
        <v>2429</v>
      </c>
    </row>
    <row r="287" spans="2:65" s="2" customFormat="1" ht="16.5" customHeight="1">
      <c r="B287" s="246"/>
      <c r="C287" s="150" t="s">
        <v>695</v>
      </c>
      <c r="D287" s="150" t="s">
        <v>140</v>
      </c>
      <c r="E287" s="151" t="s">
        <v>1720</v>
      </c>
      <c r="F287" s="152" t="s">
        <v>1721</v>
      </c>
      <c r="G287" s="153" t="s">
        <v>1473</v>
      </c>
      <c r="H287" s="188">
        <v>0</v>
      </c>
      <c r="I287" s="155"/>
      <c r="J287" s="155">
        <f t="shared" si="50"/>
        <v>0</v>
      </c>
      <c r="K287" s="247"/>
      <c r="L287" s="39"/>
      <c r="M287" s="157" t="s">
        <v>1</v>
      </c>
      <c r="N287" s="234" t="s">
        <v>39</v>
      </c>
      <c r="O287" s="248">
        <v>0</v>
      </c>
      <c r="P287" s="248">
        <f t="shared" si="51"/>
        <v>0</v>
      </c>
      <c r="Q287" s="248">
        <v>0</v>
      </c>
      <c r="R287" s="248">
        <f t="shared" si="52"/>
        <v>0</v>
      </c>
      <c r="S287" s="248">
        <v>0</v>
      </c>
      <c r="T287" s="160">
        <f t="shared" si="53"/>
        <v>0</v>
      </c>
      <c r="AR287" s="161" t="s">
        <v>202</v>
      </c>
      <c r="AT287" s="161" t="s">
        <v>140</v>
      </c>
      <c r="AU287" s="161" t="s">
        <v>86</v>
      </c>
      <c r="AY287" s="211" t="s">
        <v>138</v>
      </c>
      <c r="BE287" s="249">
        <f t="shared" si="54"/>
        <v>0</v>
      </c>
      <c r="BF287" s="249">
        <f t="shared" si="55"/>
        <v>0</v>
      </c>
      <c r="BG287" s="249">
        <f t="shared" si="56"/>
        <v>0</v>
      </c>
      <c r="BH287" s="249">
        <f t="shared" si="57"/>
        <v>0</v>
      </c>
      <c r="BI287" s="249">
        <f t="shared" si="58"/>
        <v>0</v>
      </c>
      <c r="BJ287" s="211" t="s">
        <v>86</v>
      </c>
      <c r="BK287" s="249">
        <f t="shared" si="59"/>
        <v>0</v>
      </c>
      <c r="BL287" s="211" t="s">
        <v>202</v>
      </c>
      <c r="BM287" s="161" t="s">
        <v>2430</v>
      </c>
    </row>
    <row r="288" spans="2:65" s="2" customFormat="1" ht="16.5" customHeight="1">
      <c r="B288" s="246"/>
      <c r="C288" s="163" t="s">
        <v>699</v>
      </c>
      <c r="D288" s="163" t="s">
        <v>322</v>
      </c>
      <c r="E288" s="164" t="s">
        <v>1722</v>
      </c>
      <c r="F288" s="165" t="s">
        <v>1723</v>
      </c>
      <c r="G288" s="166" t="s">
        <v>1473</v>
      </c>
      <c r="H288" s="189">
        <v>0</v>
      </c>
      <c r="I288" s="168"/>
      <c r="J288" s="168">
        <f t="shared" si="50"/>
        <v>0</v>
      </c>
      <c r="K288" s="169"/>
      <c r="L288" s="170"/>
      <c r="M288" s="171" t="s">
        <v>1</v>
      </c>
      <c r="N288" s="251" t="s">
        <v>39</v>
      </c>
      <c r="O288" s="248">
        <v>0</v>
      </c>
      <c r="P288" s="248">
        <f t="shared" si="51"/>
        <v>0</v>
      </c>
      <c r="Q288" s="248">
        <v>0</v>
      </c>
      <c r="R288" s="248">
        <f t="shared" si="52"/>
        <v>0</v>
      </c>
      <c r="S288" s="248">
        <v>0</v>
      </c>
      <c r="T288" s="160">
        <f t="shared" si="53"/>
        <v>0</v>
      </c>
      <c r="AR288" s="161" t="s">
        <v>267</v>
      </c>
      <c r="AT288" s="161" t="s">
        <v>322</v>
      </c>
      <c r="AU288" s="161" t="s">
        <v>86</v>
      </c>
      <c r="AY288" s="211" t="s">
        <v>138</v>
      </c>
      <c r="BE288" s="249">
        <f t="shared" si="54"/>
        <v>0</v>
      </c>
      <c r="BF288" s="249">
        <f t="shared" si="55"/>
        <v>0</v>
      </c>
      <c r="BG288" s="249">
        <f t="shared" si="56"/>
        <v>0</v>
      </c>
      <c r="BH288" s="249">
        <f t="shared" si="57"/>
        <v>0</v>
      </c>
      <c r="BI288" s="249">
        <f t="shared" si="58"/>
        <v>0</v>
      </c>
      <c r="BJ288" s="211" t="s">
        <v>86</v>
      </c>
      <c r="BK288" s="249">
        <f t="shared" si="59"/>
        <v>0</v>
      </c>
      <c r="BL288" s="211" t="s">
        <v>202</v>
      </c>
      <c r="BM288" s="161" t="s">
        <v>2431</v>
      </c>
    </row>
    <row r="289" spans="2:65" s="2" customFormat="1" ht="16.5" customHeight="1">
      <c r="B289" s="246"/>
      <c r="C289" s="150" t="s">
        <v>703</v>
      </c>
      <c r="D289" s="150" t="s">
        <v>140</v>
      </c>
      <c r="E289" s="151" t="s">
        <v>1724</v>
      </c>
      <c r="F289" s="152" t="s">
        <v>1725</v>
      </c>
      <c r="G289" s="153" t="s">
        <v>1473</v>
      </c>
      <c r="H289" s="188">
        <v>0</v>
      </c>
      <c r="I289" s="155"/>
      <c r="J289" s="155">
        <f t="shared" si="50"/>
        <v>0</v>
      </c>
      <c r="K289" s="247"/>
      <c r="L289" s="39"/>
      <c r="M289" s="157" t="s">
        <v>1</v>
      </c>
      <c r="N289" s="234" t="s">
        <v>39</v>
      </c>
      <c r="O289" s="248">
        <v>0</v>
      </c>
      <c r="P289" s="248">
        <f t="shared" si="51"/>
        <v>0</v>
      </c>
      <c r="Q289" s="248">
        <v>0</v>
      </c>
      <c r="R289" s="248">
        <f t="shared" si="52"/>
        <v>0</v>
      </c>
      <c r="S289" s="248">
        <v>0</v>
      </c>
      <c r="T289" s="160">
        <f t="shared" si="53"/>
        <v>0</v>
      </c>
      <c r="AR289" s="161" t="s">
        <v>202</v>
      </c>
      <c r="AT289" s="161" t="s">
        <v>140</v>
      </c>
      <c r="AU289" s="161" t="s">
        <v>86</v>
      </c>
      <c r="AY289" s="211" t="s">
        <v>138</v>
      </c>
      <c r="BE289" s="249">
        <f t="shared" si="54"/>
        <v>0</v>
      </c>
      <c r="BF289" s="249">
        <f t="shared" si="55"/>
        <v>0</v>
      </c>
      <c r="BG289" s="249">
        <f t="shared" si="56"/>
        <v>0</v>
      </c>
      <c r="BH289" s="249">
        <f t="shared" si="57"/>
        <v>0</v>
      </c>
      <c r="BI289" s="249">
        <f t="shared" si="58"/>
        <v>0</v>
      </c>
      <c r="BJ289" s="211" t="s">
        <v>86</v>
      </c>
      <c r="BK289" s="249">
        <f t="shared" si="59"/>
        <v>0</v>
      </c>
      <c r="BL289" s="211" t="s">
        <v>202</v>
      </c>
      <c r="BM289" s="161" t="s">
        <v>2432</v>
      </c>
    </row>
    <row r="290" spans="2:65" s="2" customFormat="1" ht="16.5" customHeight="1">
      <c r="B290" s="246"/>
      <c r="C290" s="150" t="s">
        <v>707</v>
      </c>
      <c r="D290" s="150" t="s">
        <v>140</v>
      </c>
      <c r="E290" s="151" t="s">
        <v>1726</v>
      </c>
      <c r="F290" s="152" t="s">
        <v>1727</v>
      </c>
      <c r="G290" s="153" t="s">
        <v>1473</v>
      </c>
      <c r="H290" s="188">
        <v>0</v>
      </c>
      <c r="I290" s="155"/>
      <c r="J290" s="155">
        <f t="shared" si="50"/>
        <v>0</v>
      </c>
      <c r="K290" s="247"/>
      <c r="L290" s="39"/>
      <c r="M290" s="157" t="s">
        <v>1</v>
      </c>
      <c r="N290" s="234" t="s">
        <v>39</v>
      </c>
      <c r="O290" s="248">
        <v>0</v>
      </c>
      <c r="P290" s="248">
        <f t="shared" si="51"/>
        <v>0</v>
      </c>
      <c r="Q290" s="248">
        <v>0</v>
      </c>
      <c r="R290" s="248">
        <f t="shared" si="52"/>
        <v>0</v>
      </c>
      <c r="S290" s="248">
        <v>0</v>
      </c>
      <c r="T290" s="160">
        <f t="shared" si="53"/>
        <v>0</v>
      </c>
      <c r="AR290" s="161" t="s">
        <v>202</v>
      </c>
      <c r="AT290" s="161" t="s">
        <v>140</v>
      </c>
      <c r="AU290" s="161" t="s">
        <v>86</v>
      </c>
      <c r="AY290" s="211" t="s">
        <v>138</v>
      </c>
      <c r="BE290" s="249">
        <f t="shared" si="54"/>
        <v>0</v>
      </c>
      <c r="BF290" s="249">
        <f t="shared" si="55"/>
        <v>0</v>
      </c>
      <c r="BG290" s="249">
        <f t="shared" si="56"/>
        <v>0</v>
      </c>
      <c r="BH290" s="249">
        <f t="shared" si="57"/>
        <v>0</v>
      </c>
      <c r="BI290" s="249">
        <f t="shared" si="58"/>
        <v>0</v>
      </c>
      <c r="BJ290" s="211" t="s">
        <v>86</v>
      </c>
      <c r="BK290" s="249">
        <f t="shared" si="59"/>
        <v>0</v>
      </c>
      <c r="BL290" s="211" t="s">
        <v>202</v>
      </c>
      <c r="BM290" s="161" t="s">
        <v>2433</v>
      </c>
    </row>
    <row r="291" spans="2:65" s="2" customFormat="1" ht="24.2" customHeight="1">
      <c r="B291" s="246"/>
      <c r="C291" s="150" t="s">
        <v>711</v>
      </c>
      <c r="D291" s="150" t="s">
        <v>140</v>
      </c>
      <c r="E291" s="151" t="s">
        <v>1728</v>
      </c>
      <c r="F291" s="152" t="s">
        <v>1729</v>
      </c>
      <c r="G291" s="153" t="s">
        <v>1473</v>
      </c>
      <c r="H291" s="188">
        <v>0</v>
      </c>
      <c r="I291" s="155"/>
      <c r="J291" s="155">
        <f t="shared" si="50"/>
        <v>0</v>
      </c>
      <c r="K291" s="247"/>
      <c r="L291" s="39"/>
      <c r="M291" s="157" t="s">
        <v>1</v>
      </c>
      <c r="N291" s="234" t="s">
        <v>39</v>
      </c>
      <c r="O291" s="248">
        <v>0</v>
      </c>
      <c r="P291" s="248">
        <f t="shared" si="51"/>
        <v>0</v>
      </c>
      <c r="Q291" s="248">
        <v>0</v>
      </c>
      <c r="R291" s="248">
        <f t="shared" si="52"/>
        <v>0</v>
      </c>
      <c r="S291" s="248">
        <v>0</v>
      </c>
      <c r="T291" s="160">
        <f t="shared" si="53"/>
        <v>0</v>
      </c>
      <c r="AR291" s="161" t="s">
        <v>202</v>
      </c>
      <c r="AT291" s="161" t="s">
        <v>140</v>
      </c>
      <c r="AU291" s="161" t="s">
        <v>86</v>
      </c>
      <c r="AY291" s="211" t="s">
        <v>138</v>
      </c>
      <c r="BE291" s="249">
        <f t="shared" si="54"/>
        <v>0</v>
      </c>
      <c r="BF291" s="249">
        <f t="shared" si="55"/>
        <v>0</v>
      </c>
      <c r="BG291" s="249">
        <f t="shared" si="56"/>
        <v>0</v>
      </c>
      <c r="BH291" s="249">
        <f t="shared" si="57"/>
        <v>0</v>
      </c>
      <c r="BI291" s="249">
        <f t="shared" si="58"/>
        <v>0</v>
      </c>
      <c r="BJ291" s="211" t="s">
        <v>86</v>
      </c>
      <c r="BK291" s="249">
        <f t="shared" si="59"/>
        <v>0</v>
      </c>
      <c r="BL291" s="211" t="s">
        <v>202</v>
      </c>
      <c r="BM291" s="161" t="s">
        <v>2434</v>
      </c>
    </row>
    <row r="292" spans="2:65" s="2" customFormat="1" ht="24.2" customHeight="1">
      <c r="B292" s="246"/>
      <c r="C292" s="150" t="s">
        <v>715</v>
      </c>
      <c r="D292" s="150" t="s">
        <v>140</v>
      </c>
      <c r="E292" s="151" t="s">
        <v>1730</v>
      </c>
      <c r="F292" s="152" t="s">
        <v>1731</v>
      </c>
      <c r="G292" s="153" t="s">
        <v>1473</v>
      </c>
      <c r="H292" s="188">
        <v>0</v>
      </c>
      <c r="I292" s="155"/>
      <c r="J292" s="155">
        <f t="shared" si="50"/>
        <v>0</v>
      </c>
      <c r="K292" s="247"/>
      <c r="L292" s="39"/>
      <c r="M292" s="157" t="s">
        <v>1</v>
      </c>
      <c r="N292" s="234" t="s">
        <v>39</v>
      </c>
      <c r="O292" s="248">
        <v>0</v>
      </c>
      <c r="P292" s="248">
        <f t="shared" si="51"/>
        <v>0</v>
      </c>
      <c r="Q292" s="248">
        <v>0</v>
      </c>
      <c r="R292" s="248">
        <f t="shared" si="52"/>
        <v>0</v>
      </c>
      <c r="S292" s="248">
        <v>0</v>
      </c>
      <c r="T292" s="160">
        <f t="shared" si="53"/>
        <v>0</v>
      </c>
      <c r="AR292" s="161" t="s">
        <v>202</v>
      </c>
      <c r="AT292" s="161" t="s">
        <v>140</v>
      </c>
      <c r="AU292" s="161" t="s">
        <v>86</v>
      </c>
      <c r="AY292" s="211" t="s">
        <v>138</v>
      </c>
      <c r="BE292" s="249">
        <f t="shared" si="54"/>
        <v>0</v>
      </c>
      <c r="BF292" s="249">
        <f t="shared" si="55"/>
        <v>0</v>
      </c>
      <c r="BG292" s="249">
        <f t="shared" si="56"/>
        <v>0</v>
      </c>
      <c r="BH292" s="249">
        <f t="shared" si="57"/>
        <v>0</v>
      </c>
      <c r="BI292" s="249">
        <f t="shared" si="58"/>
        <v>0</v>
      </c>
      <c r="BJ292" s="211" t="s">
        <v>86</v>
      </c>
      <c r="BK292" s="249">
        <f t="shared" si="59"/>
        <v>0</v>
      </c>
      <c r="BL292" s="211" t="s">
        <v>202</v>
      </c>
      <c r="BM292" s="161" t="s">
        <v>2435</v>
      </c>
    </row>
    <row r="293" spans="2:65" s="2" customFormat="1" ht="21.75" customHeight="1">
      <c r="B293" s="246"/>
      <c r="C293" s="150" t="s">
        <v>719</v>
      </c>
      <c r="D293" s="150" t="s">
        <v>140</v>
      </c>
      <c r="E293" s="151" t="s">
        <v>1732</v>
      </c>
      <c r="F293" s="152" t="s">
        <v>1733</v>
      </c>
      <c r="G293" s="153" t="s">
        <v>1473</v>
      </c>
      <c r="H293" s="188">
        <v>0</v>
      </c>
      <c r="I293" s="155"/>
      <c r="J293" s="155">
        <f t="shared" si="50"/>
        <v>0</v>
      </c>
      <c r="K293" s="247"/>
      <c r="L293" s="39"/>
      <c r="M293" s="157" t="s">
        <v>1</v>
      </c>
      <c r="N293" s="234" t="s">
        <v>39</v>
      </c>
      <c r="O293" s="248">
        <v>0</v>
      </c>
      <c r="P293" s="248">
        <f t="shared" si="51"/>
        <v>0</v>
      </c>
      <c r="Q293" s="248">
        <v>0</v>
      </c>
      <c r="R293" s="248">
        <f t="shared" si="52"/>
        <v>0</v>
      </c>
      <c r="S293" s="248">
        <v>0</v>
      </c>
      <c r="T293" s="160">
        <f t="shared" si="53"/>
        <v>0</v>
      </c>
      <c r="AR293" s="161" t="s">
        <v>202</v>
      </c>
      <c r="AT293" s="161" t="s">
        <v>140</v>
      </c>
      <c r="AU293" s="161" t="s">
        <v>86</v>
      </c>
      <c r="AY293" s="211" t="s">
        <v>138</v>
      </c>
      <c r="BE293" s="249">
        <f t="shared" si="54"/>
        <v>0</v>
      </c>
      <c r="BF293" s="249">
        <f t="shared" si="55"/>
        <v>0</v>
      </c>
      <c r="BG293" s="249">
        <f t="shared" si="56"/>
        <v>0</v>
      </c>
      <c r="BH293" s="249">
        <f t="shared" si="57"/>
        <v>0</v>
      </c>
      <c r="BI293" s="249">
        <f t="shared" si="58"/>
        <v>0</v>
      </c>
      <c r="BJ293" s="211" t="s">
        <v>86</v>
      </c>
      <c r="BK293" s="249">
        <f t="shared" si="59"/>
        <v>0</v>
      </c>
      <c r="BL293" s="211" t="s">
        <v>202</v>
      </c>
      <c r="BM293" s="161" t="s">
        <v>2436</v>
      </c>
    </row>
    <row r="294" spans="2:65" s="2" customFormat="1" ht="16.5" customHeight="1">
      <c r="B294" s="246"/>
      <c r="C294" s="150" t="s">
        <v>723</v>
      </c>
      <c r="D294" s="150" t="s">
        <v>140</v>
      </c>
      <c r="E294" s="151" t="s">
        <v>1734</v>
      </c>
      <c r="F294" s="152" t="s">
        <v>1735</v>
      </c>
      <c r="G294" s="153" t="s">
        <v>1473</v>
      </c>
      <c r="H294" s="188">
        <v>0</v>
      </c>
      <c r="I294" s="155"/>
      <c r="J294" s="155">
        <f t="shared" si="50"/>
        <v>0</v>
      </c>
      <c r="K294" s="247"/>
      <c r="L294" s="39"/>
      <c r="M294" s="157" t="s">
        <v>1</v>
      </c>
      <c r="N294" s="234" t="s">
        <v>39</v>
      </c>
      <c r="O294" s="248">
        <v>0</v>
      </c>
      <c r="P294" s="248">
        <f t="shared" si="51"/>
        <v>0</v>
      </c>
      <c r="Q294" s="248">
        <v>0</v>
      </c>
      <c r="R294" s="248">
        <f t="shared" si="52"/>
        <v>0</v>
      </c>
      <c r="S294" s="248">
        <v>0</v>
      </c>
      <c r="T294" s="160">
        <f t="shared" si="53"/>
        <v>0</v>
      </c>
      <c r="AR294" s="161" t="s">
        <v>202</v>
      </c>
      <c r="AT294" s="161" t="s">
        <v>140</v>
      </c>
      <c r="AU294" s="161" t="s">
        <v>86</v>
      </c>
      <c r="AY294" s="211" t="s">
        <v>138</v>
      </c>
      <c r="BE294" s="249">
        <f t="shared" si="54"/>
        <v>0</v>
      </c>
      <c r="BF294" s="249">
        <f t="shared" si="55"/>
        <v>0</v>
      </c>
      <c r="BG294" s="249">
        <f t="shared" si="56"/>
        <v>0</v>
      </c>
      <c r="BH294" s="249">
        <f t="shared" si="57"/>
        <v>0</v>
      </c>
      <c r="BI294" s="249">
        <f t="shared" si="58"/>
        <v>0</v>
      </c>
      <c r="BJ294" s="211" t="s">
        <v>86</v>
      </c>
      <c r="BK294" s="249">
        <f t="shared" si="59"/>
        <v>0</v>
      </c>
      <c r="BL294" s="211" t="s">
        <v>202</v>
      </c>
      <c r="BM294" s="161" t="s">
        <v>2437</v>
      </c>
    </row>
    <row r="295" spans="2:65" s="2" customFormat="1" ht="24.2" customHeight="1">
      <c r="B295" s="246"/>
      <c r="C295" s="150" t="s">
        <v>727</v>
      </c>
      <c r="D295" s="150" t="s">
        <v>140</v>
      </c>
      <c r="E295" s="151" t="s">
        <v>1736</v>
      </c>
      <c r="F295" s="152" t="s">
        <v>1737</v>
      </c>
      <c r="G295" s="153" t="s">
        <v>1473</v>
      </c>
      <c r="H295" s="188">
        <v>0</v>
      </c>
      <c r="I295" s="155"/>
      <c r="J295" s="155">
        <f t="shared" si="50"/>
        <v>0</v>
      </c>
      <c r="K295" s="247"/>
      <c r="L295" s="39"/>
      <c r="M295" s="157" t="s">
        <v>1</v>
      </c>
      <c r="N295" s="234" t="s">
        <v>39</v>
      </c>
      <c r="O295" s="248">
        <v>0</v>
      </c>
      <c r="P295" s="248">
        <f t="shared" si="51"/>
        <v>0</v>
      </c>
      <c r="Q295" s="248">
        <v>0</v>
      </c>
      <c r="R295" s="248">
        <f t="shared" si="52"/>
        <v>0</v>
      </c>
      <c r="S295" s="248">
        <v>0</v>
      </c>
      <c r="T295" s="160">
        <f t="shared" si="53"/>
        <v>0</v>
      </c>
      <c r="AR295" s="161" t="s">
        <v>202</v>
      </c>
      <c r="AT295" s="161" t="s">
        <v>140</v>
      </c>
      <c r="AU295" s="161" t="s">
        <v>86</v>
      </c>
      <c r="AY295" s="211" t="s">
        <v>138</v>
      </c>
      <c r="BE295" s="249">
        <f t="shared" si="54"/>
        <v>0</v>
      </c>
      <c r="BF295" s="249">
        <f t="shared" si="55"/>
        <v>0</v>
      </c>
      <c r="BG295" s="249">
        <f t="shared" si="56"/>
        <v>0</v>
      </c>
      <c r="BH295" s="249">
        <f t="shared" si="57"/>
        <v>0</v>
      </c>
      <c r="BI295" s="249">
        <f t="shared" si="58"/>
        <v>0</v>
      </c>
      <c r="BJ295" s="211" t="s">
        <v>86</v>
      </c>
      <c r="BK295" s="249">
        <f t="shared" si="59"/>
        <v>0</v>
      </c>
      <c r="BL295" s="211" t="s">
        <v>202</v>
      </c>
      <c r="BM295" s="161" t="s">
        <v>2438</v>
      </c>
    </row>
    <row r="296" spans="2:65" s="2" customFormat="1" ht="16.5" customHeight="1">
      <c r="B296" s="246"/>
      <c r="C296" s="150" t="s">
        <v>731</v>
      </c>
      <c r="D296" s="150" t="s">
        <v>140</v>
      </c>
      <c r="E296" s="151" t="s">
        <v>1738</v>
      </c>
      <c r="F296" s="152" t="s">
        <v>1739</v>
      </c>
      <c r="G296" s="153" t="s">
        <v>1473</v>
      </c>
      <c r="H296" s="188">
        <v>0</v>
      </c>
      <c r="I296" s="155"/>
      <c r="J296" s="155">
        <f t="shared" si="50"/>
        <v>0</v>
      </c>
      <c r="K296" s="247"/>
      <c r="L296" s="39"/>
      <c r="M296" s="157" t="s">
        <v>1</v>
      </c>
      <c r="N296" s="234" t="s">
        <v>39</v>
      </c>
      <c r="O296" s="248">
        <v>0</v>
      </c>
      <c r="P296" s="248">
        <f t="shared" si="51"/>
        <v>0</v>
      </c>
      <c r="Q296" s="248">
        <v>0</v>
      </c>
      <c r="R296" s="248">
        <f t="shared" si="52"/>
        <v>0</v>
      </c>
      <c r="S296" s="248">
        <v>0</v>
      </c>
      <c r="T296" s="160">
        <f t="shared" si="53"/>
        <v>0</v>
      </c>
      <c r="AR296" s="161" t="s">
        <v>202</v>
      </c>
      <c r="AT296" s="161" t="s">
        <v>140</v>
      </c>
      <c r="AU296" s="161" t="s">
        <v>86</v>
      </c>
      <c r="AY296" s="211" t="s">
        <v>138</v>
      </c>
      <c r="BE296" s="249">
        <f t="shared" si="54"/>
        <v>0</v>
      </c>
      <c r="BF296" s="249">
        <f t="shared" si="55"/>
        <v>0</v>
      </c>
      <c r="BG296" s="249">
        <f t="shared" si="56"/>
        <v>0</v>
      </c>
      <c r="BH296" s="249">
        <f t="shared" si="57"/>
        <v>0</v>
      </c>
      <c r="BI296" s="249">
        <f t="shared" si="58"/>
        <v>0</v>
      </c>
      <c r="BJ296" s="211" t="s">
        <v>86</v>
      </c>
      <c r="BK296" s="249">
        <f t="shared" si="59"/>
        <v>0</v>
      </c>
      <c r="BL296" s="211" t="s">
        <v>202</v>
      </c>
      <c r="BM296" s="161" t="s">
        <v>2439</v>
      </c>
    </row>
    <row r="297" spans="2:65" s="2" customFormat="1" ht="24.2" customHeight="1">
      <c r="B297" s="246"/>
      <c r="C297" s="150" t="s">
        <v>735</v>
      </c>
      <c r="D297" s="150" t="s">
        <v>140</v>
      </c>
      <c r="E297" s="151" t="s">
        <v>1740</v>
      </c>
      <c r="F297" s="152" t="s">
        <v>1741</v>
      </c>
      <c r="G297" s="153" t="s">
        <v>1473</v>
      </c>
      <c r="H297" s="188">
        <v>0</v>
      </c>
      <c r="I297" s="155"/>
      <c r="J297" s="155">
        <f t="shared" si="50"/>
        <v>0</v>
      </c>
      <c r="K297" s="247"/>
      <c r="L297" s="39"/>
      <c r="M297" s="157" t="s">
        <v>1</v>
      </c>
      <c r="N297" s="234" t="s">
        <v>39</v>
      </c>
      <c r="O297" s="248">
        <v>0</v>
      </c>
      <c r="P297" s="248">
        <f t="shared" si="51"/>
        <v>0</v>
      </c>
      <c r="Q297" s="248">
        <v>0</v>
      </c>
      <c r="R297" s="248">
        <f t="shared" si="52"/>
        <v>0</v>
      </c>
      <c r="S297" s="248">
        <v>0</v>
      </c>
      <c r="T297" s="160">
        <f t="shared" si="53"/>
        <v>0</v>
      </c>
      <c r="AR297" s="161" t="s">
        <v>202</v>
      </c>
      <c r="AT297" s="161" t="s">
        <v>140</v>
      </c>
      <c r="AU297" s="161" t="s">
        <v>86</v>
      </c>
      <c r="AY297" s="211" t="s">
        <v>138</v>
      </c>
      <c r="BE297" s="249">
        <f t="shared" si="54"/>
        <v>0</v>
      </c>
      <c r="BF297" s="249">
        <f t="shared" si="55"/>
        <v>0</v>
      </c>
      <c r="BG297" s="249">
        <f t="shared" si="56"/>
        <v>0</v>
      </c>
      <c r="BH297" s="249">
        <f t="shared" si="57"/>
        <v>0</v>
      </c>
      <c r="BI297" s="249">
        <f t="shared" si="58"/>
        <v>0</v>
      </c>
      <c r="BJ297" s="211" t="s">
        <v>86</v>
      </c>
      <c r="BK297" s="249">
        <f t="shared" si="59"/>
        <v>0</v>
      </c>
      <c r="BL297" s="211" t="s">
        <v>202</v>
      </c>
      <c r="BM297" s="161" t="s">
        <v>2440</v>
      </c>
    </row>
    <row r="298" spans="2:65" s="2" customFormat="1" ht="24.2" customHeight="1">
      <c r="B298" s="246"/>
      <c r="C298" s="150" t="s">
        <v>739</v>
      </c>
      <c r="D298" s="150" t="s">
        <v>140</v>
      </c>
      <c r="E298" s="151" t="s">
        <v>1742</v>
      </c>
      <c r="F298" s="152" t="s">
        <v>1743</v>
      </c>
      <c r="G298" s="153" t="s">
        <v>1473</v>
      </c>
      <c r="H298" s="188">
        <v>0</v>
      </c>
      <c r="I298" s="155"/>
      <c r="J298" s="155">
        <f t="shared" si="50"/>
        <v>0</v>
      </c>
      <c r="K298" s="247"/>
      <c r="L298" s="39"/>
      <c r="M298" s="157" t="s">
        <v>1</v>
      </c>
      <c r="N298" s="234" t="s">
        <v>39</v>
      </c>
      <c r="O298" s="248">
        <v>0</v>
      </c>
      <c r="P298" s="248">
        <f t="shared" si="51"/>
        <v>0</v>
      </c>
      <c r="Q298" s="248">
        <v>0</v>
      </c>
      <c r="R298" s="248">
        <f t="shared" si="52"/>
        <v>0</v>
      </c>
      <c r="S298" s="248">
        <v>0</v>
      </c>
      <c r="T298" s="160">
        <f t="shared" si="53"/>
        <v>0</v>
      </c>
      <c r="AR298" s="161" t="s">
        <v>202</v>
      </c>
      <c r="AT298" s="161" t="s">
        <v>140</v>
      </c>
      <c r="AU298" s="161" t="s">
        <v>86</v>
      </c>
      <c r="AY298" s="211" t="s">
        <v>138</v>
      </c>
      <c r="BE298" s="249">
        <f t="shared" si="54"/>
        <v>0</v>
      </c>
      <c r="BF298" s="249">
        <f t="shared" si="55"/>
        <v>0</v>
      </c>
      <c r="BG298" s="249">
        <f t="shared" si="56"/>
        <v>0</v>
      </c>
      <c r="BH298" s="249">
        <f t="shared" si="57"/>
        <v>0</v>
      </c>
      <c r="BI298" s="249">
        <f t="shared" si="58"/>
        <v>0</v>
      </c>
      <c r="BJ298" s="211" t="s">
        <v>86</v>
      </c>
      <c r="BK298" s="249">
        <f t="shared" si="59"/>
        <v>0</v>
      </c>
      <c r="BL298" s="211" t="s">
        <v>202</v>
      </c>
      <c r="BM298" s="161" t="s">
        <v>2441</v>
      </c>
    </row>
    <row r="299" spans="2:65" s="2" customFormat="1" ht="21.75" customHeight="1">
      <c r="B299" s="246"/>
      <c r="C299" s="150" t="s">
        <v>743</v>
      </c>
      <c r="D299" s="150" t="s">
        <v>140</v>
      </c>
      <c r="E299" s="151" t="s">
        <v>1744</v>
      </c>
      <c r="F299" s="152" t="s">
        <v>1745</v>
      </c>
      <c r="G299" s="153" t="s">
        <v>1473</v>
      </c>
      <c r="H299" s="188">
        <v>0</v>
      </c>
      <c r="I299" s="155"/>
      <c r="J299" s="155">
        <f t="shared" si="50"/>
        <v>0</v>
      </c>
      <c r="K299" s="247"/>
      <c r="L299" s="39"/>
      <c r="M299" s="157" t="s">
        <v>1</v>
      </c>
      <c r="N299" s="234" t="s">
        <v>39</v>
      </c>
      <c r="O299" s="248">
        <v>0</v>
      </c>
      <c r="P299" s="248">
        <f t="shared" si="51"/>
        <v>0</v>
      </c>
      <c r="Q299" s="248">
        <v>0</v>
      </c>
      <c r="R299" s="248">
        <f t="shared" si="52"/>
        <v>0</v>
      </c>
      <c r="S299" s="248">
        <v>0</v>
      </c>
      <c r="T299" s="160">
        <f t="shared" si="53"/>
        <v>0</v>
      </c>
      <c r="AR299" s="161" t="s">
        <v>202</v>
      </c>
      <c r="AT299" s="161" t="s">
        <v>140</v>
      </c>
      <c r="AU299" s="161" t="s">
        <v>86</v>
      </c>
      <c r="AY299" s="211" t="s">
        <v>138</v>
      </c>
      <c r="BE299" s="249">
        <f t="shared" si="54"/>
        <v>0</v>
      </c>
      <c r="BF299" s="249">
        <f t="shared" si="55"/>
        <v>0</v>
      </c>
      <c r="BG299" s="249">
        <f t="shared" si="56"/>
        <v>0</v>
      </c>
      <c r="BH299" s="249">
        <f t="shared" si="57"/>
        <v>0</v>
      </c>
      <c r="BI299" s="249">
        <f t="shared" si="58"/>
        <v>0</v>
      </c>
      <c r="BJ299" s="211" t="s">
        <v>86</v>
      </c>
      <c r="BK299" s="249">
        <f t="shared" si="59"/>
        <v>0</v>
      </c>
      <c r="BL299" s="211" t="s">
        <v>202</v>
      </c>
      <c r="BM299" s="161" t="s">
        <v>2442</v>
      </c>
    </row>
    <row r="300" spans="2:65" s="2" customFormat="1" ht="24.2" customHeight="1">
      <c r="B300" s="246"/>
      <c r="C300" s="150" t="s">
        <v>747</v>
      </c>
      <c r="D300" s="150" t="s">
        <v>140</v>
      </c>
      <c r="E300" s="151" t="s">
        <v>1746</v>
      </c>
      <c r="F300" s="152" t="s">
        <v>1747</v>
      </c>
      <c r="G300" s="153" t="s">
        <v>1473</v>
      </c>
      <c r="H300" s="188">
        <v>0</v>
      </c>
      <c r="I300" s="155"/>
      <c r="J300" s="155">
        <f t="shared" si="50"/>
        <v>0</v>
      </c>
      <c r="K300" s="247"/>
      <c r="L300" s="39"/>
      <c r="M300" s="157" t="s">
        <v>1</v>
      </c>
      <c r="N300" s="234" t="s">
        <v>39</v>
      </c>
      <c r="O300" s="248">
        <v>0</v>
      </c>
      <c r="P300" s="248">
        <f t="shared" si="51"/>
        <v>0</v>
      </c>
      <c r="Q300" s="248">
        <v>0</v>
      </c>
      <c r="R300" s="248">
        <f t="shared" si="52"/>
        <v>0</v>
      </c>
      <c r="S300" s="248">
        <v>0</v>
      </c>
      <c r="T300" s="160">
        <f t="shared" si="53"/>
        <v>0</v>
      </c>
      <c r="AR300" s="161" t="s">
        <v>202</v>
      </c>
      <c r="AT300" s="161" t="s">
        <v>140</v>
      </c>
      <c r="AU300" s="161" t="s">
        <v>86</v>
      </c>
      <c r="AY300" s="211" t="s">
        <v>138</v>
      </c>
      <c r="BE300" s="249">
        <f t="shared" si="54"/>
        <v>0</v>
      </c>
      <c r="BF300" s="249">
        <f t="shared" si="55"/>
        <v>0</v>
      </c>
      <c r="BG300" s="249">
        <f t="shared" si="56"/>
        <v>0</v>
      </c>
      <c r="BH300" s="249">
        <f t="shared" si="57"/>
        <v>0</v>
      </c>
      <c r="BI300" s="249">
        <f t="shared" si="58"/>
        <v>0</v>
      </c>
      <c r="BJ300" s="211" t="s">
        <v>86</v>
      </c>
      <c r="BK300" s="249">
        <f t="shared" si="59"/>
        <v>0</v>
      </c>
      <c r="BL300" s="211" t="s">
        <v>202</v>
      </c>
      <c r="BM300" s="161" t="s">
        <v>2443</v>
      </c>
    </row>
    <row r="301" spans="2:65" s="2" customFormat="1" ht="16.5" customHeight="1">
      <c r="B301" s="246"/>
      <c r="C301" s="163" t="s">
        <v>751</v>
      </c>
      <c r="D301" s="163" t="s">
        <v>322</v>
      </c>
      <c r="E301" s="164" t="s">
        <v>1748</v>
      </c>
      <c r="F301" s="165" t="s">
        <v>1749</v>
      </c>
      <c r="G301" s="166" t="s">
        <v>1473</v>
      </c>
      <c r="H301" s="189">
        <v>0</v>
      </c>
      <c r="I301" s="168"/>
      <c r="J301" s="168">
        <f t="shared" si="50"/>
        <v>0</v>
      </c>
      <c r="K301" s="169"/>
      <c r="L301" s="170"/>
      <c r="M301" s="171" t="s">
        <v>1</v>
      </c>
      <c r="N301" s="251" t="s">
        <v>39</v>
      </c>
      <c r="O301" s="248">
        <v>0</v>
      </c>
      <c r="P301" s="248">
        <f t="shared" si="51"/>
        <v>0</v>
      </c>
      <c r="Q301" s="248">
        <v>0</v>
      </c>
      <c r="R301" s="248">
        <f t="shared" si="52"/>
        <v>0</v>
      </c>
      <c r="S301" s="248">
        <v>0</v>
      </c>
      <c r="T301" s="160">
        <f t="shared" si="53"/>
        <v>0</v>
      </c>
      <c r="AR301" s="161" t="s">
        <v>267</v>
      </c>
      <c r="AT301" s="161" t="s">
        <v>322</v>
      </c>
      <c r="AU301" s="161" t="s">
        <v>86</v>
      </c>
      <c r="AY301" s="211" t="s">
        <v>138</v>
      </c>
      <c r="BE301" s="249">
        <f t="shared" si="54"/>
        <v>0</v>
      </c>
      <c r="BF301" s="249">
        <f t="shared" si="55"/>
        <v>0</v>
      </c>
      <c r="BG301" s="249">
        <f t="shared" si="56"/>
        <v>0</v>
      </c>
      <c r="BH301" s="249">
        <f t="shared" si="57"/>
        <v>0</v>
      </c>
      <c r="BI301" s="249">
        <f t="shared" si="58"/>
        <v>0</v>
      </c>
      <c r="BJ301" s="211" t="s">
        <v>86</v>
      </c>
      <c r="BK301" s="249">
        <f t="shared" si="59"/>
        <v>0</v>
      </c>
      <c r="BL301" s="211" t="s">
        <v>202</v>
      </c>
      <c r="BM301" s="161" t="s">
        <v>2444</v>
      </c>
    </row>
    <row r="302" spans="2:65" s="2" customFormat="1" ht="16.5" customHeight="1">
      <c r="B302" s="246"/>
      <c r="C302" s="163" t="s">
        <v>755</v>
      </c>
      <c r="D302" s="163" t="s">
        <v>322</v>
      </c>
      <c r="E302" s="164" t="s">
        <v>1750</v>
      </c>
      <c r="F302" s="165" t="s">
        <v>1751</v>
      </c>
      <c r="G302" s="166" t="s">
        <v>1473</v>
      </c>
      <c r="H302" s="189">
        <v>0</v>
      </c>
      <c r="I302" s="168"/>
      <c r="J302" s="168">
        <f t="shared" si="50"/>
        <v>0</v>
      </c>
      <c r="K302" s="169"/>
      <c r="L302" s="170"/>
      <c r="M302" s="171" t="s">
        <v>1</v>
      </c>
      <c r="N302" s="251" t="s">
        <v>39</v>
      </c>
      <c r="O302" s="248">
        <v>0</v>
      </c>
      <c r="P302" s="248">
        <f t="shared" si="51"/>
        <v>0</v>
      </c>
      <c r="Q302" s="248">
        <v>0</v>
      </c>
      <c r="R302" s="248">
        <f t="shared" si="52"/>
        <v>0</v>
      </c>
      <c r="S302" s="248">
        <v>0</v>
      </c>
      <c r="T302" s="160">
        <f t="shared" si="53"/>
        <v>0</v>
      </c>
      <c r="AR302" s="161" t="s">
        <v>267</v>
      </c>
      <c r="AT302" s="161" t="s">
        <v>322</v>
      </c>
      <c r="AU302" s="161" t="s">
        <v>86</v>
      </c>
      <c r="AY302" s="211" t="s">
        <v>138</v>
      </c>
      <c r="BE302" s="249">
        <f t="shared" si="54"/>
        <v>0</v>
      </c>
      <c r="BF302" s="249">
        <f t="shared" si="55"/>
        <v>0</v>
      </c>
      <c r="BG302" s="249">
        <f t="shared" si="56"/>
        <v>0</v>
      </c>
      <c r="BH302" s="249">
        <f t="shared" si="57"/>
        <v>0</v>
      </c>
      <c r="BI302" s="249">
        <f t="shared" si="58"/>
        <v>0</v>
      </c>
      <c r="BJ302" s="211" t="s">
        <v>86</v>
      </c>
      <c r="BK302" s="249">
        <f t="shared" si="59"/>
        <v>0</v>
      </c>
      <c r="BL302" s="211" t="s">
        <v>202</v>
      </c>
      <c r="BM302" s="161" t="s">
        <v>2445</v>
      </c>
    </row>
    <row r="303" spans="2:65" s="2" customFormat="1" ht="16.5" customHeight="1">
      <c r="B303" s="246"/>
      <c r="C303" s="163" t="s">
        <v>759</v>
      </c>
      <c r="D303" s="163" t="s">
        <v>322</v>
      </c>
      <c r="E303" s="164" t="s">
        <v>1752</v>
      </c>
      <c r="F303" s="165" t="s">
        <v>1753</v>
      </c>
      <c r="G303" s="166" t="s">
        <v>1473</v>
      </c>
      <c r="H303" s="189">
        <v>0</v>
      </c>
      <c r="I303" s="168"/>
      <c r="J303" s="168">
        <f t="shared" si="50"/>
        <v>0</v>
      </c>
      <c r="K303" s="169"/>
      <c r="L303" s="170"/>
      <c r="M303" s="171" t="s">
        <v>1</v>
      </c>
      <c r="N303" s="251" t="s">
        <v>39</v>
      </c>
      <c r="O303" s="248">
        <v>0</v>
      </c>
      <c r="P303" s="248">
        <f t="shared" si="51"/>
        <v>0</v>
      </c>
      <c r="Q303" s="248">
        <v>0</v>
      </c>
      <c r="R303" s="248">
        <f t="shared" si="52"/>
        <v>0</v>
      </c>
      <c r="S303" s="248">
        <v>0</v>
      </c>
      <c r="T303" s="160">
        <f t="shared" si="53"/>
        <v>0</v>
      </c>
      <c r="AR303" s="161" t="s">
        <v>267</v>
      </c>
      <c r="AT303" s="161" t="s">
        <v>322</v>
      </c>
      <c r="AU303" s="161" t="s">
        <v>86</v>
      </c>
      <c r="AY303" s="211" t="s">
        <v>138</v>
      </c>
      <c r="BE303" s="249">
        <f t="shared" si="54"/>
        <v>0</v>
      </c>
      <c r="BF303" s="249">
        <f t="shared" si="55"/>
        <v>0</v>
      </c>
      <c r="BG303" s="249">
        <f t="shared" si="56"/>
        <v>0</v>
      </c>
      <c r="BH303" s="249">
        <f t="shared" si="57"/>
        <v>0</v>
      </c>
      <c r="BI303" s="249">
        <f t="shared" si="58"/>
        <v>0</v>
      </c>
      <c r="BJ303" s="211" t="s">
        <v>86</v>
      </c>
      <c r="BK303" s="249">
        <f t="shared" si="59"/>
        <v>0</v>
      </c>
      <c r="BL303" s="211" t="s">
        <v>202</v>
      </c>
      <c r="BM303" s="161" t="s">
        <v>2446</v>
      </c>
    </row>
    <row r="304" spans="2:65" s="2" customFormat="1" ht="16.5" customHeight="1">
      <c r="B304" s="246"/>
      <c r="C304" s="150" t="s">
        <v>763</v>
      </c>
      <c r="D304" s="150" t="s">
        <v>140</v>
      </c>
      <c r="E304" s="151" t="s">
        <v>1754</v>
      </c>
      <c r="F304" s="152" t="s">
        <v>1755</v>
      </c>
      <c r="G304" s="153" t="s">
        <v>1473</v>
      </c>
      <c r="H304" s="188">
        <v>0</v>
      </c>
      <c r="I304" s="155"/>
      <c r="J304" s="155">
        <f t="shared" si="50"/>
        <v>0</v>
      </c>
      <c r="K304" s="247"/>
      <c r="L304" s="39"/>
      <c r="M304" s="157" t="s">
        <v>1</v>
      </c>
      <c r="N304" s="234" t="s">
        <v>39</v>
      </c>
      <c r="O304" s="248">
        <v>0</v>
      </c>
      <c r="P304" s="248">
        <f t="shared" si="51"/>
        <v>0</v>
      </c>
      <c r="Q304" s="248">
        <v>0</v>
      </c>
      <c r="R304" s="248">
        <f t="shared" si="52"/>
        <v>0</v>
      </c>
      <c r="S304" s="248">
        <v>0</v>
      </c>
      <c r="T304" s="160">
        <f t="shared" si="53"/>
        <v>0</v>
      </c>
      <c r="AR304" s="161" t="s">
        <v>202</v>
      </c>
      <c r="AT304" s="161" t="s">
        <v>140</v>
      </c>
      <c r="AU304" s="161" t="s">
        <v>86</v>
      </c>
      <c r="AY304" s="211" t="s">
        <v>138</v>
      </c>
      <c r="BE304" s="249">
        <f t="shared" si="54"/>
        <v>0</v>
      </c>
      <c r="BF304" s="249">
        <f t="shared" si="55"/>
        <v>0</v>
      </c>
      <c r="BG304" s="249">
        <f t="shared" si="56"/>
        <v>0</v>
      </c>
      <c r="BH304" s="249">
        <f t="shared" si="57"/>
        <v>0</v>
      </c>
      <c r="BI304" s="249">
        <f t="shared" si="58"/>
        <v>0</v>
      </c>
      <c r="BJ304" s="211" t="s">
        <v>86</v>
      </c>
      <c r="BK304" s="249">
        <f t="shared" si="59"/>
        <v>0</v>
      </c>
      <c r="BL304" s="211" t="s">
        <v>202</v>
      </c>
      <c r="BM304" s="161" t="s">
        <v>2447</v>
      </c>
    </row>
    <row r="305" spans="2:65" s="2" customFormat="1" ht="21.75" customHeight="1">
      <c r="B305" s="246"/>
      <c r="C305" s="163" t="s">
        <v>767</v>
      </c>
      <c r="D305" s="163" t="s">
        <v>322</v>
      </c>
      <c r="E305" s="164" t="s">
        <v>1756</v>
      </c>
      <c r="F305" s="165" t="s">
        <v>1757</v>
      </c>
      <c r="G305" s="166" t="s">
        <v>1473</v>
      </c>
      <c r="H305" s="189">
        <v>0</v>
      </c>
      <c r="I305" s="168"/>
      <c r="J305" s="168">
        <f t="shared" si="50"/>
        <v>0</v>
      </c>
      <c r="K305" s="169"/>
      <c r="L305" s="170"/>
      <c r="M305" s="171" t="s">
        <v>1</v>
      </c>
      <c r="N305" s="251" t="s">
        <v>39</v>
      </c>
      <c r="O305" s="248">
        <v>0</v>
      </c>
      <c r="P305" s="248">
        <f t="shared" si="51"/>
        <v>0</v>
      </c>
      <c r="Q305" s="248">
        <v>0</v>
      </c>
      <c r="R305" s="248">
        <f t="shared" si="52"/>
        <v>0</v>
      </c>
      <c r="S305" s="248">
        <v>0</v>
      </c>
      <c r="T305" s="160">
        <f t="shared" si="53"/>
        <v>0</v>
      </c>
      <c r="AR305" s="161" t="s">
        <v>267</v>
      </c>
      <c r="AT305" s="161" t="s">
        <v>322</v>
      </c>
      <c r="AU305" s="161" t="s">
        <v>86</v>
      </c>
      <c r="AY305" s="211" t="s">
        <v>138</v>
      </c>
      <c r="BE305" s="249">
        <f t="shared" si="54"/>
        <v>0</v>
      </c>
      <c r="BF305" s="249">
        <f t="shared" si="55"/>
        <v>0</v>
      </c>
      <c r="BG305" s="249">
        <f t="shared" si="56"/>
        <v>0</v>
      </c>
      <c r="BH305" s="249">
        <f t="shared" si="57"/>
        <v>0</v>
      </c>
      <c r="BI305" s="249">
        <f t="shared" si="58"/>
        <v>0</v>
      </c>
      <c r="BJ305" s="211" t="s">
        <v>86</v>
      </c>
      <c r="BK305" s="249">
        <f t="shared" si="59"/>
        <v>0</v>
      </c>
      <c r="BL305" s="211" t="s">
        <v>202</v>
      </c>
      <c r="BM305" s="161" t="s">
        <v>2448</v>
      </c>
    </row>
    <row r="306" spans="2:65" s="2" customFormat="1" ht="21.75" customHeight="1">
      <c r="B306" s="246"/>
      <c r="C306" s="163" t="s">
        <v>772</v>
      </c>
      <c r="D306" s="163" t="s">
        <v>322</v>
      </c>
      <c r="E306" s="164" t="s">
        <v>1758</v>
      </c>
      <c r="F306" s="165" t="s">
        <v>1759</v>
      </c>
      <c r="G306" s="166" t="s">
        <v>1473</v>
      </c>
      <c r="H306" s="189">
        <v>0</v>
      </c>
      <c r="I306" s="168"/>
      <c r="J306" s="168">
        <f t="shared" si="50"/>
        <v>0</v>
      </c>
      <c r="K306" s="169"/>
      <c r="L306" s="170"/>
      <c r="M306" s="171" t="s">
        <v>1</v>
      </c>
      <c r="N306" s="251" t="s">
        <v>39</v>
      </c>
      <c r="O306" s="248">
        <v>0</v>
      </c>
      <c r="P306" s="248">
        <f t="shared" si="51"/>
        <v>0</v>
      </c>
      <c r="Q306" s="248">
        <v>0</v>
      </c>
      <c r="R306" s="248">
        <f t="shared" si="52"/>
        <v>0</v>
      </c>
      <c r="S306" s="248">
        <v>0</v>
      </c>
      <c r="T306" s="160">
        <f t="shared" si="53"/>
        <v>0</v>
      </c>
      <c r="AR306" s="161" t="s">
        <v>267</v>
      </c>
      <c r="AT306" s="161" t="s">
        <v>322</v>
      </c>
      <c r="AU306" s="161" t="s">
        <v>86</v>
      </c>
      <c r="AY306" s="211" t="s">
        <v>138</v>
      </c>
      <c r="BE306" s="249">
        <f t="shared" si="54"/>
        <v>0</v>
      </c>
      <c r="BF306" s="249">
        <f t="shared" si="55"/>
        <v>0</v>
      </c>
      <c r="BG306" s="249">
        <f t="shared" si="56"/>
        <v>0</v>
      </c>
      <c r="BH306" s="249">
        <f t="shared" si="57"/>
        <v>0</v>
      </c>
      <c r="BI306" s="249">
        <f t="shared" si="58"/>
        <v>0</v>
      </c>
      <c r="BJ306" s="211" t="s">
        <v>86</v>
      </c>
      <c r="BK306" s="249">
        <f t="shared" si="59"/>
        <v>0</v>
      </c>
      <c r="BL306" s="211" t="s">
        <v>202</v>
      </c>
      <c r="BM306" s="161" t="s">
        <v>2449</v>
      </c>
    </row>
    <row r="307" spans="2:65" s="2" customFormat="1" ht="16.5" customHeight="1">
      <c r="B307" s="246"/>
      <c r="C307" s="163" t="s">
        <v>780</v>
      </c>
      <c r="D307" s="163" t="s">
        <v>322</v>
      </c>
      <c r="E307" s="164" t="s">
        <v>1760</v>
      </c>
      <c r="F307" s="165" t="s">
        <v>1761</v>
      </c>
      <c r="G307" s="166" t="s">
        <v>1473</v>
      </c>
      <c r="H307" s="189">
        <v>0</v>
      </c>
      <c r="I307" s="168"/>
      <c r="J307" s="168">
        <f t="shared" si="50"/>
        <v>0</v>
      </c>
      <c r="K307" s="169"/>
      <c r="L307" s="170"/>
      <c r="M307" s="171" t="s">
        <v>1</v>
      </c>
      <c r="N307" s="251" t="s">
        <v>39</v>
      </c>
      <c r="O307" s="248">
        <v>0</v>
      </c>
      <c r="P307" s="248">
        <f t="shared" si="51"/>
        <v>0</v>
      </c>
      <c r="Q307" s="248">
        <v>0</v>
      </c>
      <c r="R307" s="248">
        <f t="shared" si="52"/>
        <v>0</v>
      </c>
      <c r="S307" s="248">
        <v>0</v>
      </c>
      <c r="T307" s="160">
        <f t="shared" si="53"/>
        <v>0</v>
      </c>
      <c r="AR307" s="161" t="s">
        <v>267</v>
      </c>
      <c r="AT307" s="161" t="s">
        <v>322</v>
      </c>
      <c r="AU307" s="161" t="s">
        <v>86</v>
      </c>
      <c r="AY307" s="211" t="s">
        <v>138</v>
      </c>
      <c r="BE307" s="249">
        <f t="shared" si="54"/>
        <v>0</v>
      </c>
      <c r="BF307" s="249">
        <f t="shared" si="55"/>
        <v>0</v>
      </c>
      <c r="BG307" s="249">
        <f t="shared" si="56"/>
        <v>0</v>
      </c>
      <c r="BH307" s="249">
        <f t="shared" si="57"/>
        <v>0</v>
      </c>
      <c r="BI307" s="249">
        <f t="shared" si="58"/>
        <v>0</v>
      </c>
      <c r="BJ307" s="211" t="s">
        <v>86</v>
      </c>
      <c r="BK307" s="249">
        <f t="shared" si="59"/>
        <v>0</v>
      </c>
      <c r="BL307" s="211" t="s">
        <v>202</v>
      </c>
      <c r="BM307" s="161" t="s">
        <v>2450</v>
      </c>
    </row>
    <row r="308" spans="2:65" s="2" customFormat="1" ht="16.5" customHeight="1">
      <c r="B308" s="246"/>
      <c r="C308" s="150" t="s">
        <v>786</v>
      </c>
      <c r="D308" s="150" t="s">
        <v>140</v>
      </c>
      <c r="E308" s="151" t="s">
        <v>1762</v>
      </c>
      <c r="F308" s="152" t="s">
        <v>1763</v>
      </c>
      <c r="G308" s="153" t="s">
        <v>1473</v>
      </c>
      <c r="H308" s="188">
        <v>0</v>
      </c>
      <c r="I308" s="155"/>
      <c r="J308" s="155">
        <f t="shared" si="50"/>
        <v>0</v>
      </c>
      <c r="K308" s="247"/>
      <c r="L308" s="39"/>
      <c r="M308" s="157" t="s">
        <v>1</v>
      </c>
      <c r="N308" s="234" t="s">
        <v>39</v>
      </c>
      <c r="O308" s="248">
        <v>0</v>
      </c>
      <c r="P308" s="248">
        <f t="shared" si="51"/>
        <v>0</v>
      </c>
      <c r="Q308" s="248">
        <v>0</v>
      </c>
      <c r="R308" s="248">
        <f t="shared" si="52"/>
        <v>0</v>
      </c>
      <c r="S308" s="248">
        <v>0</v>
      </c>
      <c r="T308" s="160">
        <f t="shared" si="53"/>
        <v>0</v>
      </c>
      <c r="AR308" s="161" t="s">
        <v>202</v>
      </c>
      <c r="AT308" s="161" t="s">
        <v>140</v>
      </c>
      <c r="AU308" s="161" t="s">
        <v>86</v>
      </c>
      <c r="AY308" s="211" t="s">
        <v>138</v>
      </c>
      <c r="BE308" s="249">
        <f t="shared" si="54"/>
        <v>0</v>
      </c>
      <c r="BF308" s="249">
        <f t="shared" si="55"/>
        <v>0</v>
      </c>
      <c r="BG308" s="249">
        <f t="shared" si="56"/>
        <v>0</v>
      </c>
      <c r="BH308" s="249">
        <f t="shared" si="57"/>
        <v>0</v>
      </c>
      <c r="BI308" s="249">
        <f t="shared" si="58"/>
        <v>0</v>
      </c>
      <c r="BJ308" s="211" t="s">
        <v>86</v>
      </c>
      <c r="BK308" s="249">
        <f t="shared" si="59"/>
        <v>0</v>
      </c>
      <c r="BL308" s="211" t="s">
        <v>202</v>
      </c>
      <c r="BM308" s="161" t="s">
        <v>2451</v>
      </c>
    </row>
    <row r="309" spans="2:65" s="2" customFormat="1" ht="16.5" customHeight="1">
      <c r="B309" s="246"/>
      <c r="C309" s="150" t="s">
        <v>792</v>
      </c>
      <c r="D309" s="150" t="s">
        <v>140</v>
      </c>
      <c r="E309" s="151" t="s">
        <v>1765</v>
      </c>
      <c r="F309" s="152" t="s">
        <v>1766</v>
      </c>
      <c r="G309" s="153" t="s">
        <v>1473</v>
      </c>
      <c r="H309" s="188">
        <v>0</v>
      </c>
      <c r="I309" s="155"/>
      <c r="J309" s="155">
        <f t="shared" si="50"/>
        <v>0</v>
      </c>
      <c r="K309" s="247"/>
      <c r="L309" s="39"/>
      <c r="M309" s="157" t="s">
        <v>1</v>
      </c>
      <c r="N309" s="234" t="s">
        <v>39</v>
      </c>
      <c r="O309" s="248">
        <v>0</v>
      </c>
      <c r="P309" s="248">
        <f t="shared" si="51"/>
        <v>0</v>
      </c>
      <c r="Q309" s="248">
        <v>0</v>
      </c>
      <c r="R309" s="248">
        <f t="shared" si="52"/>
        <v>0</v>
      </c>
      <c r="S309" s="248">
        <v>0</v>
      </c>
      <c r="T309" s="160">
        <f t="shared" si="53"/>
        <v>0</v>
      </c>
      <c r="AR309" s="161" t="s">
        <v>202</v>
      </c>
      <c r="AT309" s="161" t="s">
        <v>140</v>
      </c>
      <c r="AU309" s="161" t="s">
        <v>86</v>
      </c>
      <c r="AY309" s="211" t="s">
        <v>138</v>
      </c>
      <c r="BE309" s="249">
        <f t="shared" si="54"/>
        <v>0</v>
      </c>
      <c r="BF309" s="249">
        <f t="shared" si="55"/>
        <v>0</v>
      </c>
      <c r="BG309" s="249">
        <f t="shared" si="56"/>
        <v>0</v>
      </c>
      <c r="BH309" s="249">
        <f t="shared" si="57"/>
        <v>0</v>
      </c>
      <c r="BI309" s="249">
        <f t="shared" si="58"/>
        <v>0</v>
      </c>
      <c r="BJ309" s="211" t="s">
        <v>86</v>
      </c>
      <c r="BK309" s="249">
        <f t="shared" si="59"/>
        <v>0</v>
      </c>
      <c r="BL309" s="211" t="s">
        <v>202</v>
      </c>
      <c r="BM309" s="161" t="s">
        <v>2452</v>
      </c>
    </row>
    <row r="310" spans="2:65" s="2" customFormat="1" ht="16.5" customHeight="1">
      <c r="B310" s="246"/>
      <c r="C310" s="150" t="s">
        <v>796</v>
      </c>
      <c r="D310" s="150" t="s">
        <v>140</v>
      </c>
      <c r="E310" s="151" t="s">
        <v>1768</v>
      </c>
      <c r="F310" s="152" t="s">
        <v>1769</v>
      </c>
      <c r="G310" s="153" t="s">
        <v>1473</v>
      </c>
      <c r="H310" s="188">
        <v>0</v>
      </c>
      <c r="I310" s="155"/>
      <c r="J310" s="155">
        <f t="shared" si="50"/>
        <v>0</v>
      </c>
      <c r="K310" s="247"/>
      <c r="L310" s="39"/>
      <c r="M310" s="157" t="s">
        <v>1</v>
      </c>
      <c r="N310" s="234" t="s">
        <v>39</v>
      </c>
      <c r="O310" s="248">
        <v>0</v>
      </c>
      <c r="P310" s="248">
        <f t="shared" si="51"/>
        <v>0</v>
      </c>
      <c r="Q310" s="248">
        <v>0</v>
      </c>
      <c r="R310" s="248">
        <f t="shared" si="52"/>
        <v>0</v>
      </c>
      <c r="S310" s="248">
        <v>0</v>
      </c>
      <c r="T310" s="160">
        <f t="shared" si="53"/>
        <v>0</v>
      </c>
      <c r="AR310" s="161" t="s">
        <v>202</v>
      </c>
      <c r="AT310" s="161" t="s">
        <v>140</v>
      </c>
      <c r="AU310" s="161" t="s">
        <v>86</v>
      </c>
      <c r="AY310" s="211" t="s">
        <v>138</v>
      </c>
      <c r="BE310" s="249">
        <f t="shared" si="54"/>
        <v>0</v>
      </c>
      <c r="BF310" s="249">
        <f t="shared" si="55"/>
        <v>0</v>
      </c>
      <c r="BG310" s="249">
        <f t="shared" si="56"/>
        <v>0</v>
      </c>
      <c r="BH310" s="249">
        <f t="shared" si="57"/>
        <v>0</v>
      </c>
      <c r="BI310" s="249">
        <f t="shared" si="58"/>
        <v>0</v>
      </c>
      <c r="BJ310" s="211" t="s">
        <v>86</v>
      </c>
      <c r="BK310" s="249">
        <f t="shared" si="59"/>
        <v>0</v>
      </c>
      <c r="BL310" s="211" t="s">
        <v>202</v>
      </c>
      <c r="BM310" s="161" t="s">
        <v>2453</v>
      </c>
    </row>
    <row r="311" spans="2:65" s="2" customFormat="1" ht="16.5" customHeight="1">
      <c r="B311" s="246"/>
      <c r="C311" s="163" t="s">
        <v>800</v>
      </c>
      <c r="D311" s="163" t="s">
        <v>322</v>
      </c>
      <c r="E311" s="164" t="s">
        <v>1771</v>
      </c>
      <c r="F311" s="165" t="s">
        <v>1772</v>
      </c>
      <c r="G311" s="166" t="s">
        <v>1473</v>
      </c>
      <c r="H311" s="189">
        <v>0</v>
      </c>
      <c r="I311" s="168"/>
      <c r="J311" s="168">
        <f t="shared" si="50"/>
        <v>0</v>
      </c>
      <c r="K311" s="169"/>
      <c r="L311" s="170"/>
      <c r="M311" s="171" t="s">
        <v>1</v>
      </c>
      <c r="N311" s="251" t="s">
        <v>39</v>
      </c>
      <c r="O311" s="248">
        <v>0</v>
      </c>
      <c r="P311" s="248">
        <f t="shared" si="51"/>
        <v>0</v>
      </c>
      <c r="Q311" s="248">
        <v>0</v>
      </c>
      <c r="R311" s="248">
        <f t="shared" si="52"/>
        <v>0</v>
      </c>
      <c r="S311" s="248">
        <v>0</v>
      </c>
      <c r="T311" s="160">
        <f t="shared" si="53"/>
        <v>0</v>
      </c>
      <c r="AR311" s="161" t="s">
        <v>267</v>
      </c>
      <c r="AT311" s="161" t="s">
        <v>322</v>
      </c>
      <c r="AU311" s="161" t="s">
        <v>86</v>
      </c>
      <c r="AY311" s="211" t="s">
        <v>138</v>
      </c>
      <c r="BE311" s="249">
        <f t="shared" si="54"/>
        <v>0</v>
      </c>
      <c r="BF311" s="249">
        <f t="shared" si="55"/>
        <v>0</v>
      </c>
      <c r="BG311" s="249">
        <f t="shared" si="56"/>
        <v>0</v>
      </c>
      <c r="BH311" s="249">
        <f t="shared" si="57"/>
        <v>0</v>
      </c>
      <c r="BI311" s="249">
        <f t="shared" si="58"/>
        <v>0</v>
      </c>
      <c r="BJ311" s="211" t="s">
        <v>86</v>
      </c>
      <c r="BK311" s="249">
        <f t="shared" si="59"/>
        <v>0</v>
      </c>
      <c r="BL311" s="211" t="s">
        <v>202</v>
      </c>
      <c r="BM311" s="161" t="s">
        <v>2454</v>
      </c>
    </row>
    <row r="312" spans="2:65" s="2" customFormat="1" ht="16.5" customHeight="1">
      <c r="B312" s="246"/>
      <c r="C312" s="163" t="s">
        <v>804</v>
      </c>
      <c r="D312" s="163" t="s">
        <v>322</v>
      </c>
      <c r="E312" s="164" t="s">
        <v>1774</v>
      </c>
      <c r="F312" s="165" t="s">
        <v>1775</v>
      </c>
      <c r="G312" s="166" t="s">
        <v>1473</v>
      </c>
      <c r="H312" s="189">
        <v>0</v>
      </c>
      <c r="I312" s="168"/>
      <c r="J312" s="168">
        <f t="shared" si="50"/>
        <v>0</v>
      </c>
      <c r="K312" s="169"/>
      <c r="L312" s="170"/>
      <c r="M312" s="171" t="s">
        <v>1</v>
      </c>
      <c r="N312" s="251" t="s">
        <v>39</v>
      </c>
      <c r="O312" s="248">
        <v>0</v>
      </c>
      <c r="P312" s="248">
        <f t="shared" si="51"/>
        <v>0</v>
      </c>
      <c r="Q312" s="248">
        <v>0</v>
      </c>
      <c r="R312" s="248">
        <f t="shared" si="52"/>
        <v>0</v>
      </c>
      <c r="S312" s="248">
        <v>0</v>
      </c>
      <c r="T312" s="160">
        <f t="shared" si="53"/>
        <v>0</v>
      </c>
      <c r="AR312" s="161" t="s">
        <v>267</v>
      </c>
      <c r="AT312" s="161" t="s">
        <v>322</v>
      </c>
      <c r="AU312" s="161" t="s">
        <v>86</v>
      </c>
      <c r="AY312" s="211" t="s">
        <v>138</v>
      </c>
      <c r="BE312" s="249">
        <f t="shared" si="54"/>
        <v>0</v>
      </c>
      <c r="BF312" s="249">
        <f t="shared" si="55"/>
        <v>0</v>
      </c>
      <c r="BG312" s="249">
        <f t="shared" si="56"/>
        <v>0</v>
      </c>
      <c r="BH312" s="249">
        <f t="shared" si="57"/>
        <v>0</v>
      </c>
      <c r="BI312" s="249">
        <f t="shared" si="58"/>
        <v>0</v>
      </c>
      <c r="BJ312" s="211" t="s">
        <v>86</v>
      </c>
      <c r="BK312" s="249">
        <f t="shared" si="59"/>
        <v>0</v>
      </c>
      <c r="BL312" s="211" t="s">
        <v>202</v>
      </c>
      <c r="BM312" s="161" t="s">
        <v>2455</v>
      </c>
    </row>
    <row r="313" spans="2:65" s="2" customFormat="1" ht="24.2" customHeight="1">
      <c r="B313" s="246"/>
      <c r="C313" s="150" t="s">
        <v>808</v>
      </c>
      <c r="D313" s="150" t="s">
        <v>140</v>
      </c>
      <c r="E313" s="151" t="s">
        <v>1777</v>
      </c>
      <c r="F313" s="152" t="s">
        <v>1778</v>
      </c>
      <c r="G313" s="153" t="s">
        <v>1473</v>
      </c>
      <c r="H313" s="188">
        <v>0</v>
      </c>
      <c r="I313" s="155"/>
      <c r="J313" s="155">
        <f t="shared" si="50"/>
        <v>0</v>
      </c>
      <c r="K313" s="247"/>
      <c r="L313" s="39"/>
      <c r="M313" s="157" t="s">
        <v>1</v>
      </c>
      <c r="N313" s="234" t="s">
        <v>39</v>
      </c>
      <c r="O313" s="248">
        <v>0</v>
      </c>
      <c r="P313" s="248">
        <f t="shared" si="51"/>
        <v>0</v>
      </c>
      <c r="Q313" s="248">
        <v>0</v>
      </c>
      <c r="R313" s="248">
        <f t="shared" si="52"/>
        <v>0</v>
      </c>
      <c r="S313" s="248">
        <v>0</v>
      </c>
      <c r="T313" s="160">
        <f t="shared" si="53"/>
        <v>0</v>
      </c>
      <c r="AR313" s="161" t="s">
        <v>202</v>
      </c>
      <c r="AT313" s="161" t="s">
        <v>140</v>
      </c>
      <c r="AU313" s="161" t="s">
        <v>86</v>
      </c>
      <c r="AY313" s="211" t="s">
        <v>138</v>
      </c>
      <c r="BE313" s="249">
        <f t="shared" si="54"/>
        <v>0</v>
      </c>
      <c r="BF313" s="249">
        <f t="shared" si="55"/>
        <v>0</v>
      </c>
      <c r="BG313" s="249">
        <f t="shared" si="56"/>
        <v>0</v>
      </c>
      <c r="BH313" s="249">
        <f t="shared" si="57"/>
        <v>0</v>
      </c>
      <c r="BI313" s="249">
        <f t="shared" si="58"/>
        <v>0</v>
      </c>
      <c r="BJ313" s="211" t="s">
        <v>86</v>
      </c>
      <c r="BK313" s="249">
        <f t="shared" si="59"/>
        <v>0</v>
      </c>
      <c r="BL313" s="211" t="s">
        <v>202</v>
      </c>
      <c r="BM313" s="161" t="s">
        <v>2456</v>
      </c>
    </row>
    <row r="314" spans="2:65" s="2" customFormat="1" ht="16.5" customHeight="1">
      <c r="B314" s="246"/>
      <c r="C314" s="150" t="s">
        <v>812</v>
      </c>
      <c r="D314" s="150" t="s">
        <v>140</v>
      </c>
      <c r="E314" s="151" t="s">
        <v>1780</v>
      </c>
      <c r="F314" s="152" t="s">
        <v>1781</v>
      </c>
      <c r="G314" s="153" t="s">
        <v>1473</v>
      </c>
      <c r="H314" s="188">
        <v>0</v>
      </c>
      <c r="I314" s="155"/>
      <c r="J314" s="155">
        <f t="shared" si="50"/>
        <v>0</v>
      </c>
      <c r="K314" s="247"/>
      <c r="L314" s="39"/>
      <c r="M314" s="157" t="s">
        <v>1</v>
      </c>
      <c r="N314" s="234" t="s">
        <v>39</v>
      </c>
      <c r="O314" s="248">
        <v>0</v>
      </c>
      <c r="P314" s="248">
        <f t="shared" si="51"/>
        <v>0</v>
      </c>
      <c r="Q314" s="248">
        <v>0</v>
      </c>
      <c r="R314" s="248">
        <f t="shared" si="52"/>
        <v>0</v>
      </c>
      <c r="S314" s="248">
        <v>0</v>
      </c>
      <c r="T314" s="160">
        <f t="shared" si="53"/>
        <v>0</v>
      </c>
      <c r="AR314" s="161" t="s">
        <v>202</v>
      </c>
      <c r="AT314" s="161" t="s">
        <v>140</v>
      </c>
      <c r="AU314" s="161" t="s">
        <v>86</v>
      </c>
      <c r="AY314" s="211" t="s">
        <v>138</v>
      </c>
      <c r="BE314" s="249">
        <f t="shared" si="54"/>
        <v>0</v>
      </c>
      <c r="BF314" s="249">
        <f t="shared" si="55"/>
        <v>0</v>
      </c>
      <c r="BG314" s="249">
        <f t="shared" si="56"/>
        <v>0</v>
      </c>
      <c r="BH314" s="249">
        <f t="shared" si="57"/>
        <v>0</v>
      </c>
      <c r="BI314" s="249">
        <f t="shared" si="58"/>
        <v>0</v>
      </c>
      <c r="BJ314" s="211" t="s">
        <v>86</v>
      </c>
      <c r="BK314" s="249">
        <f t="shared" si="59"/>
        <v>0</v>
      </c>
      <c r="BL314" s="211" t="s">
        <v>202</v>
      </c>
      <c r="BM314" s="161" t="s">
        <v>2457</v>
      </c>
    </row>
    <row r="315" spans="2:65" s="2" customFormat="1" ht="24.2" customHeight="1">
      <c r="B315" s="246"/>
      <c r="C315" s="150" t="s">
        <v>816</v>
      </c>
      <c r="D315" s="150" t="s">
        <v>140</v>
      </c>
      <c r="E315" s="151" t="s">
        <v>1783</v>
      </c>
      <c r="F315" s="152" t="s">
        <v>1784</v>
      </c>
      <c r="G315" s="153" t="s">
        <v>1473</v>
      </c>
      <c r="H315" s="188">
        <v>0</v>
      </c>
      <c r="I315" s="155"/>
      <c r="J315" s="155">
        <f t="shared" si="50"/>
        <v>0</v>
      </c>
      <c r="K315" s="247"/>
      <c r="L315" s="39"/>
      <c r="M315" s="157" t="s">
        <v>1</v>
      </c>
      <c r="N315" s="234" t="s">
        <v>39</v>
      </c>
      <c r="O315" s="248">
        <v>0</v>
      </c>
      <c r="P315" s="248">
        <f t="shared" si="51"/>
        <v>0</v>
      </c>
      <c r="Q315" s="248">
        <v>0</v>
      </c>
      <c r="R315" s="248">
        <f t="shared" si="52"/>
        <v>0</v>
      </c>
      <c r="S315" s="248">
        <v>0</v>
      </c>
      <c r="T315" s="160">
        <f t="shared" si="53"/>
        <v>0</v>
      </c>
      <c r="AR315" s="161" t="s">
        <v>202</v>
      </c>
      <c r="AT315" s="161" t="s">
        <v>140</v>
      </c>
      <c r="AU315" s="161" t="s">
        <v>86</v>
      </c>
      <c r="AY315" s="211" t="s">
        <v>138</v>
      </c>
      <c r="BE315" s="249">
        <f t="shared" si="54"/>
        <v>0</v>
      </c>
      <c r="BF315" s="249">
        <f t="shared" si="55"/>
        <v>0</v>
      </c>
      <c r="BG315" s="249">
        <f t="shared" si="56"/>
        <v>0</v>
      </c>
      <c r="BH315" s="249">
        <f t="shared" si="57"/>
        <v>0</v>
      </c>
      <c r="BI315" s="249">
        <f t="shared" si="58"/>
        <v>0</v>
      </c>
      <c r="BJ315" s="211" t="s">
        <v>86</v>
      </c>
      <c r="BK315" s="249">
        <f t="shared" si="59"/>
        <v>0</v>
      </c>
      <c r="BL315" s="211" t="s">
        <v>202</v>
      </c>
      <c r="BM315" s="161" t="s">
        <v>2458</v>
      </c>
    </row>
    <row r="316" spans="2:65" s="2" customFormat="1" ht="24.2" customHeight="1">
      <c r="B316" s="246"/>
      <c r="C316" s="150" t="s">
        <v>820</v>
      </c>
      <c r="D316" s="150" t="s">
        <v>140</v>
      </c>
      <c r="E316" s="151" t="s">
        <v>1786</v>
      </c>
      <c r="F316" s="152" t="s">
        <v>1787</v>
      </c>
      <c r="G316" s="153" t="s">
        <v>1473</v>
      </c>
      <c r="H316" s="188">
        <v>0</v>
      </c>
      <c r="I316" s="155"/>
      <c r="J316" s="155">
        <f t="shared" si="50"/>
        <v>0</v>
      </c>
      <c r="K316" s="247"/>
      <c r="L316" s="39"/>
      <c r="M316" s="157" t="s">
        <v>1</v>
      </c>
      <c r="N316" s="234" t="s">
        <v>39</v>
      </c>
      <c r="O316" s="248">
        <v>0</v>
      </c>
      <c r="P316" s="248">
        <f t="shared" si="51"/>
        <v>0</v>
      </c>
      <c r="Q316" s="248">
        <v>0</v>
      </c>
      <c r="R316" s="248">
        <f t="shared" si="52"/>
        <v>0</v>
      </c>
      <c r="S316" s="248">
        <v>0</v>
      </c>
      <c r="T316" s="160">
        <f t="shared" si="53"/>
        <v>0</v>
      </c>
      <c r="AR316" s="161" t="s">
        <v>202</v>
      </c>
      <c r="AT316" s="161" t="s">
        <v>140</v>
      </c>
      <c r="AU316" s="161" t="s">
        <v>86</v>
      </c>
      <c r="AY316" s="211" t="s">
        <v>138</v>
      </c>
      <c r="BE316" s="249">
        <f t="shared" si="54"/>
        <v>0</v>
      </c>
      <c r="BF316" s="249">
        <f t="shared" si="55"/>
        <v>0</v>
      </c>
      <c r="BG316" s="249">
        <f t="shared" si="56"/>
        <v>0</v>
      </c>
      <c r="BH316" s="249">
        <f t="shared" si="57"/>
        <v>0</v>
      </c>
      <c r="BI316" s="249">
        <f t="shared" si="58"/>
        <v>0</v>
      </c>
      <c r="BJ316" s="211" t="s">
        <v>86</v>
      </c>
      <c r="BK316" s="249">
        <f t="shared" si="59"/>
        <v>0</v>
      </c>
      <c r="BL316" s="211" t="s">
        <v>202</v>
      </c>
      <c r="BM316" s="161" t="s">
        <v>2459</v>
      </c>
    </row>
    <row r="317" spans="2:65" s="2" customFormat="1" ht="24.2" customHeight="1">
      <c r="B317" s="246"/>
      <c r="C317" s="150" t="s">
        <v>824</v>
      </c>
      <c r="D317" s="150" t="s">
        <v>140</v>
      </c>
      <c r="E317" s="151" t="s">
        <v>1789</v>
      </c>
      <c r="F317" s="152" t="s">
        <v>1790</v>
      </c>
      <c r="G317" s="153" t="s">
        <v>1473</v>
      </c>
      <c r="H317" s="188">
        <v>0</v>
      </c>
      <c r="I317" s="155"/>
      <c r="J317" s="155">
        <f t="shared" si="50"/>
        <v>0</v>
      </c>
      <c r="K317" s="247"/>
      <c r="L317" s="39"/>
      <c r="M317" s="157" t="s">
        <v>1</v>
      </c>
      <c r="N317" s="234" t="s">
        <v>39</v>
      </c>
      <c r="O317" s="248">
        <v>0</v>
      </c>
      <c r="P317" s="248">
        <f t="shared" si="51"/>
        <v>0</v>
      </c>
      <c r="Q317" s="248">
        <v>0</v>
      </c>
      <c r="R317" s="248">
        <f t="shared" si="52"/>
        <v>0</v>
      </c>
      <c r="S317" s="248">
        <v>0</v>
      </c>
      <c r="T317" s="160">
        <f t="shared" si="53"/>
        <v>0</v>
      </c>
      <c r="AR317" s="161" t="s">
        <v>202</v>
      </c>
      <c r="AT317" s="161" t="s">
        <v>140</v>
      </c>
      <c r="AU317" s="161" t="s">
        <v>86</v>
      </c>
      <c r="AY317" s="211" t="s">
        <v>138</v>
      </c>
      <c r="BE317" s="249">
        <f t="shared" si="54"/>
        <v>0</v>
      </c>
      <c r="BF317" s="249">
        <f t="shared" si="55"/>
        <v>0</v>
      </c>
      <c r="BG317" s="249">
        <f t="shared" si="56"/>
        <v>0</v>
      </c>
      <c r="BH317" s="249">
        <f t="shared" si="57"/>
        <v>0</v>
      </c>
      <c r="BI317" s="249">
        <f t="shared" si="58"/>
        <v>0</v>
      </c>
      <c r="BJ317" s="211" t="s">
        <v>86</v>
      </c>
      <c r="BK317" s="249">
        <f t="shared" si="59"/>
        <v>0</v>
      </c>
      <c r="BL317" s="211" t="s">
        <v>202</v>
      </c>
      <c r="BM317" s="161" t="s">
        <v>2460</v>
      </c>
    </row>
    <row r="318" spans="2:65" s="2" customFormat="1" ht="16.5" customHeight="1">
      <c r="B318" s="246"/>
      <c r="C318" s="150" t="s">
        <v>828</v>
      </c>
      <c r="D318" s="150" t="s">
        <v>140</v>
      </c>
      <c r="E318" s="151" t="s">
        <v>1792</v>
      </c>
      <c r="F318" s="152" t="s">
        <v>1793</v>
      </c>
      <c r="G318" s="153" t="s">
        <v>1473</v>
      </c>
      <c r="H318" s="188">
        <v>0</v>
      </c>
      <c r="I318" s="155"/>
      <c r="J318" s="155">
        <f t="shared" si="50"/>
        <v>0</v>
      </c>
      <c r="K318" s="247"/>
      <c r="L318" s="39"/>
      <c r="M318" s="157" t="s">
        <v>1</v>
      </c>
      <c r="N318" s="234" t="s">
        <v>39</v>
      </c>
      <c r="O318" s="248">
        <v>0</v>
      </c>
      <c r="P318" s="248">
        <f t="shared" si="51"/>
        <v>0</v>
      </c>
      <c r="Q318" s="248">
        <v>0</v>
      </c>
      <c r="R318" s="248">
        <f t="shared" si="52"/>
        <v>0</v>
      </c>
      <c r="S318" s="248">
        <v>0</v>
      </c>
      <c r="T318" s="160">
        <f t="shared" si="53"/>
        <v>0</v>
      </c>
      <c r="AR318" s="161" t="s">
        <v>202</v>
      </c>
      <c r="AT318" s="161" t="s">
        <v>140</v>
      </c>
      <c r="AU318" s="161" t="s">
        <v>86</v>
      </c>
      <c r="AY318" s="211" t="s">
        <v>138</v>
      </c>
      <c r="BE318" s="249">
        <f t="shared" si="54"/>
        <v>0</v>
      </c>
      <c r="BF318" s="249">
        <f t="shared" si="55"/>
        <v>0</v>
      </c>
      <c r="BG318" s="249">
        <f t="shared" si="56"/>
        <v>0</v>
      </c>
      <c r="BH318" s="249">
        <f t="shared" si="57"/>
        <v>0</v>
      </c>
      <c r="BI318" s="249">
        <f t="shared" si="58"/>
        <v>0</v>
      </c>
      <c r="BJ318" s="211" t="s">
        <v>86</v>
      </c>
      <c r="BK318" s="249">
        <f t="shared" si="59"/>
        <v>0</v>
      </c>
      <c r="BL318" s="211" t="s">
        <v>202</v>
      </c>
      <c r="BM318" s="161" t="s">
        <v>2461</v>
      </c>
    </row>
    <row r="319" spans="2:65" s="2" customFormat="1" ht="21.75" customHeight="1">
      <c r="B319" s="246"/>
      <c r="C319" s="150" t="s">
        <v>832</v>
      </c>
      <c r="D319" s="150" t="s">
        <v>140</v>
      </c>
      <c r="E319" s="151" t="s">
        <v>1795</v>
      </c>
      <c r="F319" s="152" t="s">
        <v>1796</v>
      </c>
      <c r="G319" s="153" t="s">
        <v>1473</v>
      </c>
      <c r="H319" s="188">
        <v>0</v>
      </c>
      <c r="I319" s="155"/>
      <c r="J319" s="155">
        <f t="shared" si="50"/>
        <v>0</v>
      </c>
      <c r="K319" s="247"/>
      <c r="L319" s="39"/>
      <c r="M319" s="157" t="s">
        <v>1</v>
      </c>
      <c r="N319" s="234" t="s">
        <v>39</v>
      </c>
      <c r="O319" s="248">
        <v>0</v>
      </c>
      <c r="P319" s="248">
        <f t="shared" si="51"/>
        <v>0</v>
      </c>
      <c r="Q319" s="248">
        <v>0</v>
      </c>
      <c r="R319" s="248">
        <f t="shared" si="52"/>
        <v>0</v>
      </c>
      <c r="S319" s="248">
        <v>0</v>
      </c>
      <c r="T319" s="160">
        <f t="shared" si="53"/>
        <v>0</v>
      </c>
      <c r="AR319" s="161" t="s">
        <v>202</v>
      </c>
      <c r="AT319" s="161" t="s">
        <v>140</v>
      </c>
      <c r="AU319" s="161" t="s">
        <v>86</v>
      </c>
      <c r="AY319" s="211" t="s">
        <v>138</v>
      </c>
      <c r="BE319" s="249">
        <f t="shared" si="54"/>
        <v>0</v>
      </c>
      <c r="BF319" s="249">
        <f t="shared" si="55"/>
        <v>0</v>
      </c>
      <c r="BG319" s="249">
        <f t="shared" si="56"/>
        <v>0</v>
      </c>
      <c r="BH319" s="249">
        <f t="shared" si="57"/>
        <v>0</v>
      </c>
      <c r="BI319" s="249">
        <f t="shared" si="58"/>
        <v>0</v>
      </c>
      <c r="BJ319" s="211" t="s">
        <v>86</v>
      </c>
      <c r="BK319" s="249">
        <f t="shared" si="59"/>
        <v>0</v>
      </c>
      <c r="BL319" s="211" t="s">
        <v>202</v>
      </c>
      <c r="BM319" s="161" t="s">
        <v>2462</v>
      </c>
    </row>
    <row r="320" spans="2:65" s="2" customFormat="1" ht="16.5" customHeight="1">
      <c r="B320" s="246"/>
      <c r="C320" s="150" t="s">
        <v>836</v>
      </c>
      <c r="D320" s="150" t="s">
        <v>140</v>
      </c>
      <c r="E320" s="151" t="s">
        <v>1798</v>
      </c>
      <c r="F320" s="152" t="s">
        <v>1799</v>
      </c>
      <c r="G320" s="153" t="s">
        <v>1473</v>
      </c>
      <c r="H320" s="188">
        <v>0</v>
      </c>
      <c r="I320" s="155"/>
      <c r="J320" s="155">
        <f t="shared" si="50"/>
        <v>0</v>
      </c>
      <c r="K320" s="247"/>
      <c r="L320" s="39"/>
      <c r="M320" s="157" t="s">
        <v>1</v>
      </c>
      <c r="N320" s="234" t="s">
        <v>39</v>
      </c>
      <c r="O320" s="248">
        <v>0</v>
      </c>
      <c r="P320" s="248">
        <f t="shared" si="51"/>
        <v>0</v>
      </c>
      <c r="Q320" s="248">
        <v>0</v>
      </c>
      <c r="R320" s="248">
        <f t="shared" si="52"/>
        <v>0</v>
      </c>
      <c r="S320" s="248">
        <v>0</v>
      </c>
      <c r="T320" s="160">
        <f t="shared" si="53"/>
        <v>0</v>
      </c>
      <c r="AR320" s="161" t="s">
        <v>202</v>
      </c>
      <c r="AT320" s="161" t="s">
        <v>140</v>
      </c>
      <c r="AU320" s="161" t="s">
        <v>86</v>
      </c>
      <c r="AY320" s="211" t="s">
        <v>138</v>
      </c>
      <c r="BE320" s="249">
        <f t="shared" si="54"/>
        <v>0</v>
      </c>
      <c r="BF320" s="249">
        <f t="shared" si="55"/>
        <v>0</v>
      </c>
      <c r="BG320" s="249">
        <f t="shared" si="56"/>
        <v>0</v>
      </c>
      <c r="BH320" s="249">
        <f t="shared" si="57"/>
        <v>0</v>
      </c>
      <c r="BI320" s="249">
        <f t="shared" si="58"/>
        <v>0</v>
      </c>
      <c r="BJ320" s="211" t="s">
        <v>86</v>
      </c>
      <c r="BK320" s="249">
        <f t="shared" si="59"/>
        <v>0</v>
      </c>
      <c r="BL320" s="211" t="s">
        <v>202</v>
      </c>
      <c r="BM320" s="161" t="s">
        <v>2463</v>
      </c>
    </row>
    <row r="321" spans="2:65" s="2" customFormat="1" ht="16.5" customHeight="1">
      <c r="B321" s="246"/>
      <c r="C321" s="163" t="s">
        <v>840</v>
      </c>
      <c r="D321" s="163" t="s">
        <v>322</v>
      </c>
      <c r="E321" s="164" t="s">
        <v>1801</v>
      </c>
      <c r="F321" s="165" t="s">
        <v>1802</v>
      </c>
      <c r="G321" s="166" t="s">
        <v>1473</v>
      </c>
      <c r="H321" s="189">
        <v>0</v>
      </c>
      <c r="I321" s="168"/>
      <c r="J321" s="168">
        <f t="shared" si="50"/>
        <v>0</v>
      </c>
      <c r="K321" s="169"/>
      <c r="L321" s="170"/>
      <c r="M321" s="171" t="s">
        <v>1</v>
      </c>
      <c r="N321" s="251" t="s">
        <v>39</v>
      </c>
      <c r="O321" s="248">
        <v>0</v>
      </c>
      <c r="P321" s="248">
        <f t="shared" si="51"/>
        <v>0</v>
      </c>
      <c r="Q321" s="248">
        <v>0</v>
      </c>
      <c r="R321" s="248">
        <f t="shared" si="52"/>
        <v>0</v>
      </c>
      <c r="S321" s="248">
        <v>0</v>
      </c>
      <c r="T321" s="160">
        <f t="shared" si="53"/>
        <v>0</v>
      </c>
      <c r="AR321" s="161" t="s">
        <v>267</v>
      </c>
      <c r="AT321" s="161" t="s">
        <v>322</v>
      </c>
      <c r="AU321" s="161" t="s">
        <v>86</v>
      </c>
      <c r="AY321" s="211" t="s">
        <v>138</v>
      </c>
      <c r="BE321" s="249">
        <f t="shared" si="54"/>
        <v>0</v>
      </c>
      <c r="BF321" s="249">
        <f t="shared" si="55"/>
        <v>0</v>
      </c>
      <c r="BG321" s="249">
        <f t="shared" si="56"/>
        <v>0</v>
      </c>
      <c r="BH321" s="249">
        <f t="shared" si="57"/>
        <v>0</v>
      </c>
      <c r="BI321" s="249">
        <f t="shared" si="58"/>
        <v>0</v>
      </c>
      <c r="BJ321" s="211" t="s">
        <v>86</v>
      </c>
      <c r="BK321" s="249">
        <f t="shared" si="59"/>
        <v>0</v>
      </c>
      <c r="BL321" s="211" t="s">
        <v>202</v>
      </c>
      <c r="BM321" s="161" t="s">
        <v>2464</v>
      </c>
    </row>
    <row r="322" spans="2:65" s="2" customFormat="1" ht="24.2" customHeight="1">
      <c r="B322" s="246"/>
      <c r="C322" s="163" t="s">
        <v>844</v>
      </c>
      <c r="D322" s="163" t="s">
        <v>322</v>
      </c>
      <c r="E322" s="164" t="s">
        <v>1804</v>
      </c>
      <c r="F322" s="165" t="s">
        <v>1805</v>
      </c>
      <c r="G322" s="166" t="s">
        <v>1473</v>
      </c>
      <c r="H322" s="189">
        <v>0</v>
      </c>
      <c r="I322" s="168"/>
      <c r="J322" s="168">
        <f t="shared" si="50"/>
        <v>0</v>
      </c>
      <c r="K322" s="169"/>
      <c r="L322" s="170"/>
      <c r="M322" s="171" t="s">
        <v>1</v>
      </c>
      <c r="N322" s="251" t="s">
        <v>39</v>
      </c>
      <c r="O322" s="248">
        <v>0</v>
      </c>
      <c r="P322" s="248">
        <f t="shared" si="51"/>
        <v>0</v>
      </c>
      <c r="Q322" s="248">
        <v>0</v>
      </c>
      <c r="R322" s="248">
        <f t="shared" si="52"/>
        <v>0</v>
      </c>
      <c r="S322" s="248">
        <v>0</v>
      </c>
      <c r="T322" s="160">
        <f t="shared" si="53"/>
        <v>0</v>
      </c>
      <c r="AR322" s="161" t="s">
        <v>267</v>
      </c>
      <c r="AT322" s="161" t="s">
        <v>322</v>
      </c>
      <c r="AU322" s="161" t="s">
        <v>86</v>
      </c>
      <c r="AY322" s="211" t="s">
        <v>138</v>
      </c>
      <c r="BE322" s="249">
        <f t="shared" si="54"/>
        <v>0</v>
      </c>
      <c r="BF322" s="249">
        <f t="shared" si="55"/>
        <v>0</v>
      </c>
      <c r="BG322" s="249">
        <f t="shared" si="56"/>
        <v>0</v>
      </c>
      <c r="BH322" s="249">
        <f t="shared" si="57"/>
        <v>0</v>
      </c>
      <c r="BI322" s="249">
        <f t="shared" si="58"/>
        <v>0</v>
      </c>
      <c r="BJ322" s="211" t="s">
        <v>86</v>
      </c>
      <c r="BK322" s="249">
        <f t="shared" si="59"/>
        <v>0</v>
      </c>
      <c r="BL322" s="211" t="s">
        <v>202</v>
      </c>
      <c r="BM322" s="161" t="s">
        <v>2465</v>
      </c>
    </row>
    <row r="323" spans="2:65" s="2" customFormat="1" ht="24.2" customHeight="1">
      <c r="B323" s="246"/>
      <c r="C323" s="150" t="s">
        <v>848</v>
      </c>
      <c r="D323" s="150" t="s">
        <v>140</v>
      </c>
      <c r="E323" s="151" t="s">
        <v>1807</v>
      </c>
      <c r="F323" s="152" t="s">
        <v>1808</v>
      </c>
      <c r="G323" s="153" t="s">
        <v>1473</v>
      </c>
      <c r="H323" s="188">
        <v>0</v>
      </c>
      <c r="I323" s="155"/>
      <c r="J323" s="155">
        <f t="shared" si="50"/>
        <v>0</v>
      </c>
      <c r="K323" s="247"/>
      <c r="L323" s="39"/>
      <c r="M323" s="157" t="s">
        <v>1</v>
      </c>
      <c r="N323" s="234" t="s">
        <v>39</v>
      </c>
      <c r="O323" s="248">
        <v>0</v>
      </c>
      <c r="P323" s="248">
        <f t="shared" si="51"/>
        <v>0</v>
      </c>
      <c r="Q323" s="248">
        <v>0</v>
      </c>
      <c r="R323" s="248">
        <f t="shared" si="52"/>
        <v>0</v>
      </c>
      <c r="S323" s="248">
        <v>0</v>
      </c>
      <c r="T323" s="160">
        <f t="shared" si="53"/>
        <v>0</v>
      </c>
      <c r="AR323" s="161" t="s">
        <v>202</v>
      </c>
      <c r="AT323" s="161" t="s">
        <v>140</v>
      </c>
      <c r="AU323" s="161" t="s">
        <v>86</v>
      </c>
      <c r="AY323" s="211" t="s">
        <v>138</v>
      </c>
      <c r="BE323" s="249">
        <f t="shared" si="54"/>
        <v>0</v>
      </c>
      <c r="BF323" s="249">
        <f t="shared" si="55"/>
        <v>0</v>
      </c>
      <c r="BG323" s="249">
        <f t="shared" si="56"/>
        <v>0</v>
      </c>
      <c r="BH323" s="249">
        <f t="shared" si="57"/>
        <v>0</v>
      </c>
      <c r="BI323" s="249">
        <f t="shared" si="58"/>
        <v>0</v>
      </c>
      <c r="BJ323" s="211" t="s">
        <v>86</v>
      </c>
      <c r="BK323" s="249">
        <f t="shared" si="59"/>
        <v>0</v>
      </c>
      <c r="BL323" s="211" t="s">
        <v>202</v>
      </c>
      <c r="BM323" s="161" t="s">
        <v>2466</v>
      </c>
    </row>
    <row r="324" spans="2:65" s="2" customFormat="1" ht="16.5" customHeight="1">
      <c r="B324" s="246"/>
      <c r="C324" s="150" t="s">
        <v>852</v>
      </c>
      <c r="D324" s="150" t="s">
        <v>140</v>
      </c>
      <c r="E324" s="151" t="s">
        <v>1810</v>
      </c>
      <c r="F324" s="152" t="s">
        <v>1811</v>
      </c>
      <c r="G324" s="153" t="s">
        <v>1473</v>
      </c>
      <c r="H324" s="188">
        <v>0</v>
      </c>
      <c r="I324" s="155"/>
      <c r="J324" s="155">
        <f t="shared" si="50"/>
        <v>0</v>
      </c>
      <c r="K324" s="247"/>
      <c r="L324" s="39"/>
      <c r="M324" s="157" t="s">
        <v>1</v>
      </c>
      <c r="N324" s="234" t="s">
        <v>39</v>
      </c>
      <c r="O324" s="248">
        <v>0</v>
      </c>
      <c r="P324" s="248">
        <f t="shared" si="51"/>
        <v>0</v>
      </c>
      <c r="Q324" s="248">
        <v>0</v>
      </c>
      <c r="R324" s="248">
        <f t="shared" si="52"/>
        <v>0</v>
      </c>
      <c r="S324" s="248">
        <v>0</v>
      </c>
      <c r="T324" s="160">
        <f t="shared" si="53"/>
        <v>0</v>
      </c>
      <c r="AR324" s="161" t="s">
        <v>202</v>
      </c>
      <c r="AT324" s="161" t="s">
        <v>140</v>
      </c>
      <c r="AU324" s="161" t="s">
        <v>86</v>
      </c>
      <c r="AY324" s="211" t="s">
        <v>138</v>
      </c>
      <c r="BE324" s="249">
        <f t="shared" si="54"/>
        <v>0</v>
      </c>
      <c r="BF324" s="249">
        <f t="shared" si="55"/>
        <v>0</v>
      </c>
      <c r="BG324" s="249">
        <f t="shared" si="56"/>
        <v>0</v>
      </c>
      <c r="BH324" s="249">
        <f t="shared" si="57"/>
        <v>0</v>
      </c>
      <c r="BI324" s="249">
        <f t="shared" si="58"/>
        <v>0</v>
      </c>
      <c r="BJ324" s="211" t="s">
        <v>86</v>
      </c>
      <c r="BK324" s="249">
        <f t="shared" si="59"/>
        <v>0</v>
      </c>
      <c r="BL324" s="211" t="s">
        <v>202</v>
      </c>
      <c r="BM324" s="161" t="s">
        <v>2467</v>
      </c>
    </row>
    <row r="325" spans="2:65" s="2" customFormat="1" ht="16.5" customHeight="1">
      <c r="B325" s="246"/>
      <c r="C325" s="150" t="s">
        <v>856</v>
      </c>
      <c r="D325" s="150" t="s">
        <v>140</v>
      </c>
      <c r="E325" s="151" t="s">
        <v>1813</v>
      </c>
      <c r="F325" s="152" t="s">
        <v>1814</v>
      </c>
      <c r="G325" s="153" t="s">
        <v>1473</v>
      </c>
      <c r="H325" s="188">
        <v>0</v>
      </c>
      <c r="I325" s="155"/>
      <c r="J325" s="155">
        <f t="shared" si="50"/>
        <v>0</v>
      </c>
      <c r="K325" s="247"/>
      <c r="L325" s="39"/>
      <c r="M325" s="157" t="s">
        <v>1</v>
      </c>
      <c r="N325" s="234" t="s">
        <v>39</v>
      </c>
      <c r="O325" s="248">
        <v>0</v>
      </c>
      <c r="P325" s="248">
        <f t="shared" si="51"/>
        <v>0</v>
      </c>
      <c r="Q325" s="248">
        <v>0</v>
      </c>
      <c r="R325" s="248">
        <f t="shared" si="52"/>
        <v>0</v>
      </c>
      <c r="S325" s="248">
        <v>0</v>
      </c>
      <c r="T325" s="160">
        <f t="shared" si="53"/>
        <v>0</v>
      </c>
      <c r="AR325" s="161" t="s">
        <v>202</v>
      </c>
      <c r="AT325" s="161" t="s">
        <v>140</v>
      </c>
      <c r="AU325" s="161" t="s">
        <v>86</v>
      </c>
      <c r="AY325" s="211" t="s">
        <v>138</v>
      </c>
      <c r="BE325" s="249">
        <f t="shared" si="54"/>
        <v>0</v>
      </c>
      <c r="BF325" s="249">
        <f t="shared" si="55"/>
        <v>0</v>
      </c>
      <c r="BG325" s="249">
        <f t="shared" si="56"/>
        <v>0</v>
      </c>
      <c r="BH325" s="249">
        <f t="shared" si="57"/>
        <v>0</v>
      </c>
      <c r="BI325" s="249">
        <f t="shared" si="58"/>
        <v>0</v>
      </c>
      <c r="BJ325" s="211" t="s">
        <v>86</v>
      </c>
      <c r="BK325" s="249">
        <f t="shared" si="59"/>
        <v>0</v>
      </c>
      <c r="BL325" s="211" t="s">
        <v>202</v>
      </c>
      <c r="BM325" s="161" t="s">
        <v>2468</v>
      </c>
    </row>
    <row r="326" spans="2:65" s="2" customFormat="1" ht="21.75" customHeight="1">
      <c r="B326" s="246"/>
      <c r="C326" s="150" t="s">
        <v>860</v>
      </c>
      <c r="D326" s="150" t="s">
        <v>140</v>
      </c>
      <c r="E326" s="151" t="s">
        <v>1816</v>
      </c>
      <c r="F326" s="152" t="s">
        <v>1817</v>
      </c>
      <c r="G326" s="153" t="s">
        <v>1473</v>
      </c>
      <c r="H326" s="188">
        <v>0</v>
      </c>
      <c r="I326" s="155"/>
      <c r="J326" s="155">
        <f t="shared" si="50"/>
        <v>0</v>
      </c>
      <c r="K326" s="247"/>
      <c r="L326" s="39"/>
      <c r="M326" s="157" t="s">
        <v>1</v>
      </c>
      <c r="N326" s="234" t="s">
        <v>39</v>
      </c>
      <c r="O326" s="248">
        <v>0</v>
      </c>
      <c r="P326" s="248">
        <f t="shared" si="51"/>
        <v>0</v>
      </c>
      <c r="Q326" s="248">
        <v>0</v>
      </c>
      <c r="R326" s="248">
        <f t="shared" si="52"/>
        <v>0</v>
      </c>
      <c r="S326" s="248">
        <v>0</v>
      </c>
      <c r="T326" s="160">
        <f t="shared" si="53"/>
        <v>0</v>
      </c>
      <c r="AR326" s="161" t="s">
        <v>202</v>
      </c>
      <c r="AT326" s="161" t="s">
        <v>140</v>
      </c>
      <c r="AU326" s="161" t="s">
        <v>86</v>
      </c>
      <c r="AY326" s="211" t="s">
        <v>138</v>
      </c>
      <c r="BE326" s="249">
        <f t="shared" si="54"/>
        <v>0</v>
      </c>
      <c r="BF326" s="249">
        <f t="shared" si="55"/>
        <v>0</v>
      </c>
      <c r="BG326" s="249">
        <f t="shared" si="56"/>
        <v>0</v>
      </c>
      <c r="BH326" s="249">
        <f t="shared" si="57"/>
        <v>0</v>
      </c>
      <c r="BI326" s="249">
        <f t="shared" si="58"/>
        <v>0</v>
      </c>
      <c r="BJ326" s="211" t="s">
        <v>86</v>
      </c>
      <c r="BK326" s="249">
        <f t="shared" si="59"/>
        <v>0</v>
      </c>
      <c r="BL326" s="211" t="s">
        <v>202</v>
      </c>
      <c r="BM326" s="161" t="s">
        <v>2469</v>
      </c>
    </row>
    <row r="327" spans="2:65" s="2" customFormat="1" ht="16.5" customHeight="1">
      <c r="B327" s="246"/>
      <c r="C327" s="150" t="s">
        <v>864</v>
      </c>
      <c r="D327" s="150" t="s">
        <v>140</v>
      </c>
      <c r="E327" s="151" t="s">
        <v>1819</v>
      </c>
      <c r="F327" s="152" t="s">
        <v>1820</v>
      </c>
      <c r="G327" s="153" t="s">
        <v>1473</v>
      </c>
      <c r="H327" s="188">
        <v>0</v>
      </c>
      <c r="I327" s="155"/>
      <c r="J327" s="155">
        <f t="shared" si="50"/>
        <v>0</v>
      </c>
      <c r="K327" s="247"/>
      <c r="L327" s="39"/>
      <c r="M327" s="157" t="s">
        <v>1</v>
      </c>
      <c r="N327" s="234" t="s">
        <v>39</v>
      </c>
      <c r="O327" s="248">
        <v>0</v>
      </c>
      <c r="P327" s="248">
        <f t="shared" si="51"/>
        <v>0</v>
      </c>
      <c r="Q327" s="248">
        <v>0</v>
      </c>
      <c r="R327" s="248">
        <f t="shared" si="52"/>
        <v>0</v>
      </c>
      <c r="S327" s="248">
        <v>0</v>
      </c>
      <c r="T327" s="160">
        <f t="shared" si="53"/>
        <v>0</v>
      </c>
      <c r="AR327" s="161" t="s">
        <v>202</v>
      </c>
      <c r="AT327" s="161" t="s">
        <v>140</v>
      </c>
      <c r="AU327" s="161" t="s">
        <v>86</v>
      </c>
      <c r="AY327" s="211" t="s">
        <v>138</v>
      </c>
      <c r="BE327" s="249">
        <f t="shared" si="54"/>
        <v>0</v>
      </c>
      <c r="BF327" s="249">
        <f t="shared" si="55"/>
        <v>0</v>
      </c>
      <c r="BG327" s="249">
        <f t="shared" si="56"/>
        <v>0</v>
      </c>
      <c r="BH327" s="249">
        <f t="shared" si="57"/>
        <v>0</v>
      </c>
      <c r="BI327" s="249">
        <f t="shared" si="58"/>
        <v>0</v>
      </c>
      <c r="BJ327" s="211" t="s">
        <v>86</v>
      </c>
      <c r="BK327" s="249">
        <f t="shared" si="59"/>
        <v>0</v>
      </c>
      <c r="BL327" s="211" t="s">
        <v>202</v>
      </c>
      <c r="BM327" s="161" t="s">
        <v>2470</v>
      </c>
    </row>
    <row r="328" spans="2:65" s="2" customFormat="1" ht="16.5" customHeight="1">
      <c r="B328" s="246"/>
      <c r="C328" s="163" t="s">
        <v>868</v>
      </c>
      <c r="D328" s="163" t="s">
        <v>322</v>
      </c>
      <c r="E328" s="164" t="s">
        <v>1822</v>
      </c>
      <c r="F328" s="165" t="s">
        <v>1823</v>
      </c>
      <c r="G328" s="166" t="s">
        <v>1473</v>
      </c>
      <c r="H328" s="189">
        <v>0</v>
      </c>
      <c r="I328" s="168"/>
      <c r="J328" s="168">
        <f t="shared" si="50"/>
        <v>0</v>
      </c>
      <c r="K328" s="169"/>
      <c r="L328" s="170"/>
      <c r="M328" s="171" t="s">
        <v>1</v>
      </c>
      <c r="N328" s="251" t="s">
        <v>39</v>
      </c>
      <c r="O328" s="248">
        <v>0</v>
      </c>
      <c r="P328" s="248">
        <f t="shared" si="51"/>
        <v>0</v>
      </c>
      <c r="Q328" s="248">
        <v>0</v>
      </c>
      <c r="R328" s="248">
        <f t="shared" si="52"/>
        <v>0</v>
      </c>
      <c r="S328" s="248">
        <v>0</v>
      </c>
      <c r="T328" s="160">
        <f t="shared" si="53"/>
        <v>0</v>
      </c>
      <c r="AR328" s="161" t="s">
        <v>267</v>
      </c>
      <c r="AT328" s="161" t="s">
        <v>322</v>
      </c>
      <c r="AU328" s="161" t="s">
        <v>86</v>
      </c>
      <c r="AY328" s="211" t="s">
        <v>138</v>
      </c>
      <c r="BE328" s="249">
        <f t="shared" si="54"/>
        <v>0</v>
      </c>
      <c r="BF328" s="249">
        <f t="shared" si="55"/>
        <v>0</v>
      </c>
      <c r="BG328" s="249">
        <f t="shared" si="56"/>
        <v>0</v>
      </c>
      <c r="BH328" s="249">
        <f t="shared" si="57"/>
        <v>0</v>
      </c>
      <c r="BI328" s="249">
        <f t="shared" si="58"/>
        <v>0</v>
      </c>
      <c r="BJ328" s="211" t="s">
        <v>86</v>
      </c>
      <c r="BK328" s="249">
        <f t="shared" si="59"/>
        <v>0</v>
      </c>
      <c r="BL328" s="211" t="s">
        <v>202</v>
      </c>
      <c r="BM328" s="161" t="s">
        <v>2471</v>
      </c>
    </row>
    <row r="329" spans="2:65" s="2" customFormat="1" ht="16.5" customHeight="1">
      <c r="B329" s="246"/>
      <c r="C329" s="163" t="s">
        <v>872</v>
      </c>
      <c r="D329" s="163" t="s">
        <v>322</v>
      </c>
      <c r="E329" s="164" t="s">
        <v>1825</v>
      </c>
      <c r="F329" s="165" t="s">
        <v>1826</v>
      </c>
      <c r="G329" s="166" t="s">
        <v>1473</v>
      </c>
      <c r="H329" s="189">
        <v>0</v>
      </c>
      <c r="I329" s="168"/>
      <c r="J329" s="168">
        <f t="shared" si="50"/>
        <v>0</v>
      </c>
      <c r="K329" s="169"/>
      <c r="L329" s="170"/>
      <c r="M329" s="171" t="s">
        <v>1</v>
      </c>
      <c r="N329" s="251" t="s">
        <v>39</v>
      </c>
      <c r="O329" s="248">
        <v>0</v>
      </c>
      <c r="P329" s="248">
        <f t="shared" si="51"/>
        <v>0</v>
      </c>
      <c r="Q329" s="248">
        <v>0</v>
      </c>
      <c r="R329" s="248">
        <f t="shared" si="52"/>
        <v>0</v>
      </c>
      <c r="S329" s="248">
        <v>0</v>
      </c>
      <c r="T329" s="160">
        <f t="shared" si="53"/>
        <v>0</v>
      </c>
      <c r="AR329" s="161" t="s">
        <v>267</v>
      </c>
      <c r="AT329" s="161" t="s">
        <v>322</v>
      </c>
      <c r="AU329" s="161" t="s">
        <v>86</v>
      </c>
      <c r="AY329" s="211" t="s">
        <v>138</v>
      </c>
      <c r="BE329" s="249">
        <f t="shared" si="54"/>
        <v>0</v>
      </c>
      <c r="BF329" s="249">
        <f t="shared" si="55"/>
        <v>0</v>
      </c>
      <c r="BG329" s="249">
        <f t="shared" si="56"/>
        <v>0</v>
      </c>
      <c r="BH329" s="249">
        <f t="shared" si="57"/>
        <v>0</v>
      </c>
      <c r="BI329" s="249">
        <f t="shared" si="58"/>
        <v>0</v>
      </c>
      <c r="BJ329" s="211" t="s">
        <v>86</v>
      </c>
      <c r="BK329" s="249">
        <f t="shared" si="59"/>
        <v>0</v>
      </c>
      <c r="BL329" s="211" t="s">
        <v>202</v>
      </c>
      <c r="BM329" s="161" t="s">
        <v>2472</v>
      </c>
    </row>
    <row r="330" spans="2:65" s="2" customFormat="1" ht="16.5" customHeight="1">
      <c r="B330" s="246"/>
      <c r="C330" s="150" t="s">
        <v>876</v>
      </c>
      <c r="D330" s="150" t="s">
        <v>140</v>
      </c>
      <c r="E330" s="151" t="s">
        <v>1828</v>
      </c>
      <c r="F330" s="152" t="s">
        <v>1829</v>
      </c>
      <c r="G330" s="153" t="s">
        <v>1473</v>
      </c>
      <c r="H330" s="188">
        <v>0</v>
      </c>
      <c r="I330" s="155"/>
      <c r="J330" s="155">
        <f t="shared" si="50"/>
        <v>0</v>
      </c>
      <c r="K330" s="247"/>
      <c r="L330" s="39"/>
      <c r="M330" s="157" t="s">
        <v>1</v>
      </c>
      <c r="N330" s="234" t="s">
        <v>39</v>
      </c>
      <c r="O330" s="248">
        <v>0</v>
      </c>
      <c r="P330" s="248">
        <f t="shared" si="51"/>
        <v>0</v>
      </c>
      <c r="Q330" s="248">
        <v>0</v>
      </c>
      <c r="R330" s="248">
        <f t="shared" si="52"/>
        <v>0</v>
      </c>
      <c r="S330" s="248">
        <v>0</v>
      </c>
      <c r="T330" s="160">
        <f t="shared" si="53"/>
        <v>0</v>
      </c>
      <c r="AR330" s="161" t="s">
        <v>202</v>
      </c>
      <c r="AT330" s="161" t="s">
        <v>140</v>
      </c>
      <c r="AU330" s="161" t="s">
        <v>86</v>
      </c>
      <c r="AY330" s="211" t="s">
        <v>138</v>
      </c>
      <c r="BE330" s="249">
        <f t="shared" si="54"/>
        <v>0</v>
      </c>
      <c r="BF330" s="249">
        <f t="shared" si="55"/>
        <v>0</v>
      </c>
      <c r="BG330" s="249">
        <f t="shared" si="56"/>
        <v>0</v>
      </c>
      <c r="BH330" s="249">
        <f t="shared" si="57"/>
        <v>0</v>
      </c>
      <c r="BI330" s="249">
        <f t="shared" si="58"/>
        <v>0</v>
      </c>
      <c r="BJ330" s="211" t="s">
        <v>86</v>
      </c>
      <c r="BK330" s="249">
        <f t="shared" si="59"/>
        <v>0</v>
      </c>
      <c r="BL330" s="211" t="s">
        <v>202</v>
      </c>
      <c r="BM330" s="161" t="s">
        <v>2473</v>
      </c>
    </row>
    <row r="331" spans="2:65" s="2" customFormat="1" ht="16.5" customHeight="1">
      <c r="B331" s="246"/>
      <c r="C331" s="150" t="s">
        <v>880</v>
      </c>
      <c r="D331" s="150" t="s">
        <v>140</v>
      </c>
      <c r="E331" s="151" t="s">
        <v>1831</v>
      </c>
      <c r="F331" s="152" t="s">
        <v>1832</v>
      </c>
      <c r="G331" s="153" t="s">
        <v>1473</v>
      </c>
      <c r="H331" s="188">
        <v>0</v>
      </c>
      <c r="I331" s="155"/>
      <c r="J331" s="155">
        <f t="shared" si="50"/>
        <v>0</v>
      </c>
      <c r="K331" s="247"/>
      <c r="L331" s="39"/>
      <c r="M331" s="157" t="s">
        <v>1</v>
      </c>
      <c r="N331" s="234" t="s">
        <v>39</v>
      </c>
      <c r="O331" s="248">
        <v>0</v>
      </c>
      <c r="P331" s="248">
        <f t="shared" si="51"/>
        <v>0</v>
      </c>
      <c r="Q331" s="248">
        <v>0</v>
      </c>
      <c r="R331" s="248">
        <f t="shared" si="52"/>
        <v>0</v>
      </c>
      <c r="S331" s="248">
        <v>0</v>
      </c>
      <c r="T331" s="160">
        <f t="shared" si="53"/>
        <v>0</v>
      </c>
      <c r="AR331" s="161" t="s">
        <v>202</v>
      </c>
      <c r="AT331" s="161" t="s">
        <v>140</v>
      </c>
      <c r="AU331" s="161" t="s">
        <v>86</v>
      </c>
      <c r="AY331" s="211" t="s">
        <v>138</v>
      </c>
      <c r="BE331" s="249">
        <f t="shared" si="54"/>
        <v>0</v>
      </c>
      <c r="BF331" s="249">
        <f t="shared" si="55"/>
        <v>0</v>
      </c>
      <c r="BG331" s="249">
        <f t="shared" si="56"/>
        <v>0</v>
      </c>
      <c r="BH331" s="249">
        <f t="shared" si="57"/>
        <v>0</v>
      </c>
      <c r="BI331" s="249">
        <f t="shared" si="58"/>
        <v>0</v>
      </c>
      <c r="BJ331" s="211" t="s">
        <v>86</v>
      </c>
      <c r="BK331" s="249">
        <f t="shared" si="59"/>
        <v>0</v>
      </c>
      <c r="BL331" s="211" t="s">
        <v>202</v>
      </c>
      <c r="BM331" s="161" t="s">
        <v>2474</v>
      </c>
    </row>
    <row r="332" spans="2:65" s="2" customFormat="1" ht="16.5" customHeight="1">
      <c r="B332" s="246"/>
      <c r="C332" s="150" t="s">
        <v>884</v>
      </c>
      <c r="D332" s="150" t="s">
        <v>140</v>
      </c>
      <c r="E332" s="151" t="s">
        <v>1834</v>
      </c>
      <c r="F332" s="152" t="s">
        <v>1835</v>
      </c>
      <c r="G332" s="153" t="s">
        <v>519</v>
      </c>
      <c r="H332" s="188">
        <v>0</v>
      </c>
      <c r="I332" s="155"/>
      <c r="J332" s="155">
        <f t="shared" si="50"/>
        <v>0</v>
      </c>
      <c r="K332" s="247"/>
      <c r="L332" s="39"/>
      <c r="M332" s="157" t="s">
        <v>1</v>
      </c>
      <c r="N332" s="234" t="s">
        <v>39</v>
      </c>
      <c r="O332" s="248">
        <v>0</v>
      </c>
      <c r="P332" s="248">
        <f t="shared" si="51"/>
        <v>0</v>
      </c>
      <c r="Q332" s="248">
        <v>0</v>
      </c>
      <c r="R332" s="248">
        <f t="shared" si="52"/>
        <v>0</v>
      </c>
      <c r="S332" s="248">
        <v>0</v>
      </c>
      <c r="T332" s="160">
        <f t="shared" si="53"/>
        <v>0</v>
      </c>
      <c r="AR332" s="161" t="s">
        <v>202</v>
      </c>
      <c r="AT332" s="161" t="s">
        <v>140</v>
      </c>
      <c r="AU332" s="161" t="s">
        <v>86</v>
      </c>
      <c r="AY332" s="211" t="s">
        <v>138</v>
      </c>
      <c r="BE332" s="249">
        <f t="shared" si="54"/>
        <v>0</v>
      </c>
      <c r="BF332" s="249">
        <f t="shared" si="55"/>
        <v>0</v>
      </c>
      <c r="BG332" s="249">
        <f t="shared" si="56"/>
        <v>0</v>
      </c>
      <c r="BH332" s="249">
        <f t="shared" si="57"/>
        <v>0</v>
      </c>
      <c r="BI332" s="249">
        <f t="shared" si="58"/>
        <v>0</v>
      </c>
      <c r="BJ332" s="211" t="s">
        <v>86</v>
      </c>
      <c r="BK332" s="249">
        <f t="shared" si="59"/>
        <v>0</v>
      </c>
      <c r="BL332" s="211" t="s">
        <v>202</v>
      </c>
      <c r="BM332" s="161" t="s">
        <v>2475</v>
      </c>
    </row>
    <row r="333" spans="2:65" s="2" customFormat="1" ht="24.2" customHeight="1">
      <c r="B333" s="246"/>
      <c r="C333" s="150" t="s">
        <v>888</v>
      </c>
      <c r="D333" s="150" t="s">
        <v>140</v>
      </c>
      <c r="E333" s="151" t="s">
        <v>1837</v>
      </c>
      <c r="F333" s="152" t="s">
        <v>1838</v>
      </c>
      <c r="G333" s="153" t="s">
        <v>209</v>
      </c>
      <c r="H333" s="188">
        <v>0</v>
      </c>
      <c r="I333" s="155"/>
      <c r="J333" s="155">
        <f t="shared" si="50"/>
        <v>0</v>
      </c>
      <c r="K333" s="247"/>
      <c r="L333" s="39"/>
      <c r="M333" s="157" t="s">
        <v>1</v>
      </c>
      <c r="N333" s="234" t="s">
        <v>39</v>
      </c>
      <c r="O333" s="248">
        <v>0</v>
      </c>
      <c r="P333" s="248">
        <f t="shared" si="51"/>
        <v>0</v>
      </c>
      <c r="Q333" s="248">
        <v>0</v>
      </c>
      <c r="R333" s="248">
        <f t="shared" si="52"/>
        <v>0</v>
      </c>
      <c r="S333" s="248">
        <v>0</v>
      </c>
      <c r="T333" s="160">
        <f t="shared" si="53"/>
        <v>0</v>
      </c>
      <c r="AR333" s="161" t="s">
        <v>202</v>
      </c>
      <c r="AT333" s="161" t="s">
        <v>140</v>
      </c>
      <c r="AU333" s="161" t="s">
        <v>86</v>
      </c>
      <c r="AY333" s="211" t="s">
        <v>138</v>
      </c>
      <c r="BE333" s="249">
        <f t="shared" si="54"/>
        <v>0</v>
      </c>
      <c r="BF333" s="249">
        <f t="shared" si="55"/>
        <v>0</v>
      </c>
      <c r="BG333" s="249">
        <f t="shared" si="56"/>
        <v>0</v>
      </c>
      <c r="BH333" s="249">
        <f t="shared" si="57"/>
        <v>0</v>
      </c>
      <c r="BI333" s="249">
        <f t="shared" si="58"/>
        <v>0</v>
      </c>
      <c r="BJ333" s="211" t="s">
        <v>86</v>
      </c>
      <c r="BK333" s="249">
        <f t="shared" si="59"/>
        <v>0</v>
      </c>
      <c r="BL333" s="211" t="s">
        <v>202</v>
      </c>
      <c r="BM333" s="161" t="s">
        <v>2476</v>
      </c>
    </row>
    <row r="334" spans="2:65" s="239" customFormat="1" ht="25.9" customHeight="1">
      <c r="B334" s="240"/>
      <c r="D334" s="138" t="s">
        <v>72</v>
      </c>
      <c r="E334" s="139" t="s">
        <v>322</v>
      </c>
      <c r="F334" s="139" t="s">
        <v>1840</v>
      </c>
      <c r="J334" s="241">
        <f>BK334</f>
        <v>0</v>
      </c>
      <c r="L334" s="240"/>
      <c r="M334" s="242"/>
      <c r="P334" s="243">
        <f>P335+P337</f>
        <v>0</v>
      </c>
      <c r="R334" s="243">
        <f>R335+R337</f>
        <v>0</v>
      </c>
      <c r="T334" s="244">
        <f>T335+T337</f>
        <v>0</v>
      </c>
      <c r="AR334" s="138" t="s">
        <v>150</v>
      </c>
      <c r="AT334" s="145" t="s">
        <v>72</v>
      </c>
      <c r="AU334" s="145" t="s">
        <v>73</v>
      </c>
      <c r="AY334" s="138" t="s">
        <v>138</v>
      </c>
      <c r="BK334" s="146">
        <f>BK335+BK337</f>
        <v>0</v>
      </c>
    </row>
    <row r="335" spans="2:65" s="239" customFormat="1" ht="22.9" customHeight="1">
      <c r="B335" s="240"/>
      <c r="D335" s="138" t="s">
        <v>72</v>
      </c>
      <c r="E335" s="147" t="s">
        <v>1227</v>
      </c>
      <c r="F335" s="147" t="s">
        <v>1841</v>
      </c>
      <c r="J335" s="245">
        <f>BK335</f>
        <v>0</v>
      </c>
      <c r="L335" s="240"/>
      <c r="M335" s="242"/>
      <c r="P335" s="243">
        <f>P336</f>
        <v>0</v>
      </c>
      <c r="R335" s="243">
        <f>R336</f>
        <v>0</v>
      </c>
      <c r="T335" s="244">
        <f>T336</f>
        <v>0</v>
      </c>
      <c r="AR335" s="138" t="s">
        <v>150</v>
      </c>
      <c r="AT335" s="145" t="s">
        <v>72</v>
      </c>
      <c r="AU335" s="145" t="s">
        <v>80</v>
      </c>
      <c r="AY335" s="138" t="s">
        <v>138</v>
      </c>
      <c r="BK335" s="146">
        <f>BK336</f>
        <v>0</v>
      </c>
    </row>
    <row r="336" spans="2:65" s="2" customFormat="1" ht="16.5" customHeight="1">
      <c r="B336" s="246"/>
      <c r="C336" s="150" t="s">
        <v>892</v>
      </c>
      <c r="D336" s="150" t="s">
        <v>140</v>
      </c>
      <c r="E336" s="151" t="s">
        <v>1842</v>
      </c>
      <c r="F336" s="152" t="s">
        <v>1843</v>
      </c>
      <c r="G336" s="153" t="s">
        <v>143</v>
      </c>
      <c r="H336" s="154">
        <v>65</v>
      </c>
      <c r="I336" s="178"/>
      <c r="J336" s="155">
        <f>ROUND(I336*H336,2)</f>
        <v>0</v>
      </c>
      <c r="K336" s="247"/>
      <c r="L336" s="39"/>
      <c r="M336" s="157" t="s">
        <v>1</v>
      </c>
      <c r="N336" s="234" t="s">
        <v>39</v>
      </c>
      <c r="O336" s="248">
        <v>0</v>
      </c>
      <c r="P336" s="248">
        <f>O336*H336</f>
        <v>0</v>
      </c>
      <c r="Q336" s="248">
        <v>0</v>
      </c>
      <c r="R336" s="248">
        <f>Q336*H336</f>
        <v>0</v>
      </c>
      <c r="S336" s="248">
        <v>0</v>
      </c>
      <c r="T336" s="160">
        <f>S336*H336</f>
        <v>0</v>
      </c>
      <c r="AR336" s="161" t="s">
        <v>399</v>
      </c>
      <c r="AT336" s="161" t="s">
        <v>140</v>
      </c>
      <c r="AU336" s="161" t="s">
        <v>86</v>
      </c>
      <c r="AY336" s="211" t="s">
        <v>138</v>
      </c>
      <c r="BE336" s="249">
        <f>IF(N336="základná",J336,0)</f>
        <v>0</v>
      </c>
      <c r="BF336" s="249">
        <f>IF(N336="znížená",J336,0)</f>
        <v>0</v>
      </c>
      <c r="BG336" s="249">
        <f>IF(N336="zákl. prenesená",J336,0)</f>
        <v>0</v>
      </c>
      <c r="BH336" s="249">
        <f>IF(N336="zníž. prenesená",J336,0)</f>
        <v>0</v>
      </c>
      <c r="BI336" s="249">
        <f>IF(N336="nulová",J336,0)</f>
        <v>0</v>
      </c>
      <c r="BJ336" s="211" t="s">
        <v>86</v>
      </c>
      <c r="BK336" s="249">
        <f>ROUND(I336*H336,2)</f>
        <v>0</v>
      </c>
      <c r="BL336" s="211" t="s">
        <v>399</v>
      </c>
      <c r="BM336" s="161" t="s">
        <v>2477</v>
      </c>
    </row>
    <row r="337" spans="2:65" s="239" customFormat="1" ht="22.9" customHeight="1">
      <c r="B337" s="240"/>
      <c r="D337" s="138" t="s">
        <v>72</v>
      </c>
      <c r="E337" s="147" t="s">
        <v>1845</v>
      </c>
      <c r="F337" s="147" t="s">
        <v>1846</v>
      </c>
      <c r="J337" s="245">
        <f>BK337</f>
        <v>0</v>
      </c>
      <c r="L337" s="240"/>
      <c r="M337" s="242"/>
      <c r="P337" s="243">
        <f>P338</f>
        <v>0</v>
      </c>
      <c r="R337" s="243">
        <f>R338</f>
        <v>0</v>
      </c>
      <c r="T337" s="244">
        <f>T338</f>
        <v>0</v>
      </c>
      <c r="AR337" s="138" t="s">
        <v>150</v>
      </c>
      <c r="AT337" s="145" t="s">
        <v>72</v>
      </c>
      <c r="AU337" s="145" t="s">
        <v>80</v>
      </c>
      <c r="AY337" s="138" t="s">
        <v>138</v>
      </c>
      <c r="BK337" s="146">
        <f>BK338</f>
        <v>0</v>
      </c>
    </row>
    <row r="338" spans="2:65" s="2" customFormat="1" ht="16.5" customHeight="1">
      <c r="B338" s="246"/>
      <c r="C338" s="150" t="s">
        <v>899</v>
      </c>
      <c r="D338" s="150" t="s">
        <v>140</v>
      </c>
      <c r="E338" s="151" t="s">
        <v>1847</v>
      </c>
      <c r="F338" s="152" t="s">
        <v>1848</v>
      </c>
      <c r="G338" s="153" t="s">
        <v>209</v>
      </c>
      <c r="H338" s="154">
        <v>3.0000000000000001E-3</v>
      </c>
      <c r="I338" s="178"/>
      <c r="J338" s="155">
        <f>ROUND(I338*H338,2)</f>
        <v>0</v>
      </c>
      <c r="K338" s="247"/>
      <c r="L338" s="39"/>
      <c r="M338" s="173" t="s">
        <v>1</v>
      </c>
      <c r="N338" s="174" t="s">
        <v>39</v>
      </c>
      <c r="O338" s="175">
        <v>0</v>
      </c>
      <c r="P338" s="175">
        <f>O338*H338</f>
        <v>0</v>
      </c>
      <c r="Q338" s="175">
        <v>0</v>
      </c>
      <c r="R338" s="175">
        <f>Q338*H338</f>
        <v>0</v>
      </c>
      <c r="S338" s="175">
        <v>0</v>
      </c>
      <c r="T338" s="176">
        <f>S338*H338</f>
        <v>0</v>
      </c>
      <c r="AR338" s="161" t="s">
        <v>399</v>
      </c>
      <c r="AT338" s="161" t="s">
        <v>140</v>
      </c>
      <c r="AU338" s="161" t="s">
        <v>86</v>
      </c>
      <c r="AY338" s="211" t="s">
        <v>138</v>
      </c>
      <c r="BE338" s="249">
        <f>IF(N338="základná",J338,0)</f>
        <v>0</v>
      </c>
      <c r="BF338" s="249">
        <f>IF(N338="znížená",J338,0)</f>
        <v>0</v>
      </c>
      <c r="BG338" s="249">
        <f>IF(N338="zákl. prenesená",J338,0)</f>
        <v>0</v>
      </c>
      <c r="BH338" s="249">
        <f>IF(N338="zníž. prenesená",J338,0)</f>
        <v>0</v>
      </c>
      <c r="BI338" s="249">
        <f>IF(N338="nulová",J338,0)</f>
        <v>0</v>
      </c>
      <c r="BJ338" s="211" t="s">
        <v>86</v>
      </c>
      <c r="BK338" s="249">
        <f>ROUND(I338*H338,2)</f>
        <v>0</v>
      </c>
      <c r="BL338" s="211" t="s">
        <v>399</v>
      </c>
      <c r="BM338" s="161" t="s">
        <v>2478</v>
      </c>
    </row>
    <row r="339" spans="2:65" s="2" customFormat="1" ht="6.95" customHeight="1">
      <c r="B339" s="216"/>
      <c r="C339" s="217"/>
      <c r="D339" s="217"/>
      <c r="E339" s="217"/>
      <c r="F339" s="217"/>
      <c r="G339" s="217"/>
      <c r="H339" s="217"/>
      <c r="I339" s="217"/>
      <c r="J339" s="217"/>
      <c r="K339" s="217"/>
      <c r="L339" s="39"/>
    </row>
  </sheetData>
  <autoFilter ref="C137:K338" xr:uid="{00000000-0009-0000-0000-000002000000}"/>
  <mergeCells count="12">
    <mergeCell ref="E130:H130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26:H126"/>
    <mergeCell ref="E128:H128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B208-DB59-4B88-984C-60106CF6AA93}">
  <sheetPr>
    <tabColor rgb="FF92D050"/>
    <pageSetUpPr fitToPage="1"/>
  </sheetPr>
  <dimension ref="B2:BM287"/>
  <sheetViews>
    <sheetView showGridLines="0" workbookViewId="0">
      <selection activeCell="AG98" sqref="AG98:AM98"/>
    </sheetView>
  </sheetViews>
  <sheetFormatPr defaultRowHeight="11.25"/>
  <cols>
    <col min="1" max="1" width="8.33203125" style="203" customWidth="1"/>
    <col min="2" max="2" width="1.1640625" style="203" customWidth="1"/>
    <col min="3" max="3" width="4.1640625" style="203" customWidth="1"/>
    <col min="4" max="4" width="4.33203125" style="203" customWidth="1"/>
    <col min="5" max="5" width="17.1640625" style="203" customWidth="1"/>
    <col min="6" max="6" width="50.83203125" style="203" customWidth="1"/>
    <col min="7" max="7" width="7.5" style="203" customWidth="1"/>
    <col min="8" max="8" width="14" style="203" customWidth="1"/>
    <col min="9" max="9" width="15.83203125" style="203" customWidth="1"/>
    <col min="10" max="10" width="22.33203125" style="203" customWidth="1"/>
    <col min="11" max="11" width="22.33203125" style="203" hidden="1" customWidth="1"/>
    <col min="12" max="12" width="9.33203125" style="203" customWidth="1"/>
    <col min="13" max="13" width="10.83203125" style="203" hidden="1" customWidth="1"/>
    <col min="14" max="14" width="9.33203125" style="203"/>
    <col min="15" max="20" width="14.1640625" style="203" hidden="1" customWidth="1"/>
    <col min="21" max="21" width="16.33203125" style="203" hidden="1" customWidth="1"/>
    <col min="22" max="22" width="12.33203125" style="203" customWidth="1"/>
    <col min="23" max="23" width="16.33203125" style="203" customWidth="1"/>
    <col min="24" max="24" width="12.33203125" style="203" customWidth="1"/>
    <col min="25" max="25" width="15" style="203" customWidth="1"/>
    <col min="26" max="26" width="11" style="203" customWidth="1"/>
    <col min="27" max="27" width="15" style="203" customWidth="1"/>
    <col min="28" max="28" width="16.33203125" style="203" customWidth="1"/>
    <col min="29" max="29" width="11" style="203" customWidth="1"/>
    <col min="30" max="30" width="15" style="203" customWidth="1"/>
    <col min="31" max="31" width="16.33203125" style="203" customWidth="1"/>
    <col min="32" max="16384" width="9.33203125" style="203"/>
  </cols>
  <sheetData>
    <row r="2" spans="2:46" ht="36.950000000000003" customHeight="1">
      <c r="L2" s="305" t="s">
        <v>5</v>
      </c>
      <c r="M2" s="299"/>
      <c r="N2" s="299"/>
      <c r="O2" s="299"/>
      <c r="P2" s="299"/>
      <c r="Q2" s="299"/>
      <c r="R2" s="299"/>
      <c r="S2" s="299"/>
      <c r="T2" s="299"/>
      <c r="U2" s="299"/>
      <c r="V2" s="299"/>
      <c r="AT2" s="211" t="s">
        <v>2008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211" t="s">
        <v>73</v>
      </c>
    </row>
    <row r="4" spans="2:46" ht="24.95" customHeight="1">
      <c r="B4" s="17"/>
      <c r="D4" s="18" t="s">
        <v>94</v>
      </c>
      <c r="L4" s="17"/>
      <c r="M4" s="96" t="s">
        <v>9</v>
      </c>
      <c r="AT4" s="211" t="s">
        <v>3</v>
      </c>
    </row>
    <row r="5" spans="2:46" ht="6.95" customHeight="1">
      <c r="B5" s="17"/>
      <c r="L5" s="17"/>
    </row>
    <row r="6" spans="2:46" ht="12" customHeight="1">
      <c r="B6" s="17"/>
      <c r="D6" s="207" t="s">
        <v>13</v>
      </c>
      <c r="L6" s="17"/>
    </row>
    <row r="7" spans="2:46" ht="16.5" customHeight="1">
      <c r="B7" s="17"/>
      <c r="E7" s="314" t="str">
        <f>'[1]Rekapitulácia stavby'!K6</f>
        <v>Dom Hudby - Obnova objektu NKP aktualizácia+etapizácia</v>
      </c>
      <c r="F7" s="315"/>
      <c r="G7" s="315"/>
      <c r="H7" s="315"/>
      <c r="L7" s="17"/>
    </row>
    <row r="8" spans="2:46" ht="12" customHeight="1">
      <c r="B8" s="17"/>
      <c r="D8" s="207" t="s">
        <v>95</v>
      </c>
      <c r="L8" s="17"/>
    </row>
    <row r="9" spans="2:46" s="2" customFormat="1" ht="16.5" customHeight="1">
      <c r="B9" s="39"/>
      <c r="E9" s="314" t="s">
        <v>2013</v>
      </c>
      <c r="F9" s="322"/>
      <c r="G9" s="322"/>
      <c r="H9" s="322"/>
      <c r="L9" s="39"/>
    </row>
    <row r="10" spans="2:46" s="2" customFormat="1" ht="12" customHeight="1">
      <c r="B10" s="39"/>
      <c r="D10" s="207" t="s">
        <v>97</v>
      </c>
      <c r="L10" s="39"/>
    </row>
    <row r="11" spans="2:46" s="2" customFormat="1" ht="16.5" customHeight="1">
      <c r="B11" s="39"/>
      <c r="E11" s="272" t="s">
        <v>2479</v>
      </c>
      <c r="F11" s="322"/>
      <c r="G11" s="322"/>
      <c r="H11" s="322"/>
      <c r="L11" s="39"/>
    </row>
    <row r="12" spans="2:46" s="2" customFormat="1">
      <c r="B12" s="39"/>
      <c r="L12" s="39"/>
    </row>
    <row r="13" spans="2:46" s="2" customFormat="1" ht="12" customHeight="1">
      <c r="B13" s="39"/>
      <c r="D13" s="207" t="s">
        <v>15</v>
      </c>
      <c r="F13" s="202" t="s">
        <v>1</v>
      </c>
      <c r="I13" s="207" t="s">
        <v>16</v>
      </c>
      <c r="J13" s="202" t="s">
        <v>1</v>
      </c>
      <c r="L13" s="39"/>
    </row>
    <row r="14" spans="2:46" s="2" customFormat="1" ht="12" customHeight="1">
      <c r="B14" s="39"/>
      <c r="D14" s="207" t="s">
        <v>17</v>
      </c>
      <c r="F14" s="202" t="s">
        <v>18</v>
      </c>
      <c r="I14" s="207" t="s">
        <v>19</v>
      </c>
      <c r="J14" s="196" t="str">
        <f>'[1]Rekapitulácia stavby'!AN8</f>
        <v>30. 7. 2021</v>
      </c>
      <c r="L14" s="39"/>
    </row>
    <row r="15" spans="2:46" s="2" customFormat="1" ht="10.9" customHeight="1">
      <c r="B15" s="39"/>
      <c r="L15" s="39"/>
    </row>
    <row r="16" spans="2:46" s="2" customFormat="1" ht="12" customHeight="1">
      <c r="B16" s="39"/>
      <c r="D16" s="207" t="s">
        <v>21</v>
      </c>
      <c r="I16" s="207" t="s">
        <v>22</v>
      </c>
      <c r="J16" s="202" t="s">
        <v>1</v>
      </c>
      <c r="L16" s="39"/>
    </row>
    <row r="17" spans="2:12" s="2" customFormat="1" ht="18" customHeight="1">
      <c r="B17" s="39"/>
      <c r="E17" s="202" t="s">
        <v>1422</v>
      </c>
      <c r="I17" s="207" t="s">
        <v>24</v>
      </c>
      <c r="J17" s="202" t="s">
        <v>1</v>
      </c>
      <c r="L17" s="39"/>
    </row>
    <row r="18" spans="2:12" s="2" customFormat="1" ht="6.95" customHeight="1">
      <c r="B18" s="39"/>
      <c r="L18" s="39"/>
    </row>
    <row r="19" spans="2:12" s="2" customFormat="1" ht="12" customHeight="1">
      <c r="B19" s="39"/>
      <c r="D19" s="207" t="s">
        <v>25</v>
      </c>
      <c r="I19" s="207" t="s">
        <v>22</v>
      </c>
      <c r="J19" s="202" t="str">
        <f>'[1]Rekapitulácia stavby'!AN13</f>
        <v/>
      </c>
      <c r="L19" s="39"/>
    </row>
    <row r="20" spans="2:12" s="2" customFormat="1" ht="18" customHeight="1">
      <c r="B20" s="39"/>
      <c r="E20" s="298" t="str">
        <f>'[1]Rekapitulácia stavby'!E14</f>
        <v xml:space="preserve"> </v>
      </c>
      <c r="F20" s="298"/>
      <c r="G20" s="298"/>
      <c r="H20" s="298"/>
      <c r="I20" s="207" t="s">
        <v>24</v>
      </c>
      <c r="J20" s="202" t="str">
        <f>'[1]Rekapitulácia stavby'!AN14</f>
        <v/>
      </c>
      <c r="L20" s="39"/>
    </row>
    <row r="21" spans="2:12" s="2" customFormat="1" ht="6.95" customHeight="1">
      <c r="B21" s="39"/>
      <c r="L21" s="39"/>
    </row>
    <row r="22" spans="2:12" s="2" customFormat="1" ht="12" customHeight="1">
      <c r="B22" s="39"/>
      <c r="D22" s="207" t="s">
        <v>27</v>
      </c>
      <c r="I22" s="207" t="s">
        <v>22</v>
      </c>
      <c r="J22" s="202" t="s">
        <v>1</v>
      </c>
      <c r="L22" s="39"/>
    </row>
    <row r="23" spans="2:12" s="2" customFormat="1" ht="18" customHeight="1">
      <c r="B23" s="39"/>
      <c r="E23" s="202" t="s">
        <v>28</v>
      </c>
      <c r="I23" s="207" t="s">
        <v>24</v>
      </c>
      <c r="J23" s="202" t="s">
        <v>1</v>
      </c>
      <c r="L23" s="39"/>
    </row>
    <row r="24" spans="2:12" s="2" customFormat="1" ht="6.95" customHeight="1">
      <c r="B24" s="39"/>
      <c r="L24" s="39"/>
    </row>
    <row r="25" spans="2:12" s="2" customFormat="1" ht="12" customHeight="1">
      <c r="B25" s="39"/>
      <c r="D25" s="207" t="s">
        <v>30</v>
      </c>
      <c r="I25" s="207" t="s">
        <v>22</v>
      </c>
      <c r="J25" s="202" t="s">
        <v>1</v>
      </c>
      <c r="L25" s="39"/>
    </row>
    <row r="26" spans="2:12" s="2" customFormat="1" ht="18" customHeight="1">
      <c r="B26" s="39"/>
      <c r="E26" s="202" t="s">
        <v>31</v>
      </c>
      <c r="I26" s="207" t="s">
        <v>24</v>
      </c>
      <c r="J26" s="202" t="s">
        <v>1</v>
      </c>
      <c r="L26" s="39"/>
    </row>
    <row r="27" spans="2:12" s="2" customFormat="1" ht="6.95" customHeight="1">
      <c r="B27" s="39"/>
      <c r="L27" s="39"/>
    </row>
    <row r="28" spans="2:12" s="2" customFormat="1" ht="12" customHeight="1">
      <c r="B28" s="39"/>
      <c r="D28" s="207" t="s">
        <v>32</v>
      </c>
      <c r="L28" s="39"/>
    </row>
    <row r="29" spans="2:12" s="8" customFormat="1" ht="16.5" customHeight="1">
      <c r="B29" s="99"/>
      <c r="E29" s="301" t="s">
        <v>1</v>
      </c>
      <c r="F29" s="301"/>
      <c r="G29" s="301"/>
      <c r="H29" s="301"/>
      <c r="L29" s="99"/>
    </row>
    <row r="30" spans="2:12" s="2" customFormat="1" ht="6.95" customHeight="1">
      <c r="B30" s="39"/>
      <c r="L30" s="39"/>
    </row>
    <row r="31" spans="2:12" s="2" customFormat="1" ht="6.95" customHeight="1">
      <c r="B31" s="39"/>
      <c r="D31" s="53"/>
      <c r="E31" s="53"/>
      <c r="F31" s="53"/>
      <c r="G31" s="53"/>
      <c r="H31" s="53"/>
      <c r="I31" s="53"/>
      <c r="J31" s="53"/>
      <c r="K31" s="53"/>
      <c r="L31" s="39"/>
    </row>
    <row r="32" spans="2:12" s="2" customFormat="1" ht="14.45" customHeight="1">
      <c r="B32" s="39"/>
      <c r="D32" s="202" t="s">
        <v>102</v>
      </c>
      <c r="J32" s="231">
        <f>J98</f>
        <v>0</v>
      </c>
      <c r="L32" s="39"/>
    </row>
    <row r="33" spans="2:12" s="2" customFormat="1" ht="14.45" customHeight="1">
      <c r="B33" s="39"/>
      <c r="D33" s="212" t="s">
        <v>2015</v>
      </c>
      <c r="J33" s="231">
        <f>J112</f>
        <v>0</v>
      </c>
      <c r="L33" s="39"/>
    </row>
    <row r="34" spans="2:12" s="2" customFormat="1" ht="25.35" customHeight="1">
      <c r="B34" s="39"/>
      <c r="D34" s="100" t="s">
        <v>33</v>
      </c>
      <c r="J34" s="200">
        <f>ROUND(J32 + J33, 2)</f>
        <v>0</v>
      </c>
      <c r="L34" s="39"/>
    </row>
    <row r="35" spans="2:12" s="2" customFormat="1" ht="6.95" customHeight="1">
      <c r="B35" s="39"/>
      <c r="D35" s="53"/>
      <c r="E35" s="53"/>
      <c r="F35" s="53"/>
      <c r="G35" s="53"/>
      <c r="H35" s="53"/>
      <c r="I35" s="53"/>
      <c r="J35" s="53"/>
      <c r="K35" s="53"/>
      <c r="L35" s="39"/>
    </row>
    <row r="36" spans="2:12" s="2" customFormat="1" ht="14.45" customHeight="1">
      <c r="B36" s="39"/>
      <c r="F36" s="205" t="s">
        <v>35</v>
      </c>
      <c r="I36" s="205" t="s">
        <v>34</v>
      </c>
      <c r="J36" s="205" t="s">
        <v>36</v>
      </c>
      <c r="L36" s="39"/>
    </row>
    <row r="37" spans="2:12" s="2" customFormat="1" ht="14.45" customHeight="1">
      <c r="B37" s="39"/>
      <c r="D37" s="101" t="s">
        <v>37</v>
      </c>
      <c r="E37" s="32" t="s">
        <v>38</v>
      </c>
      <c r="F37" s="102">
        <f>ROUND((SUM(BE112:BE113) + SUM(BE135:BE286)),  2)</f>
        <v>0</v>
      </c>
      <c r="G37" s="103"/>
      <c r="H37" s="103"/>
      <c r="I37" s="104">
        <v>0.2</v>
      </c>
      <c r="J37" s="102">
        <f>ROUND(((SUM(BE112:BE113) + SUM(BE135:BE286))*I37),  2)</f>
        <v>0</v>
      </c>
      <c r="L37" s="39"/>
    </row>
    <row r="38" spans="2:12" s="2" customFormat="1" ht="14.45" customHeight="1">
      <c r="B38" s="39"/>
      <c r="E38" s="32" t="s">
        <v>39</v>
      </c>
      <c r="F38" s="105">
        <f>ROUND((SUM(BF112:BF113) + SUM(BF135:BF286)),  2)</f>
        <v>0</v>
      </c>
      <c r="I38" s="106">
        <v>0.2</v>
      </c>
      <c r="J38" s="105">
        <f>ROUND(((SUM(BF112:BF113) + SUM(BF135:BF286))*I38),  2)</f>
        <v>0</v>
      </c>
      <c r="L38" s="39"/>
    </row>
    <row r="39" spans="2:12" s="2" customFormat="1" ht="14.45" hidden="1" customHeight="1">
      <c r="B39" s="39"/>
      <c r="E39" s="207" t="s">
        <v>40</v>
      </c>
      <c r="F39" s="105">
        <f>ROUND((SUM(BG112:BG113) + SUM(BG135:BG286)),  2)</f>
        <v>0</v>
      </c>
      <c r="I39" s="106">
        <v>0.2</v>
      </c>
      <c r="J39" s="105">
        <f>0</f>
        <v>0</v>
      </c>
      <c r="L39" s="39"/>
    </row>
    <row r="40" spans="2:12" s="2" customFormat="1" ht="14.45" hidden="1" customHeight="1">
      <c r="B40" s="39"/>
      <c r="E40" s="207" t="s">
        <v>41</v>
      </c>
      <c r="F40" s="105">
        <f>ROUND((SUM(BH112:BH113) + SUM(BH135:BH286)),  2)</f>
        <v>0</v>
      </c>
      <c r="I40" s="106">
        <v>0.2</v>
      </c>
      <c r="J40" s="105">
        <f>0</f>
        <v>0</v>
      </c>
      <c r="L40" s="39"/>
    </row>
    <row r="41" spans="2:12" s="2" customFormat="1" ht="14.45" hidden="1" customHeight="1">
      <c r="B41" s="39"/>
      <c r="E41" s="32" t="s">
        <v>42</v>
      </c>
      <c r="F41" s="102">
        <f>ROUND((SUM(BI112:BI113) + SUM(BI135:BI286)),  2)</f>
        <v>0</v>
      </c>
      <c r="G41" s="103"/>
      <c r="H41" s="103"/>
      <c r="I41" s="104">
        <v>0</v>
      </c>
      <c r="J41" s="102">
        <f>0</f>
        <v>0</v>
      </c>
      <c r="L41" s="39"/>
    </row>
    <row r="42" spans="2:12" s="2" customFormat="1" ht="6.95" customHeight="1">
      <c r="B42" s="39"/>
      <c r="L42" s="39"/>
    </row>
    <row r="43" spans="2:12" s="2" customFormat="1" ht="25.35" customHeight="1">
      <c r="B43" s="39"/>
      <c r="C43" s="230"/>
      <c r="D43" s="108" t="s">
        <v>43</v>
      </c>
      <c r="E43" s="221"/>
      <c r="F43" s="221"/>
      <c r="G43" s="109" t="s">
        <v>44</v>
      </c>
      <c r="H43" s="110" t="s">
        <v>45</v>
      </c>
      <c r="I43" s="221"/>
      <c r="J43" s="111">
        <f>SUM(J34:J41)</f>
        <v>0</v>
      </c>
      <c r="K43" s="232"/>
      <c r="L43" s="39"/>
    </row>
    <row r="44" spans="2:12" s="2" customFormat="1" ht="14.45" customHeight="1">
      <c r="B44" s="39"/>
      <c r="L44" s="39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2" customFormat="1" ht="14.45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2" customFormat="1" ht="12.75">
      <c r="B61" s="39"/>
      <c r="D61" s="42" t="s">
        <v>48</v>
      </c>
      <c r="E61" s="213"/>
      <c r="F61" s="113" t="s">
        <v>49</v>
      </c>
      <c r="G61" s="42" t="s">
        <v>48</v>
      </c>
      <c r="H61" s="213"/>
      <c r="I61" s="213"/>
      <c r="J61" s="114" t="s">
        <v>49</v>
      </c>
      <c r="K61" s="213"/>
      <c r="L61" s="3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2" customFormat="1" ht="12.75">
      <c r="B65" s="39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2" customFormat="1" ht="12.75">
      <c r="B76" s="39"/>
      <c r="D76" s="42" t="s">
        <v>48</v>
      </c>
      <c r="E76" s="213"/>
      <c r="F76" s="113" t="s">
        <v>49</v>
      </c>
      <c r="G76" s="42" t="s">
        <v>48</v>
      </c>
      <c r="H76" s="213"/>
      <c r="I76" s="213"/>
      <c r="J76" s="114" t="s">
        <v>49</v>
      </c>
      <c r="K76" s="213"/>
      <c r="L76" s="39"/>
    </row>
    <row r="77" spans="2:12" s="2" customFormat="1" ht="14.45" customHeight="1"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39"/>
    </row>
    <row r="81" spans="2:12" s="2" customFormat="1" ht="6.95" customHeight="1">
      <c r="B81" s="218"/>
      <c r="C81" s="219"/>
      <c r="D81" s="219"/>
      <c r="E81" s="219"/>
      <c r="F81" s="219"/>
      <c r="G81" s="219"/>
      <c r="H81" s="219"/>
      <c r="I81" s="219"/>
      <c r="J81" s="219"/>
      <c r="K81" s="219"/>
      <c r="L81" s="39"/>
    </row>
    <row r="82" spans="2:12" s="2" customFormat="1" ht="24.95" customHeight="1">
      <c r="B82" s="39"/>
      <c r="C82" s="18" t="s">
        <v>99</v>
      </c>
      <c r="L82" s="39"/>
    </row>
    <row r="83" spans="2:12" s="2" customFormat="1" ht="6.95" customHeight="1">
      <c r="B83" s="39"/>
      <c r="L83" s="39"/>
    </row>
    <row r="84" spans="2:12" s="2" customFormat="1" ht="12" customHeight="1">
      <c r="B84" s="39"/>
      <c r="C84" s="207" t="s">
        <v>13</v>
      </c>
      <c r="L84" s="39"/>
    </row>
    <row r="85" spans="2:12" s="2" customFormat="1" ht="16.5" customHeight="1">
      <c r="B85" s="39"/>
      <c r="E85" s="314" t="str">
        <f>E7</f>
        <v>Dom Hudby - Obnova objektu NKP aktualizácia+etapizácia</v>
      </c>
      <c r="F85" s="315"/>
      <c r="G85" s="315"/>
      <c r="H85" s="315"/>
      <c r="L85" s="39"/>
    </row>
    <row r="86" spans="2:12" ht="12" customHeight="1">
      <c r="B86" s="17"/>
      <c r="C86" s="207" t="s">
        <v>95</v>
      </c>
      <c r="L86" s="17"/>
    </row>
    <row r="87" spans="2:12" s="2" customFormat="1" ht="16.5" customHeight="1">
      <c r="B87" s="39"/>
      <c r="E87" s="314" t="s">
        <v>2013</v>
      </c>
      <c r="F87" s="322"/>
      <c r="G87" s="322"/>
      <c r="H87" s="322"/>
      <c r="L87" s="39"/>
    </row>
    <row r="88" spans="2:12" s="2" customFormat="1" ht="12" customHeight="1">
      <c r="B88" s="39"/>
      <c r="C88" s="207" t="s">
        <v>97</v>
      </c>
      <c r="L88" s="39"/>
    </row>
    <row r="89" spans="2:12" s="2" customFormat="1" ht="16.5" customHeight="1">
      <c r="B89" s="39"/>
      <c r="E89" s="272" t="str">
        <f>E11</f>
        <v>02.3 - D1.4 Vykurovanie</v>
      </c>
      <c r="F89" s="322"/>
      <c r="G89" s="322"/>
      <c r="H89" s="322"/>
      <c r="L89" s="39"/>
    </row>
    <row r="90" spans="2:12" s="2" customFormat="1" ht="6.95" customHeight="1">
      <c r="B90" s="39"/>
      <c r="L90" s="39"/>
    </row>
    <row r="91" spans="2:12" s="2" customFormat="1" ht="12" customHeight="1">
      <c r="B91" s="39"/>
      <c r="C91" s="207" t="s">
        <v>17</v>
      </c>
      <c r="F91" s="202" t="str">
        <f>F14</f>
        <v>Bratislava, Panenská 11</v>
      </c>
      <c r="I91" s="207" t="s">
        <v>19</v>
      </c>
      <c r="J91" s="196" t="str">
        <f>IF(J14="","",J14)</f>
        <v>30. 7. 2021</v>
      </c>
      <c r="L91" s="39"/>
    </row>
    <row r="92" spans="2:12" s="2" customFormat="1" ht="6.95" customHeight="1">
      <c r="B92" s="39"/>
      <c r="L92" s="39"/>
    </row>
    <row r="93" spans="2:12" s="2" customFormat="1" ht="25.7" customHeight="1">
      <c r="B93" s="39"/>
      <c r="C93" s="207" t="s">
        <v>21</v>
      </c>
      <c r="F93" s="202" t="str">
        <f>E17</f>
        <v>GIB Hlavné mesto SR Bratislava</v>
      </c>
      <c r="I93" s="207" t="s">
        <v>27</v>
      </c>
      <c r="J93" s="204" t="str">
        <f>E23</f>
        <v>Ing. arch. Matúš Ivanič</v>
      </c>
      <c r="L93" s="39"/>
    </row>
    <row r="94" spans="2:12" s="2" customFormat="1" ht="15.2" customHeight="1">
      <c r="B94" s="39"/>
      <c r="C94" s="207" t="s">
        <v>25</v>
      </c>
      <c r="F94" s="202" t="str">
        <f>IF(E20="","",E20)</f>
        <v xml:space="preserve"> </v>
      </c>
      <c r="I94" s="207" t="s">
        <v>30</v>
      </c>
      <c r="J94" s="204" t="str">
        <f>E26</f>
        <v>Rosoft, s.r.o.</v>
      </c>
      <c r="L94" s="39"/>
    </row>
    <row r="95" spans="2:12" s="2" customFormat="1" ht="10.35" customHeight="1">
      <c r="B95" s="39"/>
      <c r="L95" s="39"/>
    </row>
    <row r="96" spans="2:12" s="2" customFormat="1" ht="29.25" customHeight="1">
      <c r="B96" s="39"/>
      <c r="C96" s="115" t="s">
        <v>100</v>
      </c>
      <c r="D96" s="230"/>
      <c r="E96" s="230"/>
      <c r="F96" s="230"/>
      <c r="G96" s="230"/>
      <c r="H96" s="230"/>
      <c r="I96" s="230"/>
      <c r="J96" s="116" t="s">
        <v>101</v>
      </c>
      <c r="K96" s="230"/>
      <c r="L96" s="39"/>
    </row>
    <row r="97" spans="2:47" s="2" customFormat="1" ht="10.35" customHeight="1">
      <c r="B97" s="39"/>
      <c r="L97" s="39"/>
    </row>
    <row r="98" spans="2:47" s="2" customFormat="1" ht="22.9" customHeight="1">
      <c r="B98" s="39"/>
      <c r="C98" s="117" t="s">
        <v>2016</v>
      </c>
      <c r="J98" s="200">
        <f>J135</f>
        <v>0</v>
      </c>
      <c r="L98" s="39"/>
      <c r="AU98" s="211" t="s">
        <v>103</v>
      </c>
    </row>
    <row r="99" spans="2:47" s="9" customFormat="1" ht="24.95" customHeight="1">
      <c r="B99" s="118"/>
      <c r="D99" s="119" t="s">
        <v>1423</v>
      </c>
      <c r="E99" s="120"/>
      <c r="F99" s="120"/>
      <c r="G99" s="120"/>
      <c r="H99" s="120"/>
      <c r="I99" s="120"/>
      <c r="J99" s="121">
        <f>J136</f>
        <v>0</v>
      </c>
      <c r="L99" s="118"/>
    </row>
    <row r="100" spans="2:47" s="199" customFormat="1" ht="19.899999999999999" customHeight="1">
      <c r="B100" s="122"/>
      <c r="D100" s="123" t="s">
        <v>1424</v>
      </c>
      <c r="E100" s="124"/>
      <c r="F100" s="124"/>
      <c r="G100" s="124"/>
      <c r="H100" s="124"/>
      <c r="I100" s="124"/>
      <c r="J100" s="125">
        <f>J137</f>
        <v>0</v>
      </c>
      <c r="L100" s="122"/>
    </row>
    <row r="101" spans="2:47" s="199" customFormat="1" ht="19.899999999999999" customHeight="1">
      <c r="B101" s="122"/>
      <c r="D101" s="123" t="s">
        <v>2286</v>
      </c>
      <c r="E101" s="124"/>
      <c r="F101" s="124"/>
      <c r="G101" s="124"/>
      <c r="H101" s="124"/>
      <c r="I101" s="124"/>
      <c r="J101" s="125">
        <f>J147</f>
        <v>0</v>
      </c>
      <c r="L101" s="122"/>
    </row>
    <row r="102" spans="2:47" s="199" customFormat="1" ht="19.899999999999999" customHeight="1">
      <c r="B102" s="122"/>
      <c r="D102" s="123" t="s">
        <v>1426</v>
      </c>
      <c r="E102" s="124"/>
      <c r="F102" s="124"/>
      <c r="G102" s="124"/>
      <c r="H102" s="124"/>
      <c r="I102" s="124"/>
      <c r="J102" s="125">
        <f>J149</f>
        <v>0</v>
      </c>
      <c r="L102" s="122"/>
    </row>
    <row r="103" spans="2:47" s="9" customFormat="1" ht="24.95" customHeight="1">
      <c r="B103" s="118"/>
      <c r="D103" s="119" t="s">
        <v>1427</v>
      </c>
      <c r="E103" s="120"/>
      <c r="F103" s="120"/>
      <c r="G103" s="120"/>
      <c r="H103" s="120"/>
      <c r="I103" s="120"/>
      <c r="J103" s="121">
        <f>J152</f>
        <v>0</v>
      </c>
      <c r="L103" s="118"/>
    </row>
    <row r="104" spans="2:47" s="199" customFormat="1" ht="19.899999999999999" customHeight="1">
      <c r="B104" s="122"/>
      <c r="D104" s="123" t="s">
        <v>1429</v>
      </c>
      <c r="E104" s="124"/>
      <c r="F104" s="124"/>
      <c r="G104" s="124"/>
      <c r="H104" s="124"/>
      <c r="I104" s="124"/>
      <c r="J104" s="125">
        <f>J153</f>
        <v>0</v>
      </c>
      <c r="L104" s="122"/>
    </row>
    <row r="105" spans="2:47" s="199" customFormat="1" ht="19.899999999999999" customHeight="1">
      <c r="B105" s="122"/>
      <c r="D105" s="182" t="s">
        <v>2480</v>
      </c>
      <c r="E105" s="183"/>
      <c r="F105" s="183"/>
      <c r="G105" s="183"/>
      <c r="H105" s="183"/>
      <c r="I105" s="183"/>
      <c r="J105" s="184">
        <f>J176</f>
        <v>0</v>
      </c>
      <c r="L105" s="122"/>
    </row>
    <row r="106" spans="2:47" s="199" customFormat="1" ht="19.899999999999999" customHeight="1">
      <c r="B106" s="122"/>
      <c r="D106" s="123" t="s">
        <v>2481</v>
      </c>
      <c r="E106" s="124"/>
      <c r="F106" s="124"/>
      <c r="G106" s="124"/>
      <c r="H106" s="124"/>
      <c r="I106" s="124"/>
      <c r="J106" s="125">
        <f>J190</f>
        <v>0</v>
      </c>
      <c r="L106" s="122"/>
    </row>
    <row r="107" spans="2:47" s="199" customFormat="1" ht="19.899999999999999" customHeight="1">
      <c r="B107" s="122"/>
      <c r="D107" s="182" t="s">
        <v>2482</v>
      </c>
      <c r="E107" s="183"/>
      <c r="F107" s="183"/>
      <c r="G107" s="183"/>
      <c r="H107" s="183"/>
      <c r="I107" s="183"/>
      <c r="J107" s="184">
        <f>J212</f>
        <v>0</v>
      </c>
      <c r="L107" s="122"/>
    </row>
    <row r="108" spans="2:47" s="199" customFormat="1" ht="19.899999999999999" customHeight="1">
      <c r="B108" s="122"/>
      <c r="D108" s="182" t="s">
        <v>2483</v>
      </c>
      <c r="E108" s="183"/>
      <c r="F108" s="183"/>
      <c r="G108" s="183"/>
      <c r="H108" s="183"/>
      <c r="I108" s="183"/>
      <c r="J108" s="184">
        <f>J239</f>
        <v>0</v>
      </c>
      <c r="L108" s="122"/>
    </row>
    <row r="109" spans="2:47" s="199" customFormat="1" ht="19.899999999999999" customHeight="1">
      <c r="B109" s="122"/>
      <c r="D109" s="182" t="s">
        <v>2484</v>
      </c>
      <c r="E109" s="183"/>
      <c r="F109" s="183"/>
      <c r="G109" s="183"/>
      <c r="H109" s="183"/>
      <c r="I109" s="183"/>
      <c r="J109" s="184">
        <f>J285</f>
        <v>0</v>
      </c>
      <c r="L109" s="122"/>
    </row>
    <row r="110" spans="2:47" s="2" customFormat="1" ht="21.75" customHeight="1">
      <c r="B110" s="39"/>
      <c r="L110" s="39"/>
    </row>
    <row r="111" spans="2:47" s="2" customFormat="1" ht="6.95" customHeight="1">
      <c r="B111" s="39"/>
      <c r="L111" s="39"/>
    </row>
    <row r="112" spans="2:47" s="2" customFormat="1" ht="29.25" customHeight="1">
      <c r="B112" s="39"/>
      <c r="C112" s="117" t="s">
        <v>2019</v>
      </c>
      <c r="J112" s="233">
        <v>0</v>
      </c>
      <c r="L112" s="39"/>
      <c r="N112" s="234" t="s">
        <v>37</v>
      </c>
    </row>
    <row r="113" spans="2:12" s="2" customFormat="1" ht="18" customHeight="1">
      <c r="B113" s="39"/>
      <c r="L113" s="39"/>
    </row>
    <row r="114" spans="2:12" s="2" customFormat="1" ht="29.25" customHeight="1">
      <c r="B114" s="39"/>
      <c r="C114" s="229" t="s">
        <v>2012</v>
      </c>
      <c r="D114" s="230"/>
      <c r="E114" s="230"/>
      <c r="F114" s="230"/>
      <c r="G114" s="230"/>
      <c r="H114" s="230"/>
      <c r="I114" s="230"/>
      <c r="J114" s="235">
        <f>ROUND(J98+J112,2)</f>
        <v>0</v>
      </c>
      <c r="K114" s="230"/>
      <c r="L114" s="39"/>
    </row>
    <row r="115" spans="2:12" s="2" customFormat="1" ht="6.95" customHeight="1">
      <c r="B115" s="216"/>
      <c r="C115" s="217"/>
      <c r="D115" s="217"/>
      <c r="E115" s="217"/>
      <c r="F115" s="217"/>
      <c r="G115" s="217"/>
      <c r="H115" s="217"/>
      <c r="I115" s="217"/>
      <c r="J115" s="217"/>
      <c r="K115" s="217"/>
      <c r="L115" s="39"/>
    </row>
    <row r="119" spans="2:12" s="2" customFormat="1" ht="6.95" customHeight="1">
      <c r="B119" s="218"/>
      <c r="C119" s="219"/>
      <c r="D119" s="219"/>
      <c r="E119" s="219"/>
      <c r="F119" s="219"/>
      <c r="G119" s="219"/>
      <c r="H119" s="219"/>
      <c r="I119" s="219"/>
      <c r="J119" s="219"/>
      <c r="K119" s="219"/>
      <c r="L119" s="39"/>
    </row>
    <row r="120" spans="2:12" s="2" customFormat="1" ht="24.95" customHeight="1">
      <c r="B120" s="39"/>
      <c r="C120" s="18" t="s">
        <v>124</v>
      </c>
      <c r="L120" s="39"/>
    </row>
    <row r="121" spans="2:12" s="2" customFormat="1" ht="6.95" customHeight="1">
      <c r="B121" s="39"/>
      <c r="L121" s="39"/>
    </row>
    <row r="122" spans="2:12" s="2" customFormat="1" ht="12" customHeight="1">
      <c r="B122" s="39"/>
      <c r="C122" s="207" t="s">
        <v>13</v>
      </c>
      <c r="L122" s="39"/>
    </row>
    <row r="123" spans="2:12" s="2" customFormat="1" ht="16.5" customHeight="1">
      <c r="B123" s="39"/>
      <c r="E123" s="314" t="str">
        <f>E7</f>
        <v>Dom Hudby - Obnova objektu NKP aktualizácia+etapizácia</v>
      </c>
      <c r="F123" s="315"/>
      <c r="G123" s="315"/>
      <c r="H123" s="315"/>
      <c r="L123" s="39"/>
    </row>
    <row r="124" spans="2:12" ht="12" customHeight="1">
      <c r="B124" s="17"/>
      <c r="C124" s="207" t="s">
        <v>95</v>
      </c>
      <c r="L124" s="17"/>
    </row>
    <row r="125" spans="2:12" s="2" customFormat="1" ht="16.5" customHeight="1">
      <c r="B125" s="39"/>
      <c r="E125" s="314" t="s">
        <v>2013</v>
      </c>
      <c r="F125" s="322"/>
      <c r="G125" s="322"/>
      <c r="H125" s="322"/>
      <c r="L125" s="39"/>
    </row>
    <row r="126" spans="2:12" s="2" customFormat="1" ht="12" customHeight="1">
      <c r="B126" s="39"/>
      <c r="C126" s="207" t="s">
        <v>97</v>
      </c>
      <c r="L126" s="39"/>
    </row>
    <row r="127" spans="2:12" s="2" customFormat="1" ht="16.5" customHeight="1">
      <c r="B127" s="39"/>
      <c r="E127" s="272" t="str">
        <f>E11</f>
        <v>02.3 - D1.4 Vykurovanie</v>
      </c>
      <c r="F127" s="322"/>
      <c r="G127" s="322"/>
      <c r="H127" s="322"/>
      <c r="L127" s="39"/>
    </row>
    <row r="128" spans="2:12" s="2" customFormat="1" ht="6.95" customHeight="1">
      <c r="B128" s="39"/>
      <c r="L128" s="39"/>
    </row>
    <row r="129" spans="2:65" s="2" customFormat="1" ht="12" customHeight="1">
      <c r="B129" s="39"/>
      <c r="C129" s="207" t="s">
        <v>17</v>
      </c>
      <c r="F129" s="202" t="str">
        <f>F14</f>
        <v>Bratislava, Panenská 11</v>
      </c>
      <c r="I129" s="207" t="s">
        <v>19</v>
      </c>
      <c r="J129" s="196" t="str">
        <f>IF(J14="","",J14)</f>
        <v>30. 7. 2021</v>
      </c>
      <c r="L129" s="39"/>
    </row>
    <row r="130" spans="2:65" s="2" customFormat="1" ht="6.95" customHeight="1">
      <c r="B130" s="39"/>
      <c r="L130" s="39"/>
    </row>
    <row r="131" spans="2:65" s="2" customFormat="1" ht="25.7" customHeight="1">
      <c r="B131" s="39"/>
      <c r="C131" s="207" t="s">
        <v>21</v>
      </c>
      <c r="F131" s="202" t="str">
        <f>E17</f>
        <v>GIB Hlavné mesto SR Bratislava</v>
      </c>
      <c r="I131" s="207" t="s">
        <v>27</v>
      </c>
      <c r="J131" s="204" t="str">
        <f>E23</f>
        <v>Ing. arch. Matúš Ivanič</v>
      </c>
      <c r="L131" s="39"/>
    </row>
    <row r="132" spans="2:65" s="2" customFormat="1" ht="15.2" customHeight="1">
      <c r="B132" s="39"/>
      <c r="C132" s="207" t="s">
        <v>25</v>
      </c>
      <c r="F132" s="202" t="str">
        <f>IF(E20="","",E20)</f>
        <v xml:space="preserve"> </v>
      </c>
      <c r="I132" s="207" t="s">
        <v>30</v>
      </c>
      <c r="J132" s="204" t="str">
        <f>E26</f>
        <v>Rosoft, s.r.o.</v>
      </c>
      <c r="L132" s="39"/>
    </row>
    <row r="133" spans="2:65" s="2" customFormat="1" ht="10.35" customHeight="1">
      <c r="B133" s="39"/>
      <c r="L133" s="39"/>
    </row>
    <row r="134" spans="2:65" s="11" customFormat="1" ht="29.25" customHeight="1">
      <c r="B134" s="132"/>
      <c r="C134" s="128" t="s">
        <v>125</v>
      </c>
      <c r="D134" s="129" t="s">
        <v>58</v>
      </c>
      <c r="E134" s="129" t="s">
        <v>54</v>
      </c>
      <c r="F134" s="129" t="s">
        <v>55</v>
      </c>
      <c r="G134" s="129" t="s">
        <v>126</v>
      </c>
      <c r="H134" s="129" t="s">
        <v>127</v>
      </c>
      <c r="I134" s="129" t="s">
        <v>128</v>
      </c>
      <c r="J134" s="130" t="s">
        <v>101</v>
      </c>
      <c r="K134" s="131" t="s">
        <v>129</v>
      </c>
      <c r="L134" s="132"/>
      <c r="M134" s="59" t="s">
        <v>1</v>
      </c>
      <c r="N134" s="60" t="s">
        <v>37</v>
      </c>
      <c r="O134" s="60" t="s">
        <v>130</v>
      </c>
      <c r="P134" s="60" t="s">
        <v>131</v>
      </c>
      <c r="Q134" s="60" t="s">
        <v>132</v>
      </c>
      <c r="R134" s="60" t="s">
        <v>133</v>
      </c>
      <c r="S134" s="60" t="s">
        <v>134</v>
      </c>
      <c r="T134" s="61" t="s">
        <v>135</v>
      </c>
    </row>
    <row r="135" spans="2:65" s="2" customFormat="1" ht="22.9" customHeight="1">
      <c r="B135" s="39"/>
      <c r="C135" s="66" t="s">
        <v>102</v>
      </c>
      <c r="J135" s="236">
        <f>BK135</f>
        <v>0</v>
      </c>
      <c r="L135" s="39"/>
      <c r="M135" s="222"/>
      <c r="N135" s="53"/>
      <c r="O135" s="53"/>
      <c r="P135" s="237">
        <f>P136+P152</f>
        <v>0</v>
      </c>
      <c r="Q135" s="53"/>
      <c r="R135" s="237">
        <f>R136+R152</f>
        <v>0</v>
      </c>
      <c r="S135" s="53"/>
      <c r="T135" s="238">
        <f>T136+T152</f>
        <v>0</v>
      </c>
      <c r="AT135" s="211" t="s">
        <v>72</v>
      </c>
      <c r="AU135" s="211" t="s">
        <v>103</v>
      </c>
      <c r="BK135" s="136">
        <f>BK136+BK152</f>
        <v>0</v>
      </c>
    </row>
    <row r="136" spans="2:65" s="239" customFormat="1" ht="25.9" customHeight="1">
      <c r="B136" s="240"/>
      <c r="D136" s="138" t="s">
        <v>72</v>
      </c>
      <c r="E136" s="139" t="s">
        <v>136</v>
      </c>
      <c r="F136" s="139" t="s">
        <v>1431</v>
      </c>
      <c r="J136" s="241">
        <f>BK136</f>
        <v>0</v>
      </c>
      <c r="L136" s="240"/>
      <c r="M136" s="242"/>
      <c r="P136" s="243">
        <f>P137+P147+P149</f>
        <v>0</v>
      </c>
      <c r="R136" s="243">
        <f>R137+R147+R149</f>
        <v>0</v>
      </c>
      <c r="T136" s="244">
        <f>T137+T147+T149</f>
        <v>0</v>
      </c>
      <c r="AR136" s="138" t="s">
        <v>80</v>
      </c>
      <c r="AT136" s="145" t="s">
        <v>72</v>
      </c>
      <c r="AU136" s="145" t="s">
        <v>73</v>
      </c>
      <c r="AY136" s="138" t="s">
        <v>138</v>
      </c>
      <c r="BK136" s="146">
        <f>BK137+BK147+BK149</f>
        <v>0</v>
      </c>
    </row>
    <row r="137" spans="2:65" s="239" customFormat="1" ht="22.9" customHeight="1">
      <c r="B137" s="240"/>
      <c r="D137" s="138" t="s">
        <v>72</v>
      </c>
      <c r="E137" s="147" t="s">
        <v>80</v>
      </c>
      <c r="F137" s="147" t="s">
        <v>1432</v>
      </c>
      <c r="J137" s="245">
        <f>BK137</f>
        <v>0</v>
      </c>
      <c r="L137" s="240"/>
      <c r="M137" s="242"/>
      <c r="P137" s="243">
        <f>SUM(P138:P146)</f>
        <v>0</v>
      </c>
      <c r="R137" s="243">
        <f>SUM(R138:R146)</f>
        <v>0</v>
      </c>
      <c r="T137" s="244">
        <f>SUM(T138:T146)</f>
        <v>0</v>
      </c>
      <c r="AR137" s="138" t="s">
        <v>80</v>
      </c>
      <c r="AT137" s="145" t="s">
        <v>72</v>
      </c>
      <c r="AU137" s="145" t="s">
        <v>80</v>
      </c>
      <c r="AY137" s="138" t="s">
        <v>138</v>
      </c>
      <c r="BK137" s="146">
        <f>SUM(BK138:BK146)</f>
        <v>0</v>
      </c>
    </row>
    <row r="138" spans="2:65" s="2" customFormat="1" ht="21.75" customHeight="1">
      <c r="B138" s="246"/>
      <c r="C138" s="150" t="s">
        <v>80</v>
      </c>
      <c r="D138" s="150" t="s">
        <v>140</v>
      </c>
      <c r="E138" s="151" t="s">
        <v>2485</v>
      </c>
      <c r="F138" s="152" t="s">
        <v>2486</v>
      </c>
      <c r="G138" s="153" t="s">
        <v>153</v>
      </c>
      <c r="H138" s="154">
        <v>20</v>
      </c>
      <c r="I138" s="178"/>
      <c r="J138" s="155">
        <f t="shared" ref="J138:J146" si="0">ROUND(I138*H138,2)</f>
        <v>0</v>
      </c>
      <c r="K138" s="247"/>
      <c r="L138" s="39"/>
      <c r="M138" s="157" t="s">
        <v>1</v>
      </c>
      <c r="N138" s="234" t="s">
        <v>39</v>
      </c>
      <c r="O138" s="248">
        <v>0</v>
      </c>
      <c r="P138" s="248">
        <f t="shared" ref="P138:P146" si="1">O138*H138</f>
        <v>0</v>
      </c>
      <c r="Q138" s="248">
        <v>0</v>
      </c>
      <c r="R138" s="248">
        <f t="shared" ref="R138:R146" si="2">Q138*H138</f>
        <v>0</v>
      </c>
      <c r="S138" s="248">
        <v>0</v>
      </c>
      <c r="T138" s="160">
        <f t="shared" ref="T138:T146" si="3">S138*H138</f>
        <v>0</v>
      </c>
      <c r="AR138" s="161" t="s">
        <v>144</v>
      </c>
      <c r="AT138" s="161" t="s">
        <v>140</v>
      </c>
      <c r="AU138" s="161" t="s">
        <v>86</v>
      </c>
      <c r="AY138" s="211" t="s">
        <v>138</v>
      </c>
      <c r="BE138" s="249">
        <f t="shared" ref="BE138:BE146" si="4">IF(N138="základná",J138,0)</f>
        <v>0</v>
      </c>
      <c r="BF138" s="249">
        <f t="shared" ref="BF138:BF146" si="5">IF(N138="znížená",J138,0)</f>
        <v>0</v>
      </c>
      <c r="BG138" s="249">
        <f t="shared" ref="BG138:BG146" si="6">IF(N138="zákl. prenesená",J138,0)</f>
        <v>0</v>
      </c>
      <c r="BH138" s="249">
        <f t="shared" ref="BH138:BH146" si="7">IF(N138="zníž. prenesená",J138,0)</f>
        <v>0</v>
      </c>
      <c r="BI138" s="249">
        <f t="shared" ref="BI138:BI146" si="8">IF(N138="nulová",J138,0)</f>
        <v>0</v>
      </c>
      <c r="BJ138" s="211" t="s">
        <v>86</v>
      </c>
      <c r="BK138" s="249">
        <f t="shared" ref="BK138:BK146" si="9">ROUND(I138*H138,2)</f>
        <v>0</v>
      </c>
      <c r="BL138" s="211" t="s">
        <v>144</v>
      </c>
      <c r="BM138" s="161" t="s">
        <v>2487</v>
      </c>
    </row>
    <row r="139" spans="2:65" s="2" customFormat="1" ht="21.75" customHeight="1">
      <c r="B139" s="246"/>
      <c r="C139" s="150" t="s">
        <v>86</v>
      </c>
      <c r="D139" s="150" t="s">
        <v>140</v>
      </c>
      <c r="E139" s="151" t="s">
        <v>1442</v>
      </c>
      <c r="F139" s="152" t="s">
        <v>1443</v>
      </c>
      <c r="G139" s="153" t="s">
        <v>153</v>
      </c>
      <c r="H139" s="154">
        <v>20</v>
      </c>
      <c r="I139" s="178"/>
      <c r="J139" s="155">
        <f t="shared" si="0"/>
        <v>0</v>
      </c>
      <c r="K139" s="247"/>
      <c r="L139" s="39"/>
      <c r="M139" s="157" t="s">
        <v>1</v>
      </c>
      <c r="N139" s="234" t="s">
        <v>39</v>
      </c>
      <c r="O139" s="248">
        <v>0</v>
      </c>
      <c r="P139" s="248">
        <f t="shared" si="1"/>
        <v>0</v>
      </c>
      <c r="Q139" s="248">
        <v>0</v>
      </c>
      <c r="R139" s="248">
        <f t="shared" si="2"/>
        <v>0</v>
      </c>
      <c r="S139" s="248">
        <v>0</v>
      </c>
      <c r="T139" s="160">
        <f t="shared" si="3"/>
        <v>0</v>
      </c>
      <c r="AR139" s="161" t="s">
        <v>144</v>
      </c>
      <c r="AT139" s="161" t="s">
        <v>140</v>
      </c>
      <c r="AU139" s="161" t="s">
        <v>86</v>
      </c>
      <c r="AY139" s="211" t="s">
        <v>138</v>
      </c>
      <c r="BE139" s="249">
        <f t="shared" si="4"/>
        <v>0</v>
      </c>
      <c r="BF139" s="249">
        <f t="shared" si="5"/>
        <v>0</v>
      </c>
      <c r="BG139" s="249">
        <f t="shared" si="6"/>
        <v>0</v>
      </c>
      <c r="BH139" s="249">
        <f t="shared" si="7"/>
        <v>0</v>
      </c>
      <c r="BI139" s="249">
        <f t="shared" si="8"/>
        <v>0</v>
      </c>
      <c r="BJ139" s="211" t="s">
        <v>86</v>
      </c>
      <c r="BK139" s="249">
        <f t="shared" si="9"/>
        <v>0</v>
      </c>
      <c r="BL139" s="211" t="s">
        <v>144</v>
      </c>
      <c r="BM139" s="161" t="s">
        <v>2488</v>
      </c>
    </row>
    <row r="140" spans="2:65" s="2" customFormat="1" ht="21.75" customHeight="1">
      <c r="B140" s="246"/>
      <c r="C140" s="150" t="s">
        <v>150</v>
      </c>
      <c r="D140" s="150" t="s">
        <v>140</v>
      </c>
      <c r="E140" s="151" t="s">
        <v>1444</v>
      </c>
      <c r="F140" s="152" t="s">
        <v>1445</v>
      </c>
      <c r="G140" s="153" t="s">
        <v>153</v>
      </c>
      <c r="H140" s="154">
        <v>20</v>
      </c>
      <c r="I140" s="178"/>
      <c r="J140" s="155">
        <f t="shared" si="0"/>
        <v>0</v>
      </c>
      <c r="K140" s="247"/>
      <c r="L140" s="39"/>
      <c r="M140" s="157" t="s">
        <v>1</v>
      </c>
      <c r="N140" s="234" t="s">
        <v>39</v>
      </c>
      <c r="O140" s="248">
        <v>0</v>
      </c>
      <c r="P140" s="248">
        <f t="shared" si="1"/>
        <v>0</v>
      </c>
      <c r="Q140" s="248">
        <v>0</v>
      </c>
      <c r="R140" s="248">
        <f t="shared" si="2"/>
        <v>0</v>
      </c>
      <c r="S140" s="248">
        <v>0</v>
      </c>
      <c r="T140" s="160">
        <f t="shared" si="3"/>
        <v>0</v>
      </c>
      <c r="AR140" s="161" t="s">
        <v>144</v>
      </c>
      <c r="AT140" s="161" t="s">
        <v>140</v>
      </c>
      <c r="AU140" s="161" t="s">
        <v>86</v>
      </c>
      <c r="AY140" s="211" t="s">
        <v>138</v>
      </c>
      <c r="BE140" s="249">
        <f t="shared" si="4"/>
        <v>0</v>
      </c>
      <c r="BF140" s="249">
        <f t="shared" si="5"/>
        <v>0</v>
      </c>
      <c r="BG140" s="249">
        <f t="shared" si="6"/>
        <v>0</v>
      </c>
      <c r="BH140" s="249">
        <f t="shared" si="7"/>
        <v>0</v>
      </c>
      <c r="BI140" s="249">
        <f t="shared" si="8"/>
        <v>0</v>
      </c>
      <c r="BJ140" s="211" t="s">
        <v>86</v>
      </c>
      <c r="BK140" s="249">
        <f t="shared" si="9"/>
        <v>0</v>
      </c>
      <c r="BL140" s="211" t="s">
        <v>144</v>
      </c>
      <c r="BM140" s="161" t="s">
        <v>2489</v>
      </c>
    </row>
    <row r="141" spans="2:65" s="2" customFormat="1" ht="24.2" customHeight="1">
      <c r="B141" s="246"/>
      <c r="C141" s="150" t="s">
        <v>144</v>
      </c>
      <c r="D141" s="150" t="s">
        <v>140</v>
      </c>
      <c r="E141" s="151" t="s">
        <v>1446</v>
      </c>
      <c r="F141" s="152" t="s">
        <v>1447</v>
      </c>
      <c r="G141" s="153" t="s">
        <v>153</v>
      </c>
      <c r="H141" s="154">
        <v>20</v>
      </c>
      <c r="I141" s="178"/>
      <c r="J141" s="155">
        <f t="shared" si="0"/>
        <v>0</v>
      </c>
      <c r="K141" s="247"/>
      <c r="L141" s="39"/>
      <c r="M141" s="157" t="s">
        <v>1</v>
      </c>
      <c r="N141" s="234" t="s">
        <v>39</v>
      </c>
      <c r="O141" s="248">
        <v>0</v>
      </c>
      <c r="P141" s="248">
        <f t="shared" si="1"/>
        <v>0</v>
      </c>
      <c r="Q141" s="248">
        <v>0</v>
      </c>
      <c r="R141" s="248">
        <f t="shared" si="2"/>
        <v>0</v>
      </c>
      <c r="S141" s="248">
        <v>0</v>
      </c>
      <c r="T141" s="160">
        <f t="shared" si="3"/>
        <v>0</v>
      </c>
      <c r="AR141" s="161" t="s">
        <v>144</v>
      </c>
      <c r="AT141" s="161" t="s">
        <v>140</v>
      </c>
      <c r="AU141" s="161" t="s">
        <v>86</v>
      </c>
      <c r="AY141" s="211" t="s">
        <v>138</v>
      </c>
      <c r="BE141" s="249">
        <f t="shared" si="4"/>
        <v>0</v>
      </c>
      <c r="BF141" s="249">
        <f t="shared" si="5"/>
        <v>0</v>
      </c>
      <c r="BG141" s="249">
        <f t="shared" si="6"/>
        <v>0</v>
      </c>
      <c r="BH141" s="249">
        <f t="shared" si="7"/>
        <v>0</v>
      </c>
      <c r="BI141" s="249">
        <f t="shared" si="8"/>
        <v>0</v>
      </c>
      <c r="BJ141" s="211" t="s">
        <v>86</v>
      </c>
      <c r="BK141" s="249">
        <f t="shared" si="9"/>
        <v>0</v>
      </c>
      <c r="BL141" s="211" t="s">
        <v>144</v>
      </c>
      <c r="BM141" s="161" t="s">
        <v>2490</v>
      </c>
    </row>
    <row r="142" spans="2:65" s="2" customFormat="1" ht="16.5" customHeight="1">
      <c r="B142" s="246"/>
      <c r="C142" s="163" t="s">
        <v>158</v>
      </c>
      <c r="D142" s="163" t="s">
        <v>322</v>
      </c>
      <c r="E142" s="164" t="s">
        <v>2491</v>
      </c>
      <c r="F142" s="165" t="s">
        <v>2492</v>
      </c>
      <c r="G142" s="166" t="s">
        <v>1865</v>
      </c>
      <c r="H142" s="167">
        <v>5</v>
      </c>
      <c r="I142" s="180"/>
      <c r="J142" s="168">
        <f t="shared" si="0"/>
        <v>0</v>
      </c>
      <c r="K142" s="169"/>
      <c r="L142" s="170"/>
      <c r="M142" s="171" t="s">
        <v>1</v>
      </c>
      <c r="N142" s="251" t="s">
        <v>39</v>
      </c>
      <c r="O142" s="248">
        <v>0</v>
      </c>
      <c r="P142" s="248">
        <f t="shared" si="1"/>
        <v>0</v>
      </c>
      <c r="Q142" s="248">
        <v>0</v>
      </c>
      <c r="R142" s="248">
        <f t="shared" si="2"/>
        <v>0</v>
      </c>
      <c r="S142" s="248">
        <v>0</v>
      </c>
      <c r="T142" s="160">
        <f t="shared" si="3"/>
        <v>0</v>
      </c>
      <c r="AR142" s="161" t="s">
        <v>170</v>
      </c>
      <c r="AT142" s="161" t="s">
        <v>322</v>
      </c>
      <c r="AU142" s="161" t="s">
        <v>86</v>
      </c>
      <c r="AY142" s="211" t="s">
        <v>138</v>
      </c>
      <c r="BE142" s="249">
        <f t="shared" si="4"/>
        <v>0</v>
      </c>
      <c r="BF142" s="249">
        <f t="shared" si="5"/>
        <v>0</v>
      </c>
      <c r="BG142" s="249">
        <f t="shared" si="6"/>
        <v>0</v>
      </c>
      <c r="BH142" s="249">
        <f t="shared" si="7"/>
        <v>0</v>
      </c>
      <c r="BI142" s="249">
        <f t="shared" si="8"/>
        <v>0</v>
      </c>
      <c r="BJ142" s="211" t="s">
        <v>86</v>
      </c>
      <c r="BK142" s="249">
        <f t="shared" si="9"/>
        <v>0</v>
      </c>
      <c r="BL142" s="211" t="s">
        <v>144</v>
      </c>
      <c r="BM142" s="161" t="s">
        <v>2493</v>
      </c>
    </row>
    <row r="143" spans="2:65" s="2" customFormat="1" ht="16.5" customHeight="1">
      <c r="B143" s="246"/>
      <c r="C143" s="150" t="s">
        <v>162</v>
      </c>
      <c r="D143" s="150" t="s">
        <v>140</v>
      </c>
      <c r="E143" s="151" t="s">
        <v>1448</v>
      </c>
      <c r="F143" s="152" t="s">
        <v>1449</v>
      </c>
      <c r="G143" s="153" t="s">
        <v>153</v>
      </c>
      <c r="H143" s="154">
        <v>20</v>
      </c>
      <c r="I143" s="178"/>
      <c r="J143" s="155">
        <f t="shared" si="0"/>
        <v>0</v>
      </c>
      <c r="K143" s="247"/>
      <c r="L143" s="39"/>
      <c r="M143" s="157" t="s">
        <v>1</v>
      </c>
      <c r="N143" s="234" t="s">
        <v>39</v>
      </c>
      <c r="O143" s="248">
        <v>0</v>
      </c>
      <c r="P143" s="248">
        <f t="shared" si="1"/>
        <v>0</v>
      </c>
      <c r="Q143" s="248">
        <v>0</v>
      </c>
      <c r="R143" s="248">
        <f t="shared" si="2"/>
        <v>0</v>
      </c>
      <c r="S143" s="248">
        <v>0</v>
      </c>
      <c r="T143" s="160">
        <f t="shared" si="3"/>
        <v>0</v>
      </c>
      <c r="AR143" s="161" t="s">
        <v>144</v>
      </c>
      <c r="AT143" s="161" t="s">
        <v>140</v>
      </c>
      <c r="AU143" s="161" t="s">
        <v>86</v>
      </c>
      <c r="AY143" s="211" t="s">
        <v>138</v>
      </c>
      <c r="BE143" s="249">
        <f t="shared" si="4"/>
        <v>0</v>
      </c>
      <c r="BF143" s="249">
        <f t="shared" si="5"/>
        <v>0</v>
      </c>
      <c r="BG143" s="249">
        <f t="shared" si="6"/>
        <v>0</v>
      </c>
      <c r="BH143" s="249">
        <f t="shared" si="7"/>
        <v>0</v>
      </c>
      <c r="BI143" s="249">
        <f t="shared" si="8"/>
        <v>0</v>
      </c>
      <c r="BJ143" s="211" t="s">
        <v>86</v>
      </c>
      <c r="BK143" s="249">
        <f t="shared" si="9"/>
        <v>0</v>
      </c>
      <c r="BL143" s="211" t="s">
        <v>144</v>
      </c>
      <c r="BM143" s="161" t="s">
        <v>2494</v>
      </c>
    </row>
    <row r="144" spans="2:65" s="2" customFormat="1" ht="21.75" customHeight="1">
      <c r="B144" s="246"/>
      <c r="C144" s="150" t="s">
        <v>166</v>
      </c>
      <c r="D144" s="150" t="s">
        <v>140</v>
      </c>
      <c r="E144" s="151" t="s">
        <v>2495</v>
      </c>
      <c r="F144" s="152" t="s">
        <v>2496</v>
      </c>
      <c r="G144" s="153" t="s">
        <v>153</v>
      </c>
      <c r="H144" s="154">
        <v>20</v>
      </c>
      <c r="I144" s="178"/>
      <c r="J144" s="155">
        <f t="shared" si="0"/>
        <v>0</v>
      </c>
      <c r="K144" s="247"/>
      <c r="L144" s="39"/>
      <c r="M144" s="157" t="s">
        <v>1</v>
      </c>
      <c r="N144" s="234" t="s">
        <v>39</v>
      </c>
      <c r="O144" s="248">
        <v>0</v>
      </c>
      <c r="P144" s="248">
        <f t="shared" si="1"/>
        <v>0</v>
      </c>
      <c r="Q144" s="248">
        <v>0</v>
      </c>
      <c r="R144" s="248">
        <f t="shared" si="2"/>
        <v>0</v>
      </c>
      <c r="S144" s="248">
        <v>0</v>
      </c>
      <c r="T144" s="160">
        <f t="shared" si="3"/>
        <v>0</v>
      </c>
      <c r="AR144" s="161" t="s">
        <v>144</v>
      </c>
      <c r="AT144" s="161" t="s">
        <v>140</v>
      </c>
      <c r="AU144" s="161" t="s">
        <v>86</v>
      </c>
      <c r="AY144" s="211" t="s">
        <v>138</v>
      </c>
      <c r="BE144" s="249">
        <f t="shared" si="4"/>
        <v>0</v>
      </c>
      <c r="BF144" s="249">
        <f t="shared" si="5"/>
        <v>0</v>
      </c>
      <c r="BG144" s="249">
        <f t="shared" si="6"/>
        <v>0</v>
      </c>
      <c r="BH144" s="249">
        <f t="shared" si="7"/>
        <v>0</v>
      </c>
      <c r="BI144" s="249">
        <f t="shared" si="8"/>
        <v>0</v>
      </c>
      <c r="BJ144" s="211" t="s">
        <v>86</v>
      </c>
      <c r="BK144" s="249">
        <f t="shared" si="9"/>
        <v>0</v>
      </c>
      <c r="BL144" s="211" t="s">
        <v>144</v>
      </c>
      <c r="BM144" s="161" t="s">
        <v>2497</v>
      </c>
    </row>
    <row r="145" spans="2:65" s="2" customFormat="1" ht="16.5" customHeight="1">
      <c r="B145" s="246"/>
      <c r="C145" s="150" t="s">
        <v>170</v>
      </c>
      <c r="D145" s="150" t="s">
        <v>140</v>
      </c>
      <c r="E145" s="151" t="s">
        <v>1452</v>
      </c>
      <c r="F145" s="152" t="s">
        <v>1453</v>
      </c>
      <c r="G145" s="153" t="s">
        <v>153</v>
      </c>
      <c r="H145" s="154">
        <v>20</v>
      </c>
      <c r="I145" s="178"/>
      <c r="J145" s="155">
        <f t="shared" si="0"/>
        <v>0</v>
      </c>
      <c r="K145" s="247"/>
      <c r="L145" s="39"/>
      <c r="M145" s="157" t="s">
        <v>1</v>
      </c>
      <c r="N145" s="234" t="s">
        <v>39</v>
      </c>
      <c r="O145" s="248">
        <v>0</v>
      </c>
      <c r="P145" s="248">
        <f t="shared" si="1"/>
        <v>0</v>
      </c>
      <c r="Q145" s="248">
        <v>0</v>
      </c>
      <c r="R145" s="248">
        <f t="shared" si="2"/>
        <v>0</v>
      </c>
      <c r="S145" s="248">
        <v>0</v>
      </c>
      <c r="T145" s="160">
        <f t="shared" si="3"/>
        <v>0</v>
      </c>
      <c r="AR145" s="161" t="s">
        <v>144</v>
      </c>
      <c r="AT145" s="161" t="s">
        <v>140</v>
      </c>
      <c r="AU145" s="161" t="s">
        <v>86</v>
      </c>
      <c r="AY145" s="211" t="s">
        <v>138</v>
      </c>
      <c r="BE145" s="249">
        <f t="shared" si="4"/>
        <v>0</v>
      </c>
      <c r="BF145" s="249">
        <f t="shared" si="5"/>
        <v>0</v>
      </c>
      <c r="BG145" s="249">
        <f t="shared" si="6"/>
        <v>0</v>
      </c>
      <c r="BH145" s="249">
        <f t="shared" si="7"/>
        <v>0</v>
      </c>
      <c r="BI145" s="249">
        <f t="shared" si="8"/>
        <v>0</v>
      </c>
      <c r="BJ145" s="211" t="s">
        <v>86</v>
      </c>
      <c r="BK145" s="249">
        <f t="shared" si="9"/>
        <v>0</v>
      </c>
      <c r="BL145" s="211" t="s">
        <v>144</v>
      </c>
      <c r="BM145" s="161" t="s">
        <v>2498</v>
      </c>
    </row>
    <row r="146" spans="2:65" s="2" customFormat="1" ht="16.5" customHeight="1">
      <c r="B146" s="246"/>
      <c r="C146" s="150" t="s">
        <v>174</v>
      </c>
      <c r="D146" s="150" t="s">
        <v>140</v>
      </c>
      <c r="E146" s="151" t="s">
        <v>1454</v>
      </c>
      <c r="F146" s="152" t="s">
        <v>1455</v>
      </c>
      <c r="G146" s="153" t="s">
        <v>153</v>
      </c>
      <c r="H146" s="154">
        <v>13.5</v>
      </c>
      <c r="I146" s="178"/>
      <c r="J146" s="155">
        <f t="shared" si="0"/>
        <v>0</v>
      </c>
      <c r="K146" s="247"/>
      <c r="L146" s="39"/>
      <c r="M146" s="157" t="s">
        <v>1</v>
      </c>
      <c r="N146" s="234" t="s">
        <v>39</v>
      </c>
      <c r="O146" s="248">
        <v>0</v>
      </c>
      <c r="P146" s="248">
        <f t="shared" si="1"/>
        <v>0</v>
      </c>
      <c r="Q146" s="248">
        <v>0</v>
      </c>
      <c r="R146" s="248">
        <f t="shared" si="2"/>
        <v>0</v>
      </c>
      <c r="S146" s="248">
        <v>0</v>
      </c>
      <c r="T146" s="160">
        <f t="shared" si="3"/>
        <v>0</v>
      </c>
      <c r="AR146" s="161" t="s">
        <v>144</v>
      </c>
      <c r="AT146" s="161" t="s">
        <v>140</v>
      </c>
      <c r="AU146" s="161" t="s">
        <v>86</v>
      </c>
      <c r="AY146" s="211" t="s">
        <v>138</v>
      </c>
      <c r="BE146" s="249">
        <f t="shared" si="4"/>
        <v>0</v>
      </c>
      <c r="BF146" s="249">
        <f t="shared" si="5"/>
        <v>0</v>
      </c>
      <c r="BG146" s="249">
        <f t="shared" si="6"/>
        <v>0</v>
      </c>
      <c r="BH146" s="249">
        <f t="shared" si="7"/>
        <v>0</v>
      </c>
      <c r="BI146" s="249">
        <f t="shared" si="8"/>
        <v>0</v>
      </c>
      <c r="BJ146" s="211" t="s">
        <v>86</v>
      </c>
      <c r="BK146" s="249">
        <f t="shared" si="9"/>
        <v>0</v>
      </c>
      <c r="BL146" s="211" t="s">
        <v>144</v>
      </c>
      <c r="BM146" s="161" t="s">
        <v>2499</v>
      </c>
    </row>
    <row r="147" spans="2:65" s="239" customFormat="1" ht="22.9" customHeight="1">
      <c r="B147" s="240"/>
      <c r="D147" s="138" t="s">
        <v>72</v>
      </c>
      <c r="E147" s="147" t="s">
        <v>144</v>
      </c>
      <c r="F147" s="147" t="s">
        <v>1456</v>
      </c>
      <c r="J147" s="245">
        <f>BK147</f>
        <v>0</v>
      </c>
      <c r="L147" s="240"/>
      <c r="M147" s="242"/>
      <c r="P147" s="243">
        <f>P148</f>
        <v>0</v>
      </c>
      <c r="R147" s="243">
        <f>R148</f>
        <v>0</v>
      </c>
      <c r="T147" s="244">
        <f>T148</f>
        <v>0</v>
      </c>
      <c r="AR147" s="138" t="s">
        <v>80</v>
      </c>
      <c r="AT147" s="145" t="s">
        <v>72</v>
      </c>
      <c r="AU147" s="145" t="s">
        <v>80</v>
      </c>
      <c r="AY147" s="138" t="s">
        <v>138</v>
      </c>
      <c r="BK147" s="146">
        <f>BK148</f>
        <v>0</v>
      </c>
    </row>
    <row r="148" spans="2:65" s="2" customFormat="1" ht="24.2" customHeight="1">
      <c r="B148" s="246"/>
      <c r="C148" s="150" t="s">
        <v>178</v>
      </c>
      <c r="D148" s="150" t="s">
        <v>140</v>
      </c>
      <c r="E148" s="151" t="s">
        <v>1457</v>
      </c>
      <c r="F148" s="152" t="s">
        <v>1458</v>
      </c>
      <c r="G148" s="153" t="s">
        <v>153</v>
      </c>
      <c r="H148" s="154">
        <v>20</v>
      </c>
      <c r="I148" s="178"/>
      <c r="J148" s="155">
        <f>ROUND(I148*H148,2)</f>
        <v>0</v>
      </c>
      <c r="K148" s="247"/>
      <c r="L148" s="39"/>
      <c r="M148" s="157" t="s">
        <v>1</v>
      </c>
      <c r="N148" s="234" t="s">
        <v>39</v>
      </c>
      <c r="O148" s="248">
        <v>0</v>
      </c>
      <c r="P148" s="248">
        <f>O148*H148</f>
        <v>0</v>
      </c>
      <c r="Q148" s="248">
        <v>0</v>
      </c>
      <c r="R148" s="248">
        <f>Q148*H148</f>
        <v>0</v>
      </c>
      <c r="S148" s="248">
        <v>0</v>
      </c>
      <c r="T148" s="160">
        <f>S148*H148</f>
        <v>0</v>
      </c>
      <c r="AR148" s="161" t="s">
        <v>144</v>
      </c>
      <c r="AT148" s="161" t="s">
        <v>140</v>
      </c>
      <c r="AU148" s="161" t="s">
        <v>86</v>
      </c>
      <c r="AY148" s="211" t="s">
        <v>138</v>
      </c>
      <c r="BE148" s="249">
        <f>IF(N148="základná",J148,0)</f>
        <v>0</v>
      </c>
      <c r="BF148" s="249">
        <f>IF(N148="znížená",J148,0)</f>
        <v>0</v>
      </c>
      <c r="BG148" s="249">
        <f>IF(N148="zákl. prenesená",J148,0)</f>
        <v>0</v>
      </c>
      <c r="BH148" s="249">
        <f>IF(N148="zníž. prenesená",J148,0)</f>
        <v>0</v>
      </c>
      <c r="BI148" s="249">
        <f>IF(N148="nulová",J148,0)</f>
        <v>0</v>
      </c>
      <c r="BJ148" s="211" t="s">
        <v>86</v>
      </c>
      <c r="BK148" s="249">
        <f>ROUND(I148*H148,2)</f>
        <v>0</v>
      </c>
      <c r="BL148" s="211" t="s">
        <v>144</v>
      </c>
      <c r="BM148" s="161" t="s">
        <v>2500</v>
      </c>
    </row>
    <row r="149" spans="2:65" s="239" customFormat="1" ht="22.9" customHeight="1">
      <c r="B149" s="240"/>
      <c r="D149" s="138" t="s">
        <v>72</v>
      </c>
      <c r="E149" s="147" t="s">
        <v>174</v>
      </c>
      <c r="F149" s="147" t="s">
        <v>1552</v>
      </c>
      <c r="J149" s="245">
        <f>BK149</f>
        <v>0</v>
      </c>
      <c r="L149" s="240"/>
      <c r="M149" s="242"/>
      <c r="P149" s="243">
        <f>SUM(P150:P151)</f>
        <v>0</v>
      </c>
      <c r="R149" s="243">
        <f>SUM(R150:R151)</f>
        <v>0</v>
      </c>
      <c r="T149" s="244">
        <f>SUM(T150:T151)</f>
        <v>0</v>
      </c>
      <c r="AR149" s="138" t="s">
        <v>80</v>
      </c>
      <c r="AT149" s="145" t="s">
        <v>72</v>
      </c>
      <c r="AU149" s="145" t="s">
        <v>80</v>
      </c>
      <c r="AY149" s="138" t="s">
        <v>138</v>
      </c>
      <c r="BK149" s="146">
        <f>SUM(BK150:BK151)</f>
        <v>0</v>
      </c>
    </row>
    <row r="150" spans="2:65" s="2" customFormat="1" ht="24.2" customHeight="1">
      <c r="B150" s="246"/>
      <c r="C150" s="150" t="s">
        <v>182</v>
      </c>
      <c r="D150" s="150" t="s">
        <v>140</v>
      </c>
      <c r="E150" s="151" t="s">
        <v>2501</v>
      </c>
      <c r="F150" s="152" t="s">
        <v>2502</v>
      </c>
      <c r="G150" s="153" t="s">
        <v>209</v>
      </c>
      <c r="H150" s="154">
        <v>34.073</v>
      </c>
      <c r="I150" s="178"/>
      <c r="J150" s="155">
        <f>ROUND(I150*H150,2)</f>
        <v>0</v>
      </c>
      <c r="K150" s="247"/>
      <c r="L150" s="39"/>
      <c r="M150" s="157" t="s">
        <v>1</v>
      </c>
      <c r="N150" s="234" t="s">
        <v>39</v>
      </c>
      <c r="O150" s="248">
        <v>0</v>
      </c>
      <c r="P150" s="248">
        <f>O150*H150</f>
        <v>0</v>
      </c>
      <c r="Q150" s="248">
        <v>0</v>
      </c>
      <c r="R150" s="248">
        <f>Q150*H150</f>
        <v>0</v>
      </c>
      <c r="S150" s="248">
        <v>0</v>
      </c>
      <c r="T150" s="160">
        <f>S150*H150</f>
        <v>0</v>
      </c>
      <c r="AR150" s="161" t="s">
        <v>144</v>
      </c>
      <c r="AT150" s="161" t="s">
        <v>140</v>
      </c>
      <c r="AU150" s="161" t="s">
        <v>86</v>
      </c>
      <c r="AY150" s="211" t="s">
        <v>138</v>
      </c>
      <c r="BE150" s="249">
        <f>IF(N150="základná",J150,0)</f>
        <v>0</v>
      </c>
      <c r="BF150" s="249">
        <f>IF(N150="znížená",J150,0)</f>
        <v>0</v>
      </c>
      <c r="BG150" s="249">
        <f>IF(N150="zákl. prenesená",J150,0)</f>
        <v>0</v>
      </c>
      <c r="BH150" s="249">
        <f>IF(N150="zníž. prenesená",J150,0)</f>
        <v>0</v>
      </c>
      <c r="BI150" s="249">
        <f>IF(N150="nulová",J150,0)</f>
        <v>0</v>
      </c>
      <c r="BJ150" s="211" t="s">
        <v>86</v>
      </c>
      <c r="BK150" s="249">
        <f>ROUND(I150*H150,2)</f>
        <v>0</v>
      </c>
      <c r="BL150" s="211" t="s">
        <v>144</v>
      </c>
      <c r="BM150" s="161" t="s">
        <v>2503</v>
      </c>
    </row>
    <row r="151" spans="2:65" s="2" customFormat="1" ht="16.5" customHeight="1">
      <c r="B151" s="246"/>
      <c r="C151" s="163" t="s">
        <v>186</v>
      </c>
      <c r="D151" s="163" t="s">
        <v>322</v>
      </c>
      <c r="E151" s="164" t="s">
        <v>2504</v>
      </c>
      <c r="F151" s="165" t="s">
        <v>2505</v>
      </c>
      <c r="G151" s="166" t="s">
        <v>299</v>
      </c>
      <c r="H151" s="189">
        <v>0</v>
      </c>
      <c r="I151" s="168"/>
      <c r="J151" s="168">
        <f>ROUND(I151*H151,2)</f>
        <v>0</v>
      </c>
      <c r="K151" s="169"/>
      <c r="L151" s="170"/>
      <c r="M151" s="171" t="s">
        <v>1</v>
      </c>
      <c r="N151" s="251" t="s">
        <v>39</v>
      </c>
      <c r="O151" s="248">
        <v>0</v>
      </c>
      <c r="P151" s="248">
        <f>O151*H151</f>
        <v>0</v>
      </c>
      <c r="Q151" s="248">
        <v>0</v>
      </c>
      <c r="R151" s="248">
        <f>Q151*H151</f>
        <v>0</v>
      </c>
      <c r="S151" s="248">
        <v>0</v>
      </c>
      <c r="T151" s="160">
        <f>S151*H151</f>
        <v>0</v>
      </c>
      <c r="AR151" s="161" t="s">
        <v>170</v>
      </c>
      <c r="AT151" s="161" t="s">
        <v>322</v>
      </c>
      <c r="AU151" s="161" t="s">
        <v>86</v>
      </c>
      <c r="AY151" s="211" t="s">
        <v>138</v>
      </c>
      <c r="BE151" s="249">
        <f>IF(N151="základná",J151,0)</f>
        <v>0</v>
      </c>
      <c r="BF151" s="249">
        <f>IF(N151="znížená",J151,0)</f>
        <v>0</v>
      </c>
      <c r="BG151" s="249">
        <f>IF(N151="zákl. prenesená",J151,0)</f>
        <v>0</v>
      </c>
      <c r="BH151" s="249">
        <f>IF(N151="zníž. prenesená",J151,0)</f>
        <v>0</v>
      </c>
      <c r="BI151" s="249">
        <f>IF(N151="nulová",J151,0)</f>
        <v>0</v>
      </c>
      <c r="BJ151" s="211" t="s">
        <v>86</v>
      </c>
      <c r="BK151" s="249">
        <f>ROUND(I151*H151,2)</f>
        <v>0</v>
      </c>
      <c r="BL151" s="211" t="s">
        <v>144</v>
      </c>
      <c r="BM151" s="161" t="s">
        <v>2506</v>
      </c>
    </row>
    <row r="152" spans="2:65" s="239" customFormat="1" ht="25.9" customHeight="1">
      <c r="B152" s="240"/>
      <c r="D152" s="138" t="s">
        <v>72</v>
      </c>
      <c r="E152" s="139" t="s">
        <v>776</v>
      </c>
      <c r="F152" s="139" t="s">
        <v>1575</v>
      </c>
      <c r="J152" s="241">
        <f>BK152</f>
        <v>0</v>
      </c>
      <c r="L152" s="240"/>
      <c r="M152" s="242"/>
      <c r="P152" s="243">
        <f>P153+P176+P190+P212+P239+P285</f>
        <v>0</v>
      </c>
      <c r="R152" s="243">
        <f>R153+R176+R190+R212+R239+R285</f>
        <v>0</v>
      </c>
      <c r="T152" s="244">
        <f>T153+T176+T190+T212+T239+T285</f>
        <v>0</v>
      </c>
      <c r="AR152" s="138" t="s">
        <v>86</v>
      </c>
      <c r="AT152" s="145" t="s">
        <v>72</v>
      </c>
      <c r="AU152" s="145" t="s">
        <v>73</v>
      </c>
      <c r="AY152" s="138" t="s">
        <v>138</v>
      </c>
      <c r="BK152" s="146">
        <f>BK153+BK176+BK190+BK212+BK239+BK285</f>
        <v>0</v>
      </c>
    </row>
    <row r="153" spans="2:65" s="239" customFormat="1" ht="22.9" customHeight="1">
      <c r="B153" s="240"/>
      <c r="D153" s="138" t="s">
        <v>72</v>
      </c>
      <c r="E153" s="147" t="s">
        <v>1622</v>
      </c>
      <c r="F153" s="147" t="s">
        <v>1623</v>
      </c>
      <c r="J153" s="245">
        <f>BK153</f>
        <v>0</v>
      </c>
      <c r="L153" s="240"/>
      <c r="M153" s="242"/>
      <c r="P153" s="243">
        <f>SUM(P154:P175)</f>
        <v>0</v>
      </c>
      <c r="R153" s="243">
        <f>SUM(R154:R175)</f>
        <v>0</v>
      </c>
      <c r="T153" s="244">
        <f>SUM(T154:T175)</f>
        <v>0</v>
      </c>
      <c r="AR153" s="138" t="s">
        <v>86</v>
      </c>
      <c r="AT153" s="145" t="s">
        <v>72</v>
      </c>
      <c r="AU153" s="145" t="s">
        <v>80</v>
      </c>
      <c r="AY153" s="138" t="s">
        <v>138</v>
      </c>
      <c r="BK153" s="146">
        <f>SUM(BK154:BK175)</f>
        <v>0</v>
      </c>
    </row>
    <row r="154" spans="2:65" s="2" customFormat="1" ht="16.5" customHeight="1">
      <c r="B154" s="246"/>
      <c r="C154" s="150" t="s">
        <v>190</v>
      </c>
      <c r="D154" s="150" t="s">
        <v>140</v>
      </c>
      <c r="E154" s="151" t="s">
        <v>1638</v>
      </c>
      <c r="F154" s="152" t="s">
        <v>1639</v>
      </c>
      <c r="G154" s="153" t="s">
        <v>143</v>
      </c>
      <c r="H154" s="154">
        <v>645</v>
      </c>
      <c r="I154" s="178"/>
      <c r="J154" s="155">
        <f t="shared" ref="J154:J175" si="10">ROUND(I154*H154,2)</f>
        <v>0</v>
      </c>
      <c r="K154" s="247"/>
      <c r="L154" s="39"/>
      <c r="M154" s="157" t="s">
        <v>1</v>
      </c>
      <c r="N154" s="234" t="s">
        <v>39</v>
      </c>
      <c r="O154" s="248">
        <v>0</v>
      </c>
      <c r="P154" s="248">
        <f t="shared" ref="P154:P175" si="11">O154*H154</f>
        <v>0</v>
      </c>
      <c r="Q154" s="248">
        <v>0</v>
      </c>
      <c r="R154" s="248">
        <f t="shared" ref="R154:R175" si="12">Q154*H154</f>
        <v>0</v>
      </c>
      <c r="S154" s="248">
        <v>0</v>
      </c>
      <c r="T154" s="160">
        <f t="shared" ref="T154:T175" si="13">S154*H154</f>
        <v>0</v>
      </c>
      <c r="AR154" s="161" t="s">
        <v>202</v>
      </c>
      <c r="AT154" s="161" t="s">
        <v>140</v>
      </c>
      <c r="AU154" s="161" t="s">
        <v>86</v>
      </c>
      <c r="AY154" s="211" t="s">
        <v>138</v>
      </c>
      <c r="BE154" s="249">
        <f t="shared" ref="BE154:BE175" si="14">IF(N154="základná",J154,0)</f>
        <v>0</v>
      </c>
      <c r="BF154" s="249">
        <f t="shared" ref="BF154:BF175" si="15">IF(N154="znížená",J154,0)</f>
        <v>0</v>
      </c>
      <c r="BG154" s="249">
        <f t="shared" ref="BG154:BG175" si="16">IF(N154="zákl. prenesená",J154,0)</f>
        <v>0</v>
      </c>
      <c r="BH154" s="249">
        <f t="shared" ref="BH154:BH175" si="17">IF(N154="zníž. prenesená",J154,0)</f>
        <v>0</v>
      </c>
      <c r="BI154" s="249">
        <f t="shared" ref="BI154:BI175" si="18">IF(N154="nulová",J154,0)</f>
        <v>0</v>
      </c>
      <c r="BJ154" s="211" t="s">
        <v>86</v>
      </c>
      <c r="BK154" s="249">
        <f t="shared" ref="BK154:BK175" si="19">ROUND(I154*H154,2)</f>
        <v>0</v>
      </c>
      <c r="BL154" s="211" t="s">
        <v>202</v>
      </c>
      <c r="BM154" s="161" t="s">
        <v>2507</v>
      </c>
    </row>
    <row r="155" spans="2:65" s="2" customFormat="1" ht="16.5" customHeight="1">
      <c r="B155" s="246"/>
      <c r="C155" s="150" t="s">
        <v>194</v>
      </c>
      <c r="D155" s="150" t="s">
        <v>140</v>
      </c>
      <c r="E155" s="151" t="s">
        <v>1640</v>
      </c>
      <c r="F155" s="152" t="s">
        <v>1641</v>
      </c>
      <c r="G155" s="153" t="s">
        <v>143</v>
      </c>
      <c r="H155" s="154">
        <v>240</v>
      </c>
      <c r="I155" s="178"/>
      <c r="J155" s="155">
        <f t="shared" si="10"/>
        <v>0</v>
      </c>
      <c r="K155" s="247"/>
      <c r="L155" s="39"/>
      <c r="M155" s="157" t="s">
        <v>1</v>
      </c>
      <c r="N155" s="234" t="s">
        <v>39</v>
      </c>
      <c r="O155" s="248">
        <v>0</v>
      </c>
      <c r="P155" s="248">
        <f t="shared" si="11"/>
        <v>0</v>
      </c>
      <c r="Q155" s="248">
        <v>0</v>
      </c>
      <c r="R155" s="248">
        <f t="shared" si="12"/>
        <v>0</v>
      </c>
      <c r="S155" s="248">
        <v>0</v>
      </c>
      <c r="T155" s="160">
        <f t="shared" si="13"/>
        <v>0</v>
      </c>
      <c r="AR155" s="161" t="s">
        <v>202</v>
      </c>
      <c r="AT155" s="161" t="s">
        <v>140</v>
      </c>
      <c r="AU155" s="161" t="s">
        <v>86</v>
      </c>
      <c r="AY155" s="211" t="s">
        <v>138</v>
      </c>
      <c r="BE155" s="249">
        <f t="shared" si="14"/>
        <v>0</v>
      </c>
      <c r="BF155" s="249">
        <f t="shared" si="15"/>
        <v>0</v>
      </c>
      <c r="BG155" s="249">
        <f t="shared" si="16"/>
        <v>0</v>
      </c>
      <c r="BH155" s="249">
        <f t="shared" si="17"/>
        <v>0</v>
      </c>
      <c r="BI155" s="249">
        <f t="shared" si="18"/>
        <v>0</v>
      </c>
      <c r="BJ155" s="211" t="s">
        <v>86</v>
      </c>
      <c r="BK155" s="249">
        <f t="shared" si="19"/>
        <v>0</v>
      </c>
      <c r="BL155" s="211" t="s">
        <v>202</v>
      </c>
      <c r="BM155" s="161" t="s">
        <v>2508</v>
      </c>
    </row>
    <row r="156" spans="2:65" s="2" customFormat="1" ht="16.5" customHeight="1">
      <c r="B156" s="246"/>
      <c r="C156" s="150" t="s">
        <v>198</v>
      </c>
      <c r="D156" s="150" t="s">
        <v>140</v>
      </c>
      <c r="E156" s="151" t="s">
        <v>1642</v>
      </c>
      <c r="F156" s="152" t="s">
        <v>1643</v>
      </c>
      <c r="G156" s="153" t="s">
        <v>143</v>
      </c>
      <c r="H156" s="154">
        <v>210</v>
      </c>
      <c r="I156" s="178"/>
      <c r="J156" s="155">
        <f t="shared" si="10"/>
        <v>0</v>
      </c>
      <c r="K156" s="247"/>
      <c r="L156" s="39"/>
      <c r="M156" s="157" t="s">
        <v>1</v>
      </c>
      <c r="N156" s="234" t="s">
        <v>39</v>
      </c>
      <c r="O156" s="248">
        <v>0</v>
      </c>
      <c r="P156" s="248">
        <f t="shared" si="11"/>
        <v>0</v>
      </c>
      <c r="Q156" s="248">
        <v>0</v>
      </c>
      <c r="R156" s="248">
        <f t="shared" si="12"/>
        <v>0</v>
      </c>
      <c r="S156" s="248">
        <v>0</v>
      </c>
      <c r="T156" s="160">
        <f t="shared" si="13"/>
        <v>0</v>
      </c>
      <c r="AR156" s="161" t="s">
        <v>202</v>
      </c>
      <c r="AT156" s="161" t="s">
        <v>140</v>
      </c>
      <c r="AU156" s="161" t="s">
        <v>86</v>
      </c>
      <c r="AY156" s="211" t="s">
        <v>138</v>
      </c>
      <c r="BE156" s="249">
        <f t="shared" si="14"/>
        <v>0</v>
      </c>
      <c r="BF156" s="249">
        <f t="shared" si="15"/>
        <v>0</v>
      </c>
      <c r="BG156" s="249">
        <f t="shared" si="16"/>
        <v>0</v>
      </c>
      <c r="BH156" s="249">
        <f t="shared" si="17"/>
        <v>0</v>
      </c>
      <c r="BI156" s="249">
        <f t="shared" si="18"/>
        <v>0</v>
      </c>
      <c r="BJ156" s="211" t="s">
        <v>86</v>
      </c>
      <c r="BK156" s="249">
        <f t="shared" si="19"/>
        <v>0</v>
      </c>
      <c r="BL156" s="211" t="s">
        <v>202</v>
      </c>
      <c r="BM156" s="161" t="s">
        <v>2509</v>
      </c>
    </row>
    <row r="157" spans="2:65" s="2" customFormat="1" ht="16.5" customHeight="1">
      <c r="B157" s="246"/>
      <c r="C157" s="150" t="s">
        <v>202</v>
      </c>
      <c r="D157" s="150" t="s">
        <v>140</v>
      </c>
      <c r="E157" s="151" t="s">
        <v>1644</v>
      </c>
      <c r="F157" s="152" t="s">
        <v>1645</v>
      </c>
      <c r="G157" s="153" t="s">
        <v>143</v>
      </c>
      <c r="H157" s="154">
        <v>110</v>
      </c>
      <c r="I157" s="178"/>
      <c r="J157" s="155">
        <f t="shared" si="10"/>
        <v>0</v>
      </c>
      <c r="K157" s="247"/>
      <c r="L157" s="39"/>
      <c r="M157" s="157" t="s">
        <v>1</v>
      </c>
      <c r="N157" s="234" t="s">
        <v>39</v>
      </c>
      <c r="O157" s="248">
        <v>0</v>
      </c>
      <c r="P157" s="248">
        <f t="shared" si="11"/>
        <v>0</v>
      </c>
      <c r="Q157" s="248">
        <v>0</v>
      </c>
      <c r="R157" s="248">
        <f t="shared" si="12"/>
        <v>0</v>
      </c>
      <c r="S157" s="248">
        <v>0</v>
      </c>
      <c r="T157" s="160">
        <f t="shared" si="13"/>
        <v>0</v>
      </c>
      <c r="AR157" s="161" t="s">
        <v>202</v>
      </c>
      <c r="AT157" s="161" t="s">
        <v>140</v>
      </c>
      <c r="AU157" s="161" t="s">
        <v>86</v>
      </c>
      <c r="AY157" s="211" t="s">
        <v>138</v>
      </c>
      <c r="BE157" s="249">
        <f t="shared" si="14"/>
        <v>0</v>
      </c>
      <c r="BF157" s="249">
        <f t="shared" si="15"/>
        <v>0</v>
      </c>
      <c r="BG157" s="249">
        <f t="shared" si="16"/>
        <v>0</v>
      </c>
      <c r="BH157" s="249">
        <f t="shared" si="17"/>
        <v>0</v>
      </c>
      <c r="BI157" s="249">
        <f t="shared" si="18"/>
        <v>0</v>
      </c>
      <c r="BJ157" s="211" t="s">
        <v>86</v>
      </c>
      <c r="BK157" s="249">
        <f t="shared" si="19"/>
        <v>0</v>
      </c>
      <c r="BL157" s="211" t="s">
        <v>202</v>
      </c>
      <c r="BM157" s="161" t="s">
        <v>2510</v>
      </c>
    </row>
    <row r="158" spans="2:65" s="2" customFormat="1" ht="16.5" customHeight="1">
      <c r="B158" s="246"/>
      <c r="C158" s="150" t="s">
        <v>206</v>
      </c>
      <c r="D158" s="150" t="s">
        <v>140</v>
      </c>
      <c r="E158" s="151" t="s">
        <v>1646</v>
      </c>
      <c r="F158" s="152" t="s">
        <v>1647</v>
      </c>
      <c r="G158" s="153" t="s">
        <v>143</v>
      </c>
      <c r="H158" s="154">
        <v>70</v>
      </c>
      <c r="I158" s="178"/>
      <c r="J158" s="155">
        <f t="shared" si="10"/>
        <v>0</v>
      </c>
      <c r="K158" s="247"/>
      <c r="L158" s="39"/>
      <c r="M158" s="157" t="s">
        <v>1</v>
      </c>
      <c r="N158" s="234" t="s">
        <v>39</v>
      </c>
      <c r="O158" s="248">
        <v>0</v>
      </c>
      <c r="P158" s="248">
        <f t="shared" si="11"/>
        <v>0</v>
      </c>
      <c r="Q158" s="248">
        <v>0</v>
      </c>
      <c r="R158" s="248">
        <f t="shared" si="12"/>
        <v>0</v>
      </c>
      <c r="S158" s="248">
        <v>0</v>
      </c>
      <c r="T158" s="160">
        <f t="shared" si="13"/>
        <v>0</v>
      </c>
      <c r="AR158" s="161" t="s">
        <v>202</v>
      </c>
      <c r="AT158" s="161" t="s">
        <v>140</v>
      </c>
      <c r="AU158" s="161" t="s">
        <v>86</v>
      </c>
      <c r="AY158" s="211" t="s">
        <v>138</v>
      </c>
      <c r="BE158" s="249">
        <f t="shared" si="14"/>
        <v>0</v>
      </c>
      <c r="BF158" s="249">
        <f t="shared" si="15"/>
        <v>0</v>
      </c>
      <c r="BG158" s="249">
        <f t="shared" si="16"/>
        <v>0</v>
      </c>
      <c r="BH158" s="249">
        <f t="shared" si="17"/>
        <v>0</v>
      </c>
      <c r="BI158" s="249">
        <f t="shared" si="18"/>
        <v>0</v>
      </c>
      <c r="BJ158" s="211" t="s">
        <v>86</v>
      </c>
      <c r="BK158" s="249">
        <f t="shared" si="19"/>
        <v>0</v>
      </c>
      <c r="BL158" s="211" t="s">
        <v>202</v>
      </c>
      <c r="BM158" s="161" t="s">
        <v>2511</v>
      </c>
    </row>
    <row r="159" spans="2:65" s="2" customFormat="1" ht="16.5" customHeight="1">
      <c r="B159" s="246"/>
      <c r="C159" s="150" t="s">
        <v>211</v>
      </c>
      <c r="D159" s="150" t="s">
        <v>140</v>
      </c>
      <c r="E159" s="151" t="s">
        <v>1648</v>
      </c>
      <c r="F159" s="152" t="s">
        <v>1649</v>
      </c>
      <c r="G159" s="153" t="s">
        <v>143</v>
      </c>
      <c r="H159" s="154">
        <v>40</v>
      </c>
      <c r="I159" s="178"/>
      <c r="J159" s="155">
        <f t="shared" si="10"/>
        <v>0</v>
      </c>
      <c r="K159" s="247"/>
      <c r="L159" s="39"/>
      <c r="M159" s="157" t="s">
        <v>1</v>
      </c>
      <c r="N159" s="234" t="s">
        <v>39</v>
      </c>
      <c r="O159" s="248">
        <v>0</v>
      </c>
      <c r="P159" s="248">
        <f t="shared" si="11"/>
        <v>0</v>
      </c>
      <c r="Q159" s="248">
        <v>0</v>
      </c>
      <c r="R159" s="248">
        <f t="shared" si="12"/>
        <v>0</v>
      </c>
      <c r="S159" s="248">
        <v>0</v>
      </c>
      <c r="T159" s="160">
        <f t="shared" si="13"/>
        <v>0</v>
      </c>
      <c r="AR159" s="161" t="s">
        <v>202</v>
      </c>
      <c r="AT159" s="161" t="s">
        <v>140</v>
      </c>
      <c r="AU159" s="161" t="s">
        <v>86</v>
      </c>
      <c r="AY159" s="211" t="s">
        <v>138</v>
      </c>
      <c r="BE159" s="249">
        <f t="shared" si="14"/>
        <v>0</v>
      </c>
      <c r="BF159" s="249">
        <f t="shared" si="15"/>
        <v>0</v>
      </c>
      <c r="BG159" s="249">
        <f t="shared" si="16"/>
        <v>0</v>
      </c>
      <c r="BH159" s="249">
        <f t="shared" si="17"/>
        <v>0</v>
      </c>
      <c r="BI159" s="249">
        <f t="shared" si="18"/>
        <v>0</v>
      </c>
      <c r="BJ159" s="211" t="s">
        <v>86</v>
      </c>
      <c r="BK159" s="249">
        <f t="shared" si="19"/>
        <v>0</v>
      </c>
      <c r="BL159" s="211" t="s">
        <v>202</v>
      </c>
      <c r="BM159" s="161" t="s">
        <v>2512</v>
      </c>
    </row>
    <row r="160" spans="2:65" s="2" customFormat="1" ht="16.5" customHeight="1">
      <c r="B160" s="246"/>
      <c r="C160" s="150" t="s">
        <v>216</v>
      </c>
      <c r="D160" s="150" t="s">
        <v>140</v>
      </c>
      <c r="E160" s="151" t="s">
        <v>2513</v>
      </c>
      <c r="F160" s="152" t="s">
        <v>2514</v>
      </c>
      <c r="G160" s="153" t="s">
        <v>143</v>
      </c>
      <c r="H160" s="154">
        <v>50</v>
      </c>
      <c r="I160" s="178"/>
      <c r="J160" s="155">
        <f t="shared" si="10"/>
        <v>0</v>
      </c>
      <c r="K160" s="247"/>
      <c r="L160" s="39"/>
      <c r="M160" s="157" t="s">
        <v>1</v>
      </c>
      <c r="N160" s="234" t="s">
        <v>39</v>
      </c>
      <c r="O160" s="248">
        <v>0</v>
      </c>
      <c r="P160" s="248">
        <f t="shared" si="11"/>
        <v>0</v>
      </c>
      <c r="Q160" s="248">
        <v>0</v>
      </c>
      <c r="R160" s="248">
        <f t="shared" si="12"/>
        <v>0</v>
      </c>
      <c r="S160" s="248">
        <v>0</v>
      </c>
      <c r="T160" s="160">
        <f t="shared" si="13"/>
        <v>0</v>
      </c>
      <c r="AR160" s="161" t="s">
        <v>202</v>
      </c>
      <c r="AT160" s="161" t="s">
        <v>140</v>
      </c>
      <c r="AU160" s="161" t="s">
        <v>86</v>
      </c>
      <c r="AY160" s="211" t="s">
        <v>138</v>
      </c>
      <c r="BE160" s="249">
        <f t="shared" si="14"/>
        <v>0</v>
      </c>
      <c r="BF160" s="249">
        <f t="shared" si="15"/>
        <v>0</v>
      </c>
      <c r="BG160" s="249">
        <f t="shared" si="16"/>
        <v>0</v>
      </c>
      <c r="BH160" s="249">
        <f t="shared" si="17"/>
        <v>0</v>
      </c>
      <c r="BI160" s="249">
        <f t="shared" si="18"/>
        <v>0</v>
      </c>
      <c r="BJ160" s="211" t="s">
        <v>86</v>
      </c>
      <c r="BK160" s="249">
        <f t="shared" si="19"/>
        <v>0</v>
      </c>
      <c r="BL160" s="211" t="s">
        <v>202</v>
      </c>
      <c r="BM160" s="161" t="s">
        <v>2515</v>
      </c>
    </row>
    <row r="161" spans="2:65" s="2" customFormat="1" ht="16.5" customHeight="1">
      <c r="B161" s="246"/>
      <c r="C161" s="150" t="s">
        <v>7</v>
      </c>
      <c r="D161" s="150" t="s">
        <v>140</v>
      </c>
      <c r="E161" s="151" t="s">
        <v>2516</v>
      </c>
      <c r="F161" s="152" t="s">
        <v>2517</v>
      </c>
      <c r="G161" s="153" t="s">
        <v>143</v>
      </c>
      <c r="H161" s="154">
        <v>25</v>
      </c>
      <c r="I161" s="178"/>
      <c r="J161" s="155">
        <f t="shared" si="10"/>
        <v>0</v>
      </c>
      <c r="K161" s="247"/>
      <c r="L161" s="39"/>
      <c r="M161" s="157" t="s">
        <v>1</v>
      </c>
      <c r="N161" s="234" t="s">
        <v>39</v>
      </c>
      <c r="O161" s="248">
        <v>0</v>
      </c>
      <c r="P161" s="248">
        <f t="shared" si="11"/>
        <v>0</v>
      </c>
      <c r="Q161" s="248">
        <v>0</v>
      </c>
      <c r="R161" s="248">
        <f t="shared" si="12"/>
        <v>0</v>
      </c>
      <c r="S161" s="248">
        <v>0</v>
      </c>
      <c r="T161" s="160">
        <f t="shared" si="13"/>
        <v>0</v>
      </c>
      <c r="AR161" s="161" t="s">
        <v>202</v>
      </c>
      <c r="AT161" s="161" t="s">
        <v>140</v>
      </c>
      <c r="AU161" s="161" t="s">
        <v>86</v>
      </c>
      <c r="AY161" s="211" t="s">
        <v>138</v>
      </c>
      <c r="BE161" s="249">
        <f t="shared" si="14"/>
        <v>0</v>
      </c>
      <c r="BF161" s="249">
        <f t="shared" si="15"/>
        <v>0</v>
      </c>
      <c r="BG161" s="249">
        <f t="shared" si="16"/>
        <v>0</v>
      </c>
      <c r="BH161" s="249">
        <f t="shared" si="17"/>
        <v>0</v>
      </c>
      <c r="BI161" s="249">
        <f t="shared" si="18"/>
        <v>0</v>
      </c>
      <c r="BJ161" s="211" t="s">
        <v>86</v>
      </c>
      <c r="BK161" s="249">
        <f t="shared" si="19"/>
        <v>0</v>
      </c>
      <c r="BL161" s="211" t="s">
        <v>202</v>
      </c>
      <c r="BM161" s="161" t="s">
        <v>2518</v>
      </c>
    </row>
    <row r="162" spans="2:65" s="2" customFormat="1" ht="16.5" customHeight="1">
      <c r="B162" s="246"/>
      <c r="C162" s="150" t="s">
        <v>223</v>
      </c>
      <c r="D162" s="150" t="s">
        <v>140</v>
      </c>
      <c r="E162" s="151" t="s">
        <v>1686</v>
      </c>
      <c r="F162" s="152" t="s">
        <v>1687</v>
      </c>
      <c r="G162" s="153" t="s">
        <v>519</v>
      </c>
      <c r="H162" s="154">
        <v>20</v>
      </c>
      <c r="I162" s="178"/>
      <c r="J162" s="155">
        <f t="shared" si="10"/>
        <v>0</v>
      </c>
      <c r="K162" s="247"/>
      <c r="L162" s="39"/>
      <c r="M162" s="157" t="s">
        <v>1</v>
      </c>
      <c r="N162" s="234" t="s">
        <v>39</v>
      </c>
      <c r="O162" s="248">
        <v>0</v>
      </c>
      <c r="P162" s="248">
        <f t="shared" si="11"/>
        <v>0</v>
      </c>
      <c r="Q162" s="248">
        <v>0</v>
      </c>
      <c r="R162" s="248">
        <f t="shared" si="12"/>
        <v>0</v>
      </c>
      <c r="S162" s="248">
        <v>0</v>
      </c>
      <c r="T162" s="160">
        <f t="shared" si="13"/>
        <v>0</v>
      </c>
      <c r="AR162" s="161" t="s">
        <v>202</v>
      </c>
      <c r="AT162" s="161" t="s">
        <v>140</v>
      </c>
      <c r="AU162" s="161" t="s">
        <v>86</v>
      </c>
      <c r="AY162" s="211" t="s">
        <v>138</v>
      </c>
      <c r="BE162" s="249">
        <f t="shared" si="14"/>
        <v>0</v>
      </c>
      <c r="BF162" s="249">
        <f t="shared" si="15"/>
        <v>0</v>
      </c>
      <c r="BG162" s="249">
        <f t="shared" si="16"/>
        <v>0</v>
      </c>
      <c r="BH162" s="249">
        <f t="shared" si="17"/>
        <v>0</v>
      </c>
      <c r="BI162" s="249">
        <f t="shared" si="18"/>
        <v>0</v>
      </c>
      <c r="BJ162" s="211" t="s">
        <v>86</v>
      </c>
      <c r="BK162" s="249">
        <f t="shared" si="19"/>
        <v>0</v>
      </c>
      <c r="BL162" s="211" t="s">
        <v>202</v>
      </c>
      <c r="BM162" s="161" t="s">
        <v>2519</v>
      </c>
    </row>
    <row r="163" spans="2:65" s="2" customFormat="1" ht="24.2" customHeight="1">
      <c r="B163" s="246"/>
      <c r="C163" s="150" t="s">
        <v>227</v>
      </c>
      <c r="D163" s="150" t="s">
        <v>140</v>
      </c>
      <c r="E163" s="151" t="s">
        <v>2520</v>
      </c>
      <c r="F163" s="152" t="s">
        <v>2521</v>
      </c>
      <c r="G163" s="153" t="s">
        <v>209</v>
      </c>
      <c r="H163" s="154">
        <v>2.306</v>
      </c>
      <c r="I163" s="178"/>
      <c r="J163" s="155">
        <f t="shared" si="10"/>
        <v>0</v>
      </c>
      <c r="K163" s="247"/>
      <c r="L163" s="39"/>
      <c r="M163" s="157" t="s">
        <v>1</v>
      </c>
      <c r="N163" s="234" t="s">
        <v>39</v>
      </c>
      <c r="O163" s="248">
        <v>0</v>
      </c>
      <c r="P163" s="248">
        <f t="shared" si="11"/>
        <v>0</v>
      </c>
      <c r="Q163" s="248">
        <v>0</v>
      </c>
      <c r="R163" s="248">
        <f t="shared" si="12"/>
        <v>0</v>
      </c>
      <c r="S163" s="248">
        <v>0</v>
      </c>
      <c r="T163" s="160">
        <f t="shared" si="13"/>
        <v>0</v>
      </c>
      <c r="AR163" s="161" t="s">
        <v>202</v>
      </c>
      <c r="AT163" s="161" t="s">
        <v>140</v>
      </c>
      <c r="AU163" s="161" t="s">
        <v>86</v>
      </c>
      <c r="AY163" s="211" t="s">
        <v>138</v>
      </c>
      <c r="BE163" s="249">
        <f t="shared" si="14"/>
        <v>0</v>
      </c>
      <c r="BF163" s="249">
        <f t="shared" si="15"/>
        <v>0</v>
      </c>
      <c r="BG163" s="249">
        <f t="shared" si="16"/>
        <v>0</v>
      </c>
      <c r="BH163" s="249">
        <f t="shared" si="17"/>
        <v>0</v>
      </c>
      <c r="BI163" s="249">
        <f t="shared" si="18"/>
        <v>0</v>
      </c>
      <c r="BJ163" s="211" t="s">
        <v>86</v>
      </c>
      <c r="BK163" s="249">
        <f t="shared" si="19"/>
        <v>0</v>
      </c>
      <c r="BL163" s="211" t="s">
        <v>202</v>
      </c>
      <c r="BM163" s="161" t="s">
        <v>2522</v>
      </c>
    </row>
    <row r="164" spans="2:65" s="2" customFormat="1" ht="16.5" customHeight="1">
      <c r="B164" s="246"/>
      <c r="C164" s="163" t="s">
        <v>231</v>
      </c>
      <c r="D164" s="163" t="s">
        <v>322</v>
      </c>
      <c r="E164" s="164" t="s">
        <v>2523</v>
      </c>
      <c r="F164" s="165" t="s">
        <v>2524</v>
      </c>
      <c r="G164" s="166" t="s">
        <v>1473</v>
      </c>
      <c r="H164" s="167">
        <v>4</v>
      </c>
      <c r="I164" s="180"/>
      <c r="J164" s="168">
        <f t="shared" si="10"/>
        <v>0</v>
      </c>
      <c r="K164" s="169"/>
      <c r="L164" s="170"/>
      <c r="M164" s="171" t="s">
        <v>1</v>
      </c>
      <c r="N164" s="251" t="s">
        <v>39</v>
      </c>
      <c r="O164" s="248">
        <v>0</v>
      </c>
      <c r="P164" s="248">
        <f t="shared" si="11"/>
        <v>0</v>
      </c>
      <c r="Q164" s="248">
        <v>0</v>
      </c>
      <c r="R164" s="248">
        <f t="shared" si="12"/>
        <v>0</v>
      </c>
      <c r="S164" s="248">
        <v>0</v>
      </c>
      <c r="T164" s="160">
        <f t="shared" si="13"/>
        <v>0</v>
      </c>
      <c r="AR164" s="161" t="s">
        <v>267</v>
      </c>
      <c r="AT164" s="161" t="s">
        <v>322</v>
      </c>
      <c r="AU164" s="161" t="s">
        <v>86</v>
      </c>
      <c r="AY164" s="211" t="s">
        <v>138</v>
      </c>
      <c r="BE164" s="249">
        <f t="shared" si="14"/>
        <v>0</v>
      </c>
      <c r="BF164" s="249">
        <f t="shared" si="15"/>
        <v>0</v>
      </c>
      <c r="BG164" s="249">
        <f t="shared" si="16"/>
        <v>0</v>
      </c>
      <c r="BH164" s="249">
        <f t="shared" si="17"/>
        <v>0</v>
      </c>
      <c r="BI164" s="249">
        <f t="shared" si="18"/>
        <v>0</v>
      </c>
      <c r="BJ164" s="211" t="s">
        <v>86</v>
      </c>
      <c r="BK164" s="249">
        <f t="shared" si="19"/>
        <v>0</v>
      </c>
      <c r="BL164" s="211" t="s">
        <v>202</v>
      </c>
      <c r="BM164" s="161" t="s">
        <v>2525</v>
      </c>
    </row>
    <row r="165" spans="2:65" s="2" customFormat="1" ht="21.75" customHeight="1">
      <c r="B165" s="246"/>
      <c r="C165" s="163" t="s">
        <v>235</v>
      </c>
      <c r="D165" s="163" t="s">
        <v>322</v>
      </c>
      <c r="E165" s="164" t="s">
        <v>2526</v>
      </c>
      <c r="F165" s="165" t="s">
        <v>2527</v>
      </c>
      <c r="G165" s="166" t="s">
        <v>1473</v>
      </c>
      <c r="H165" s="167">
        <v>30</v>
      </c>
      <c r="I165" s="180"/>
      <c r="J165" s="168">
        <f t="shared" si="10"/>
        <v>0</v>
      </c>
      <c r="K165" s="169"/>
      <c r="L165" s="170"/>
      <c r="M165" s="171" t="s">
        <v>1</v>
      </c>
      <c r="N165" s="251" t="s">
        <v>39</v>
      </c>
      <c r="O165" s="248">
        <v>0</v>
      </c>
      <c r="P165" s="248">
        <f t="shared" si="11"/>
        <v>0</v>
      </c>
      <c r="Q165" s="248">
        <v>0</v>
      </c>
      <c r="R165" s="248">
        <f t="shared" si="12"/>
        <v>0</v>
      </c>
      <c r="S165" s="248">
        <v>0</v>
      </c>
      <c r="T165" s="160">
        <f t="shared" si="13"/>
        <v>0</v>
      </c>
      <c r="AR165" s="161" t="s">
        <v>267</v>
      </c>
      <c r="AT165" s="161" t="s">
        <v>322</v>
      </c>
      <c r="AU165" s="161" t="s">
        <v>86</v>
      </c>
      <c r="AY165" s="211" t="s">
        <v>138</v>
      </c>
      <c r="BE165" s="249">
        <f t="shared" si="14"/>
        <v>0</v>
      </c>
      <c r="BF165" s="249">
        <f t="shared" si="15"/>
        <v>0</v>
      </c>
      <c r="BG165" s="249">
        <f t="shared" si="16"/>
        <v>0</v>
      </c>
      <c r="BH165" s="249">
        <f t="shared" si="17"/>
        <v>0</v>
      </c>
      <c r="BI165" s="249">
        <f t="shared" si="18"/>
        <v>0</v>
      </c>
      <c r="BJ165" s="211" t="s">
        <v>86</v>
      </c>
      <c r="BK165" s="249">
        <f t="shared" si="19"/>
        <v>0</v>
      </c>
      <c r="BL165" s="211" t="s">
        <v>202</v>
      </c>
      <c r="BM165" s="161" t="s">
        <v>2528</v>
      </c>
    </row>
    <row r="166" spans="2:65" s="2" customFormat="1" ht="24.2" customHeight="1">
      <c r="B166" s="246"/>
      <c r="C166" s="163" t="s">
        <v>239</v>
      </c>
      <c r="D166" s="163" t="s">
        <v>322</v>
      </c>
      <c r="E166" s="164" t="s">
        <v>2529</v>
      </c>
      <c r="F166" s="165" t="s">
        <v>2530</v>
      </c>
      <c r="G166" s="166" t="s">
        <v>1473</v>
      </c>
      <c r="H166" s="167">
        <v>4</v>
      </c>
      <c r="I166" s="180"/>
      <c r="J166" s="168">
        <f t="shared" si="10"/>
        <v>0</v>
      </c>
      <c r="K166" s="169"/>
      <c r="L166" s="170"/>
      <c r="M166" s="171" t="s">
        <v>1</v>
      </c>
      <c r="N166" s="251" t="s">
        <v>39</v>
      </c>
      <c r="O166" s="248">
        <v>0</v>
      </c>
      <c r="P166" s="248">
        <f t="shared" si="11"/>
        <v>0</v>
      </c>
      <c r="Q166" s="248">
        <v>0</v>
      </c>
      <c r="R166" s="248">
        <f t="shared" si="12"/>
        <v>0</v>
      </c>
      <c r="S166" s="248">
        <v>0</v>
      </c>
      <c r="T166" s="160">
        <f t="shared" si="13"/>
        <v>0</v>
      </c>
      <c r="AR166" s="161" t="s">
        <v>267</v>
      </c>
      <c r="AT166" s="161" t="s">
        <v>322</v>
      </c>
      <c r="AU166" s="161" t="s">
        <v>86</v>
      </c>
      <c r="AY166" s="211" t="s">
        <v>138</v>
      </c>
      <c r="BE166" s="249">
        <f t="shared" si="14"/>
        <v>0</v>
      </c>
      <c r="BF166" s="249">
        <f t="shared" si="15"/>
        <v>0</v>
      </c>
      <c r="BG166" s="249">
        <f t="shared" si="16"/>
        <v>0</v>
      </c>
      <c r="BH166" s="249">
        <f t="shared" si="17"/>
        <v>0</v>
      </c>
      <c r="BI166" s="249">
        <f t="shared" si="18"/>
        <v>0</v>
      </c>
      <c r="BJ166" s="211" t="s">
        <v>86</v>
      </c>
      <c r="BK166" s="249">
        <f t="shared" si="19"/>
        <v>0</v>
      </c>
      <c r="BL166" s="211" t="s">
        <v>202</v>
      </c>
      <c r="BM166" s="161" t="s">
        <v>2531</v>
      </c>
    </row>
    <row r="167" spans="2:65" s="2" customFormat="1" ht="16.5" customHeight="1">
      <c r="B167" s="246"/>
      <c r="C167" s="163" t="s">
        <v>243</v>
      </c>
      <c r="D167" s="163" t="s">
        <v>322</v>
      </c>
      <c r="E167" s="164" t="s">
        <v>2532</v>
      </c>
      <c r="F167" s="165" t="s">
        <v>2533</v>
      </c>
      <c r="G167" s="166" t="s">
        <v>1473</v>
      </c>
      <c r="H167" s="167">
        <v>4</v>
      </c>
      <c r="I167" s="180"/>
      <c r="J167" s="168">
        <f t="shared" si="10"/>
        <v>0</v>
      </c>
      <c r="K167" s="169"/>
      <c r="L167" s="170"/>
      <c r="M167" s="171" t="s">
        <v>1</v>
      </c>
      <c r="N167" s="251" t="s">
        <v>39</v>
      </c>
      <c r="O167" s="248">
        <v>0</v>
      </c>
      <c r="P167" s="248">
        <f t="shared" si="11"/>
        <v>0</v>
      </c>
      <c r="Q167" s="248">
        <v>0</v>
      </c>
      <c r="R167" s="248">
        <f t="shared" si="12"/>
        <v>0</v>
      </c>
      <c r="S167" s="248">
        <v>0</v>
      </c>
      <c r="T167" s="160">
        <f t="shared" si="13"/>
        <v>0</v>
      </c>
      <c r="AR167" s="161" t="s">
        <v>267</v>
      </c>
      <c r="AT167" s="161" t="s">
        <v>322</v>
      </c>
      <c r="AU167" s="161" t="s">
        <v>86</v>
      </c>
      <c r="AY167" s="211" t="s">
        <v>138</v>
      </c>
      <c r="BE167" s="249">
        <f t="shared" si="14"/>
        <v>0</v>
      </c>
      <c r="BF167" s="249">
        <f t="shared" si="15"/>
        <v>0</v>
      </c>
      <c r="BG167" s="249">
        <f t="shared" si="16"/>
        <v>0</v>
      </c>
      <c r="BH167" s="249">
        <f t="shared" si="17"/>
        <v>0</v>
      </c>
      <c r="BI167" s="249">
        <f t="shared" si="18"/>
        <v>0</v>
      </c>
      <c r="BJ167" s="211" t="s">
        <v>86</v>
      </c>
      <c r="BK167" s="249">
        <f t="shared" si="19"/>
        <v>0</v>
      </c>
      <c r="BL167" s="211" t="s">
        <v>202</v>
      </c>
      <c r="BM167" s="161" t="s">
        <v>2534</v>
      </c>
    </row>
    <row r="168" spans="2:65" s="2" customFormat="1" ht="16.5" customHeight="1">
      <c r="B168" s="246"/>
      <c r="C168" s="163" t="s">
        <v>247</v>
      </c>
      <c r="D168" s="163" t="s">
        <v>322</v>
      </c>
      <c r="E168" s="164" t="s">
        <v>2535</v>
      </c>
      <c r="F168" s="165" t="s">
        <v>2536</v>
      </c>
      <c r="G168" s="166" t="s">
        <v>1473</v>
      </c>
      <c r="H168" s="167">
        <v>4</v>
      </c>
      <c r="I168" s="180"/>
      <c r="J168" s="168">
        <f t="shared" si="10"/>
        <v>0</v>
      </c>
      <c r="K168" s="169"/>
      <c r="L168" s="170"/>
      <c r="M168" s="171" t="s">
        <v>1</v>
      </c>
      <c r="N168" s="251" t="s">
        <v>39</v>
      </c>
      <c r="O168" s="248">
        <v>0</v>
      </c>
      <c r="P168" s="248">
        <f t="shared" si="11"/>
        <v>0</v>
      </c>
      <c r="Q168" s="248">
        <v>0</v>
      </c>
      <c r="R168" s="248">
        <f t="shared" si="12"/>
        <v>0</v>
      </c>
      <c r="S168" s="248">
        <v>0</v>
      </c>
      <c r="T168" s="160">
        <f t="shared" si="13"/>
        <v>0</v>
      </c>
      <c r="AR168" s="161" t="s">
        <v>267</v>
      </c>
      <c r="AT168" s="161" t="s">
        <v>322</v>
      </c>
      <c r="AU168" s="161" t="s">
        <v>86</v>
      </c>
      <c r="AY168" s="211" t="s">
        <v>138</v>
      </c>
      <c r="BE168" s="249">
        <f t="shared" si="14"/>
        <v>0</v>
      </c>
      <c r="BF168" s="249">
        <f t="shared" si="15"/>
        <v>0</v>
      </c>
      <c r="BG168" s="249">
        <f t="shared" si="16"/>
        <v>0</v>
      </c>
      <c r="BH168" s="249">
        <f t="shared" si="17"/>
        <v>0</v>
      </c>
      <c r="BI168" s="249">
        <f t="shared" si="18"/>
        <v>0</v>
      </c>
      <c r="BJ168" s="211" t="s">
        <v>86</v>
      </c>
      <c r="BK168" s="249">
        <f t="shared" si="19"/>
        <v>0</v>
      </c>
      <c r="BL168" s="211" t="s">
        <v>202</v>
      </c>
      <c r="BM168" s="161" t="s">
        <v>2537</v>
      </c>
    </row>
    <row r="169" spans="2:65" s="2" customFormat="1" ht="16.5" customHeight="1">
      <c r="B169" s="246"/>
      <c r="C169" s="163" t="s">
        <v>251</v>
      </c>
      <c r="D169" s="163" t="s">
        <v>322</v>
      </c>
      <c r="E169" s="164" t="s">
        <v>2538</v>
      </c>
      <c r="F169" s="165" t="s">
        <v>2539</v>
      </c>
      <c r="G169" s="166" t="s">
        <v>1473</v>
      </c>
      <c r="H169" s="167">
        <v>3</v>
      </c>
      <c r="I169" s="180"/>
      <c r="J169" s="168">
        <f t="shared" si="10"/>
        <v>0</v>
      </c>
      <c r="K169" s="169"/>
      <c r="L169" s="170"/>
      <c r="M169" s="171" t="s">
        <v>1</v>
      </c>
      <c r="N169" s="251" t="s">
        <v>39</v>
      </c>
      <c r="O169" s="248">
        <v>0</v>
      </c>
      <c r="P169" s="248">
        <f t="shared" si="11"/>
        <v>0</v>
      </c>
      <c r="Q169" s="248">
        <v>0</v>
      </c>
      <c r="R169" s="248">
        <f t="shared" si="12"/>
        <v>0</v>
      </c>
      <c r="S169" s="248">
        <v>0</v>
      </c>
      <c r="T169" s="160">
        <f t="shared" si="13"/>
        <v>0</v>
      </c>
      <c r="AR169" s="161" t="s">
        <v>267</v>
      </c>
      <c r="AT169" s="161" t="s">
        <v>322</v>
      </c>
      <c r="AU169" s="161" t="s">
        <v>86</v>
      </c>
      <c r="AY169" s="211" t="s">
        <v>138</v>
      </c>
      <c r="BE169" s="249">
        <f t="shared" si="14"/>
        <v>0</v>
      </c>
      <c r="BF169" s="249">
        <f t="shared" si="15"/>
        <v>0</v>
      </c>
      <c r="BG169" s="249">
        <f t="shared" si="16"/>
        <v>0</v>
      </c>
      <c r="BH169" s="249">
        <f t="shared" si="17"/>
        <v>0</v>
      </c>
      <c r="BI169" s="249">
        <f t="shared" si="18"/>
        <v>0</v>
      </c>
      <c r="BJ169" s="211" t="s">
        <v>86</v>
      </c>
      <c r="BK169" s="249">
        <f t="shared" si="19"/>
        <v>0</v>
      </c>
      <c r="BL169" s="211" t="s">
        <v>202</v>
      </c>
      <c r="BM169" s="161" t="s">
        <v>2540</v>
      </c>
    </row>
    <row r="170" spans="2:65" s="2" customFormat="1" ht="16.5" customHeight="1">
      <c r="B170" s="246"/>
      <c r="C170" s="163" t="s">
        <v>255</v>
      </c>
      <c r="D170" s="163" t="s">
        <v>322</v>
      </c>
      <c r="E170" s="164" t="s">
        <v>2541</v>
      </c>
      <c r="F170" s="165" t="s">
        <v>2542</v>
      </c>
      <c r="G170" s="166" t="s">
        <v>1473</v>
      </c>
      <c r="H170" s="167">
        <v>1</v>
      </c>
      <c r="I170" s="180"/>
      <c r="J170" s="168">
        <f t="shared" si="10"/>
        <v>0</v>
      </c>
      <c r="K170" s="169"/>
      <c r="L170" s="170"/>
      <c r="M170" s="171" t="s">
        <v>1</v>
      </c>
      <c r="N170" s="251" t="s">
        <v>39</v>
      </c>
      <c r="O170" s="248">
        <v>0</v>
      </c>
      <c r="P170" s="248">
        <f t="shared" si="11"/>
        <v>0</v>
      </c>
      <c r="Q170" s="248">
        <v>0</v>
      </c>
      <c r="R170" s="248">
        <f t="shared" si="12"/>
        <v>0</v>
      </c>
      <c r="S170" s="248">
        <v>0</v>
      </c>
      <c r="T170" s="160">
        <f t="shared" si="13"/>
        <v>0</v>
      </c>
      <c r="AR170" s="161" t="s">
        <v>267</v>
      </c>
      <c r="AT170" s="161" t="s">
        <v>322</v>
      </c>
      <c r="AU170" s="161" t="s">
        <v>86</v>
      </c>
      <c r="AY170" s="211" t="s">
        <v>138</v>
      </c>
      <c r="BE170" s="249">
        <f t="shared" si="14"/>
        <v>0</v>
      </c>
      <c r="BF170" s="249">
        <f t="shared" si="15"/>
        <v>0</v>
      </c>
      <c r="BG170" s="249">
        <f t="shared" si="16"/>
        <v>0</v>
      </c>
      <c r="BH170" s="249">
        <f t="shared" si="17"/>
        <v>0</v>
      </c>
      <c r="BI170" s="249">
        <f t="shared" si="18"/>
        <v>0</v>
      </c>
      <c r="BJ170" s="211" t="s">
        <v>86</v>
      </c>
      <c r="BK170" s="249">
        <f t="shared" si="19"/>
        <v>0</v>
      </c>
      <c r="BL170" s="211" t="s">
        <v>202</v>
      </c>
      <c r="BM170" s="161" t="s">
        <v>2543</v>
      </c>
    </row>
    <row r="171" spans="2:65" s="2" customFormat="1" ht="16.5" customHeight="1">
      <c r="B171" s="246"/>
      <c r="C171" s="163" t="s">
        <v>259</v>
      </c>
      <c r="D171" s="163" t="s">
        <v>322</v>
      </c>
      <c r="E171" s="164" t="s">
        <v>1571</v>
      </c>
      <c r="F171" s="165" t="s">
        <v>1572</v>
      </c>
      <c r="G171" s="166" t="s">
        <v>1473</v>
      </c>
      <c r="H171" s="167">
        <v>1</v>
      </c>
      <c r="I171" s="180"/>
      <c r="J171" s="168">
        <f t="shared" si="10"/>
        <v>0</v>
      </c>
      <c r="K171" s="169"/>
      <c r="L171" s="170"/>
      <c r="M171" s="171" t="s">
        <v>1</v>
      </c>
      <c r="N171" s="251" t="s">
        <v>39</v>
      </c>
      <c r="O171" s="248">
        <v>0</v>
      </c>
      <c r="P171" s="248">
        <f t="shared" si="11"/>
        <v>0</v>
      </c>
      <c r="Q171" s="248">
        <v>0</v>
      </c>
      <c r="R171" s="248">
        <f t="shared" si="12"/>
        <v>0</v>
      </c>
      <c r="S171" s="248">
        <v>0</v>
      </c>
      <c r="T171" s="160">
        <f t="shared" si="13"/>
        <v>0</v>
      </c>
      <c r="AR171" s="161" t="s">
        <v>267</v>
      </c>
      <c r="AT171" s="161" t="s">
        <v>322</v>
      </c>
      <c r="AU171" s="161" t="s">
        <v>86</v>
      </c>
      <c r="AY171" s="211" t="s">
        <v>138</v>
      </c>
      <c r="BE171" s="249">
        <f t="shared" si="14"/>
        <v>0</v>
      </c>
      <c r="BF171" s="249">
        <f t="shared" si="15"/>
        <v>0</v>
      </c>
      <c r="BG171" s="249">
        <f t="shared" si="16"/>
        <v>0</v>
      </c>
      <c r="BH171" s="249">
        <f t="shared" si="17"/>
        <v>0</v>
      </c>
      <c r="BI171" s="249">
        <f t="shared" si="18"/>
        <v>0</v>
      </c>
      <c r="BJ171" s="211" t="s">
        <v>86</v>
      </c>
      <c r="BK171" s="249">
        <f t="shared" si="19"/>
        <v>0</v>
      </c>
      <c r="BL171" s="211" t="s">
        <v>202</v>
      </c>
      <c r="BM171" s="161" t="s">
        <v>2544</v>
      </c>
    </row>
    <row r="172" spans="2:65" s="2" customFormat="1" ht="16.5" customHeight="1">
      <c r="B172" s="246"/>
      <c r="C172" s="163" t="s">
        <v>263</v>
      </c>
      <c r="D172" s="163" t="s">
        <v>322</v>
      </c>
      <c r="E172" s="164" t="s">
        <v>2545</v>
      </c>
      <c r="F172" s="165" t="s">
        <v>2546</v>
      </c>
      <c r="G172" s="166" t="s">
        <v>1473</v>
      </c>
      <c r="H172" s="167">
        <v>1</v>
      </c>
      <c r="I172" s="180"/>
      <c r="J172" s="168">
        <f t="shared" si="10"/>
        <v>0</v>
      </c>
      <c r="K172" s="169"/>
      <c r="L172" s="170"/>
      <c r="M172" s="171" t="s">
        <v>1</v>
      </c>
      <c r="N172" s="251" t="s">
        <v>39</v>
      </c>
      <c r="O172" s="248">
        <v>0</v>
      </c>
      <c r="P172" s="248">
        <f t="shared" si="11"/>
        <v>0</v>
      </c>
      <c r="Q172" s="248">
        <v>0</v>
      </c>
      <c r="R172" s="248">
        <f t="shared" si="12"/>
        <v>0</v>
      </c>
      <c r="S172" s="248">
        <v>0</v>
      </c>
      <c r="T172" s="160">
        <f t="shared" si="13"/>
        <v>0</v>
      </c>
      <c r="AR172" s="161" t="s">
        <v>267</v>
      </c>
      <c r="AT172" s="161" t="s">
        <v>322</v>
      </c>
      <c r="AU172" s="161" t="s">
        <v>86</v>
      </c>
      <c r="AY172" s="211" t="s">
        <v>138</v>
      </c>
      <c r="BE172" s="249">
        <f t="shared" si="14"/>
        <v>0</v>
      </c>
      <c r="BF172" s="249">
        <f t="shared" si="15"/>
        <v>0</v>
      </c>
      <c r="BG172" s="249">
        <f t="shared" si="16"/>
        <v>0</v>
      </c>
      <c r="BH172" s="249">
        <f t="shared" si="17"/>
        <v>0</v>
      </c>
      <c r="BI172" s="249">
        <f t="shared" si="18"/>
        <v>0</v>
      </c>
      <c r="BJ172" s="211" t="s">
        <v>86</v>
      </c>
      <c r="BK172" s="249">
        <f t="shared" si="19"/>
        <v>0</v>
      </c>
      <c r="BL172" s="211" t="s">
        <v>202</v>
      </c>
      <c r="BM172" s="161" t="s">
        <v>2547</v>
      </c>
    </row>
    <row r="173" spans="2:65" s="2" customFormat="1" ht="16.5" customHeight="1">
      <c r="B173" s="246"/>
      <c r="C173" s="163" t="s">
        <v>267</v>
      </c>
      <c r="D173" s="163" t="s">
        <v>322</v>
      </c>
      <c r="E173" s="164" t="s">
        <v>2548</v>
      </c>
      <c r="F173" s="165" t="s">
        <v>2549</v>
      </c>
      <c r="G173" s="166" t="s">
        <v>1473</v>
      </c>
      <c r="H173" s="167">
        <v>1</v>
      </c>
      <c r="I173" s="180"/>
      <c r="J173" s="168">
        <f t="shared" si="10"/>
        <v>0</v>
      </c>
      <c r="K173" s="169"/>
      <c r="L173" s="170"/>
      <c r="M173" s="171" t="s">
        <v>1</v>
      </c>
      <c r="N173" s="251" t="s">
        <v>39</v>
      </c>
      <c r="O173" s="248">
        <v>0</v>
      </c>
      <c r="P173" s="248">
        <f t="shared" si="11"/>
        <v>0</v>
      </c>
      <c r="Q173" s="248">
        <v>0</v>
      </c>
      <c r="R173" s="248">
        <f t="shared" si="12"/>
        <v>0</v>
      </c>
      <c r="S173" s="248">
        <v>0</v>
      </c>
      <c r="T173" s="160">
        <f t="shared" si="13"/>
        <v>0</v>
      </c>
      <c r="AR173" s="161" t="s">
        <v>267</v>
      </c>
      <c r="AT173" s="161" t="s">
        <v>322</v>
      </c>
      <c r="AU173" s="161" t="s">
        <v>86</v>
      </c>
      <c r="AY173" s="211" t="s">
        <v>138</v>
      </c>
      <c r="BE173" s="249">
        <f t="shared" si="14"/>
        <v>0</v>
      </c>
      <c r="BF173" s="249">
        <f t="shared" si="15"/>
        <v>0</v>
      </c>
      <c r="BG173" s="249">
        <f t="shared" si="16"/>
        <v>0</v>
      </c>
      <c r="BH173" s="249">
        <f t="shared" si="17"/>
        <v>0</v>
      </c>
      <c r="BI173" s="249">
        <f t="shared" si="18"/>
        <v>0</v>
      </c>
      <c r="BJ173" s="211" t="s">
        <v>86</v>
      </c>
      <c r="BK173" s="249">
        <f t="shared" si="19"/>
        <v>0</v>
      </c>
      <c r="BL173" s="211" t="s">
        <v>202</v>
      </c>
      <c r="BM173" s="161" t="s">
        <v>2550</v>
      </c>
    </row>
    <row r="174" spans="2:65" s="2" customFormat="1" ht="16.5" customHeight="1">
      <c r="B174" s="246"/>
      <c r="C174" s="163" t="s">
        <v>271</v>
      </c>
      <c r="D174" s="163" t="s">
        <v>322</v>
      </c>
      <c r="E174" s="164" t="s">
        <v>2551</v>
      </c>
      <c r="F174" s="165" t="s">
        <v>2552</v>
      </c>
      <c r="G174" s="166" t="s">
        <v>1473</v>
      </c>
      <c r="H174" s="167">
        <v>0.5</v>
      </c>
      <c r="I174" s="180"/>
      <c r="J174" s="168">
        <f t="shared" si="10"/>
        <v>0</v>
      </c>
      <c r="K174" s="169"/>
      <c r="L174" s="170"/>
      <c r="M174" s="171" t="s">
        <v>1</v>
      </c>
      <c r="N174" s="251" t="s">
        <v>39</v>
      </c>
      <c r="O174" s="248">
        <v>0</v>
      </c>
      <c r="P174" s="248">
        <f t="shared" si="11"/>
        <v>0</v>
      </c>
      <c r="Q174" s="248">
        <v>0</v>
      </c>
      <c r="R174" s="248">
        <f t="shared" si="12"/>
        <v>0</v>
      </c>
      <c r="S174" s="248">
        <v>0</v>
      </c>
      <c r="T174" s="160">
        <f t="shared" si="13"/>
        <v>0</v>
      </c>
      <c r="AR174" s="161" t="s">
        <v>267</v>
      </c>
      <c r="AT174" s="161" t="s">
        <v>322</v>
      </c>
      <c r="AU174" s="161" t="s">
        <v>86</v>
      </c>
      <c r="AY174" s="211" t="s">
        <v>138</v>
      </c>
      <c r="BE174" s="249">
        <f t="shared" si="14"/>
        <v>0</v>
      </c>
      <c r="BF174" s="249">
        <f t="shared" si="15"/>
        <v>0</v>
      </c>
      <c r="BG174" s="249">
        <f t="shared" si="16"/>
        <v>0</v>
      </c>
      <c r="BH174" s="249">
        <f t="shared" si="17"/>
        <v>0</v>
      </c>
      <c r="BI174" s="249">
        <f t="shared" si="18"/>
        <v>0</v>
      </c>
      <c r="BJ174" s="211" t="s">
        <v>86</v>
      </c>
      <c r="BK174" s="249">
        <f t="shared" si="19"/>
        <v>0</v>
      </c>
      <c r="BL174" s="211" t="s">
        <v>202</v>
      </c>
      <c r="BM174" s="161" t="s">
        <v>2553</v>
      </c>
    </row>
    <row r="175" spans="2:65" s="2" customFormat="1" ht="16.5" customHeight="1">
      <c r="B175" s="246"/>
      <c r="C175" s="163" t="s">
        <v>275</v>
      </c>
      <c r="D175" s="163" t="s">
        <v>322</v>
      </c>
      <c r="E175" s="164" t="s">
        <v>2554</v>
      </c>
      <c r="F175" s="165" t="s">
        <v>2555</v>
      </c>
      <c r="G175" s="166" t="s">
        <v>1473</v>
      </c>
      <c r="H175" s="167">
        <v>50</v>
      </c>
      <c r="I175" s="180"/>
      <c r="J175" s="168">
        <f t="shared" si="10"/>
        <v>0</v>
      </c>
      <c r="K175" s="169"/>
      <c r="L175" s="170"/>
      <c r="M175" s="171" t="s">
        <v>1</v>
      </c>
      <c r="N175" s="251" t="s">
        <v>39</v>
      </c>
      <c r="O175" s="248">
        <v>0</v>
      </c>
      <c r="P175" s="248">
        <f t="shared" si="11"/>
        <v>0</v>
      </c>
      <c r="Q175" s="248">
        <v>0</v>
      </c>
      <c r="R175" s="248">
        <f t="shared" si="12"/>
        <v>0</v>
      </c>
      <c r="S175" s="248">
        <v>0</v>
      </c>
      <c r="T175" s="160">
        <f t="shared" si="13"/>
        <v>0</v>
      </c>
      <c r="AR175" s="161" t="s">
        <v>267</v>
      </c>
      <c r="AT175" s="161" t="s">
        <v>322</v>
      </c>
      <c r="AU175" s="161" t="s">
        <v>86</v>
      </c>
      <c r="AY175" s="211" t="s">
        <v>138</v>
      </c>
      <c r="BE175" s="249">
        <f t="shared" si="14"/>
        <v>0</v>
      </c>
      <c r="BF175" s="249">
        <f t="shared" si="15"/>
        <v>0</v>
      </c>
      <c r="BG175" s="249">
        <f t="shared" si="16"/>
        <v>0</v>
      </c>
      <c r="BH175" s="249">
        <f t="shared" si="17"/>
        <v>0</v>
      </c>
      <c r="BI175" s="249">
        <f t="shared" si="18"/>
        <v>0</v>
      </c>
      <c r="BJ175" s="211" t="s">
        <v>86</v>
      </c>
      <c r="BK175" s="249">
        <f t="shared" si="19"/>
        <v>0</v>
      </c>
      <c r="BL175" s="211" t="s">
        <v>202</v>
      </c>
      <c r="BM175" s="161" t="s">
        <v>2556</v>
      </c>
    </row>
    <row r="176" spans="2:65" s="239" customFormat="1" ht="22.9" customHeight="1">
      <c r="B176" s="240"/>
      <c r="D176" s="138" t="s">
        <v>72</v>
      </c>
      <c r="E176" s="147" t="s">
        <v>2557</v>
      </c>
      <c r="F176" s="147" t="s">
        <v>2558</v>
      </c>
      <c r="J176" s="245">
        <f>BK176</f>
        <v>0</v>
      </c>
      <c r="L176" s="240"/>
      <c r="M176" s="242"/>
      <c r="P176" s="243">
        <f>SUM(P177:P189)</f>
        <v>0</v>
      </c>
      <c r="R176" s="243">
        <f>SUM(R177:R189)</f>
        <v>0</v>
      </c>
      <c r="T176" s="244">
        <f>SUM(T177:T189)</f>
        <v>0</v>
      </c>
      <c r="AR176" s="138" t="s">
        <v>86</v>
      </c>
      <c r="AT176" s="145" t="s">
        <v>72</v>
      </c>
      <c r="AU176" s="145" t="s">
        <v>80</v>
      </c>
      <c r="AY176" s="138" t="s">
        <v>138</v>
      </c>
      <c r="BK176" s="146">
        <f>SUM(BK177:BK189)</f>
        <v>0</v>
      </c>
    </row>
    <row r="177" spans="2:65" s="2" customFormat="1" ht="16.5" customHeight="1">
      <c r="B177" s="246"/>
      <c r="C177" s="150" t="s">
        <v>279</v>
      </c>
      <c r="D177" s="150" t="s">
        <v>140</v>
      </c>
      <c r="E177" s="151" t="s">
        <v>2559</v>
      </c>
      <c r="F177" s="152" t="s">
        <v>2560</v>
      </c>
      <c r="G177" s="153" t="s">
        <v>1473</v>
      </c>
      <c r="H177" s="188">
        <v>0</v>
      </c>
      <c r="I177" s="155"/>
      <c r="J177" s="155">
        <f t="shared" ref="J177:J189" si="20">ROUND(I177*H177,2)</f>
        <v>0</v>
      </c>
      <c r="K177" s="247"/>
      <c r="L177" s="39"/>
      <c r="M177" s="157" t="s">
        <v>1</v>
      </c>
      <c r="N177" s="234" t="s">
        <v>39</v>
      </c>
      <c r="O177" s="248">
        <v>0</v>
      </c>
      <c r="P177" s="248">
        <f t="shared" ref="P177:P189" si="21">O177*H177</f>
        <v>0</v>
      </c>
      <c r="Q177" s="248">
        <v>0</v>
      </c>
      <c r="R177" s="248">
        <f t="shared" ref="R177:R189" si="22">Q177*H177</f>
        <v>0</v>
      </c>
      <c r="S177" s="248">
        <v>0</v>
      </c>
      <c r="T177" s="160">
        <f t="shared" ref="T177:T189" si="23">S177*H177</f>
        <v>0</v>
      </c>
      <c r="AR177" s="161" t="s">
        <v>202</v>
      </c>
      <c r="AT177" s="161" t="s">
        <v>140</v>
      </c>
      <c r="AU177" s="161" t="s">
        <v>86</v>
      </c>
      <c r="AY177" s="211" t="s">
        <v>138</v>
      </c>
      <c r="BE177" s="249">
        <f t="shared" ref="BE177:BE189" si="24">IF(N177="základná",J177,0)</f>
        <v>0</v>
      </c>
      <c r="BF177" s="249">
        <f t="shared" ref="BF177:BF189" si="25">IF(N177="znížená",J177,0)</f>
        <v>0</v>
      </c>
      <c r="BG177" s="249">
        <f t="shared" ref="BG177:BG189" si="26">IF(N177="zákl. prenesená",J177,0)</f>
        <v>0</v>
      </c>
      <c r="BH177" s="249">
        <f t="shared" ref="BH177:BH189" si="27">IF(N177="zníž. prenesená",J177,0)</f>
        <v>0</v>
      </c>
      <c r="BI177" s="249">
        <f t="shared" ref="BI177:BI189" si="28">IF(N177="nulová",J177,0)</f>
        <v>0</v>
      </c>
      <c r="BJ177" s="211" t="s">
        <v>86</v>
      </c>
      <c r="BK177" s="249">
        <f t="shared" ref="BK177:BK189" si="29">ROUND(I177*H177,2)</f>
        <v>0</v>
      </c>
      <c r="BL177" s="211" t="s">
        <v>202</v>
      </c>
      <c r="BM177" s="161" t="s">
        <v>2561</v>
      </c>
    </row>
    <row r="178" spans="2:65" s="2" customFormat="1" ht="21.75" customHeight="1">
      <c r="B178" s="246"/>
      <c r="C178" s="150" t="s">
        <v>283</v>
      </c>
      <c r="D178" s="150" t="s">
        <v>140</v>
      </c>
      <c r="E178" s="151" t="s">
        <v>2562</v>
      </c>
      <c r="F178" s="152" t="s">
        <v>2563</v>
      </c>
      <c r="G178" s="153" t="s">
        <v>1473</v>
      </c>
      <c r="H178" s="188">
        <v>0</v>
      </c>
      <c r="I178" s="155"/>
      <c r="J178" s="155">
        <f t="shared" si="20"/>
        <v>0</v>
      </c>
      <c r="K178" s="247"/>
      <c r="L178" s="39"/>
      <c r="M178" s="157" t="s">
        <v>1</v>
      </c>
      <c r="N178" s="234" t="s">
        <v>39</v>
      </c>
      <c r="O178" s="248">
        <v>0</v>
      </c>
      <c r="P178" s="248">
        <f t="shared" si="21"/>
        <v>0</v>
      </c>
      <c r="Q178" s="248">
        <v>0</v>
      </c>
      <c r="R178" s="248">
        <f t="shared" si="22"/>
        <v>0</v>
      </c>
      <c r="S178" s="248">
        <v>0</v>
      </c>
      <c r="T178" s="160">
        <f t="shared" si="23"/>
        <v>0</v>
      </c>
      <c r="AR178" s="161" t="s">
        <v>202</v>
      </c>
      <c r="AT178" s="161" t="s">
        <v>140</v>
      </c>
      <c r="AU178" s="161" t="s">
        <v>86</v>
      </c>
      <c r="AY178" s="211" t="s">
        <v>138</v>
      </c>
      <c r="BE178" s="249">
        <f t="shared" si="24"/>
        <v>0</v>
      </c>
      <c r="BF178" s="249">
        <f t="shared" si="25"/>
        <v>0</v>
      </c>
      <c r="BG178" s="249">
        <f t="shared" si="26"/>
        <v>0</v>
      </c>
      <c r="BH178" s="249">
        <f t="shared" si="27"/>
        <v>0</v>
      </c>
      <c r="BI178" s="249">
        <f t="shared" si="28"/>
        <v>0</v>
      </c>
      <c r="BJ178" s="211" t="s">
        <v>86</v>
      </c>
      <c r="BK178" s="249">
        <f t="shared" si="29"/>
        <v>0</v>
      </c>
      <c r="BL178" s="211" t="s">
        <v>202</v>
      </c>
      <c r="BM178" s="161" t="s">
        <v>2564</v>
      </c>
    </row>
    <row r="179" spans="2:65" s="2" customFormat="1" ht="21.75" customHeight="1">
      <c r="B179" s="246"/>
      <c r="C179" s="150" t="s">
        <v>288</v>
      </c>
      <c r="D179" s="150" t="s">
        <v>140</v>
      </c>
      <c r="E179" s="151" t="s">
        <v>2565</v>
      </c>
      <c r="F179" s="152" t="s">
        <v>2566</v>
      </c>
      <c r="G179" s="153" t="s">
        <v>1473</v>
      </c>
      <c r="H179" s="188">
        <v>0</v>
      </c>
      <c r="I179" s="155"/>
      <c r="J179" s="155">
        <f t="shared" si="20"/>
        <v>0</v>
      </c>
      <c r="K179" s="247"/>
      <c r="L179" s="39"/>
      <c r="M179" s="157" t="s">
        <v>1</v>
      </c>
      <c r="N179" s="234" t="s">
        <v>39</v>
      </c>
      <c r="O179" s="248">
        <v>0</v>
      </c>
      <c r="P179" s="248">
        <f t="shared" si="21"/>
        <v>0</v>
      </c>
      <c r="Q179" s="248">
        <v>0</v>
      </c>
      <c r="R179" s="248">
        <f t="shared" si="22"/>
        <v>0</v>
      </c>
      <c r="S179" s="248">
        <v>0</v>
      </c>
      <c r="T179" s="160">
        <f t="shared" si="23"/>
        <v>0</v>
      </c>
      <c r="AR179" s="161" t="s">
        <v>202</v>
      </c>
      <c r="AT179" s="161" t="s">
        <v>140</v>
      </c>
      <c r="AU179" s="161" t="s">
        <v>86</v>
      </c>
      <c r="AY179" s="211" t="s">
        <v>138</v>
      </c>
      <c r="BE179" s="249">
        <f t="shared" si="24"/>
        <v>0</v>
      </c>
      <c r="BF179" s="249">
        <f t="shared" si="25"/>
        <v>0</v>
      </c>
      <c r="BG179" s="249">
        <f t="shared" si="26"/>
        <v>0</v>
      </c>
      <c r="BH179" s="249">
        <f t="shared" si="27"/>
        <v>0</v>
      </c>
      <c r="BI179" s="249">
        <f t="shared" si="28"/>
        <v>0</v>
      </c>
      <c r="BJ179" s="211" t="s">
        <v>86</v>
      </c>
      <c r="BK179" s="249">
        <f t="shared" si="29"/>
        <v>0</v>
      </c>
      <c r="BL179" s="211" t="s">
        <v>202</v>
      </c>
      <c r="BM179" s="161" t="s">
        <v>2567</v>
      </c>
    </row>
    <row r="180" spans="2:65" s="2" customFormat="1" ht="21.75" customHeight="1">
      <c r="B180" s="246"/>
      <c r="C180" s="150" t="s">
        <v>292</v>
      </c>
      <c r="D180" s="150" t="s">
        <v>140</v>
      </c>
      <c r="E180" s="151" t="s">
        <v>2568</v>
      </c>
      <c r="F180" s="152" t="s">
        <v>2569</v>
      </c>
      <c r="G180" s="153" t="s">
        <v>1473</v>
      </c>
      <c r="H180" s="188">
        <v>0</v>
      </c>
      <c r="I180" s="155"/>
      <c r="J180" s="155">
        <f t="shared" si="20"/>
        <v>0</v>
      </c>
      <c r="K180" s="247"/>
      <c r="L180" s="39"/>
      <c r="M180" s="157" t="s">
        <v>1</v>
      </c>
      <c r="N180" s="234" t="s">
        <v>39</v>
      </c>
      <c r="O180" s="248">
        <v>0</v>
      </c>
      <c r="P180" s="248">
        <f t="shared" si="21"/>
        <v>0</v>
      </c>
      <c r="Q180" s="248">
        <v>0</v>
      </c>
      <c r="R180" s="248">
        <f t="shared" si="22"/>
        <v>0</v>
      </c>
      <c r="S180" s="248">
        <v>0</v>
      </c>
      <c r="T180" s="160">
        <f t="shared" si="23"/>
        <v>0</v>
      </c>
      <c r="AR180" s="161" t="s">
        <v>202</v>
      </c>
      <c r="AT180" s="161" t="s">
        <v>140</v>
      </c>
      <c r="AU180" s="161" t="s">
        <v>86</v>
      </c>
      <c r="AY180" s="211" t="s">
        <v>138</v>
      </c>
      <c r="BE180" s="249">
        <f t="shared" si="24"/>
        <v>0</v>
      </c>
      <c r="BF180" s="249">
        <f t="shared" si="25"/>
        <v>0</v>
      </c>
      <c r="BG180" s="249">
        <f t="shared" si="26"/>
        <v>0</v>
      </c>
      <c r="BH180" s="249">
        <f t="shared" si="27"/>
        <v>0</v>
      </c>
      <c r="BI180" s="249">
        <f t="shared" si="28"/>
        <v>0</v>
      </c>
      <c r="BJ180" s="211" t="s">
        <v>86</v>
      </c>
      <c r="BK180" s="249">
        <f t="shared" si="29"/>
        <v>0</v>
      </c>
      <c r="BL180" s="211" t="s">
        <v>202</v>
      </c>
      <c r="BM180" s="161" t="s">
        <v>2570</v>
      </c>
    </row>
    <row r="181" spans="2:65" s="2" customFormat="1" ht="24.2" customHeight="1">
      <c r="B181" s="246"/>
      <c r="C181" s="150" t="s">
        <v>296</v>
      </c>
      <c r="D181" s="150" t="s">
        <v>140</v>
      </c>
      <c r="E181" s="151" t="s">
        <v>2571</v>
      </c>
      <c r="F181" s="152" t="s">
        <v>2572</v>
      </c>
      <c r="G181" s="153" t="s">
        <v>1473</v>
      </c>
      <c r="H181" s="188">
        <v>0</v>
      </c>
      <c r="I181" s="155"/>
      <c r="J181" s="155">
        <f t="shared" si="20"/>
        <v>0</v>
      </c>
      <c r="K181" s="247"/>
      <c r="L181" s="39"/>
      <c r="M181" s="157" t="s">
        <v>1</v>
      </c>
      <c r="N181" s="234" t="s">
        <v>39</v>
      </c>
      <c r="O181" s="248">
        <v>0</v>
      </c>
      <c r="P181" s="248">
        <f t="shared" si="21"/>
        <v>0</v>
      </c>
      <c r="Q181" s="248">
        <v>0</v>
      </c>
      <c r="R181" s="248">
        <f t="shared" si="22"/>
        <v>0</v>
      </c>
      <c r="S181" s="248">
        <v>0</v>
      </c>
      <c r="T181" s="160">
        <f t="shared" si="23"/>
        <v>0</v>
      </c>
      <c r="AR181" s="161" t="s">
        <v>202</v>
      </c>
      <c r="AT181" s="161" t="s">
        <v>140</v>
      </c>
      <c r="AU181" s="161" t="s">
        <v>86</v>
      </c>
      <c r="AY181" s="211" t="s">
        <v>138</v>
      </c>
      <c r="BE181" s="249">
        <f t="shared" si="24"/>
        <v>0</v>
      </c>
      <c r="BF181" s="249">
        <f t="shared" si="25"/>
        <v>0</v>
      </c>
      <c r="BG181" s="249">
        <f t="shared" si="26"/>
        <v>0</v>
      </c>
      <c r="BH181" s="249">
        <f t="shared" si="27"/>
        <v>0</v>
      </c>
      <c r="BI181" s="249">
        <f t="shared" si="28"/>
        <v>0</v>
      </c>
      <c r="BJ181" s="211" t="s">
        <v>86</v>
      </c>
      <c r="BK181" s="249">
        <f t="shared" si="29"/>
        <v>0</v>
      </c>
      <c r="BL181" s="211" t="s">
        <v>202</v>
      </c>
      <c r="BM181" s="161" t="s">
        <v>2573</v>
      </c>
    </row>
    <row r="182" spans="2:65" s="2" customFormat="1" ht="16.5" customHeight="1">
      <c r="B182" s="246"/>
      <c r="C182" s="150" t="s">
        <v>301</v>
      </c>
      <c r="D182" s="150" t="s">
        <v>140</v>
      </c>
      <c r="E182" s="151" t="s">
        <v>2574</v>
      </c>
      <c r="F182" s="152" t="s">
        <v>2575</v>
      </c>
      <c r="G182" s="153" t="s">
        <v>1473</v>
      </c>
      <c r="H182" s="188">
        <v>0</v>
      </c>
      <c r="I182" s="155"/>
      <c r="J182" s="155">
        <f t="shared" si="20"/>
        <v>0</v>
      </c>
      <c r="K182" s="247"/>
      <c r="L182" s="39"/>
      <c r="M182" s="157" t="s">
        <v>1</v>
      </c>
      <c r="N182" s="234" t="s">
        <v>39</v>
      </c>
      <c r="O182" s="248">
        <v>0</v>
      </c>
      <c r="P182" s="248">
        <f t="shared" si="21"/>
        <v>0</v>
      </c>
      <c r="Q182" s="248">
        <v>0</v>
      </c>
      <c r="R182" s="248">
        <f t="shared" si="22"/>
        <v>0</v>
      </c>
      <c r="S182" s="248">
        <v>0</v>
      </c>
      <c r="T182" s="160">
        <f t="shared" si="23"/>
        <v>0</v>
      </c>
      <c r="AR182" s="161" t="s">
        <v>202</v>
      </c>
      <c r="AT182" s="161" t="s">
        <v>140</v>
      </c>
      <c r="AU182" s="161" t="s">
        <v>86</v>
      </c>
      <c r="AY182" s="211" t="s">
        <v>138</v>
      </c>
      <c r="BE182" s="249">
        <f t="shared" si="24"/>
        <v>0</v>
      </c>
      <c r="BF182" s="249">
        <f t="shared" si="25"/>
        <v>0</v>
      </c>
      <c r="BG182" s="249">
        <f t="shared" si="26"/>
        <v>0</v>
      </c>
      <c r="BH182" s="249">
        <f t="shared" si="27"/>
        <v>0</v>
      </c>
      <c r="BI182" s="249">
        <f t="shared" si="28"/>
        <v>0</v>
      </c>
      <c r="BJ182" s="211" t="s">
        <v>86</v>
      </c>
      <c r="BK182" s="249">
        <f t="shared" si="29"/>
        <v>0</v>
      </c>
      <c r="BL182" s="211" t="s">
        <v>202</v>
      </c>
      <c r="BM182" s="161" t="s">
        <v>2576</v>
      </c>
    </row>
    <row r="183" spans="2:65" s="2" customFormat="1" ht="16.5" customHeight="1">
      <c r="B183" s="246"/>
      <c r="C183" s="163" t="s">
        <v>305</v>
      </c>
      <c r="D183" s="163" t="s">
        <v>322</v>
      </c>
      <c r="E183" s="164" t="s">
        <v>2577</v>
      </c>
      <c r="F183" s="165" t="s">
        <v>2578</v>
      </c>
      <c r="G183" s="166" t="s">
        <v>1473</v>
      </c>
      <c r="H183" s="189">
        <v>0</v>
      </c>
      <c r="I183" s="168"/>
      <c r="J183" s="168">
        <f t="shared" si="20"/>
        <v>0</v>
      </c>
      <c r="K183" s="169"/>
      <c r="L183" s="170"/>
      <c r="M183" s="171" t="s">
        <v>1</v>
      </c>
      <c r="N183" s="251" t="s">
        <v>39</v>
      </c>
      <c r="O183" s="248">
        <v>0</v>
      </c>
      <c r="P183" s="248">
        <f t="shared" si="21"/>
        <v>0</v>
      </c>
      <c r="Q183" s="248">
        <v>0</v>
      </c>
      <c r="R183" s="248">
        <f t="shared" si="22"/>
        <v>0</v>
      </c>
      <c r="S183" s="248">
        <v>0</v>
      </c>
      <c r="T183" s="160">
        <f t="shared" si="23"/>
        <v>0</v>
      </c>
      <c r="AR183" s="161" t="s">
        <v>267</v>
      </c>
      <c r="AT183" s="161" t="s">
        <v>322</v>
      </c>
      <c r="AU183" s="161" t="s">
        <v>86</v>
      </c>
      <c r="AY183" s="211" t="s">
        <v>138</v>
      </c>
      <c r="BE183" s="249">
        <f t="shared" si="24"/>
        <v>0</v>
      </c>
      <c r="BF183" s="249">
        <f t="shared" si="25"/>
        <v>0</v>
      </c>
      <c r="BG183" s="249">
        <f t="shared" si="26"/>
        <v>0</v>
      </c>
      <c r="BH183" s="249">
        <f t="shared" si="27"/>
        <v>0</v>
      </c>
      <c r="BI183" s="249">
        <f t="shared" si="28"/>
        <v>0</v>
      </c>
      <c r="BJ183" s="211" t="s">
        <v>86</v>
      </c>
      <c r="BK183" s="249">
        <f t="shared" si="29"/>
        <v>0</v>
      </c>
      <c r="BL183" s="211" t="s">
        <v>202</v>
      </c>
      <c r="BM183" s="161" t="s">
        <v>2579</v>
      </c>
    </row>
    <row r="184" spans="2:65" s="2" customFormat="1" ht="16.5" customHeight="1">
      <c r="B184" s="246"/>
      <c r="C184" s="150" t="s">
        <v>309</v>
      </c>
      <c r="D184" s="150" t="s">
        <v>140</v>
      </c>
      <c r="E184" s="151" t="s">
        <v>2580</v>
      </c>
      <c r="F184" s="152" t="s">
        <v>2581</v>
      </c>
      <c r="G184" s="153" t="s">
        <v>1473</v>
      </c>
      <c r="H184" s="188">
        <v>0</v>
      </c>
      <c r="I184" s="155"/>
      <c r="J184" s="155">
        <f t="shared" si="20"/>
        <v>0</v>
      </c>
      <c r="K184" s="247"/>
      <c r="L184" s="39"/>
      <c r="M184" s="157" t="s">
        <v>1</v>
      </c>
      <c r="N184" s="234" t="s">
        <v>39</v>
      </c>
      <c r="O184" s="248">
        <v>0</v>
      </c>
      <c r="P184" s="248">
        <f t="shared" si="21"/>
        <v>0</v>
      </c>
      <c r="Q184" s="248">
        <v>0</v>
      </c>
      <c r="R184" s="248">
        <f t="shared" si="22"/>
        <v>0</v>
      </c>
      <c r="S184" s="248">
        <v>0</v>
      </c>
      <c r="T184" s="160">
        <f t="shared" si="23"/>
        <v>0</v>
      </c>
      <c r="AR184" s="161" t="s">
        <v>202</v>
      </c>
      <c r="AT184" s="161" t="s">
        <v>140</v>
      </c>
      <c r="AU184" s="161" t="s">
        <v>86</v>
      </c>
      <c r="AY184" s="211" t="s">
        <v>138</v>
      </c>
      <c r="BE184" s="249">
        <f t="shared" si="24"/>
        <v>0</v>
      </c>
      <c r="BF184" s="249">
        <f t="shared" si="25"/>
        <v>0</v>
      </c>
      <c r="BG184" s="249">
        <f t="shared" si="26"/>
        <v>0</v>
      </c>
      <c r="BH184" s="249">
        <f t="shared" si="27"/>
        <v>0</v>
      </c>
      <c r="BI184" s="249">
        <f t="shared" si="28"/>
        <v>0</v>
      </c>
      <c r="BJ184" s="211" t="s">
        <v>86</v>
      </c>
      <c r="BK184" s="249">
        <f t="shared" si="29"/>
        <v>0</v>
      </c>
      <c r="BL184" s="211" t="s">
        <v>202</v>
      </c>
      <c r="BM184" s="161" t="s">
        <v>2582</v>
      </c>
    </row>
    <row r="185" spans="2:65" s="2" customFormat="1" ht="16.5" customHeight="1">
      <c r="B185" s="246"/>
      <c r="C185" s="163" t="s">
        <v>313</v>
      </c>
      <c r="D185" s="163" t="s">
        <v>322</v>
      </c>
      <c r="E185" s="164" t="s">
        <v>2583</v>
      </c>
      <c r="F185" s="165" t="s">
        <v>2584</v>
      </c>
      <c r="G185" s="166" t="s">
        <v>1473</v>
      </c>
      <c r="H185" s="189">
        <v>0</v>
      </c>
      <c r="I185" s="168"/>
      <c r="J185" s="168">
        <f t="shared" si="20"/>
        <v>0</v>
      </c>
      <c r="K185" s="169"/>
      <c r="L185" s="170"/>
      <c r="M185" s="171" t="s">
        <v>1</v>
      </c>
      <c r="N185" s="251" t="s">
        <v>39</v>
      </c>
      <c r="O185" s="248">
        <v>0</v>
      </c>
      <c r="P185" s="248">
        <f t="shared" si="21"/>
        <v>0</v>
      </c>
      <c r="Q185" s="248">
        <v>0</v>
      </c>
      <c r="R185" s="248">
        <f t="shared" si="22"/>
        <v>0</v>
      </c>
      <c r="S185" s="248">
        <v>0</v>
      </c>
      <c r="T185" s="160">
        <f t="shared" si="23"/>
        <v>0</v>
      </c>
      <c r="AR185" s="161" t="s">
        <v>267</v>
      </c>
      <c r="AT185" s="161" t="s">
        <v>322</v>
      </c>
      <c r="AU185" s="161" t="s">
        <v>86</v>
      </c>
      <c r="AY185" s="211" t="s">
        <v>138</v>
      </c>
      <c r="BE185" s="249">
        <f t="shared" si="24"/>
        <v>0</v>
      </c>
      <c r="BF185" s="249">
        <f t="shared" si="25"/>
        <v>0</v>
      </c>
      <c r="BG185" s="249">
        <f t="shared" si="26"/>
        <v>0</v>
      </c>
      <c r="BH185" s="249">
        <f t="shared" si="27"/>
        <v>0</v>
      </c>
      <c r="BI185" s="249">
        <f t="shared" si="28"/>
        <v>0</v>
      </c>
      <c r="BJ185" s="211" t="s">
        <v>86</v>
      </c>
      <c r="BK185" s="249">
        <f t="shared" si="29"/>
        <v>0</v>
      </c>
      <c r="BL185" s="211" t="s">
        <v>202</v>
      </c>
      <c r="BM185" s="161" t="s">
        <v>2585</v>
      </c>
    </row>
    <row r="186" spans="2:65" s="2" customFormat="1" ht="16.5" customHeight="1">
      <c r="B186" s="246"/>
      <c r="C186" s="150" t="s">
        <v>317</v>
      </c>
      <c r="D186" s="150" t="s">
        <v>140</v>
      </c>
      <c r="E186" s="151" t="s">
        <v>2586</v>
      </c>
      <c r="F186" s="152" t="s">
        <v>2587</v>
      </c>
      <c r="G186" s="153" t="s">
        <v>1473</v>
      </c>
      <c r="H186" s="188">
        <v>0</v>
      </c>
      <c r="I186" s="155"/>
      <c r="J186" s="155">
        <f t="shared" si="20"/>
        <v>0</v>
      </c>
      <c r="K186" s="247"/>
      <c r="L186" s="39"/>
      <c r="M186" s="157" t="s">
        <v>1</v>
      </c>
      <c r="N186" s="234" t="s">
        <v>39</v>
      </c>
      <c r="O186" s="248">
        <v>0</v>
      </c>
      <c r="P186" s="248">
        <f t="shared" si="21"/>
        <v>0</v>
      </c>
      <c r="Q186" s="248">
        <v>0</v>
      </c>
      <c r="R186" s="248">
        <f t="shared" si="22"/>
        <v>0</v>
      </c>
      <c r="S186" s="248">
        <v>0</v>
      </c>
      <c r="T186" s="160">
        <f t="shared" si="23"/>
        <v>0</v>
      </c>
      <c r="AR186" s="161" t="s">
        <v>202</v>
      </c>
      <c r="AT186" s="161" t="s">
        <v>140</v>
      </c>
      <c r="AU186" s="161" t="s">
        <v>86</v>
      </c>
      <c r="AY186" s="211" t="s">
        <v>138</v>
      </c>
      <c r="BE186" s="249">
        <f t="shared" si="24"/>
        <v>0</v>
      </c>
      <c r="BF186" s="249">
        <f t="shared" si="25"/>
        <v>0</v>
      </c>
      <c r="BG186" s="249">
        <f t="shared" si="26"/>
        <v>0</v>
      </c>
      <c r="BH186" s="249">
        <f t="shared" si="27"/>
        <v>0</v>
      </c>
      <c r="BI186" s="249">
        <f t="shared" si="28"/>
        <v>0</v>
      </c>
      <c r="BJ186" s="211" t="s">
        <v>86</v>
      </c>
      <c r="BK186" s="249">
        <f t="shared" si="29"/>
        <v>0</v>
      </c>
      <c r="BL186" s="211" t="s">
        <v>202</v>
      </c>
      <c r="BM186" s="161" t="s">
        <v>2588</v>
      </c>
    </row>
    <row r="187" spans="2:65" s="2" customFormat="1" ht="16.5" customHeight="1">
      <c r="B187" s="246"/>
      <c r="C187" s="150" t="s">
        <v>321</v>
      </c>
      <c r="D187" s="150" t="s">
        <v>140</v>
      </c>
      <c r="E187" s="151" t="s">
        <v>2589</v>
      </c>
      <c r="F187" s="152" t="s">
        <v>2590</v>
      </c>
      <c r="G187" s="153" t="s">
        <v>519</v>
      </c>
      <c r="H187" s="188">
        <v>0</v>
      </c>
      <c r="I187" s="155"/>
      <c r="J187" s="155">
        <f t="shared" si="20"/>
        <v>0</v>
      </c>
      <c r="K187" s="247"/>
      <c r="L187" s="39"/>
      <c r="M187" s="157" t="s">
        <v>1</v>
      </c>
      <c r="N187" s="234" t="s">
        <v>39</v>
      </c>
      <c r="O187" s="248">
        <v>0</v>
      </c>
      <c r="P187" s="248">
        <f t="shared" si="21"/>
        <v>0</v>
      </c>
      <c r="Q187" s="248">
        <v>0</v>
      </c>
      <c r="R187" s="248">
        <f t="shared" si="22"/>
        <v>0</v>
      </c>
      <c r="S187" s="248">
        <v>0</v>
      </c>
      <c r="T187" s="160">
        <f t="shared" si="23"/>
        <v>0</v>
      </c>
      <c r="AR187" s="161" t="s">
        <v>202</v>
      </c>
      <c r="AT187" s="161" t="s">
        <v>140</v>
      </c>
      <c r="AU187" s="161" t="s">
        <v>86</v>
      </c>
      <c r="AY187" s="211" t="s">
        <v>138</v>
      </c>
      <c r="BE187" s="249">
        <f t="shared" si="24"/>
        <v>0</v>
      </c>
      <c r="BF187" s="249">
        <f t="shared" si="25"/>
        <v>0</v>
      </c>
      <c r="BG187" s="249">
        <f t="shared" si="26"/>
        <v>0</v>
      </c>
      <c r="BH187" s="249">
        <f t="shared" si="27"/>
        <v>0</v>
      </c>
      <c r="BI187" s="249">
        <f t="shared" si="28"/>
        <v>0</v>
      </c>
      <c r="BJ187" s="211" t="s">
        <v>86</v>
      </c>
      <c r="BK187" s="249">
        <f t="shared" si="29"/>
        <v>0</v>
      </c>
      <c r="BL187" s="211" t="s">
        <v>202</v>
      </c>
      <c r="BM187" s="161" t="s">
        <v>2591</v>
      </c>
    </row>
    <row r="188" spans="2:65" s="2" customFormat="1" ht="16.5" customHeight="1">
      <c r="B188" s="246"/>
      <c r="C188" s="163" t="s">
        <v>326</v>
      </c>
      <c r="D188" s="163" t="s">
        <v>322</v>
      </c>
      <c r="E188" s="164" t="s">
        <v>2592</v>
      </c>
      <c r="F188" s="165" t="s">
        <v>2593</v>
      </c>
      <c r="G188" s="166" t="s">
        <v>1473</v>
      </c>
      <c r="H188" s="189">
        <v>0</v>
      </c>
      <c r="I188" s="168"/>
      <c r="J188" s="168">
        <f t="shared" si="20"/>
        <v>0</v>
      </c>
      <c r="K188" s="169"/>
      <c r="L188" s="170"/>
      <c r="M188" s="171" t="s">
        <v>1</v>
      </c>
      <c r="N188" s="251" t="s">
        <v>39</v>
      </c>
      <c r="O188" s="248">
        <v>0</v>
      </c>
      <c r="P188" s="248">
        <f t="shared" si="21"/>
        <v>0</v>
      </c>
      <c r="Q188" s="248">
        <v>0</v>
      </c>
      <c r="R188" s="248">
        <f t="shared" si="22"/>
        <v>0</v>
      </c>
      <c r="S188" s="248">
        <v>0</v>
      </c>
      <c r="T188" s="160">
        <f t="shared" si="23"/>
        <v>0</v>
      </c>
      <c r="AR188" s="161" t="s">
        <v>267</v>
      </c>
      <c r="AT188" s="161" t="s">
        <v>322</v>
      </c>
      <c r="AU188" s="161" t="s">
        <v>86</v>
      </c>
      <c r="AY188" s="211" t="s">
        <v>138</v>
      </c>
      <c r="BE188" s="249">
        <f t="shared" si="24"/>
        <v>0</v>
      </c>
      <c r="BF188" s="249">
        <f t="shared" si="25"/>
        <v>0</v>
      </c>
      <c r="BG188" s="249">
        <f t="shared" si="26"/>
        <v>0</v>
      </c>
      <c r="BH188" s="249">
        <f t="shared" si="27"/>
        <v>0</v>
      </c>
      <c r="BI188" s="249">
        <f t="shared" si="28"/>
        <v>0</v>
      </c>
      <c r="BJ188" s="211" t="s">
        <v>86</v>
      </c>
      <c r="BK188" s="249">
        <f t="shared" si="29"/>
        <v>0</v>
      </c>
      <c r="BL188" s="211" t="s">
        <v>202</v>
      </c>
      <c r="BM188" s="161" t="s">
        <v>2594</v>
      </c>
    </row>
    <row r="189" spans="2:65" s="2" customFormat="1" ht="24.2" customHeight="1">
      <c r="B189" s="246"/>
      <c r="C189" s="150" t="s">
        <v>330</v>
      </c>
      <c r="D189" s="150" t="s">
        <v>140</v>
      </c>
      <c r="E189" s="151" t="s">
        <v>2595</v>
      </c>
      <c r="F189" s="152" t="s">
        <v>2596</v>
      </c>
      <c r="G189" s="153" t="s">
        <v>209</v>
      </c>
      <c r="H189" s="188">
        <v>0</v>
      </c>
      <c r="I189" s="155"/>
      <c r="J189" s="155">
        <f t="shared" si="20"/>
        <v>0</v>
      </c>
      <c r="K189" s="247"/>
      <c r="L189" s="39"/>
      <c r="M189" s="157" t="s">
        <v>1</v>
      </c>
      <c r="N189" s="234" t="s">
        <v>39</v>
      </c>
      <c r="O189" s="248">
        <v>0</v>
      </c>
      <c r="P189" s="248">
        <f t="shared" si="21"/>
        <v>0</v>
      </c>
      <c r="Q189" s="248">
        <v>0</v>
      </c>
      <c r="R189" s="248">
        <f t="shared" si="22"/>
        <v>0</v>
      </c>
      <c r="S189" s="248">
        <v>0</v>
      </c>
      <c r="T189" s="160">
        <f t="shared" si="23"/>
        <v>0</v>
      </c>
      <c r="AR189" s="161" t="s">
        <v>202</v>
      </c>
      <c r="AT189" s="161" t="s">
        <v>140</v>
      </c>
      <c r="AU189" s="161" t="s">
        <v>86</v>
      </c>
      <c r="AY189" s="211" t="s">
        <v>138</v>
      </c>
      <c r="BE189" s="249">
        <f t="shared" si="24"/>
        <v>0</v>
      </c>
      <c r="BF189" s="249">
        <f t="shared" si="25"/>
        <v>0</v>
      </c>
      <c r="BG189" s="249">
        <f t="shared" si="26"/>
        <v>0</v>
      </c>
      <c r="BH189" s="249">
        <f t="shared" si="27"/>
        <v>0</v>
      </c>
      <c r="BI189" s="249">
        <f t="shared" si="28"/>
        <v>0</v>
      </c>
      <c r="BJ189" s="211" t="s">
        <v>86</v>
      </c>
      <c r="BK189" s="249">
        <f t="shared" si="29"/>
        <v>0</v>
      </c>
      <c r="BL189" s="211" t="s">
        <v>202</v>
      </c>
      <c r="BM189" s="161" t="s">
        <v>2597</v>
      </c>
    </row>
    <row r="190" spans="2:65" s="239" customFormat="1" ht="22.9" customHeight="1">
      <c r="B190" s="240"/>
      <c r="D190" s="138" t="s">
        <v>72</v>
      </c>
      <c r="E190" s="147" t="s">
        <v>2598</v>
      </c>
      <c r="F190" s="147" t="s">
        <v>2599</v>
      </c>
      <c r="J190" s="245">
        <f>BK190</f>
        <v>0</v>
      </c>
      <c r="L190" s="240"/>
      <c r="M190" s="242"/>
      <c r="P190" s="243">
        <f>SUM(P191:P211)</f>
        <v>0</v>
      </c>
      <c r="R190" s="243">
        <f>SUM(R191:R211)</f>
        <v>0</v>
      </c>
      <c r="T190" s="244">
        <f>SUM(T191:T211)</f>
        <v>0</v>
      </c>
      <c r="AR190" s="138" t="s">
        <v>86</v>
      </c>
      <c r="AT190" s="145" t="s">
        <v>72</v>
      </c>
      <c r="AU190" s="145" t="s">
        <v>80</v>
      </c>
      <c r="AY190" s="138" t="s">
        <v>138</v>
      </c>
      <c r="BK190" s="146">
        <f>SUM(BK191:BK211)</f>
        <v>0</v>
      </c>
    </row>
    <row r="191" spans="2:65" s="2" customFormat="1" ht="21.75" customHeight="1">
      <c r="B191" s="246"/>
      <c r="C191" s="150" t="s">
        <v>334</v>
      </c>
      <c r="D191" s="150" t="s">
        <v>140</v>
      </c>
      <c r="E191" s="151" t="s">
        <v>2600</v>
      </c>
      <c r="F191" s="152" t="s">
        <v>2601</v>
      </c>
      <c r="G191" s="153" t="s">
        <v>143</v>
      </c>
      <c r="H191" s="154">
        <v>1050</v>
      </c>
      <c r="I191" s="178"/>
      <c r="J191" s="155">
        <f t="shared" ref="J191:J211" si="30">ROUND(I191*H191,2)</f>
        <v>0</v>
      </c>
      <c r="K191" s="247"/>
      <c r="L191" s="39"/>
      <c r="M191" s="157" t="s">
        <v>1</v>
      </c>
      <c r="N191" s="234" t="s">
        <v>39</v>
      </c>
      <c r="O191" s="248">
        <v>0</v>
      </c>
      <c r="P191" s="248">
        <f t="shared" ref="P191:P211" si="31">O191*H191</f>
        <v>0</v>
      </c>
      <c r="Q191" s="248">
        <v>0</v>
      </c>
      <c r="R191" s="248">
        <f t="shared" ref="R191:R211" si="32">Q191*H191</f>
        <v>0</v>
      </c>
      <c r="S191" s="248">
        <v>0</v>
      </c>
      <c r="T191" s="160">
        <f t="shared" ref="T191:T211" si="33">S191*H191</f>
        <v>0</v>
      </c>
      <c r="AR191" s="161" t="s">
        <v>202</v>
      </c>
      <c r="AT191" s="161" t="s">
        <v>140</v>
      </c>
      <c r="AU191" s="161" t="s">
        <v>86</v>
      </c>
      <c r="AY191" s="211" t="s">
        <v>138</v>
      </c>
      <c r="BE191" s="249">
        <f t="shared" ref="BE191:BE211" si="34">IF(N191="základná",J191,0)</f>
        <v>0</v>
      </c>
      <c r="BF191" s="249">
        <f t="shared" ref="BF191:BF211" si="35">IF(N191="znížená",J191,0)</f>
        <v>0</v>
      </c>
      <c r="BG191" s="249">
        <f t="shared" ref="BG191:BG211" si="36">IF(N191="zákl. prenesená",J191,0)</f>
        <v>0</v>
      </c>
      <c r="BH191" s="249">
        <f t="shared" ref="BH191:BH211" si="37">IF(N191="zníž. prenesená",J191,0)</f>
        <v>0</v>
      </c>
      <c r="BI191" s="249">
        <f t="shared" ref="BI191:BI211" si="38">IF(N191="nulová",J191,0)</f>
        <v>0</v>
      </c>
      <c r="BJ191" s="211" t="s">
        <v>86</v>
      </c>
      <c r="BK191" s="249">
        <f t="shared" ref="BK191:BK211" si="39">ROUND(I191*H191,2)</f>
        <v>0</v>
      </c>
      <c r="BL191" s="211" t="s">
        <v>202</v>
      </c>
      <c r="BM191" s="161" t="s">
        <v>2602</v>
      </c>
    </row>
    <row r="192" spans="2:65" s="2" customFormat="1" ht="21.75" customHeight="1">
      <c r="B192" s="246"/>
      <c r="C192" s="150" t="s">
        <v>338</v>
      </c>
      <c r="D192" s="150" t="s">
        <v>140</v>
      </c>
      <c r="E192" s="151" t="s">
        <v>2603</v>
      </c>
      <c r="F192" s="152" t="s">
        <v>2604</v>
      </c>
      <c r="G192" s="153" t="s">
        <v>143</v>
      </c>
      <c r="H192" s="154">
        <v>25</v>
      </c>
      <c r="I192" s="178"/>
      <c r="J192" s="155">
        <f t="shared" si="30"/>
        <v>0</v>
      </c>
      <c r="K192" s="247"/>
      <c r="L192" s="39"/>
      <c r="M192" s="157" t="s">
        <v>1</v>
      </c>
      <c r="N192" s="234" t="s">
        <v>39</v>
      </c>
      <c r="O192" s="248">
        <v>0</v>
      </c>
      <c r="P192" s="248">
        <f t="shared" si="31"/>
        <v>0</v>
      </c>
      <c r="Q192" s="248">
        <v>0</v>
      </c>
      <c r="R192" s="248">
        <f t="shared" si="32"/>
        <v>0</v>
      </c>
      <c r="S192" s="248">
        <v>0</v>
      </c>
      <c r="T192" s="160">
        <f t="shared" si="33"/>
        <v>0</v>
      </c>
      <c r="AR192" s="161" t="s">
        <v>202</v>
      </c>
      <c r="AT192" s="161" t="s">
        <v>140</v>
      </c>
      <c r="AU192" s="161" t="s">
        <v>86</v>
      </c>
      <c r="AY192" s="211" t="s">
        <v>138</v>
      </c>
      <c r="BE192" s="249">
        <f t="shared" si="34"/>
        <v>0</v>
      </c>
      <c r="BF192" s="249">
        <f t="shared" si="35"/>
        <v>0</v>
      </c>
      <c r="BG192" s="249">
        <f t="shared" si="36"/>
        <v>0</v>
      </c>
      <c r="BH192" s="249">
        <f t="shared" si="37"/>
        <v>0</v>
      </c>
      <c r="BI192" s="249">
        <f t="shared" si="38"/>
        <v>0</v>
      </c>
      <c r="BJ192" s="211" t="s">
        <v>86</v>
      </c>
      <c r="BK192" s="249">
        <f t="shared" si="39"/>
        <v>0</v>
      </c>
      <c r="BL192" s="211" t="s">
        <v>202</v>
      </c>
      <c r="BM192" s="161" t="s">
        <v>2605</v>
      </c>
    </row>
    <row r="193" spans="2:65" s="2" customFormat="1" ht="16.5" customHeight="1">
      <c r="B193" s="246"/>
      <c r="C193" s="163" t="s">
        <v>342</v>
      </c>
      <c r="D193" s="163" t="s">
        <v>322</v>
      </c>
      <c r="E193" s="164" t="s">
        <v>2606</v>
      </c>
      <c r="F193" s="165" t="s">
        <v>2607</v>
      </c>
      <c r="G193" s="166" t="s">
        <v>1473</v>
      </c>
      <c r="H193" s="167">
        <v>40</v>
      </c>
      <c r="I193" s="180"/>
      <c r="J193" s="168">
        <f t="shared" si="30"/>
        <v>0</v>
      </c>
      <c r="K193" s="169"/>
      <c r="L193" s="170"/>
      <c r="M193" s="171" t="s">
        <v>1</v>
      </c>
      <c r="N193" s="251" t="s">
        <v>39</v>
      </c>
      <c r="O193" s="248">
        <v>0</v>
      </c>
      <c r="P193" s="248">
        <f t="shared" si="31"/>
        <v>0</v>
      </c>
      <c r="Q193" s="248">
        <v>0</v>
      </c>
      <c r="R193" s="248">
        <f t="shared" si="32"/>
        <v>0</v>
      </c>
      <c r="S193" s="248">
        <v>0</v>
      </c>
      <c r="T193" s="160">
        <f t="shared" si="33"/>
        <v>0</v>
      </c>
      <c r="AR193" s="161" t="s">
        <v>267</v>
      </c>
      <c r="AT193" s="161" t="s">
        <v>322</v>
      </c>
      <c r="AU193" s="161" t="s">
        <v>86</v>
      </c>
      <c r="AY193" s="211" t="s">
        <v>138</v>
      </c>
      <c r="BE193" s="249">
        <f t="shared" si="34"/>
        <v>0</v>
      </c>
      <c r="BF193" s="249">
        <f t="shared" si="35"/>
        <v>0</v>
      </c>
      <c r="BG193" s="249">
        <f t="shared" si="36"/>
        <v>0</v>
      </c>
      <c r="BH193" s="249">
        <f t="shared" si="37"/>
        <v>0</v>
      </c>
      <c r="BI193" s="249">
        <f t="shared" si="38"/>
        <v>0</v>
      </c>
      <c r="BJ193" s="211" t="s">
        <v>86</v>
      </c>
      <c r="BK193" s="249">
        <f t="shared" si="39"/>
        <v>0</v>
      </c>
      <c r="BL193" s="211" t="s">
        <v>202</v>
      </c>
      <c r="BM193" s="161" t="s">
        <v>2608</v>
      </c>
    </row>
    <row r="194" spans="2:65" s="2" customFormat="1" ht="16.5" customHeight="1">
      <c r="B194" s="246"/>
      <c r="C194" s="163" t="s">
        <v>346</v>
      </c>
      <c r="D194" s="163" t="s">
        <v>322</v>
      </c>
      <c r="E194" s="164" t="s">
        <v>2609</v>
      </c>
      <c r="F194" s="165" t="s">
        <v>2610</v>
      </c>
      <c r="G194" s="166" t="s">
        <v>1473</v>
      </c>
      <c r="H194" s="167">
        <v>4</v>
      </c>
      <c r="I194" s="180"/>
      <c r="J194" s="168">
        <f t="shared" si="30"/>
        <v>0</v>
      </c>
      <c r="K194" s="169"/>
      <c r="L194" s="170"/>
      <c r="M194" s="171" t="s">
        <v>1</v>
      </c>
      <c r="N194" s="251" t="s">
        <v>39</v>
      </c>
      <c r="O194" s="248">
        <v>0</v>
      </c>
      <c r="P194" s="248">
        <f t="shared" si="31"/>
        <v>0</v>
      </c>
      <c r="Q194" s="248">
        <v>0</v>
      </c>
      <c r="R194" s="248">
        <f t="shared" si="32"/>
        <v>0</v>
      </c>
      <c r="S194" s="248">
        <v>0</v>
      </c>
      <c r="T194" s="160">
        <f t="shared" si="33"/>
        <v>0</v>
      </c>
      <c r="AR194" s="161" t="s">
        <v>267</v>
      </c>
      <c r="AT194" s="161" t="s">
        <v>322</v>
      </c>
      <c r="AU194" s="161" t="s">
        <v>86</v>
      </c>
      <c r="AY194" s="211" t="s">
        <v>138</v>
      </c>
      <c r="BE194" s="249">
        <f t="shared" si="34"/>
        <v>0</v>
      </c>
      <c r="BF194" s="249">
        <f t="shared" si="35"/>
        <v>0</v>
      </c>
      <c r="BG194" s="249">
        <f t="shared" si="36"/>
        <v>0</v>
      </c>
      <c r="BH194" s="249">
        <f t="shared" si="37"/>
        <v>0</v>
      </c>
      <c r="BI194" s="249">
        <f t="shared" si="38"/>
        <v>0</v>
      </c>
      <c r="BJ194" s="211" t="s">
        <v>86</v>
      </c>
      <c r="BK194" s="249">
        <f t="shared" si="39"/>
        <v>0</v>
      </c>
      <c r="BL194" s="211" t="s">
        <v>202</v>
      </c>
      <c r="BM194" s="161" t="s">
        <v>2611</v>
      </c>
    </row>
    <row r="195" spans="2:65" s="2" customFormat="1" ht="24.2" customHeight="1">
      <c r="B195" s="246"/>
      <c r="C195" s="150" t="s">
        <v>350</v>
      </c>
      <c r="D195" s="150" t="s">
        <v>140</v>
      </c>
      <c r="E195" s="151" t="s">
        <v>2612</v>
      </c>
      <c r="F195" s="152" t="s">
        <v>2613</v>
      </c>
      <c r="G195" s="153" t="s">
        <v>143</v>
      </c>
      <c r="H195" s="154">
        <v>20</v>
      </c>
      <c r="I195" s="178"/>
      <c r="J195" s="155">
        <f t="shared" si="30"/>
        <v>0</v>
      </c>
      <c r="K195" s="247"/>
      <c r="L195" s="39"/>
      <c r="M195" s="157" t="s">
        <v>1</v>
      </c>
      <c r="N195" s="234" t="s">
        <v>39</v>
      </c>
      <c r="O195" s="248">
        <v>0</v>
      </c>
      <c r="P195" s="248">
        <f t="shared" si="31"/>
        <v>0</v>
      </c>
      <c r="Q195" s="248">
        <v>0</v>
      </c>
      <c r="R195" s="248">
        <f t="shared" si="32"/>
        <v>0</v>
      </c>
      <c r="S195" s="248">
        <v>0</v>
      </c>
      <c r="T195" s="160">
        <f t="shared" si="33"/>
        <v>0</v>
      </c>
      <c r="AR195" s="161" t="s">
        <v>202</v>
      </c>
      <c r="AT195" s="161" t="s">
        <v>140</v>
      </c>
      <c r="AU195" s="161" t="s">
        <v>86</v>
      </c>
      <c r="AY195" s="211" t="s">
        <v>138</v>
      </c>
      <c r="BE195" s="249">
        <f t="shared" si="34"/>
        <v>0</v>
      </c>
      <c r="BF195" s="249">
        <f t="shared" si="35"/>
        <v>0</v>
      </c>
      <c r="BG195" s="249">
        <f t="shared" si="36"/>
        <v>0</v>
      </c>
      <c r="BH195" s="249">
        <f t="shared" si="37"/>
        <v>0</v>
      </c>
      <c r="BI195" s="249">
        <f t="shared" si="38"/>
        <v>0</v>
      </c>
      <c r="BJ195" s="211" t="s">
        <v>86</v>
      </c>
      <c r="BK195" s="249">
        <f t="shared" si="39"/>
        <v>0</v>
      </c>
      <c r="BL195" s="211" t="s">
        <v>202</v>
      </c>
      <c r="BM195" s="161" t="s">
        <v>2614</v>
      </c>
    </row>
    <row r="196" spans="2:65" s="2" customFormat="1" ht="24.2" customHeight="1">
      <c r="B196" s="246"/>
      <c r="C196" s="150" t="s">
        <v>354</v>
      </c>
      <c r="D196" s="150" t="s">
        <v>140</v>
      </c>
      <c r="E196" s="151" t="s">
        <v>2615</v>
      </c>
      <c r="F196" s="152" t="s">
        <v>2616</v>
      </c>
      <c r="G196" s="153" t="s">
        <v>143</v>
      </c>
      <c r="H196" s="154">
        <v>65</v>
      </c>
      <c r="I196" s="178"/>
      <c r="J196" s="155">
        <f t="shared" si="30"/>
        <v>0</v>
      </c>
      <c r="K196" s="247"/>
      <c r="L196" s="39"/>
      <c r="M196" s="157" t="s">
        <v>1</v>
      </c>
      <c r="N196" s="234" t="s">
        <v>39</v>
      </c>
      <c r="O196" s="248">
        <v>0</v>
      </c>
      <c r="P196" s="248">
        <f t="shared" si="31"/>
        <v>0</v>
      </c>
      <c r="Q196" s="248">
        <v>0</v>
      </c>
      <c r="R196" s="248">
        <f t="shared" si="32"/>
        <v>0</v>
      </c>
      <c r="S196" s="248">
        <v>0</v>
      </c>
      <c r="T196" s="160">
        <f t="shared" si="33"/>
        <v>0</v>
      </c>
      <c r="AR196" s="161" t="s">
        <v>202</v>
      </c>
      <c r="AT196" s="161" t="s">
        <v>140</v>
      </c>
      <c r="AU196" s="161" t="s">
        <v>86</v>
      </c>
      <c r="AY196" s="211" t="s">
        <v>138</v>
      </c>
      <c r="BE196" s="249">
        <f t="shared" si="34"/>
        <v>0</v>
      </c>
      <c r="BF196" s="249">
        <f t="shared" si="35"/>
        <v>0</v>
      </c>
      <c r="BG196" s="249">
        <f t="shared" si="36"/>
        <v>0</v>
      </c>
      <c r="BH196" s="249">
        <f t="shared" si="37"/>
        <v>0</v>
      </c>
      <c r="BI196" s="249">
        <f t="shared" si="38"/>
        <v>0</v>
      </c>
      <c r="BJ196" s="211" t="s">
        <v>86</v>
      </c>
      <c r="BK196" s="249">
        <f t="shared" si="39"/>
        <v>0</v>
      </c>
      <c r="BL196" s="211" t="s">
        <v>202</v>
      </c>
      <c r="BM196" s="161" t="s">
        <v>2617</v>
      </c>
    </row>
    <row r="197" spans="2:65" s="2" customFormat="1" ht="24.2" customHeight="1">
      <c r="B197" s="246"/>
      <c r="C197" s="150" t="s">
        <v>358</v>
      </c>
      <c r="D197" s="150" t="s">
        <v>140</v>
      </c>
      <c r="E197" s="151" t="s">
        <v>2618</v>
      </c>
      <c r="F197" s="152" t="s">
        <v>2619</v>
      </c>
      <c r="G197" s="153" t="s">
        <v>143</v>
      </c>
      <c r="H197" s="154">
        <v>60</v>
      </c>
      <c r="I197" s="178"/>
      <c r="J197" s="155">
        <f t="shared" si="30"/>
        <v>0</v>
      </c>
      <c r="K197" s="247"/>
      <c r="L197" s="39"/>
      <c r="M197" s="157" t="s">
        <v>1</v>
      </c>
      <c r="N197" s="234" t="s">
        <v>39</v>
      </c>
      <c r="O197" s="248">
        <v>0</v>
      </c>
      <c r="P197" s="248">
        <f t="shared" si="31"/>
        <v>0</v>
      </c>
      <c r="Q197" s="248">
        <v>0</v>
      </c>
      <c r="R197" s="248">
        <f t="shared" si="32"/>
        <v>0</v>
      </c>
      <c r="S197" s="248">
        <v>0</v>
      </c>
      <c r="T197" s="160">
        <f t="shared" si="33"/>
        <v>0</v>
      </c>
      <c r="AR197" s="161" t="s">
        <v>202</v>
      </c>
      <c r="AT197" s="161" t="s">
        <v>140</v>
      </c>
      <c r="AU197" s="161" t="s">
        <v>86</v>
      </c>
      <c r="AY197" s="211" t="s">
        <v>138</v>
      </c>
      <c r="BE197" s="249">
        <f t="shared" si="34"/>
        <v>0</v>
      </c>
      <c r="BF197" s="249">
        <f t="shared" si="35"/>
        <v>0</v>
      </c>
      <c r="BG197" s="249">
        <f t="shared" si="36"/>
        <v>0</v>
      </c>
      <c r="BH197" s="249">
        <f t="shared" si="37"/>
        <v>0</v>
      </c>
      <c r="BI197" s="249">
        <f t="shared" si="38"/>
        <v>0</v>
      </c>
      <c r="BJ197" s="211" t="s">
        <v>86</v>
      </c>
      <c r="BK197" s="249">
        <f t="shared" si="39"/>
        <v>0</v>
      </c>
      <c r="BL197" s="211" t="s">
        <v>202</v>
      </c>
      <c r="BM197" s="161" t="s">
        <v>2620</v>
      </c>
    </row>
    <row r="198" spans="2:65" s="2" customFormat="1" ht="24.2" customHeight="1">
      <c r="B198" s="246"/>
      <c r="C198" s="150" t="s">
        <v>362</v>
      </c>
      <c r="D198" s="150" t="s">
        <v>140</v>
      </c>
      <c r="E198" s="151" t="s">
        <v>2621</v>
      </c>
      <c r="F198" s="152" t="s">
        <v>2622</v>
      </c>
      <c r="G198" s="153" t="s">
        <v>143</v>
      </c>
      <c r="H198" s="154">
        <v>170</v>
      </c>
      <c r="I198" s="178"/>
      <c r="J198" s="155">
        <f t="shared" si="30"/>
        <v>0</v>
      </c>
      <c r="K198" s="247"/>
      <c r="L198" s="39"/>
      <c r="M198" s="157" t="s">
        <v>1</v>
      </c>
      <c r="N198" s="234" t="s">
        <v>39</v>
      </c>
      <c r="O198" s="248">
        <v>0</v>
      </c>
      <c r="P198" s="248">
        <f t="shared" si="31"/>
        <v>0</v>
      </c>
      <c r="Q198" s="248">
        <v>0</v>
      </c>
      <c r="R198" s="248">
        <f t="shared" si="32"/>
        <v>0</v>
      </c>
      <c r="S198" s="248">
        <v>0</v>
      </c>
      <c r="T198" s="160">
        <f t="shared" si="33"/>
        <v>0</v>
      </c>
      <c r="AR198" s="161" t="s">
        <v>202</v>
      </c>
      <c r="AT198" s="161" t="s">
        <v>140</v>
      </c>
      <c r="AU198" s="161" t="s">
        <v>86</v>
      </c>
      <c r="AY198" s="211" t="s">
        <v>138</v>
      </c>
      <c r="BE198" s="249">
        <f t="shared" si="34"/>
        <v>0</v>
      </c>
      <c r="BF198" s="249">
        <f t="shared" si="35"/>
        <v>0</v>
      </c>
      <c r="BG198" s="249">
        <f t="shared" si="36"/>
        <v>0</v>
      </c>
      <c r="BH198" s="249">
        <f t="shared" si="37"/>
        <v>0</v>
      </c>
      <c r="BI198" s="249">
        <f t="shared" si="38"/>
        <v>0</v>
      </c>
      <c r="BJ198" s="211" t="s">
        <v>86</v>
      </c>
      <c r="BK198" s="249">
        <f t="shared" si="39"/>
        <v>0</v>
      </c>
      <c r="BL198" s="211" t="s">
        <v>202</v>
      </c>
      <c r="BM198" s="161" t="s">
        <v>2623</v>
      </c>
    </row>
    <row r="199" spans="2:65" s="2" customFormat="1" ht="24.2" customHeight="1">
      <c r="B199" s="246"/>
      <c r="C199" s="150" t="s">
        <v>366</v>
      </c>
      <c r="D199" s="150" t="s">
        <v>140</v>
      </c>
      <c r="E199" s="151" t="s">
        <v>2624</v>
      </c>
      <c r="F199" s="152" t="s">
        <v>2625</v>
      </c>
      <c r="G199" s="153" t="s">
        <v>143</v>
      </c>
      <c r="H199" s="154">
        <v>110</v>
      </c>
      <c r="I199" s="178"/>
      <c r="J199" s="155">
        <f t="shared" si="30"/>
        <v>0</v>
      </c>
      <c r="K199" s="247"/>
      <c r="L199" s="39"/>
      <c r="M199" s="157" t="s">
        <v>1</v>
      </c>
      <c r="N199" s="234" t="s">
        <v>39</v>
      </c>
      <c r="O199" s="248">
        <v>0</v>
      </c>
      <c r="P199" s="248">
        <f t="shared" si="31"/>
        <v>0</v>
      </c>
      <c r="Q199" s="248">
        <v>0</v>
      </c>
      <c r="R199" s="248">
        <f t="shared" si="32"/>
        <v>0</v>
      </c>
      <c r="S199" s="248">
        <v>0</v>
      </c>
      <c r="T199" s="160">
        <f t="shared" si="33"/>
        <v>0</v>
      </c>
      <c r="AR199" s="161" t="s">
        <v>202</v>
      </c>
      <c r="AT199" s="161" t="s">
        <v>140</v>
      </c>
      <c r="AU199" s="161" t="s">
        <v>86</v>
      </c>
      <c r="AY199" s="211" t="s">
        <v>138</v>
      </c>
      <c r="BE199" s="249">
        <f t="shared" si="34"/>
        <v>0</v>
      </c>
      <c r="BF199" s="249">
        <f t="shared" si="35"/>
        <v>0</v>
      </c>
      <c r="BG199" s="249">
        <f t="shared" si="36"/>
        <v>0</v>
      </c>
      <c r="BH199" s="249">
        <f t="shared" si="37"/>
        <v>0</v>
      </c>
      <c r="BI199" s="249">
        <f t="shared" si="38"/>
        <v>0</v>
      </c>
      <c r="BJ199" s="211" t="s">
        <v>86</v>
      </c>
      <c r="BK199" s="249">
        <f t="shared" si="39"/>
        <v>0</v>
      </c>
      <c r="BL199" s="211" t="s">
        <v>202</v>
      </c>
      <c r="BM199" s="161" t="s">
        <v>2626</v>
      </c>
    </row>
    <row r="200" spans="2:65" s="2" customFormat="1" ht="24.2" customHeight="1">
      <c r="B200" s="246"/>
      <c r="C200" s="150" t="s">
        <v>370</v>
      </c>
      <c r="D200" s="150" t="s">
        <v>140</v>
      </c>
      <c r="E200" s="151" t="s">
        <v>2627</v>
      </c>
      <c r="F200" s="152" t="s">
        <v>2628</v>
      </c>
      <c r="G200" s="153" t="s">
        <v>143</v>
      </c>
      <c r="H200" s="154">
        <v>70</v>
      </c>
      <c r="I200" s="178"/>
      <c r="J200" s="155">
        <f t="shared" si="30"/>
        <v>0</v>
      </c>
      <c r="K200" s="247"/>
      <c r="L200" s="39"/>
      <c r="M200" s="157" t="s">
        <v>1</v>
      </c>
      <c r="N200" s="234" t="s">
        <v>39</v>
      </c>
      <c r="O200" s="248">
        <v>0</v>
      </c>
      <c r="P200" s="248">
        <f t="shared" si="31"/>
        <v>0</v>
      </c>
      <c r="Q200" s="248">
        <v>0</v>
      </c>
      <c r="R200" s="248">
        <f t="shared" si="32"/>
        <v>0</v>
      </c>
      <c r="S200" s="248">
        <v>0</v>
      </c>
      <c r="T200" s="160">
        <f t="shared" si="33"/>
        <v>0</v>
      </c>
      <c r="AR200" s="161" t="s">
        <v>202</v>
      </c>
      <c r="AT200" s="161" t="s">
        <v>140</v>
      </c>
      <c r="AU200" s="161" t="s">
        <v>86</v>
      </c>
      <c r="AY200" s="211" t="s">
        <v>138</v>
      </c>
      <c r="BE200" s="249">
        <f t="shared" si="34"/>
        <v>0</v>
      </c>
      <c r="BF200" s="249">
        <f t="shared" si="35"/>
        <v>0</v>
      </c>
      <c r="BG200" s="249">
        <f t="shared" si="36"/>
        <v>0</v>
      </c>
      <c r="BH200" s="249">
        <f t="shared" si="37"/>
        <v>0</v>
      </c>
      <c r="BI200" s="249">
        <f t="shared" si="38"/>
        <v>0</v>
      </c>
      <c r="BJ200" s="211" t="s">
        <v>86</v>
      </c>
      <c r="BK200" s="249">
        <f t="shared" si="39"/>
        <v>0</v>
      </c>
      <c r="BL200" s="211" t="s">
        <v>202</v>
      </c>
      <c r="BM200" s="161" t="s">
        <v>2629</v>
      </c>
    </row>
    <row r="201" spans="2:65" s="2" customFormat="1" ht="24.2" customHeight="1">
      <c r="B201" s="246"/>
      <c r="C201" s="150" t="s">
        <v>374</v>
      </c>
      <c r="D201" s="150" t="s">
        <v>140</v>
      </c>
      <c r="E201" s="151" t="s">
        <v>2630</v>
      </c>
      <c r="F201" s="152" t="s">
        <v>2631</v>
      </c>
      <c r="G201" s="153" t="s">
        <v>143</v>
      </c>
      <c r="H201" s="154">
        <v>40</v>
      </c>
      <c r="I201" s="178"/>
      <c r="J201" s="155">
        <f t="shared" si="30"/>
        <v>0</v>
      </c>
      <c r="K201" s="247"/>
      <c r="L201" s="39"/>
      <c r="M201" s="157" t="s">
        <v>1</v>
      </c>
      <c r="N201" s="234" t="s">
        <v>39</v>
      </c>
      <c r="O201" s="248">
        <v>0</v>
      </c>
      <c r="P201" s="248">
        <f t="shared" si="31"/>
        <v>0</v>
      </c>
      <c r="Q201" s="248">
        <v>0</v>
      </c>
      <c r="R201" s="248">
        <f t="shared" si="32"/>
        <v>0</v>
      </c>
      <c r="S201" s="248">
        <v>0</v>
      </c>
      <c r="T201" s="160">
        <f t="shared" si="33"/>
        <v>0</v>
      </c>
      <c r="AR201" s="161" t="s">
        <v>202</v>
      </c>
      <c r="AT201" s="161" t="s">
        <v>140</v>
      </c>
      <c r="AU201" s="161" t="s">
        <v>86</v>
      </c>
      <c r="AY201" s="211" t="s">
        <v>138</v>
      </c>
      <c r="BE201" s="249">
        <f t="shared" si="34"/>
        <v>0</v>
      </c>
      <c r="BF201" s="249">
        <f t="shared" si="35"/>
        <v>0</v>
      </c>
      <c r="BG201" s="249">
        <f t="shared" si="36"/>
        <v>0</v>
      </c>
      <c r="BH201" s="249">
        <f t="shared" si="37"/>
        <v>0</v>
      </c>
      <c r="BI201" s="249">
        <f t="shared" si="38"/>
        <v>0</v>
      </c>
      <c r="BJ201" s="211" t="s">
        <v>86</v>
      </c>
      <c r="BK201" s="249">
        <f t="shared" si="39"/>
        <v>0</v>
      </c>
      <c r="BL201" s="211" t="s">
        <v>202</v>
      </c>
      <c r="BM201" s="161" t="s">
        <v>2632</v>
      </c>
    </row>
    <row r="202" spans="2:65" s="2" customFormat="1" ht="24.2" customHeight="1">
      <c r="B202" s="246"/>
      <c r="C202" s="150" t="s">
        <v>378</v>
      </c>
      <c r="D202" s="150" t="s">
        <v>140</v>
      </c>
      <c r="E202" s="151" t="s">
        <v>2633</v>
      </c>
      <c r="F202" s="152" t="s">
        <v>2634</v>
      </c>
      <c r="G202" s="153" t="s">
        <v>143</v>
      </c>
      <c r="H202" s="154">
        <v>60</v>
      </c>
      <c r="I202" s="178"/>
      <c r="J202" s="155">
        <f t="shared" si="30"/>
        <v>0</v>
      </c>
      <c r="K202" s="247"/>
      <c r="L202" s="39"/>
      <c r="M202" s="157" t="s">
        <v>1</v>
      </c>
      <c r="N202" s="234" t="s">
        <v>39</v>
      </c>
      <c r="O202" s="248">
        <v>0</v>
      </c>
      <c r="P202" s="248">
        <f t="shared" si="31"/>
        <v>0</v>
      </c>
      <c r="Q202" s="248">
        <v>0</v>
      </c>
      <c r="R202" s="248">
        <f t="shared" si="32"/>
        <v>0</v>
      </c>
      <c r="S202" s="248">
        <v>0</v>
      </c>
      <c r="T202" s="160">
        <f t="shared" si="33"/>
        <v>0</v>
      </c>
      <c r="AR202" s="161" t="s">
        <v>202</v>
      </c>
      <c r="AT202" s="161" t="s">
        <v>140</v>
      </c>
      <c r="AU202" s="161" t="s">
        <v>86</v>
      </c>
      <c r="AY202" s="211" t="s">
        <v>138</v>
      </c>
      <c r="BE202" s="249">
        <f t="shared" si="34"/>
        <v>0</v>
      </c>
      <c r="BF202" s="249">
        <f t="shared" si="35"/>
        <v>0</v>
      </c>
      <c r="BG202" s="249">
        <f t="shared" si="36"/>
        <v>0</v>
      </c>
      <c r="BH202" s="249">
        <f t="shared" si="37"/>
        <v>0</v>
      </c>
      <c r="BI202" s="249">
        <f t="shared" si="38"/>
        <v>0</v>
      </c>
      <c r="BJ202" s="211" t="s">
        <v>86</v>
      </c>
      <c r="BK202" s="249">
        <f t="shared" si="39"/>
        <v>0</v>
      </c>
      <c r="BL202" s="211" t="s">
        <v>202</v>
      </c>
      <c r="BM202" s="161" t="s">
        <v>2635</v>
      </c>
    </row>
    <row r="203" spans="2:65" s="2" customFormat="1" ht="24.2" customHeight="1">
      <c r="B203" s="246"/>
      <c r="C203" s="150" t="s">
        <v>382</v>
      </c>
      <c r="D203" s="150" t="s">
        <v>140</v>
      </c>
      <c r="E203" s="151" t="s">
        <v>2636</v>
      </c>
      <c r="F203" s="152" t="s">
        <v>2637</v>
      </c>
      <c r="G203" s="153" t="s">
        <v>143</v>
      </c>
      <c r="H203" s="154">
        <v>570</v>
      </c>
      <c r="I203" s="178"/>
      <c r="J203" s="155">
        <f t="shared" si="30"/>
        <v>0</v>
      </c>
      <c r="K203" s="247"/>
      <c r="L203" s="39"/>
      <c r="M203" s="157" t="s">
        <v>1</v>
      </c>
      <c r="N203" s="234" t="s">
        <v>39</v>
      </c>
      <c r="O203" s="248">
        <v>0</v>
      </c>
      <c r="P203" s="248">
        <f t="shared" si="31"/>
        <v>0</v>
      </c>
      <c r="Q203" s="248">
        <v>0</v>
      </c>
      <c r="R203" s="248">
        <f t="shared" si="32"/>
        <v>0</v>
      </c>
      <c r="S203" s="248">
        <v>0</v>
      </c>
      <c r="T203" s="160">
        <f t="shared" si="33"/>
        <v>0</v>
      </c>
      <c r="AR203" s="161" t="s">
        <v>202</v>
      </c>
      <c r="AT203" s="161" t="s">
        <v>140</v>
      </c>
      <c r="AU203" s="161" t="s">
        <v>86</v>
      </c>
      <c r="AY203" s="211" t="s">
        <v>138</v>
      </c>
      <c r="BE203" s="249">
        <f t="shared" si="34"/>
        <v>0</v>
      </c>
      <c r="BF203" s="249">
        <f t="shared" si="35"/>
        <v>0</v>
      </c>
      <c r="BG203" s="249">
        <f t="shared" si="36"/>
        <v>0</v>
      </c>
      <c r="BH203" s="249">
        <f t="shared" si="37"/>
        <v>0</v>
      </c>
      <c r="BI203" s="249">
        <f t="shared" si="38"/>
        <v>0</v>
      </c>
      <c r="BJ203" s="211" t="s">
        <v>86</v>
      </c>
      <c r="BK203" s="249">
        <f t="shared" si="39"/>
        <v>0</v>
      </c>
      <c r="BL203" s="211" t="s">
        <v>202</v>
      </c>
      <c r="BM203" s="161" t="s">
        <v>2638</v>
      </c>
    </row>
    <row r="204" spans="2:65" s="2" customFormat="1" ht="16.5" customHeight="1">
      <c r="B204" s="246"/>
      <c r="C204" s="163" t="s">
        <v>386</v>
      </c>
      <c r="D204" s="163" t="s">
        <v>322</v>
      </c>
      <c r="E204" s="164" t="s">
        <v>2639</v>
      </c>
      <c r="F204" s="165" t="s">
        <v>2640</v>
      </c>
      <c r="G204" s="166" t="s">
        <v>1473</v>
      </c>
      <c r="H204" s="167">
        <v>369</v>
      </c>
      <c r="I204" s="180"/>
      <c r="J204" s="168">
        <f t="shared" si="30"/>
        <v>0</v>
      </c>
      <c r="K204" s="169"/>
      <c r="L204" s="170"/>
      <c r="M204" s="171" t="s">
        <v>1</v>
      </c>
      <c r="N204" s="251" t="s">
        <v>39</v>
      </c>
      <c r="O204" s="248">
        <v>0</v>
      </c>
      <c r="P204" s="248">
        <f t="shared" si="31"/>
        <v>0</v>
      </c>
      <c r="Q204" s="248">
        <v>0</v>
      </c>
      <c r="R204" s="248">
        <f t="shared" si="32"/>
        <v>0</v>
      </c>
      <c r="S204" s="248">
        <v>0</v>
      </c>
      <c r="T204" s="160">
        <f t="shared" si="33"/>
        <v>0</v>
      </c>
      <c r="AR204" s="161" t="s">
        <v>267</v>
      </c>
      <c r="AT204" s="161" t="s">
        <v>322</v>
      </c>
      <c r="AU204" s="161" t="s">
        <v>86</v>
      </c>
      <c r="AY204" s="211" t="s">
        <v>138</v>
      </c>
      <c r="BE204" s="249">
        <f t="shared" si="34"/>
        <v>0</v>
      </c>
      <c r="BF204" s="249">
        <f t="shared" si="35"/>
        <v>0</v>
      </c>
      <c r="BG204" s="249">
        <f t="shared" si="36"/>
        <v>0</v>
      </c>
      <c r="BH204" s="249">
        <f t="shared" si="37"/>
        <v>0</v>
      </c>
      <c r="BI204" s="249">
        <f t="shared" si="38"/>
        <v>0</v>
      </c>
      <c r="BJ204" s="211" t="s">
        <v>86</v>
      </c>
      <c r="BK204" s="249">
        <f t="shared" si="39"/>
        <v>0</v>
      </c>
      <c r="BL204" s="211" t="s">
        <v>202</v>
      </c>
      <c r="BM204" s="161" t="s">
        <v>2641</v>
      </c>
    </row>
    <row r="205" spans="2:65" s="2" customFormat="1" ht="24.2" customHeight="1">
      <c r="B205" s="246"/>
      <c r="C205" s="150" t="s">
        <v>390</v>
      </c>
      <c r="D205" s="150" t="s">
        <v>140</v>
      </c>
      <c r="E205" s="151" t="s">
        <v>2642</v>
      </c>
      <c r="F205" s="152" t="s">
        <v>2643</v>
      </c>
      <c r="G205" s="153" t="s">
        <v>143</v>
      </c>
      <c r="H205" s="154">
        <v>330</v>
      </c>
      <c r="I205" s="178"/>
      <c r="J205" s="155">
        <f t="shared" si="30"/>
        <v>0</v>
      </c>
      <c r="K205" s="247"/>
      <c r="L205" s="39"/>
      <c r="M205" s="157" t="s">
        <v>1</v>
      </c>
      <c r="N205" s="234" t="s">
        <v>39</v>
      </c>
      <c r="O205" s="248">
        <v>0</v>
      </c>
      <c r="P205" s="248">
        <f t="shared" si="31"/>
        <v>0</v>
      </c>
      <c r="Q205" s="248">
        <v>0</v>
      </c>
      <c r="R205" s="248">
        <f t="shared" si="32"/>
        <v>0</v>
      </c>
      <c r="S205" s="248">
        <v>0</v>
      </c>
      <c r="T205" s="160">
        <f t="shared" si="33"/>
        <v>0</v>
      </c>
      <c r="AR205" s="161" t="s">
        <v>202</v>
      </c>
      <c r="AT205" s="161" t="s">
        <v>140</v>
      </c>
      <c r="AU205" s="161" t="s">
        <v>86</v>
      </c>
      <c r="AY205" s="211" t="s">
        <v>138</v>
      </c>
      <c r="BE205" s="249">
        <f t="shared" si="34"/>
        <v>0</v>
      </c>
      <c r="BF205" s="249">
        <f t="shared" si="35"/>
        <v>0</v>
      </c>
      <c r="BG205" s="249">
        <f t="shared" si="36"/>
        <v>0</v>
      </c>
      <c r="BH205" s="249">
        <f t="shared" si="37"/>
        <v>0</v>
      </c>
      <c r="BI205" s="249">
        <f t="shared" si="38"/>
        <v>0</v>
      </c>
      <c r="BJ205" s="211" t="s">
        <v>86</v>
      </c>
      <c r="BK205" s="249">
        <f t="shared" si="39"/>
        <v>0</v>
      </c>
      <c r="BL205" s="211" t="s">
        <v>202</v>
      </c>
      <c r="BM205" s="161" t="s">
        <v>2644</v>
      </c>
    </row>
    <row r="206" spans="2:65" s="2" customFormat="1" ht="24.2" customHeight="1">
      <c r="B206" s="246"/>
      <c r="C206" s="150" t="s">
        <v>394</v>
      </c>
      <c r="D206" s="150" t="s">
        <v>140</v>
      </c>
      <c r="E206" s="151" t="s">
        <v>2645</v>
      </c>
      <c r="F206" s="152" t="s">
        <v>2646</v>
      </c>
      <c r="G206" s="153" t="s">
        <v>143</v>
      </c>
      <c r="H206" s="154">
        <v>230</v>
      </c>
      <c r="I206" s="178"/>
      <c r="J206" s="155">
        <f t="shared" si="30"/>
        <v>0</v>
      </c>
      <c r="K206" s="247"/>
      <c r="L206" s="39"/>
      <c r="M206" s="157" t="s">
        <v>1</v>
      </c>
      <c r="N206" s="234" t="s">
        <v>39</v>
      </c>
      <c r="O206" s="248">
        <v>0</v>
      </c>
      <c r="P206" s="248">
        <f t="shared" si="31"/>
        <v>0</v>
      </c>
      <c r="Q206" s="248">
        <v>0</v>
      </c>
      <c r="R206" s="248">
        <f t="shared" si="32"/>
        <v>0</v>
      </c>
      <c r="S206" s="248">
        <v>0</v>
      </c>
      <c r="T206" s="160">
        <f t="shared" si="33"/>
        <v>0</v>
      </c>
      <c r="AR206" s="161" t="s">
        <v>202</v>
      </c>
      <c r="AT206" s="161" t="s">
        <v>140</v>
      </c>
      <c r="AU206" s="161" t="s">
        <v>86</v>
      </c>
      <c r="AY206" s="211" t="s">
        <v>138</v>
      </c>
      <c r="BE206" s="249">
        <f t="shared" si="34"/>
        <v>0</v>
      </c>
      <c r="BF206" s="249">
        <f t="shared" si="35"/>
        <v>0</v>
      </c>
      <c r="BG206" s="249">
        <f t="shared" si="36"/>
        <v>0</v>
      </c>
      <c r="BH206" s="249">
        <f t="shared" si="37"/>
        <v>0</v>
      </c>
      <c r="BI206" s="249">
        <f t="shared" si="38"/>
        <v>0</v>
      </c>
      <c r="BJ206" s="211" t="s">
        <v>86</v>
      </c>
      <c r="BK206" s="249">
        <f t="shared" si="39"/>
        <v>0</v>
      </c>
      <c r="BL206" s="211" t="s">
        <v>202</v>
      </c>
      <c r="BM206" s="161" t="s">
        <v>2647</v>
      </c>
    </row>
    <row r="207" spans="2:65" s="2" customFormat="1" ht="24.2" customHeight="1">
      <c r="B207" s="246"/>
      <c r="C207" s="150" t="s">
        <v>399</v>
      </c>
      <c r="D207" s="150" t="s">
        <v>140</v>
      </c>
      <c r="E207" s="151" t="s">
        <v>2648</v>
      </c>
      <c r="F207" s="152" t="s">
        <v>2649</v>
      </c>
      <c r="G207" s="153" t="s">
        <v>143</v>
      </c>
      <c r="H207" s="154">
        <v>180</v>
      </c>
      <c r="I207" s="178"/>
      <c r="J207" s="155">
        <f t="shared" si="30"/>
        <v>0</v>
      </c>
      <c r="K207" s="247"/>
      <c r="L207" s="39"/>
      <c r="M207" s="157" t="s">
        <v>1</v>
      </c>
      <c r="N207" s="234" t="s">
        <v>39</v>
      </c>
      <c r="O207" s="248">
        <v>0</v>
      </c>
      <c r="P207" s="248">
        <f t="shared" si="31"/>
        <v>0</v>
      </c>
      <c r="Q207" s="248">
        <v>0</v>
      </c>
      <c r="R207" s="248">
        <f t="shared" si="32"/>
        <v>0</v>
      </c>
      <c r="S207" s="248">
        <v>0</v>
      </c>
      <c r="T207" s="160">
        <f t="shared" si="33"/>
        <v>0</v>
      </c>
      <c r="AR207" s="161" t="s">
        <v>202</v>
      </c>
      <c r="AT207" s="161" t="s">
        <v>140</v>
      </c>
      <c r="AU207" s="161" t="s">
        <v>86</v>
      </c>
      <c r="AY207" s="211" t="s">
        <v>138</v>
      </c>
      <c r="BE207" s="249">
        <f t="shared" si="34"/>
        <v>0</v>
      </c>
      <c r="BF207" s="249">
        <f t="shared" si="35"/>
        <v>0</v>
      </c>
      <c r="BG207" s="249">
        <f t="shared" si="36"/>
        <v>0</v>
      </c>
      <c r="BH207" s="249">
        <f t="shared" si="37"/>
        <v>0</v>
      </c>
      <c r="BI207" s="249">
        <f t="shared" si="38"/>
        <v>0</v>
      </c>
      <c r="BJ207" s="211" t="s">
        <v>86</v>
      </c>
      <c r="BK207" s="249">
        <f t="shared" si="39"/>
        <v>0</v>
      </c>
      <c r="BL207" s="211" t="s">
        <v>202</v>
      </c>
      <c r="BM207" s="161" t="s">
        <v>2650</v>
      </c>
    </row>
    <row r="208" spans="2:65" s="2" customFormat="1" ht="24.2" customHeight="1">
      <c r="B208" s="246"/>
      <c r="C208" s="150" t="s">
        <v>403</v>
      </c>
      <c r="D208" s="150" t="s">
        <v>140</v>
      </c>
      <c r="E208" s="151" t="s">
        <v>2651</v>
      </c>
      <c r="F208" s="152" t="s">
        <v>2652</v>
      </c>
      <c r="G208" s="153" t="s">
        <v>143</v>
      </c>
      <c r="H208" s="154">
        <v>40</v>
      </c>
      <c r="I208" s="178"/>
      <c r="J208" s="155">
        <f t="shared" si="30"/>
        <v>0</v>
      </c>
      <c r="K208" s="247"/>
      <c r="L208" s="39"/>
      <c r="M208" s="157" t="s">
        <v>1</v>
      </c>
      <c r="N208" s="234" t="s">
        <v>39</v>
      </c>
      <c r="O208" s="248">
        <v>0</v>
      </c>
      <c r="P208" s="248">
        <f t="shared" si="31"/>
        <v>0</v>
      </c>
      <c r="Q208" s="248">
        <v>0</v>
      </c>
      <c r="R208" s="248">
        <f t="shared" si="32"/>
        <v>0</v>
      </c>
      <c r="S208" s="248">
        <v>0</v>
      </c>
      <c r="T208" s="160">
        <f t="shared" si="33"/>
        <v>0</v>
      </c>
      <c r="AR208" s="161" t="s">
        <v>202</v>
      </c>
      <c r="AT208" s="161" t="s">
        <v>140</v>
      </c>
      <c r="AU208" s="161" t="s">
        <v>86</v>
      </c>
      <c r="AY208" s="211" t="s">
        <v>138</v>
      </c>
      <c r="BE208" s="249">
        <f t="shared" si="34"/>
        <v>0</v>
      </c>
      <c r="BF208" s="249">
        <f t="shared" si="35"/>
        <v>0</v>
      </c>
      <c r="BG208" s="249">
        <f t="shared" si="36"/>
        <v>0</v>
      </c>
      <c r="BH208" s="249">
        <f t="shared" si="37"/>
        <v>0</v>
      </c>
      <c r="BI208" s="249">
        <f t="shared" si="38"/>
        <v>0</v>
      </c>
      <c r="BJ208" s="211" t="s">
        <v>86</v>
      </c>
      <c r="BK208" s="249">
        <f t="shared" si="39"/>
        <v>0</v>
      </c>
      <c r="BL208" s="211" t="s">
        <v>202</v>
      </c>
      <c r="BM208" s="161" t="s">
        <v>2653</v>
      </c>
    </row>
    <row r="209" spans="2:65" s="2" customFormat="1" ht="16.5" customHeight="1">
      <c r="B209" s="246"/>
      <c r="C209" s="150" t="s">
        <v>407</v>
      </c>
      <c r="D209" s="150" t="s">
        <v>140</v>
      </c>
      <c r="E209" s="151" t="s">
        <v>2654</v>
      </c>
      <c r="F209" s="152" t="s">
        <v>2655</v>
      </c>
      <c r="G209" s="153" t="s">
        <v>143</v>
      </c>
      <c r="H209" s="154">
        <v>780</v>
      </c>
      <c r="I209" s="178"/>
      <c r="J209" s="155">
        <f t="shared" si="30"/>
        <v>0</v>
      </c>
      <c r="K209" s="247"/>
      <c r="L209" s="39"/>
      <c r="M209" s="157" t="s">
        <v>1</v>
      </c>
      <c r="N209" s="234" t="s">
        <v>39</v>
      </c>
      <c r="O209" s="248">
        <v>0</v>
      </c>
      <c r="P209" s="248">
        <f t="shared" si="31"/>
        <v>0</v>
      </c>
      <c r="Q209" s="248">
        <v>0</v>
      </c>
      <c r="R209" s="248">
        <f t="shared" si="32"/>
        <v>0</v>
      </c>
      <c r="S209" s="248">
        <v>0</v>
      </c>
      <c r="T209" s="160">
        <f t="shared" si="33"/>
        <v>0</v>
      </c>
      <c r="AR209" s="161" t="s">
        <v>202</v>
      </c>
      <c r="AT209" s="161" t="s">
        <v>140</v>
      </c>
      <c r="AU209" s="161" t="s">
        <v>86</v>
      </c>
      <c r="AY209" s="211" t="s">
        <v>138</v>
      </c>
      <c r="BE209" s="249">
        <f t="shared" si="34"/>
        <v>0</v>
      </c>
      <c r="BF209" s="249">
        <f t="shared" si="35"/>
        <v>0</v>
      </c>
      <c r="BG209" s="249">
        <f t="shared" si="36"/>
        <v>0</v>
      </c>
      <c r="BH209" s="249">
        <f t="shared" si="37"/>
        <v>0</v>
      </c>
      <c r="BI209" s="249">
        <f t="shared" si="38"/>
        <v>0</v>
      </c>
      <c r="BJ209" s="211" t="s">
        <v>86</v>
      </c>
      <c r="BK209" s="249">
        <f t="shared" si="39"/>
        <v>0</v>
      </c>
      <c r="BL209" s="211" t="s">
        <v>202</v>
      </c>
      <c r="BM209" s="161" t="s">
        <v>2656</v>
      </c>
    </row>
    <row r="210" spans="2:65" s="2" customFormat="1" ht="16.5" customHeight="1">
      <c r="B210" s="246"/>
      <c r="C210" s="150" t="s">
        <v>411</v>
      </c>
      <c r="D210" s="150" t="s">
        <v>140</v>
      </c>
      <c r="E210" s="151" t="s">
        <v>2657</v>
      </c>
      <c r="F210" s="152" t="s">
        <v>2658</v>
      </c>
      <c r="G210" s="153" t="s">
        <v>519</v>
      </c>
      <c r="H210" s="154">
        <v>30</v>
      </c>
      <c r="I210" s="178"/>
      <c r="J210" s="155">
        <f t="shared" si="30"/>
        <v>0</v>
      </c>
      <c r="K210" s="247"/>
      <c r="L210" s="39"/>
      <c r="M210" s="157" t="s">
        <v>1</v>
      </c>
      <c r="N210" s="234" t="s">
        <v>39</v>
      </c>
      <c r="O210" s="248">
        <v>0</v>
      </c>
      <c r="P210" s="248">
        <f t="shared" si="31"/>
        <v>0</v>
      </c>
      <c r="Q210" s="248">
        <v>0</v>
      </c>
      <c r="R210" s="248">
        <f t="shared" si="32"/>
        <v>0</v>
      </c>
      <c r="S210" s="248">
        <v>0</v>
      </c>
      <c r="T210" s="160">
        <f t="shared" si="33"/>
        <v>0</v>
      </c>
      <c r="AR210" s="161" t="s">
        <v>202</v>
      </c>
      <c r="AT210" s="161" t="s">
        <v>140</v>
      </c>
      <c r="AU210" s="161" t="s">
        <v>86</v>
      </c>
      <c r="AY210" s="211" t="s">
        <v>138</v>
      </c>
      <c r="BE210" s="249">
        <f t="shared" si="34"/>
        <v>0</v>
      </c>
      <c r="BF210" s="249">
        <f t="shared" si="35"/>
        <v>0</v>
      </c>
      <c r="BG210" s="249">
        <f t="shared" si="36"/>
        <v>0</v>
      </c>
      <c r="BH210" s="249">
        <f t="shared" si="37"/>
        <v>0</v>
      </c>
      <c r="BI210" s="249">
        <f t="shared" si="38"/>
        <v>0</v>
      </c>
      <c r="BJ210" s="211" t="s">
        <v>86</v>
      </c>
      <c r="BK210" s="249">
        <f t="shared" si="39"/>
        <v>0</v>
      </c>
      <c r="BL210" s="211" t="s">
        <v>202</v>
      </c>
      <c r="BM210" s="161" t="s">
        <v>2659</v>
      </c>
    </row>
    <row r="211" spans="2:65" s="2" customFormat="1" ht="24.2" customHeight="1">
      <c r="B211" s="246"/>
      <c r="C211" s="150" t="s">
        <v>415</v>
      </c>
      <c r="D211" s="150" t="s">
        <v>140</v>
      </c>
      <c r="E211" s="151" t="s">
        <v>2660</v>
      </c>
      <c r="F211" s="152" t="s">
        <v>2661</v>
      </c>
      <c r="G211" s="153" t="s">
        <v>209</v>
      </c>
      <c r="H211" s="154">
        <v>1.4510000000000001</v>
      </c>
      <c r="I211" s="178"/>
      <c r="J211" s="155">
        <f t="shared" si="30"/>
        <v>0</v>
      </c>
      <c r="K211" s="247"/>
      <c r="L211" s="39"/>
      <c r="M211" s="157" t="s">
        <v>1</v>
      </c>
      <c r="N211" s="234" t="s">
        <v>39</v>
      </c>
      <c r="O211" s="248">
        <v>0</v>
      </c>
      <c r="P211" s="248">
        <f t="shared" si="31"/>
        <v>0</v>
      </c>
      <c r="Q211" s="248">
        <v>0</v>
      </c>
      <c r="R211" s="248">
        <f t="shared" si="32"/>
        <v>0</v>
      </c>
      <c r="S211" s="248">
        <v>0</v>
      </c>
      <c r="T211" s="160">
        <f t="shared" si="33"/>
        <v>0</v>
      </c>
      <c r="AR211" s="161" t="s">
        <v>202</v>
      </c>
      <c r="AT211" s="161" t="s">
        <v>140</v>
      </c>
      <c r="AU211" s="161" t="s">
        <v>86</v>
      </c>
      <c r="AY211" s="211" t="s">
        <v>138</v>
      </c>
      <c r="BE211" s="249">
        <f t="shared" si="34"/>
        <v>0</v>
      </c>
      <c r="BF211" s="249">
        <f t="shared" si="35"/>
        <v>0</v>
      </c>
      <c r="BG211" s="249">
        <f t="shared" si="36"/>
        <v>0</v>
      </c>
      <c r="BH211" s="249">
        <f t="shared" si="37"/>
        <v>0</v>
      </c>
      <c r="BI211" s="249">
        <f t="shared" si="38"/>
        <v>0</v>
      </c>
      <c r="BJ211" s="211" t="s">
        <v>86</v>
      </c>
      <c r="BK211" s="249">
        <f t="shared" si="39"/>
        <v>0</v>
      </c>
      <c r="BL211" s="211" t="s">
        <v>202</v>
      </c>
      <c r="BM211" s="161" t="s">
        <v>2662</v>
      </c>
    </row>
    <row r="212" spans="2:65" s="239" customFormat="1" ht="22.9" customHeight="1">
      <c r="B212" s="240"/>
      <c r="D212" s="138" t="s">
        <v>72</v>
      </c>
      <c r="E212" s="147" t="s">
        <v>2663</v>
      </c>
      <c r="F212" s="147" t="s">
        <v>2664</v>
      </c>
      <c r="J212" s="245">
        <f>BK212</f>
        <v>0</v>
      </c>
      <c r="L212" s="240"/>
      <c r="M212" s="242"/>
      <c r="P212" s="243">
        <f>SUM(P213:P238)</f>
        <v>0</v>
      </c>
      <c r="R212" s="243">
        <f>SUM(R213:R238)</f>
        <v>0</v>
      </c>
      <c r="T212" s="244">
        <f>SUM(T213:T238)</f>
        <v>0</v>
      </c>
      <c r="AR212" s="138" t="s">
        <v>86</v>
      </c>
      <c r="AT212" s="145" t="s">
        <v>72</v>
      </c>
      <c r="AU212" s="145" t="s">
        <v>80</v>
      </c>
      <c r="AY212" s="138" t="s">
        <v>138</v>
      </c>
      <c r="BK212" s="146">
        <f>SUM(BK213:BK238)</f>
        <v>0</v>
      </c>
    </row>
    <row r="213" spans="2:65" s="2" customFormat="1" ht="16.5" customHeight="1">
      <c r="B213" s="246"/>
      <c r="C213" s="150" t="s">
        <v>419</v>
      </c>
      <c r="D213" s="150" t="s">
        <v>140</v>
      </c>
      <c r="E213" s="151" t="s">
        <v>2665</v>
      </c>
      <c r="F213" s="152" t="s">
        <v>2666</v>
      </c>
      <c r="G213" s="153" t="s">
        <v>1473</v>
      </c>
      <c r="H213" s="188">
        <v>0</v>
      </c>
      <c r="I213" s="155"/>
      <c r="J213" s="155">
        <f t="shared" ref="J213:J238" si="40">ROUND(I213*H213,2)</f>
        <v>0</v>
      </c>
      <c r="K213" s="247"/>
      <c r="L213" s="39"/>
      <c r="M213" s="157" t="s">
        <v>1</v>
      </c>
      <c r="N213" s="234" t="s">
        <v>39</v>
      </c>
      <c r="O213" s="248">
        <v>0</v>
      </c>
      <c r="P213" s="248">
        <f t="shared" ref="P213:P238" si="41">O213*H213</f>
        <v>0</v>
      </c>
      <c r="Q213" s="248">
        <v>0</v>
      </c>
      <c r="R213" s="248">
        <f t="shared" ref="R213:R238" si="42">Q213*H213</f>
        <v>0</v>
      </c>
      <c r="S213" s="248">
        <v>0</v>
      </c>
      <c r="T213" s="160">
        <f t="shared" ref="T213:T238" si="43">S213*H213</f>
        <v>0</v>
      </c>
      <c r="AR213" s="161" t="s">
        <v>202</v>
      </c>
      <c r="AT213" s="161" t="s">
        <v>140</v>
      </c>
      <c r="AU213" s="161" t="s">
        <v>86</v>
      </c>
      <c r="AY213" s="211" t="s">
        <v>138</v>
      </c>
      <c r="BE213" s="249">
        <f t="shared" ref="BE213:BE238" si="44">IF(N213="základná",J213,0)</f>
        <v>0</v>
      </c>
      <c r="BF213" s="249">
        <f t="shared" ref="BF213:BF238" si="45">IF(N213="znížená",J213,0)</f>
        <v>0</v>
      </c>
      <c r="BG213" s="249">
        <f t="shared" ref="BG213:BG238" si="46">IF(N213="zákl. prenesená",J213,0)</f>
        <v>0</v>
      </c>
      <c r="BH213" s="249">
        <f t="shared" ref="BH213:BH238" si="47">IF(N213="zníž. prenesená",J213,0)</f>
        <v>0</v>
      </c>
      <c r="BI213" s="249">
        <f t="shared" ref="BI213:BI238" si="48">IF(N213="nulová",J213,0)</f>
        <v>0</v>
      </c>
      <c r="BJ213" s="211" t="s">
        <v>86</v>
      </c>
      <c r="BK213" s="249">
        <f t="shared" ref="BK213:BK238" si="49">ROUND(I213*H213,2)</f>
        <v>0</v>
      </c>
      <c r="BL213" s="211" t="s">
        <v>202</v>
      </c>
      <c r="BM213" s="161" t="s">
        <v>2667</v>
      </c>
    </row>
    <row r="214" spans="2:65" s="2" customFormat="1" ht="16.5" customHeight="1">
      <c r="B214" s="246"/>
      <c r="C214" s="150" t="s">
        <v>423</v>
      </c>
      <c r="D214" s="150" t="s">
        <v>140</v>
      </c>
      <c r="E214" s="151" t="s">
        <v>2668</v>
      </c>
      <c r="F214" s="152" t="s">
        <v>2669</v>
      </c>
      <c r="G214" s="153" t="s">
        <v>1473</v>
      </c>
      <c r="H214" s="188">
        <v>0</v>
      </c>
      <c r="I214" s="155"/>
      <c r="J214" s="155">
        <f t="shared" si="40"/>
        <v>0</v>
      </c>
      <c r="K214" s="247"/>
      <c r="L214" s="39"/>
      <c r="M214" s="157" t="s">
        <v>1</v>
      </c>
      <c r="N214" s="234" t="s">
        <v>39</v>
      </c>
      <c r="O214" s="248">
        <v>0</v>
      </c>
      <c r="P214" s="248">
        <f t="shared" si="41"/>
        <v>0</v>
      </c>
      <c r="Q214" s="248">
        <v>0</v>
      </c>
      <c r="R214" s="248">
        <f t="shared" si="42"/>
        <v>0</v>
      </c>
      <c r="S214" s="248">
        <v>0</v>
      </c>
      <c r="T214" s="160">
        <f t="shared" si="43"/>
        <v>0</v>
      </c>
      <c r="AR214" s="161" t="s">
        <v>202</v>
      </c>
      <c r="AT214" s="161" t="s">
        <v>140</v>
      </c>
      <c r="AU214" s="161" t="s">
        <v>86</v>
      </c>
      <c r="AY214" s="211" t="s">
        <v>138</v>
      </c>
      <c r="BE214" s="249">
        <f t="shared" si="44"/>
        <v>0</v>
      </c>
      <c r="BF214" s="249">
        <f t="shared" si="45"/>
        <v>0</v>
      </c>
      <c r="BG214" s="249">
        <f t="shared" si="46"/>
        <v>0</v>
      </c>
      <c r="BH214" s="249">
        <f t="shared" si="47"/>
        <v>0</v>
      </c>
      <c r="BI214" s="249">
        <f t="shared" si="48"/>
        <v>0</v>
      </c>
      <c r="BJ214" s="211" t="s">
        <v>86</v>
      </c>
      <c r="BK214" s="249">
        <f t="shared" si="49"/>
        <v>0</v>
      </c>
      <c r="BL214" s="211" t="s">
        <v>202</v>
      </c>
      <c r="BM214" s="161" t="s">
        <v>2670</v>
      </c>
    </row>
    <row r="215" spans="2:65" s="2" customFormat="1" ht="16.5" customHeight="1">
      <c r="B215" s="246"/>
      <c r="C215" s="150" t="s">
        <v>427</v>
      </c>
      <c r="D215" s="150" t="s">
        <v>140</v>
      </c>
      <c r="E215" s="151" t="s">
        <v>2671</v>
      </c>
      <c r="F215" s="152" t="s">
        <v>2672</v>
      </c>
      <c r="G215" s="153" t="s">
        <v>1473</v>
      </c>
      <c r="H215" s="188">
        <v>0</v>
      </c>
      <c r="I215" s="155"/>
      <c r="J215" s="155">
        <f t="shared" si="40"/>
        <v>0</v>
      </c>
      <c r="K215" s="247"/>
      <c r="L215" s="39"/>
      <c r="M215" s="157" t="s">
        <v>1</v>
      </c>
      <c r="N215" s="234" t="s">
        <v>39</v>
      </c>
      <c r="O215" s="248">
        <v>0</v>
      </c>
      <c r="P215" s="248">
        <f t="shared" si="41"/>
        <v>0</v>
      </c>
      <c r="Q215" s="248">
        <v>0</v>
      </c>
      <c r="R215" s="248">
        <f t="shared" si="42"/>
        <v>0</v>
      </c>
      <c r="S215" s="248">
        <v>0</v>
      </c>
      <c r="T215" s="160">
        <f t="shared" si="43"/>
        <v>0</v>
      </c>
      <c r="AR215" s="161" t="s">
        <v>202</v>
      </c>
      <c r="AT215" s="161" t="s">
        <v>140</v>
      </c>
      <c r="AU215" s="161" t="s">
        <v>86</v>
      </c>
      <c r="AY215" s="211" t="s">
        <v>138</v>
      </c>
      <c r="BE215" s="249">
        <f t="shared" si="44"/>
        <v>0</v>
      </c>
      <c r="BF215" s="249">
        <f t="shared" si="45"/>
        <v>0</v>
      </c>
      <c r="BG215" s="249">
        <f t="shared" si="46"/>
        <v>0</v>
      </c>
      <c r="BH215" s="249">
        <f t="shared" si="47"/>
        <v>0</v>
      </c>
      <c r="BI215" s="249">
        <f t="shared" si="48"/>
        <v>0</v>
      </c>
      <c r="BJ215" s="211" t="s">
        <v>86</v>
      </c>
      <c r="BK215" s="249">
        <f t="shared" si="49"/>
        <v>0</v>
      </c>
      <c r="BL215" s="211" t="s">
        <v>202</v>
      </c>
      <c r="BM215" s="161" t="s">
        <v>2673</v>
      </c>
    </row>
    <row r="216" spans="2:65" s="2" customFormat="1" ht="16.5" customHeight="1">
      <c r="B216" s="246"/>
      <c r="C216" s="163" t="s">
        <v>431</v>
      </c>
      <c r="D216" s="163" t="s">
        <v>322</v>
      </c>
      <c r="E216" s="164" t="s">
        <v>2674</v>
      </c>
      <c r="F216" s="165" t="s">
        <v>2675</v>
      </c>
      <c r="G216" s="166" t="s">
        <v>1473</v>
      </c>
      <c r="H216" s="189">
        <v>0</v>
      </c>
      <c r="I216" s="168"/>
      <c r="J216" s="168">
        <f t="shared" si="40"/>
        <v>0</v>
      </c>
      <c r="K216" s="169"/>
      <c r="L216" s="170"/>
      <c r="M216" s="171" t="s">
        <v>1</v>
      </c>
      <c r="N216" s="251" t="s">
        <v>39</v>
      </c>
      <c r="O216" s="248">
        <v>0</v>
      </c>
      <c r="P216" s="248">
        <f t="shared" si="41"/>
        <v>0</v>
      </c>
      <c r="Q216" s="248">
        <v>0</v>
      </c>
      <c r="R216" s="248">
        <f t="shared" si="42"/>
        <v>0</v>
      </c>
      <c r="S216" s="248">
        <v>0</v>
      </c>
      <c r="T216" s="160">
        <f t="shared" si="43"/>
        <v>0</v>
      </c>
      <c r="AR216" s="161" t="s">
        <v>267</v>
      </c>
      <c r="AT216" s="161" t="s">
        <v>322</v>
      </c>
      <c r="AU216" s="161" t="s">
        <v>86</v>
      </c>
      <c r="AY216" s="211" t="s">
        <v>138</v>
      </c>
      <c r="BE216" s="249">
        <f t="shared" si="44"/>
        <v>0</v>
      </c>
      <c r="BF216" s="249">
        <f t="shared" si="45"/>
        <v>0</v>
      </c>
      <c r="BG216" s="249">
        <f t="shared" si="46"/>
        <v>0</v>
      </c>
      <c r="BH216" s="249">
        <f t="shared" si="47"/>
        <v>0</v>
      </c>
      <c r="BI216" s="249">
        <f t="shared" si="48"/>
        <v>0</v>
      </c>
      <c r="BJ216" s="211" t="s">
        <v>86</v>
      </c>
      <c r="BK216" s="249">
        <f t="shared" si="49"/>
        <v>0</v>
      </c>
      <c r="BL216" s="211" t="s">
        <v>202</v>
      </c>
      <c r="BM216" s="161" t="s">
        <v>2676</v>
      </c>
    </row>
    <row r="217" spans="2:65" s="2" customFormat="1" ht="16.5" customHeight="1">
      <c r="B217" s="246"/>
      <c r="C217" s="150" t="s">
        <v>435</v>
      </c>
      <c r="D217" s="150" t="s">
        <v>140</v>
      </c>
      <c r="E217" s="151" t="s">
        <v>2677</v>
      </c>
      <c r="F217" s="152" t="s">
        <v>2678</v>
      </c>
      <c r="G217" s="153" t="s">
        <v>1473</v>
      </c>
      <c r="H217" s="188">
        <v>0</v>
      </c>
      <c r="I217" s="155"/>
      <c r="J217" s="155">
        <f t="shared" si="40"/>
        <v>0</v>
      </c>
      <c r="K217" s="247"/>
      <c r="L217" s="39"/>
      <c r="M217" s="157" t="s">
        <v>1</v>
      </c>
      <c r="N217" s="234" t="s">
        <v>39</v>
      </c>
      <c r="O217" s="248">
        <v>0</v>
      </c>
      <c r="P217" s="248">
        <f t="shared" si="41"/>
        <v>0</v>
      </c>
      <c r="Q217" s="248">
        <v>0</v>
      </c>
      <c r="R217" s="248">
        <f t="shared" si="42"/>
        <v>0</v>
      </c>
      <c r="S217" s="248">
        <v>0</v>
      </c>
      <c r="T217" s="160">
        <f t="shared" si="43"/>
        <v>0</v>
      </c>
      <c r="AR217" s="161" t="s">
        <v>202</v>
      </c>
      <c r="AT217" s="161" t="s">
        <v>140</v>
      </c>
      <c r="AU217" s="161" t="s">
        <v>86</v>
      </c>
      <c r="AY217" s="211" t="s">
        <v>138</v>
      </c>
      <c r="BE217" s="249">
        <f t="shared" si="44"/>
        <v>0</v>
      </c>
      <c r="BF217" s="249">
        <f t="shared" si="45"/>
        <v>0</v>
      </c>
      <c r="BG217" s="249">
        <f t="shared" si="46"/>
        <v>0</v>
      </c>
      <c r="BH217" s="249">
        <f t="shared" si="47"/>
        <v>0</v>
      </c>
      <c r="BI217" s="249">
        <f t="shared" si="48"/>
        <v>0</v>
      </c>
      <c r="BJ217" s="211" t="s">
        <v>86</v>
      </c>
      <c r="BK217" s="249">
        <f t="shared" si="49"/>
        <v>0</v>
      </c>
      <c r="BL217" s="211" t="s">
        <v>202</v>
      </c>
      <c r="BM217" s="161" t="s">
        <v>2679</v>
      </c>
    </row>
    <row r="218" spans="2:65" s="2" customFormat="1" ht="21.75" customHeight="1">
      <c r="B218" s="246"/>
      <c r="C218" s="163" t="s">
        <v>439</v>
      </c>
      <c r="D218" s="163" t="s">
        <v>322</v>
      </c>
      <c r="E218" s="164" t="s">
        <v>2680</v>
      </c>
      <c r="F218" s="165" t="s">
        <v>2681</v>
      </c>
      <c r="G218" s="166" t="s">
        <v>1473</v>
      </c>
      <c r="H218" s="189">
        <v>0</v>
      </c>
      <c r="I218" s="168"/>
      <c r="J218" s="168">
        <f t="shared" si="40"/>
        <v>0</v>
      </c>
      <c r="K218" s="169"/>
      <c r="L218" s="170"/>
      <c r="M218" s="171" t="s">
        <v>1</v>
      </c>
      <c r="N218" s="251" t="s">
        <v>39</v>
      </c>
      <c r="O218" s="248">
        <v>0</v>
      </c>
      <c r="P218" s="248">
        <f t="shared" si="41"/>
        <v>0</v>
      </c>
      <c r="Q218" s="248">
        <v>0</v>
      </c>
      <c r="R218" s="248">
        <f t="shared" si="42"/>
        <v>0</v>
      </c>
      <c r="S218" s="248">
        <v>0</v>
      </c>
      <c r="T218" s="160">
        <f t="shared" si="43"/>
        <v>0</v>
      </c>
      <c r="AR218" s="161" t="s">
        <v>267</v>
      </c>
      <c r="AT218" s="161" t="s">
        <v>322</v>
      </c>
      <c r="AU218" s="161" t="s">
        <v>86</v>
      </c>
      <c r="AY218" s="211" t="s">
        <v>138</v>
      </c>
      <c r="BE218" s="249">
        <f t="shared" si="44"/>
        <v>0</v>
      </c>
      <c r="BF218" s="249">
        <f t="shared" si="45"/>
        <v>0</v>
      </c>
      <c r="BG218" s="249">
        <f t="shared" si="46"/>
        <v>0</v>
      </c>
      <c r="BH218" s="249">
        <f t="shared" si="47"/>
        <v>0</v>
      </c>
      <c r="BI218" s="249">
        <f t="shared" si="48"/>
        <v>0</v>
      </c>
      <c r="BJ218" s="211" t="s">
        <v>86</v>
      </c>
      <c r="BK218" s="249">
        <f t="shared" si="49"/>
        <v>0</v>
      </c>
      <c r="BL218" s="211" t="s">
        <v>202</v>
      </c>
      <c r="BM218" s="161" t="s">
        <v>2682</v>
      </c>
    </row>
    <row r="219" spans="2:65" s="2" customFormat="1" ht="16.5" customHeight="1">
      <c r="B219" s="246"/>
      <c r="C219" s="163" t="s">
        <v>443</v>
      </c>
      <c r="D219" s="163" t="s">
        <v>322</v>
      </c>
      <c r="E219" s="164" t="s">
        <v>2683</v>
      </c>
      <c r="F219" s="165" t="s">
        <v>2684</v>
      </c>
      <c r="G219" s="166" t="s">
        <v>1473</v>
      </c>
      <c r="H219" s="189">
        <v>0</v>
      </c>
      <c r="I219" s="168"/>
      <c r="J219" s="168">
        <f t="shared" si="40"/>
        <v>0</v>
      </c>
      <c r="K219" s="169"/>
      <c r="L219" s="170"/>
      <c r="M219" s="171" t="s">
        <v>1</v>
      </c>
      <c r="N219" s="251" t="s">
        <v>39</v>
      </c>
      <c r="O219" s="248">
        <v>0</v>
      </c>
      <c r="P219" s="248">
        <f t="shared" si="41"/>
        <v>0</v>
      </c>
      <c r="Q219" s="248">
        <v>0</v>
      </c>
      <c r="R219" s="248">
        <f t="shared" si="42"/>
        <v>0</v>
      </c>
      <c r="S219" s="248">
        <v>0</v>
      </c>
      <c r="T219" s="160">
        <f t="shared" si="43"/>
        <v>0</v>
      </c>
      <c r="AR219" s="161" t="s">
        <v>267</v>
      </c>
      <c r="AT219" s="161" t="s">
        <v>322</v>
      </c>
      <c r="AU219" s="161" t="s">
        <v>86</v>
      </c>
      <c r="AY219" s="211" t="s">
        <v>138</v>
      </c>
      <c r="BE219" s="249">
        <f t="shared" si="44"/>
        <v>0</v>
      </c>
      <c r="BF219" s="249">
        <f t="shared" si="45"/>
        <v>0</v>
      </c>
      <c r="BG219" s="249">
        <f t="shared" si="46"/>
        <v>0</v>
      </c>
      <c r="BH219" s="249">
        <f t="shared" si="47"/>
        <v>0</v>
      </c>
      <c r="BI219" s="249">
        <f t="shared" si="48"/>
        <v>0</v>
      </c>
      <c r="BJ219" s="211" t="s">
        <v>86</v>
      </c>
      <c r="BK219" s="249">
        <f t="shared" si="49"/>
        <v>0</v>
      </c>
      <c r="BL219" s="211" t="s">
        <v>202</v>
      </c>
      <c r="BM219" s="161" t="s">
        <v>2685</v>
      </c>
    </row>
    <row r="220" spans="2:65" s="2" customFormat="1" ht="21.75" customHeight="1">
      <c r="B220" s="246"/>
      <c r="C220" s="163" t="s">
        <v>447</v>
      </c>
      <c r="D220" s="163" t="s">
        <v>322</v>
      </c>
      <c r="E220" s="164" t="s">
        <v>2686</v>
      </c>
      <c r="F220" s="165" t="s">
        <v>2687</v>
      </c>
      <c r="G220" s="166" t="s">
        <v>1473</v>
      </c>
      <c r="H220" s="189">
        <v>0</v>
      </c>
      <c r="I220" s="168"/>
      <c r="J220" s="168">
        <f t="shared" si="40"/>
        <v>0</v>
      </c>
      <c r="K220" s="169"/>
      <c r="L220" s="170"/>
      <c r="M220" s="171" t="s">
        <v>1</v>
      </c>
      <c r="N220" s="251" t="s">
        <v>39</v>
      </c>
      <c r="O220" s="248">
        <v>0</v>
      </c>
      <c r="P220" s="248">
        <f t="shared" si="41"/>
        <v>0</v>
      </c>
      <c r="Q220" s="248">
        <v>0</v>
      </c>
      <c r="R220" s="248">
        <f t="shared" si="42"/>
        <v>0</v>
      </c>
      <c r="S220" s="248">
        <v>0</v>
      </c>
      <c r="T220" s="160">
        <f t="shared" si="43"/>
        <v>0</v>
      </c>
      <c r="AR220" s="161" t="s">
        <v>267</v>
      </c>
      <c r="AT220" s="161" t="s">
        <v>322</v>
      </c>
      <c r="AU220" s="161" t="s">
        <v>86</v>
      </c>
      <c r="AY220" s="211" t="s">
        <v>138</v>
      </c>
      <c r="BE220" s="249">
        <f t="shared" si="44"/>
        <v>0</v>
      </c>
      <c r="BF220" s="249">
        <f t="shared" si="45"/>
        <v>0</v>
      </c>
      <c r="BG220" s="249">
        <f t="shared" si="46"/>
        <v>0</v>
      </c>
      <c r="BH220" s="249">
        <f t="shared" si="47"/>
        <v>0</v>
      </c>
      <c r="BI220" s="249">
        <f t="shared" si="48"/>
        <v>0</v>
      </c>
      <c r="BJ220" s="211" t="s">
        <v>86</v>
      </c>
      <c r="BK220" s="249">
        <f t="shared" si="49"/>
        <v>0</v>
      </c>
      <c r="BL220" s="211" t="s">
        <v>202</v>
      </c>
      <c r="BM220" s="161" t="s">
        <v>2688</v>
      </c>
    </row>
    <row r="221" spans="2:65" s="2" customFormat="1" ht="16.5" customHeight="1">
      <c r="B221" s="246"/>
      <c r="C221" s="150" t="s">
        <v>451</v>
      </c>
      <c r="D221" s="150" t="s">
        <v>140</v>
      </c>
      <c r="E221" s="151" t="s">
        <v>2689</v>
      </c>
      <c r="F221" s="152" t="s">
        <v>2690</v>
      </c>
      <c r="G221" s="153" t="s">
        <v>1473</v>
      </c>
      <c r="H221" s="188">
        <v>0</v>
      </c>
      <c r="I221" s="155"/>
      <c r="J221" s="155">
        <f t="shared" si="40"/>
        <v>0</v>
      </c>
      <c r="K221" s="247"/>
      <c r="L221" s="39"/>
      <c r="M221" s="157" t="s">
        <v>1</v>
      </c>
      <c r="N221" s="234" t="s">
        <v>39</v>
      </c>
      <c r="O221" s="248">
        <v>0</v>
      </c>
      <c r="P221" s="248">
        <f t="shared" si="41"/>
        <v>0</v>
      </c>
      <c r="Q221" s="248">
        <v>0</v>
      </c>
      <c r="R221" s="248">
        <f t="shared" si="42"/>
        <v>0</v>
      </c>
      <c r="S221" s="248">
        <v>0</v>
      </c>
      <c r="T221" s="160">
        <f t="shared" si="43"/>
        <v>0</v>
      </c>
      <c r="AR221" s="161" t="s">
        <v>202</v>
      </c>
      <c r="AT221" s="161" t="s">
        <v>140</v>
      </c>
      <c r="AU221" s="161" t="s">
        <v>86</v>
      </c>
      <c r="AY221" s="211" t="s">
        <v>138</v>
      </c>
      <c r="BE221" s="249">
        <f t="shared" si="44"/>
        <v>0</v>
      </c>
      <c r="BF221" s="249">
        <f t="shared" si="45"/>
        <v>0</v>
      </c>
      <c r="BG221" s="249">
        <f t="shared" si="46"/>
        <v>0</v>
      </c>
      <c r="BH221" s="249">
        <f t="shared" si="47"/>
        <v>0</v>
      </c>
      <c r="BI221" s="249">
        <f t="shared" si="48"/>
        <v>0</v>
      </c>
      <c r="BJ221" s="211" t="s">
        <v>86</v>
      </c>
      <c r="BK221" s="249">
        <f t="shared" si="49"/>
        <v>0</v>
      </c>
      <c r="BL221" s="211" t="s">
        <v>202</v>
      </c>
      <c r="BM221" s="161" t="s">
        <v>2691</v>
      </c>
    </row>
    <row r="222" spans="2:65" s="2" customFormat="1" ht="16.5" customHeight="1">
      <c r="B222" s="246"/>
      <c r="C222" s="150" t="s">
        <v>455</v>
      </c>
      <c r="D222" s="150" t="s">
        <v>140</v>
      </c>
      <c r="E222" s="151" t="s">
        <v>2692</v>
      </c>
      <c r="F222" s="152" t="s">
        <v>2693</v>
      </c>
      <c r="G222" s="153" t="s">
        <v>1473</v>
      </c>
      <c r="H222" s="188">
        <v>0</v>
      </c>
      <c r="I222" s="155"/>
      <c r="J222" s="155">
        <f t="shared" si="40"/>
        <v>0</v>
      </c>
      <c r="K222" s="247"/>
      <c r="L222" s="39"/>
      <c r="M222" s="157" t="s">
        <v>1</v>
      </c>
      <c r="N222" s="234" t="s">
        <v>39</v>
      </c>
      <c r="O222" s="248">
        <v>0</v>
      </c>
      <c r="P222" s="248">
        <f t="shared" si="41"/>
        <v>0</v>
      </c>
      <c r="Q222" s="248">
        <v>0</v>
      </c>
      <c r="R222" s="248">
        <f t="shared" si="42"/>
        <v>0</v>
      </c>
      <c r="S222" s="248">
        <v>0</v>
      </c>
      <c r="T222" s="160">
        <f t="shared" si="43"/>
        <v>0</v>
      </c>
      <c r="AR222" s="161" t="s">
        <v>202</v>
      </c>
      <c r="AT222" s="161" t="s">
        <v>140</v>
      </c>
      <c r="AU222" s="161" t="s">
        <v>86</v>
      </c>
      <c r="AY222" s="211" t="s">
        <v>138</v>
      </c>
      <c r="BE222" s="249">
        <f t="shared" si="44"/>
        <v>0</v>
      </c>
      <c r="BF222" s="249">
        <f t="shared" si="45"/>
        <v>0</v>
      </c>
      <c r="BG222" s="249">
        <f t="shared" si="46"/>
        <v>0</v>
      </c>
      <c r="BH222" s="249">
        <f t="shared" si="47"/>
        <v>0</v>
      </c>
      <c r="BI222" s="249">
        <f t="shared" si="48"/>
        <v>0</v>
      </c>
      <c r="BJ222" s="211" t="s">
        <v>86</v>
      </c>
      <c r="BK222" s="249">
        <f t="shared" si="49"/>
        <v>0</v>
      </c>
      <c r="BL222" s="211" t="s">
        <v>202</v>
      </c>
      <c r="BM222" s="161" t="s">
        <v>2694</v>
      </c>
    </row>
    <row r="223" spans="2:65" s="2" customFormat="1" ht="16.5" customHeight="1">
      <c r="B223" s="246"/>
      <c r="C223" s="163" t="s">
        <v>459</v>
      </c>
      <c r="D223" s="163" t="s">
        <v>322</v>
      </c>
      <c r="E223" s="164" t="s">
        <v>2695</v>
      </c>
      <c r="F223" s="165" t="s">
        <v>2696</v>
      </c>
      <c r="G223" s="166" t="s">
        <v>1473</v>
      </c>
      <c r="H223" s="189">
        <v>0</v>
      </c>
      <c r="I223" s="168"/>
      <c r="J223" s="168">
        <f t="shared" si="40"/>
        <v>0</v>
      </c>
      <c r="K223" s="169"/>
      <c r="L223" s="170"/>
      <c r="M223" s="171" t="s">
        <v>1</v>
      </c>
      <c r="N223" s="251" t="s">
        <v>39</v>
      </c>
      <c r="O223" s="248">
        <v>0</v>
      </c>
      <c r="P223" s="248">
        <f t="shared" si="41"/>
        <v>0</v>
      </c>
      <c r="Q223" s="248">
        <v>0</v>
      </c>
      <c r="R223" s="248">
        <f t="shared" si="42"/>
        <v>0</v>
      </c>
      <c r="S223" s="248">
        <v>0</v>
      </c>
      <c r="T223" s="160">
        <f t="shared" si="43"/>
        <v>0</v>
      </c>
      <c r="AR223" s="161" t="s">
        <v>267</v>
      </c>
      <c r="AT223" s="161" t="s">
        <v>322</v>
      </c>
      <c r="AU223" s="161" t="s">
        <v>86</v>
      </c>
      <c r="AY223" s="211" t="s">
        <v>138</v>
      </c>
      <c r="BE223" s="249">
        <f t="shared" si="44"/>
        <v>0</v>
      </c>
      <c r="BF223" s="249">
        <f t="shared" si="45"/>
        <v>0</v>
      </c>
      <c r="BG223" s="249">
        <f t="shared" si="46"/>
        <v>0</v>
      </c>
      <c r="BH223" s="249">
        <f t="shared" si="47"/>
        <v>0</v>
      </c>
      <c r="BI223" s="249">
        <f t="shared" si="48"/>
        <v>0</v>
      </c>
      <c r="BJ223" s="211" t="s">
        <v>86</v>
      </c>
      <c r="BK223" s="249">
        <f t="shared" si="49"/>
        <v>0</v>
      </c>
      <c r="BL223" s="211" t="s">
        <v>202</v>
      </c>
      <c r="BM223" s="161" t="s">
        <v>2697</v>
      </c>
    </row>
    <row r="224" spans="2:65" s="2" customFormat="1" ht="16.5" customHeight="1">
      <c r="B224" s="246"/>
      <c r="C224" s="163" t="s">
        <v>463</v>
      </c>
      <c r="D224" s="163" t="s">
        <v>322</v>
      </c>
      <c r="E224" s="164" t="s">
        <v>2698</v>
      </c>
      <c r="F224" s="165" t="s">
        <v>2699</v>
      </c>
      <c r="G224" s="166" t="s">
        <v>1473</v>
      </c>
      <c r="H224" s="189">
        <v>0</v>
      </c>
      <c r="I224" s="168"/>
      <c r="J224" s="168">
        <f t="shared" si="40"/>
        <v>0</v>
      </c>
      <c r="K224" s="169"/>
      <c r="L224" s="170"/>
      <c r="M224" s="171" t="s">
        <v>1</v>
      </c>
      <c r="N224" s="251" t="s">
        <v>39</v>
      </c>
      <c r="O224" s="248">
        <v>0</v>
      </c>
      <c r="P224" s="248">
        <f t="shared" si="41"/>
        <v>0</v>
      </c>
      <c r="Q224" s="248">
        <v>0</v>
      </c>
      <c r="R224" s="248">
        <f t="shared" si="42"/>
        <v>0</v>
      </c>
      <c r="S224" s="248">
        <v>0</v>
      </c>
      <c r="T224" s="160">
        <f t="shared" si="43"/>
        <v>0</v>
      </c>
      <c r="AR224" s="161" t="s">
        <v>267</v>
      </c>
      <c r="AT224" s="161" t="s">
        <v>322</v>
      </c>
      <c r="AU224" s="161" t="s">
        <v>86</v>
      </c>
      <c r="AY224" s="211" t="s">
        <v>138</v>
      </c>
      <c r="BE224" s="249">
        <f t="shared" si="44"/>
        <v>0</v>
      </c>
      <c r="BF224" s="249">
        <f t="shared" si="45"/>
        <v>0</v>
      </c>
      <c r="BG224" s="249">
        <f t="shared" si="46"/>
        <v>0</v>
      </c>
      <c r="BH224" s="249">
        <f t="shared" si="47"/>
        <v>0</v>
      </c>
      <c r="BI224" s="249">
        <f t="shared" si="48"/>
        <v>0</v>
      </c>
      <c r="BJ224" s="211" t="s">
        <v>86</v>
      </c>
      <c r="BK224" s="249">
        <f t="shared" si="49"/>
        <v>0</v>
      </c>
      <c r="BL224" s="211" t="s">
        <v>202</v>
      </c>
      <c r="BM224" s="161" t="s">
        <v>2700</v>
      </c>
    </row>
    <row r="225" spans="2:65" s="2" customFormat="1" ht="16.5" customHeight="1">
      <c r="B225" s="246"/>
      <c r="C225" s="163" t="s">
        <v>467</v>
      </c>
      <c r="D225" s="163" t="s">
        <v>322</v>
      </c>
      <c r="E225" s="164" t="s">
        <v>2701</v>
      </c>
      <c r="F225" s="165" t="s">
        <v>2702</v>
      </c>
      <c r="G225" s="166" t="s">
        <v>1473</v>
      </c>
      <c r="H225" s="189">
        <v>0</v>
      </c>
      <c r="I225" s="168"/>
      <c r="J225" s="168">
        <f t="shared" si="40"/>
        <v>0</v>
      </c>
      <c r="K225" s="169"/>
      <c r="L225" s="170"/>
      <c r="M225" s="171" t="s">
        <v>1</v>
      </c>
      <c r="N225" s="251" t="s">
        <v>39</v>
      </c>
      <c r="O225" s="248">
        <v>0</v>
      </c>
      <c r="P225" s="248">
        <f t="shared" si="41"/>
        <v>0</v>
      </c>
      <c r="Q225" s="248">
        <v>0</v>
      </c>
      <c r="R225" s="248">
        <f t="shared" si="42"/>
        <v>0</v>
      </c>
      <c r="S225" s="248">
        <v>0</v>
      </c>
      <c r="T225" s="160">
        <f t="shared" si="43"/>
        <v>0</v>
      </c>
      <c r="AR225" s="161" t="s">
        <v>267</v>
      </c>
      <c r="AT225" s="161" t="s">
        <v>322</v>
      </c>
      <c r="AU225" s="161" t="s">
        <v>86</v>
      </c>
      <c r="AY225" s="211" t="s">
        <v>138</v>
      </c>
      <c r="BE225" s="249">
        <f t="shared" si="44"/>
        <v>0</v>
      </c>
      <c r="BF225" s="249">
        <f t="shared" si="45"/>
        <v>0</v>
      </c>
      <c r="BG225" s="249">
        <f t="shared" si="46"/>
        <v>0</v>
      </c>
      <c r="BH225" s="249">
        <f t="shared" si="47"/>
        <v>0</v>
      </c>
      <c r="BI225" s="249">
        <f t="shared" si="48"/>
        <v>0</v>
      </c>
      <c r="BJ225" s="211" t="s">
        <v>86</v>
      </c>
      <c r="BK225" s="249">
        <f t="shared" si="49"/>
        <v>0</v>
      </c>
      <c r="BL225" s="211" t="s">
        <v>202</v>
      </c>
      <c r="BM225" s="161" t="s">
        <v>2703</v>
      </c>
    </row>
    <row r="226" spans="2:65" s="2" customFormat="1" ht="16.5" customHeight="1">
      <c r="B226" s="246"/>
      <c r="C226" s="150" t="s">
        <v>471</v>
      </c>
      <c r="D226" s="150" t="s">
        <v>140</v>
      </c>
      <c r="E226" s="151" t="s">
        <v>2704</v>
      </c>
      <c r="F226" s="152" t="s">
        <v>2705</v>
      </c>
      <c r="G226" s="153" t="s">
        <v>1473</v>
      </c>
      <c r="H226" s="188">
        <v>0</v>
      </c>
      <c r="I226" s="155"/>
      <c r="J226" s="155">
        <f t="shared" si="40"/>
        <v>0</v>
      </c>
      <c r="K226" s="247"/>
      <c r="L226" s="39"/>
      <c r="M226" s="157" t="s">
        <v>1</v>
      </c>
      <c r="N226" s="234" t="s">
        <v>39</v>
      </c>
      <c r="O226" s="248">
        <v>0</v>
      </c>
      <c r="P226" s="248">
        <f t="shared" si="41"/>
        <v>0</v>
      </c>
      <c r="Q226" s="248">
        <v>0</v>
      </c>
      <c r="R226" s="248">
        <f t="shared" si="42"/>
        <v>0</v>
      </c>
      <c r="S226" s="248">
        <v>0</v>
      </c>
      <c r="T226" s="160">
        <f t="shared" si="43"/>
        <v>0</v>
      </c>
      <c r="AR226" s="161" t="s">
        <v>202</v>
      </c>
      <c r="AT226" s="161" t="s">
        <v>140</v>
      </c>
      <c r="AU226" s="161" t="s">
        <v>86</v>
      </c>
      <c r="AY226" s="211" t="s">
        <v>138</v>
      </c>
      <c r="BE226" s="249">
        <f t="shared" si="44"/>
        <v>0</v>
      </c>
      <c r="BF226" s="249">
        <f t="shared" si="45"/>
        <v>0</v>
      </c>
      <c r="BG226" s="249">
        <f t="shared" si="46"/>
        <v>0</v>
      </c>
      <c r="BH226" s="249">
        <f t="shared" si="47"/>
        <v>0</v>
      </c>
      <c r="BI226" s="249">
        <f t="shared" si="48"/>
        <v>0</v>
      </c>
      <c r="BJ226" s="211" t="s">
        <v>86</v>
      </c>
      <c r="BK226" s="249">
        <f t="shared" si="49"/>
        <v>0</v>
      </c>
      <c r="BL226" s="211" t="s">
        <v>202</v>
      </c>
      <c r="BM226" s="161" t="s">
        <v>2706</v>
      </c>
    </row>
    <row r="227" spans="2:65" s="2" customFormat="1" ht="16.5" customHeight="1">
      <c r="B227" s="246"/>
      <c r="C227" s="150" t="s">
        <v>475</v>
      </c>
      <c r="D227" s="150" t="s">
        <v>140</v>
      </c>
      <c r="E227" s="151" t="s">
        <v>2707</v>
      </c>
      <c r="F227" s="152" t="s">
        <v>2708</v>
      </c>
      <c r="G227" s="153" t="s">
        <v>1473</v>
      </c>
      <c r="H227" s="188">
        <v>0</v>
      </c>
      <c r="I227" s="155"/>
      <c r="J227" s="155">
        <f t="shared" si="40"/>
        <v>0</v>
      </c>
      <c r="K227" s="247"/>
      <c r="L227" s="39"/>
      <c r="M227" s="157" t="s">
        <v>1</v>
      </c>
      <c r="N227" s="234" t="s">
        <v>39</v>
      </c>
      <c r="O227" s="248">
        <v>0</v>
      </c>
      <c r="P227" s="248">
        <f t="shared" si="41"/>
        <v>0</v>
      </c>
      <c r="Q227" s="248">
        <v>0</v>
      </c>
      <c r="R227" s="248">
        <f t="shared" si="42"/>
        <v>0</v>
      </c>
      <c r="S227" s="248">
        <v>0</v>
      </c>
      <c r="T227" s="160">
        <f t="shared" si="43"/>
        <v>0</v>
      </c>
      <c r="AR227" s="161" t="s">
        <v>202</v>
      </c>
      <c r="AT227" s="161" t="s">
        <v>140</v>
      </c>
      <c r="AU227" s="161" t="s">
        <v>86</v>
      </c>
      <c r="AY227" s="211" t="s">
        <v>138</v>
      </c>
      <c r="BE227" s="249">
        <f t="shared" si="44"/>
        <v>0</v>
      </c>
      <c r="BF227" s="249">
        <f t="shared" si="45"/>
        <v>0</v>
      </c>
      <c r="BG227" s="249">
        <f t="shared" si="46"/>
        <v>0</v>
      </c>
      <c r="BH227" s="249">
        <f t="shared" si="47"/>
        <v>0</v>
      </c>
      <c r="BI227" s="249">
        <f t="shared" si="48"/>
        <v>0</v>
      </c>
      <c r="BJ227" s="211" t="s">
        <v>86</v>
      </c>
      <c r="BK227" s="249">
        <f t="shared" si="49"/>
        <v>0</v>
      </c>
      <c r="BL227" s="211" t="s">
        <v>202</v>
      </c>
      <c r="BM227" s="161" t="s">
        <v>2709</v>
      </c>
    </row>
    <row r="228" spans="2:65" s="2" customFormat="1" ht="24.2" customHeight="1">
      <c r="B228" s="246"/>
      <c r="C228" s="163" t="s">
        <v>479</v>
      </c>
      <c r="D228" s="163" t="s">
        <v>322</v>
      </c>
      <c r="E228" s="164" t="s">
        <v>2710</v>
      </c>
      <c r="F228" s="165" t="s">
        <v>2711</v>
      </c>
      <c r="G228" s="166" t="s">
        <v>1473</v>
      </c>
      <c r="H228" s="189">
        <v>0</v>
      </c>
      <c r="I228" s="168"/>
      <c r="J228" s="168">
        <f t="shared" si="40"/>
        <v>0</v>
      </c>
      <c r="K228" s="169"/>
      <c r="L228" s="170"/>
      <c r="M228" s="171" t="s">
        <v>1</v>
      </c>
      <c r="N228" s="251" t="s">
        <v>39</v>
      </c>
      <c r="O228" s="248">
        <v>0</v>
      </c>
      <c r="P228" s="248">
        <f t="shared" si="41"/>
        <v>0</v>
      </c>
      <c r="Q228" s="248">
        <v>0</v>
      </c>
      <c r="R228" s="248">
        <f t="shared" si="42"/>
        <v>0</v>
      </c>
      <c r="S228" s="248">
        <v>0</v>
      </c>
      <c r="T228" s="160">
        <f t="shared" si="43"/>
        <v>0</v>
      </c>
      <c r="AR228" s="161" t="s">
        <v>267</v>
      </c>
      <c r="AT228" s="161" t="s">
        <v>322</v>
      </c>
      <c r="AU228" s="161" t="s">
        <v>86</v>
      </c>
      <c r="AY228" s="211" t="s">
        <v>138</v>
      </c>
      <c r="BE228" s="249">
        <f t="shared" si="44"/>
        <v>0</v>
      </c>
      <c r="BF228" s="249">
        <f t="shared" si="45"/>
        <v>0</v>
      </c>
      <c r="BG228" s="249">
        <f t="shared" si="46"/>
        <v>0</v>
      </c>
      <c r="BH228" s="249">
        <f t="shared" si="47"/>
        <v>0</v>
      </c>
      <c r="BI228" s="249">
        <f t="shared" si="48"/>
        <v>0</v>
      </c>
      <c r="BJ228" s="211" t="s">
        <v>86</v>
      </c>
      <c r="BK228" s="249">
        <f t="shared" si="49"/>
        <v>0</v>
      </c>
      <c r="BL228" s="211" t="s">
        <v>202</v>
      </c>
      <c r="BM228" s="161" t="s">
        <v>2712</v>
      </c>
    </row>
    <row r="229" spans="2:65" s="2" customFormat="1" ht="16.5" customHeight="1">
      <c r="B229" s="246"/>
      <c r="C229" s="150" t="s">
        <v>483</v>
      </c>
      <c r="D229" s="150" t="s">
        <v>140</v>
      </c>
      <c r="E229" s="151" t="s">
        <v>2713</v>
      </c>
      <c r="F229" s="152" t="s">
        <v>2714</v>
      </c>
      <c r="G229" s="153" t="s">
        <v>1473</v>
      </c>
      <c r="H229" s="188">
        <v>0</v>
      </c>
      <c r="I229" s="155"/>
      <c r="J229" s="155">
        <f t="shared" si="40"/>
        <v>0</v>
      </c>
      <c r="K229" s="247"/>
      <c r="L229" s="39"/>
      <c r="M229" s="157" t="s">
        <v>1</v>
      </c>
      <c r="N229" s="234" t="s">
        <v>39</v>
      </c>
      <c r="O229" s="248">
        <v>0</v>
      </c>
      <c r="P229" s="248">
        <f t="shared" si="41"/>
        <v>0</v>
      </c>
      <c r="Q229" s="248">
        <v>0</v>
      </c>
      <c r="R229" s="248">
        <f t="shared" si="42"/>
        <v>0</v>
      </c>
      <c r="S229" s="248">
        <v>0</v>
      </c>
      <c r="T229" s="160">
        <f t="shared" si="43"/>
        <v>0</v>
      </c>
      <c r="AR229" s="161" t="s">
        <v>202</v>
      </c>
      <c r="AT229" s="161" t="s">
        <v>140</v>
      </c>
      <c r="AU229" s="161" t="s">
        <v>86</v>
      </c>
      <c r="AY229" s="211" t="s">
        <v>138</v>
      </c>
      <c r="BE229" s="249">
        <f t="shared" si="44"/>
        <v>0</v>
      </c>
      <c r="BF229" s="249">
        <f t="shared" si="45"/>
        <v>0</v>
      </c>
      <c r="BG229" s="249">
        <f t="shared" si="46"/>
        <v>0</v>
      </c>
      <c r="BH229" s="249">
        <f t="shared" si="47"/>
        <v>0</v>
      </c>
      <c r="BI229" s="249">
        <f t="shared" si="48"/>
        <v>0</v>
      </c>
      <c r="BJ229" s="211" t="s">
        <v>86</v>
      </c>
      <c r="BK229" s="249">
        <f t="shared" si="49"/>
        <v>0</v>
      </c>
      <c r="BL229" s="211" t="s">
        <v>202</v>
      </c>
      <c r="BM229" s="161" t="s">
        <v>2715</v>
      </c>
    </row>
    <row r="230" spans="2:65" s="2" customFormat="1" ht="24.2" customHeight="1">
      <c r="B230" s="246"/>
      <c r="C230" s="150" t="s">
        <v>487</v>
      </c>
      <c r="D230" s="150" t="s">
        <v>140</v>
      </c>
      <c r="E230" s="151" t="s">
        <v>2716</v>
      </c>
      <c r="F230" s="152" t="s">
        <v>2717</v>
      </c>
      <c r="G230" s="153" t="s">
        <v>1473</v>
      </c>
      <c r="H230" s="188">
        <v>0</v>
      </c>
      <c r="I230" s="155"/>
      <c r="J230" s="155">
        <f t="shared" si="40"/>
        <v>0</v>
      </c>
      <c r="K230" s="247"/>
      <c r="L230" s="39"/>
      <c r="M230" s="157" t="s">
        <v>1</v>
      </c>
      <c r="N230" s="234" t="s">
        <v>39</v>
      </c>
      <c r="O230" s="248">
        <v>0</v>
      </c>
      <c r="P230" s="248">
        <f t="shared" si="41"/>
        <v>0</v>
      </c>
      <c r="Q230" s="248">
        <v>0</v>
      </c>
      <c r="R230" s="248">
        <f t="shared" si="42"/>
        <v>0</v>
      </c>
      <c r="S230" s="248">
        <v>0</v>
      </c>
      <c r="T230" s="160">
        <f t="shared" si="43"/>
        <v>0</v>
      </c>
      <c r="AR230" s="161" t="s">
        <v>202</v>
      </c>
      <c r="AT230" s="161" t="s">
        <v>140</v>
      </c>
      <c r="AU230" s="161" t="s">
        <v>86</v>
      </c>
      <c r="AY230" s="211" t="s">
        <v>138</v>
      </c>
      <c r="BE230" s="249">
        <f t="shared" si="44"/>
        <v>0</v>
      </c>
      <c r="BF230" s="249">
        <f t="shared" si="45"/>
        <v>0</v>
      </c>
      <c r="BG230" s="249">
        <f t="shared" si="46"/>
        <v>0</v>
      </c>
      <c r="BH230" s="249">
        <f t="shared" si="47"/>
        <v>0</v>
      </c>
      <c r="BI230" s="249">
        <f t="shared" si="48"/>
        <v>0</v>
      </c>
      <c r="BJ230" s="211" t="s">
        <v>86</v>
      </c>
      <c r="BK230" s="249">
        <f t="shared" si="49"/>
        <v>0</v>
      </c>
      <c r="BL230" s="211" t="s">
        <v>202</v>
      </c>
      <c r="BM230" s="161" t="s">
        <v>2718</v>
      </c>
    </row>
    <row r="231" spans="2:65" s="2" customFormat="1" ht="24.2" customHeight="1">
      <c r="B231" s="246"/>
      <c r="C231" s="150" t="s">
        <v>491</v>
      </c>
      <c r="D231" s="150" t="s">
        <v>140</v>
      </c>
      <c r="E231" s="151" t="s">
        <v>2719</v>
      </c>
      <c r="F231" s="152" t="s">
        <v>2720</v>
      </c>
      <c r="G231" s="153" t="s">
        <v>1473</v>
      </c>
      <c r="H231" s="188">
        <v>0</v>
      </c>
      <c r="I231" s="155"/>
      <c r="J231" s="155">
        <f t="shared" si="40"/>
        <v>0</v>
      </c>
      <c r="K231" s="247"/>
      <c r="L231" s="39"/>
      <c r="M231" s="157" t="s">
        <v>1</v>
      </c>
      <c r="N231" s="234" t="s">
        <v>39</v>
      </c>
      <c r="O231" s="248">
        <v>0</v>
      </c>
      <c r="P231" s="248">
        <f t="shared" si="41"/>
        <v>0</v>
      </c>
      <c r="Q231" s="248">
        <v>0</v>
      </c>
      <c r="R231" s="248">
        <f t="shared" si="42"/>
        <v>0</v>
      </c>
      <c r="S231" s="248">
        <v>0</v>
      </c>
      <c r="T231" s="160">
        <f t="shared" si="43"/>
        <v>0</v>
      </c>
      <c r="AR231" s="161" t="s">
        <v>202</v>
      </c>
      <c r="AT231" s="161" t="s">
        <v>140</v>
      </c>
      <c r="AU231" s="161" t="s">
        <v>86</v>
      </c>
      <c r="AY231" s="211" t="s">
        <v>138</v>
      </c>
      <c r="BE231" s="249">
        <f t="shared" si="44"/>
        <v>0</v>
      </c>
      <c r="BF231" s="249">
        <f t="shared" si="45"/>
        <v>0</v>
      </c>
      <c r="BG231" s="249">
        <f t="shared" si="46"/>
        <v>0</v>
      </c>
      <c r="BH231" s="249">
        <f t="shared" si="47"/>
        <v>0</v>
      </c>
      <c r="BI231" s="249">
        <f t="shared" si="48"/>
        <v>0</v>
      </c>
      <c r="BJ231" s="211" t="s">
        <v>86</v>
      </c>
      <c r="BK231" s="249">
        <f t="shared" si="49"/>
        <v>0</v>
      </c>
      <c r="BL231" s="211" t="s">
        <v>202</v>
      </c>
      <c r="BM231" s="161" t="s">
        <v>2721</v>
      </c>
    </row>
    <row r="232" spans="2:65" s="2" customFormat="1" ht="16.5" customHeight="1">
      <c r="B232" s="246"/>
      <c r="C232" s="150" t="s">
        <v>496</v>
      </c>
      <c r="D232" s="150" t="s">
        <v>140</v>
      </c>
      <c r="E232" s="151" t="s">
        <v>2722</v>
      </c>
      <c r="F232" s="152" t="s">
        <v>2723</v>
      </c>
      <c r="G232" s="153" t="s">
        <v>1473</v>
      </c>
      <c r="H232" s="188">
        <v>0</v>
      </c>
      <c r="I232" s="155"/>
      <c r="J232" s="155">
        <f t="shared" si="40"/>
        <v>0</v>
      </c>
      <c r="K232" s="247"/>
      <c r="L232" s="39"/>
      <c r="M232" s="157" t="s">
        <v>1</v>
      </c>
      <c r="N232" s="234" t="s">
        <v>39</v>
      </c>
      <c r="O232" s="248">
        <v>0</v>
      </c>
      <c r="P232" s="248">
        <f t="shared" si="41"/>
        <v>0</v>
      </c>
      <c r="Q232" s="248">
        <v>0</v>
      </c>
      <c r="R232" s="248">
        <f t="shared" si="42"/>
        <v>0</v>
      </c>
      <c r="S232" s="248">
        <v>0</v>
      </c>
      <c r="T232" s="160">
        <f t="shared" si="43"/>
        <v>0</v>
      </c>
      <c r="AR232" s="161" t="s">
        <v>202</v>
      </c>
      <c r="AT232" s="161" t="s">
        <v>140</v>
      </c>
      <c r="AU232" s="161" t="s">
        <v>86</v>
      </c>
      <c r="AY232" s="211" t="s">
        <v>138</v>
      </c>
      <c r="BE232" s="249">
        <f t="shared" si="44"/>
        <v>0</v>
      </c>
      <c r="BF232" s="249">
        <f t="shared" si="45"/>
        <v>0</v>
      </c>
      <c r="BG232" s="249">
        <f t="shared" si="46"/>
        <v>0</v>
      </c>
      <c r="BH232" s="249">
        <f t="shared" si="47"/>
        <v>0</v>
      </c>
      <c r="BI232" s="249">
        <f t="shared" si="48"/>
        <v>0</v>
      </c>
      <c r="BJ232" s="211" t="s">
        <v>86</v>
      </c>
      <c r="BK232" s="249">
        <f t="shared" si="49"/>
        <v>0</v>
      </c>
      <c r="BL232" s="211" t="s">
        <v>202</v>
      </c>
      <c r="BM232" s="161" t="s">
        <v>2724</v>
      </c>
    </row>
    <row r="233" spans="2:65" s="2" customFormat="1" ht="21.75" customHeight="1">
      <c r="B233" s="246"/>
      <c r="C233" s="150" t="s">
        <v>500</v>
      </c>
      <c r="D233" s="150" t="s">
        <v>140</v>
      </c>
      <c r="E233" s="151" t="s">
        <v>2725</v>
      </c>
      <c r="F233" s="152" t="s">
        <v>2726</v>
      </c>
      <c r="G233" s="153" t="s">
        <v>1473</v>
      </c>
      <c r="H233" s="188">
        <v>0</v>
      </c>
      <c r="I233" s="155"/>
      <c r="J233" s="155">
        <f t="shared" si="40"/>
        <v>0</v>
      </c>
      <c r="K233" s="247"/>
      <c r="L233" s="39"/>
      <c r="M233" s="157" t="s">
        <v>1</v>
      </c>
      <c r="N233" s="234" t="s">
        <v>39</v>
      </c>
      <c r="O233" s="248">
        <v>0</v>
      </c>
      <c r="P233" s="248">
        <f t="shared" si="41"/>
        <v>0</v>
      </c>
      <c r="Q233" s="248">
        <v>0</v>
      </c>
      <c r="R233" s="248">
        <f t="shared" si="42"/>
        <v>0</v>
      </c>
      <c r="S233" s="248">
        <v>0</v>
      </c>
      <c r="T233" s="160">
        <f t="shared" si="43"/>
        <v>0</v>
      </c>
      <c r="AR233" s="161" t="s">
        <v>202</v>
      </c>
      <c r="AT233" s="161" t="s">
        <v>140</v>
      </c>
      <c r="AU233" s="161" t="s">
        <v>86</v>
      </c>
      <c r="AY233" s="211" t="s">
        <v>138</v>
      </c>
      <c r="BE233" s="249">
        <f t="shared" si="44"/>
        <v>0</v>
      </c>
      <c r="BF233" s="249">
        <f t="shared" si="45"/>
        <v>0</v>
      </c>
      <c r="BG233" s="249">
        <f t="shared" si="46"/>
        <v>0</v>
      </c>
      <c r="BH233" s="249">
        <f t="shared" si="47"/>
        <v>0</v>
      </c>
      <c r="BI233" s="249">
        <f t="shared" si="48"/>
        <v>0</v>
      </c>
      <c r="BJ233" s="211" t="s">
        <v>86</v>
      </c>
      <c r="BK233" s="249">
        <f t="shared" si="49"/>
        <v>0</v>
      </c>
      <c r="BL233" s="211" t="s">
        <v>202</v>
      </c>
      <c r="BM233" s="161" t="s">
        <v>2727</v>
      </c>
    </row>
    <row r="234" spans="2:65" s="2" customFormat="1" ht="16.5" customHeight="1">
      <c r="B234" s="246"/>
      <c r="C234" s="150" t="s">
        <v>504</v>
      </c>
      <c r="D234" s="150" t="s">
        <v>140</v>
      </c>
      <c r="E234" s="151" t="s">
        <v>2728</v>
      </c>
      <c r="F234" s="152" t="s">
        <v>2729</v>
      </c>
      <c r="G234" s="153" t="s">
        <v>1473</v>
      </c>
      <c r="H234" s="188">
        <v>0</v>
      </c>
      <c r="I234" s="155"/>
      <c r="J234" s="155">
        <f t="shared" si="40"/>
        <v>0</v>
      </c>
      <c r="K234" s="247"/>
      <c r="L234" s="39"/>
      <c r="M234" s="157" t="s">
        <v>1</v>
      </c>
      <c r="N234" s="234" t="s">
        <v>39</v>
      </c>
      <c r="O234" s="248">
        <v>0</v>
      </c>
      <c r="P234" s="248">
        <f t="shared" si="41"/>
        <v>0</v>
      </c>
      <c r="Q234" s="248">
        <v>0</v>
      </c>
      <c r="R234" s="248">
        <f t="shared" si="42"/>
        <v>0</v>
      </c>
      <c r="S234" s="248">
        <v>0</v>
      </c>
      <c r="T234" s="160">
        <f t="shared" si="43"/>
        <v>0</v>
      </c>
      <c r="AR234" s="161" t="s">
        <v>202</v>
      </c>
      <c r="AT234" s="161" t="s">
        <v>140</v>
      </c>
      <c r="AU234" s="161" t="s">
        <v>86</v>
      </c>
      <c r="AY234" s="211" t="s">
        <v>138</v>
      </c>
      <c r="BE234" s="249">
        <f t="shared" si="44"/>
        <v>0</v>
      </c>
      <c r="BF234" s="249">
        <f t="shared" si="45"/>
        <v>0</v>
      </c>
      <c r="BG234" s="249">
        <f t="shared" si="46"/>
        <v>0</v>
      </c>
      <c r="BH234" s="249">
        <f t="shared" si="47"/>
        <v>0</v>
      </c>
      <c r="BI234" s="249">
        <f t="shared" si="48"/>
        <v>0</v>
      </c>
      <c r="BJ234" s="211" t="s">
        <v>86</v>
      </c>
      <c r="BK234" s="249">
        <f t="shared" si="49"/>
        <v>0</v>
      </c>
      <c r="BL234" s="211" t="s">
        <v>202</v>
      </c>
      <c r="BM234" s="161" t="s">
        <v>2730</v>
      </c>
    </row>
    <row r="235" spans="2:65" s="2" customFormat="1" ht="16.5" customHeight="1">
      <c r="B235" s="246"/>
      <c r="C235" s="150" t="s">
        <v>508</v>
      </c>
      <c r="D235" s="150" t="s">
        <v>140</v>
      </c>
      <c r="E235" s="151" t="s">
        <v>2731</v>
      </c>
      <c r="F235" s="152" t="s">
        <v>2732</v>
      </c>
      <c r="G235" s="153" t="s">
        <v>519</v>
      </c>
      <c r="H235" s="188">
        <v>0</v>
      </c>
      <c r="I235" s="155"/>
      <c r="J235" s="155">
        <f t="shared" si="40"/>
        <v>0</v>
      </c>
      <c r="K235" s="247"/>
      <c r="L235" s="39"/>
      <c r="M235" s="157" t="s">
        <v>1</v>
      </c>
      <c r="N235" s="234" t="s">
        <v>39</v>
      </c>
      <c r="O235" s="248">
        <v>0</v>
      </c>
      <c r="P235" s="248">
        <f t="shared" si="41"/>
        <v>0</v>
      </c>
      <c r="Q235" s="248">
        <v>0</v>
      </c>
      <c r="R235" s="248">
        <f t="shared" si="42"/>
        <v>0</v>
      </c>
      <c r="S235" s="248">
        <v>0</v>
      </c>
      <c r="T235" s="160">
        <f t="shared" si="43"/>
        <v>0</v>
      </c>
      <c r="AR235" s="161" t="s">
        <v>202</v>
      </c>
      <c r="AT235" s="161" t="s">
        <v>140</v>
      </c>
      <c r="AU235" s="161" t="s">
        <v>86</v>
      </c>
      <c r="AY235" s="211" t="s">
        <v>138</v>
      </c>
      <c r="BE235" s="249">
        <f t="shared" si="44"/>
        <v>0</v>
      </c>
      <c r="BF235" s="249">
        <f t="shared" si="45"/>
        <v>0</v>
      </c>
      <c r="BG235" s="249">
        <f t="shared" si="46"/>
        <v>0</v>
      </c>
      <c r="BH235" s="249">
        <f t="shared" si="47"/>
        <v>0</v>
      </c>
      <c r="BI235" s="249">
        <f t="shared" si="48"/>
        <v>0</v>
      </c>
      <c r="BJ235" s="211" t="s">
        <v>86</v>
      </c>
      <c r="BK235" s="249">
        <f t="shared" si="49"/>
        <v>0</v>
      </c>
      <c r="BL235" s="211" t="s">
        <v>202</v>
      </c>
      <c r="BM235" s="161" t="s">
        <v>2733</v>
      </c>
    </row>
    <row r="236" spans="2:65" s="2" customFormat="1" ht="16.5" customHeight="1">
      <c r="B236" s="246"/>
      <c r="C236" s="163" t="s">
        <v>512</v>
      </c>
      <c r="D236" s="163" t="s">
        <v>322</v>
      </c>
      <c r="E236" s="164" t="s">
        <v>2734</v>
      </c>
      <c r="F236" s="165" t="s">
        <v>2735</v>
      </c>
      <c r="G236" s="166" t="s">
        <v>1473</v>
      </c>
      <c r="H236" s="189">
        <v>0</v>
      </c>
      <c r="I236" s="168"/>
      <c r="J236" s="168">
        <f t="shared" si="40"/>
        <v>0</v>
      </c>
      <c r="K236" s="169"/>
      <c r="L236" s="170"/>
      <c r="M236" s="171" t="s">
        <v>1</v>
      </c>
      <c r="N236" s="251" t="s">
        <v>39</v>
      </c>
      <c r="O236" s="248">
        <v>0</v>
      </c>
      <c r="P236" s="248">
        <f t="shared" si="41"/>
        <v>0</v>
      </c>
      <c r="Q236" s="248">
        <v>0</v>
      </c>
      <c r="R236" s="248">
        <f t="shared" si="42"/>
        <v>0</v>
      </c>
      <c r="S236" s="248">
        <v>0</v>
      </c>
      <c r="T236" s="160">
        <f t="shared" si="43"/>
        <v>0</v>
      </c>
      <c r="AR236" s="161" t="s">
        <v>267</v>
      </c>
      <c r="AT236" s="161" t="s">
        <v>322</v>
      </c>
      <c r="AU236" s="161" t="s">
        <v>86</v>
      </c>
      <c r="AY236" s="211" t="s">
        <v>138</v>
      </c>
      <c r="BE236" s="249">
        <f t="shared" si="44"/>
        <v>0</v>
      </c>
      <c r="BF236" s="249">
        <f t="shared" si="45"/>
        <v>0</v>
      </c>
      <c r="BG236" s="249">
        <f t="shared" si="46"/>
        <v>0</v>
      </c>
      <c r="BH236" s="249">
        <f t="shared" si="47"/>
        <v>0</v>
      </c>
      <c r="BI236" s="249">
        <f t="shared" si="48"/>
        <v>0</v>
      </c>
      <c r="BJ236" s="211" t="s">
        <v>86</v>
      </c>
      <c r="BK236" s="249">
        <f t="shared" si="49"/>
        <v>0</v>
      </c>
      <c r="BL236" s="211" t="s">
        <v>202</v>
      </c>
      <c r="BM236" s="161" t="s">
        <v>2736</v>
      </c>
    </row>
    <row r="237" spans="2:65" s="2" customFormat="1" ht="16.5" customHeight="1">
      <c r="B237" s="246"/>
      <c r="C237" s="163" t="s">
        <v>516</v>
      </c>
      <c r="D237" s="163" t="s">
        <v>322</v>
      </c>
      <c r="E237" s="164" t="s">
        <v>2737</v>
      </c>
      <c r="F237" s="165" t="s">
        <v>2738</v>
      </c>
      <c r="G237" s="166" t="s">
        <v>1473</v>
      </c>
      <c r="H237" s="189">
        <v>0</v>
      </c>
      <c r="I237" s="168"/>
      <c r="J237" s="168">
        <f t="shared" si="40"/>
        <v>0</v>
      </c>
      <c r="K237" s="169"/>
      <c r="L237" s="170"/>
      <c r="M237" s="171" t="s">
        <v>1</v>
      </c>
      <c r="N237" s="251" t="s">
        <v>39</v>
      </c>
      <c r="O237" s="248">
        <v>0</v>
      </c>
      <c r="P237" s="248">
        <f t="shared" si="41"/>
        <v>0</v>
      </c>
      <c r="Q237" s="248">
        <v>0</v>
      </c>
      <c r="R237" s="248">
        <f t="shared" si="42"/>
        <v>0</v>
      </c>
      <c r="S237" s="248">
        <v>0</v>
      </c>
      <c r="T237" s="160">
        <f t="shared" si="43"/>
        <v>0</v>
      </c>
      <c r="AR237" s="161" t="s">
        <v>267</v>
      </c>
      <c r="AT237" s="161" t="s">
        <v>322</v>
      </c>
      <c r="AU237" s="161" t="s">
        <v>86</v>
      </c>
      <c r="AY237" s="211" t="s">
        <v>138</v>
      </c>
      <c r="BE237" s="249">
        <f t="shared" si="44"/>
        <v>0</v>
      </c>
      <c r="BF237" s="249">
        <f t="shared" si="45"/>
        <v>0</v>
      </c>
      <c r="BG237" s="249">
        <f t="shared" si="46"/>
        <v>0</v>
      </c>
      <c r="BH237" s="249">
        <f t="shared" si="47"/>
        <v>0</v>
      </c>
      <c r="BI237" s="249">
        <f t="shared" si="48"/>
        <v>0</v>
      </c>
      <c r="BJ237" s="211" t="s">
        <v>86</v>
      </c>
      <c r="BK237" s="249">
        <f t="shared" si="49"/>
        <v>0</v>
      </c>
      <c r="BL237" s="211" t="s">
        <v>202</v>
      </c>
      <c r="BM237" s="161" t="s">
        <v>2739</v>
      </c>
    </row>
    <row r="238" spans="2:65" s="2" customFormat="1" ht="24.2" customHeight="1">
      <c r="B238" s="246"/>
      <c r="C238" s="150" t="s">
        <v>521</v>
      </c>
      <c r="D238" s="150" t="s">
        <v>140</v>
      </c>
      <c r="E238" s="151" t="s">
        <v>2740</v>
      </c>
      <c r="F238" s="152" t="s">
        <v>2741</v>
      </c>
      <c r="G238" s="153" t="s">
        <v>209</v>
      </c>
      <c r="H238" s="188">
        <v>0</v>
      </c>
      <c r="I238" s="155"/>
      <c r="J238" s="155">
        <f t="shared" si="40"/>
        <v>0</v>
      </c>
      <c r="K238" s="247"/>
      <c r="L238" s="39"/>
      <c r="M238" s="157" t="s">
        <v>1</v>
      </c>
      <c r="N238" s="234" t="s">
        <v>39</v>
      </c>
      <c r="O238" s="248">
        <v>0</v>
      </c>
      <c r="P238" s="248">
        <f t="shared" si="41"/>
        <v>0</v>
      </c>
      <c r="Q238" s="248">
        <v>0</v>
      </c>
      <c r="R238" s="248">
        <f t="shared" si="42"/>
        <v>0</v>
      </c>
      <c r="S238" s="248">
        <v>0</v>
      </c>
      <c r="T238" s="160">
        <f t="shared" si="43"/>
        <v>0</v>
      </c>
      <c r="AR238" s="161" t="s">
        <v>202</v>
      </c>
      <c r="AT238" s="161" t="s">
        <v>140</v>
      </c>
      <c r="AU238" s="161" t="s">
        <v>86</v>
      </c>
      <c r="AY238" s="211" t="s">
        <v>138</v>
      </c>
      <c r="BE238" s="249">
        <f t="shared" si="44"/>
        <v>0</v>
      </c>
      <c r="BF238" s="249">
        <f t="shared" si="45"/>
        <v>0</v>
      </c>
      <c r="BG238" s="249">
        <f t="shared" si="46"/>
        <v>0</v>
      </c>
      <c r="BH238" s="249">
        <f t="shared" si="47"/>
        <v>0</v>
      </c>
      <c r="BI238" s="249">
        <f t="shared" si="48"/>
        <v>0</v>
      </c>
      <c r="BJ238" s="211" t="s">
        <v>86</v>
      </c>
      <c r="BK238" s="249">
        <f t="shared" si="49"/>
        <v>0</v>
      </c>
      <c r="BL238" s="211" t="s">
        <v>202</v>
      </c>
      <c r="BM238" s="161" t="s">
        <v>2742</v>
      </c>
    </row>
    <row r="239" spans="2:65" s="239" customFormat="1" ht="22.9" customHeight="1">
      <c r="B239" s="240"/>
      <c r="D239" s="138" t="s">
        <v>72</v>
      </c>
      <c r="E239" s="147" t="s">
        <v>2743</v>
      </c>
      <c r="F239" s="147" t="s">
        <v>2744</v>
      </c>
      <c r="J239" s="245">
        <f>BK239</f>
        <v>0</v>
      </c>
      <c r="L239" s="240"/>
      <c r="M239" s="242"/>
      <c r="P239" s="243">
        <f>SUM(P240:P284)</f>
        <v>0</v>
      </c>
      <c r="R239" s="243">
        <f>SUM(R240:R284)</f>
        <v>0</v>
      </c>
      <c r="T239" s="244">
        <f>SUM(T240:T284)</f>
        <v>0</v>
      </c>
      <c r="AR239" s="138" t="s">
        <v>86</v>
      </c>
      <c r="AT239" s="145" t="s">
        <v>72</v>
      </c>
      <c r="AU239" s="145" t="s">
        <v>80</v>
      </c>
      <c r="AY239" s="138" t="s">
        <v>138</v>
      </c>
      <c r="BK239" s="146">
        <f>SUM(BK240:BK284)</f>
        <v>0</v>
      </c>
    </row>
    <row r="240" spans="2:65" s="2" customFormat="1" ht="24.2" customHeight="1">
      <c r="B240" s="246"/>
      <c r="C240" s="150" t="s">
        <v>525</v>
      </c>
      <c r="D240" s="150" t="s">
        <v>140</v>
      </c>
      <c r="E240" s="151" t="s">
        <v>2745</v>
      </c>
      <c r="F240" s="152" t="s">
        <v>2746</v>
      </c>
      <c r="G240" s="153" t="s">
        <v>1473</v>
      </c>
      <c r="H240" s="188">
        <v>0</v>
      </c>
      <c r="I240" s="155"/>
      <c r="J240" s="155">
        <f t="shared" ref="J240:J284" si="50">ROUND(I240*H240,2)</f>
        <v>0</v>
      </c>
      <c r="K240" s="247"/>
      <c r="L240" s="39"/>
      <c r="M240" s="157" t="s">
        <v>1</v>
      </c>
      <c r="N240" s="234" t="s">
        <v>39</v>
      </c>
      <c r="O240" s="248">
        <v>0</v>
      </c>
      <c r="P240" s="248">
        <f t="shared" ref="P240:P284" si="51">O240*H240</f>
        <v>0</v>
      </c>
      <c r="Q240" s="248">
        <v>0</v>
      </c>
      <c r="R240" s="248">
        <f t="shared" ref="R240:R284" si="52">Q240*H240</f>
        <v>0</v>
      </c>
      <c r="S240" s="248">
        <v>0</v>
      </c>
      <c r="T240" s="160">
        <f t="shared" ref="T240:T284" si="53">S240*H240</f>
        <v>0</v>
      </c>
      <c r="AR240" s="161" t="s">
        <v>202</v>
      </c>
      <c r="AT240" s="161" t="s">
        <v>140</v>
      </c>
      <c r="AU240" s="161" t="s">
        <v>86</v>
      </c>
      <c r="AY240" s="211" t="s">
        <v>138</v>
      </c>
      <c r="BE240" s="249">
        <f t="shared" ref="BE240:BE284" si="54">IF(N240="základná",J240,0)</f>
        <v>0</v>
      </c>
      <c r="BF240" s="249">
        <f t="shared" ref="BF240:BF284" si="55">IF(N240="znížená",J240,0)</f>
        <v>0</v>
      </c>
      <c r="BG240" s="249">
        <f t="shared" ref="BG240:BG284" si="56">IF(N240="zákl. prenesená",J240,0)</f>
        <v>0</v>
      </c>
      <c r="BH240" s="249">
        <f t="shared" ref="BH240:BH284" si="57">IF(N240="zníž. prenesená",J240,0)</f>
        <v>0</v>
      </c>
      <c r="BI240" s="249">
        <f t="shared" ref="BI240:BI284" si="58">IF(N240="nulová",J240,0)</f>
        <v>0</v>
      </c>
      <c r="BJ240" s="211" t="s">
        <v>86</v>
      </c>
      <c r="BK240" s="249">
        <f t="shared" ref="BK240:BK284" si="59">ROUND(I240*H240,2)</f>
        <v>0</v>
      </c>
      <c r="BL240" s="211" t="s">
        <v>202</v>
      </c>
      <c r="BM240" s="161" t="s">
        <v>2747</v>
      </c>
    </row>
    <row r="241" spans="2:65" s="2" customFormat="1" ht="16.5" customHeight="1">
      <c r="B241" s="246"/>
      <c r="C241" s="150" t="s">
        <v>529</v>
      </c>
      <c r="D241" s="150" t="s">
        <v>140</v>
      </c>
      <c r="E241" s="151" t="s">
        <v>2748</v>
      </c>
      <c r="F241" s="152" t="s">
        <v>2749</v>
      </c>
      <c r="G241" s="153" t="s">
        <v>1473</v>
      </c>
      <c r="H241" s="188">
        <v>0</v>
      </c>
      <c r="I241" s="155"/>
      <c r="J241" s="155">
        <f t="shared" si="50"/>
        <v>0</v>
      </c>
      <c r="K241" s="247"/>
      <c r="L241" s="39"/>
      <c r="M241" s="157" t="s">
        <v>1</v>
      </c>
      <c r="N241" s="234" t="s">
        <v>39</v>
      </c>
      <c r="O241" s="248">
        <v>0</v>
      </c>
      <c r="P241" s="248">
        <f t="shared" si="51"/>
        <v>0</v>
      </c>
      <c r="Q241" s="248">
        <v>0</v>
      </c>
      <c r="R241" s="248">
        <f t="shared" si="52"/>
        <v>0</v>
      </c>
      <c r="S241" s="248">
        <v>0</v>
      </c>
      <c r="T241" s="160">
        <f t="shared" si="53"/>
        <v>0</v>
      </c>
      <c r="AR241" s="161" t="s">
        <v>202</v>
      </c>
      <c r="AT241" s="161" t="s">
        <v>140</v>
      </c>
      <c r="AU241" s="161" t="s">
        <v>86</v>
      </c>
      <c r="AY241" s="211" t="s">
        <v>138</v>
      </c>
      <c r="BE241" s="249">
        <f t="shared" si="54"/>
        <v>0</v>
      </c>
      <c r="BF241" s="249">
        <f t="shared" si="55"/>
        <v>0</v>
      </c>
      <c r="BG241" s="249">
        <f t="shared" si="56"/>
        <v>0</v>
      </c>
      <c r="BH241" s="249">
        <f t="shared" si="57"/>
        <v>0</v>
      </c>
      <c r="BI241" s="249">
        <f t="shared" si="58"/>
        <v>0</v>
      </c>
      <c r="BJ241" s="211" t="s">
        <v>86</v>
      </c>
      <c r="BK241" s="249">
        <f t="shared" si="59"/>
        <v>0</v>
      </c>
      <c r="BL241" s="211" t="s">
        <v>202</v>
      </c>
      <c r="BM241" s="161" t="s">
        <v>2750</v>
      </c>
    </row>
    <row r="242" spans="2:65" s="2" customFormat="1" ht="21.75" customHeight="1">
      <c r="B242" s="246"/>
      <c r="C242" s="150" t="s">
        <v>533</v>
      </c>
      <c r="D242" s="150" t="s">
        <v>140</v>
      </c>
      <c r="E242" s="151" t="s">
        <v>2751</v>
      </c>
      <c r="F242" s="152" t="s">
        <v>2752</v>
      </c>
      <c r="G242" s="153" t="s">
        <v>1473</v>
      </c>
      <c r="H242" s="188">
        <v>0</v>
      </c>
      <c r="I242" s="155"/>
      <c r="J242" s="155">
        <f t="shared" si="50"/>
        <v>0</v>
      </c>
      <c r="K242" s="247"/>
      <c r="L242" s="39"/>
      <c r="M242" s="157" t="s">
        <v>1</v>
      </c>
      <c r="N242" s="234" t="s">
        <v>39</v>
      </c>
      <c r="O242" s="248">
        <v>0</v>
      </c>
      <c r="P242" s="248">
        <f t="shared" si="51"/>
        <v>0</v>
      </c>
      <c r="Q242" s="248">
        <v>0</v>
      </c>
      <c r="R242" s="248">
        <f t="shared" si="52"/>
        <v>0</v>
      </c>
      <c r="S242" s="248">
        <v>0</v>
      </c>
      <c r="T242" s="160">
        <f t="shared" si="53"/>
        <v>0</v>
      </c>
      <c r="AR242" s="161" t="s">
        <v>202</v>
      </c>
      <c r="AT242" s="161" t="s">
        <v>140</v>
      </c>
      <c r="AU242" s="161" t="s">
        <v>86</v>
      </c>
      <c r="AY242" s="211" t="s">
        <v>138</v>
      </c>
      <c r="BE242" s="249">
        <f t="shared" si="54"/>
        <v>0</v>
      </c>
      <c r="BF242" s="249">
        <f t="shared" si="55"/>
        <v>0</v>
      </c>
      <c r="BG242" s="249">
        <f t="shared" si="56"/>
        <v>0</v>
      </c>
      <c r="BH242" s="249">
        <f t="shared" si="57"/>
        <v>0</v>
      </c>
      <c r="BI242" s="249">
        <f t="shared" si="58"/>
        <v>0</v>
      </c>
      <c r="BJ242" s="211" t="s">
        <v>86</v>
      </c>
      <c r="BK242" s="249">
        <f t="shared" si="59"/>
        <v>0</v>
      </c>
      <c r="BL242" s="211" t="s">
        <v>202</v>
      </c>
      <c r="BM242" s="161" t="s">
        <v>2753</v>
      </c>
    </row>
    <row r="243" spans="2:65" s="2" customFormat="1" ht="16.5" customHeight="1">
      <c r="B243" s="246"/>
      <c r="C243" s="150" t="s">
        <v>537</v>
      </c>
      <c r="D243" s="150" t="s">
        <v>140</v>
      </c>
      <c r="E243" s="151" t="s">
        <v>2754</v>
      </c>
      <c r="F243" s="152" t="s">
        <v>2755</v>
      </c>
      <c r="G243" s="153" t="s">
        <v>148</v>
      </c>
      <c r="H243" s="188">
        <v>0</v>
      </c>
      <c r="I243" s="155"/>
      <c r="J243" s="155">
        <f t="shared" si="50"/>
        <v>0</v>
      </c>
      <c r="K243" s="247"/>
      <c r="L243" s="39"/>
      <c r="M243" s="157" t="s">
        <v>1</v>
      </c>
      <c r="N243" s="234" t="s">
        <v>39</v>
      </c>
      <c r="O243" s="248">
        <v>0</v>
      </c>
      <c r="P243" s="248">
        <f t="shared" si="51"/>
        <v>0</v>
      </c>
      <c r="Q243" s="248">
        <v>0</v>
      </c>
      <c r="R243" s="248">
        <f t="shared" si="52"/>
        <v>0</v>
      </c>
      <c r="S243" s="248">
        <v>0</v>
      </c>
      <c r="T243" s="160">
        <f t="shared" si="53"/>
        <v>0</v>
      </c>
      <c r="AR243" s="161" t="s">
        <v>202</v>
      </c>
      <c r="AT243" s="161" t="s">
        <v>140</v>
      </c>
      <c r="AU243" s="161" t="s">
        <v>86</v>
      </c>
      <c r="AY243" s="211" t="s">
        <v>138</v>
      </c>
      <c r="BE243" s="249">
        <f t="shared" si="54"/>
        <v>0</v>
      </c>
      <c r="BF243" s="249">
        <f t="shared" si="55"/>
        <v>0</v>
      </c>
      <c r="BG243" s="249">
        <f t="shared" si="56"/>
        <v>0</v>
      </c>
      <c r="BH243" s="249">
        <f t="shared" si="57"/>
        <v>0</v>
      </c>
      <c r="BI243" s="249">
        <f t="shared" si="58"/>
        <v>0</v>
      </c>
      <c r="BJ243" s="211" t="s">
        <v>86</v>
      </c>
      <c r="BK243" s="249">
        <f t="shared" si="59"/>
        <v>0</v>
      </c>
      <c r="BL243" s="211" t="s">
        <v>202</v>
      </c>
      <c r="BM243" s="161" t="s">
        <v>2756</v>
      </c>
    </row>
    <row r="244" spans="2:65" s="2" customFormat="1" ht="21.75" customHeight="1">
      <c r="B244" s="246"/>
      <c r="C244" s="163" t="s">
        <v>541</v>
      </c>
      <c r="D244" s="163" t="s">
        <v>322</v>
      </c>
      <c r="E244" s="164" t="s">
        <v>2757</v>
      </c>
      <c r="F244" s="165" t="s">
        <v>2758</v>
      </c>
      <c r="G244" s="166" t="s">
        <v>1473</v>
      </c>
      <c r="H244" s="189">
        <v>0</v>
      </c>
      <c r="I244" s="168"/>
      <c r="J244" s="168">
        <f t="shared" si="50"/>
        <v>0</v>
      </c>
      <c r="K244" s="169"/>
      <c r="L244" s="170"/>
      <c r="M244" s="171" t="s">
        <v>1</v>
      </c>
      <c r="N244" s="251" t="s">
        <v>39</v>
      </c>
      <c r="O244" s="248">
        <v>0</v>
      </c>
      <c r="P244" s="248">
        <f t="shared" si="51"/>
        <v>0</v>
      </c>
      <c r="Q244" s="248">
        <v>0</v>
      </c>
      <c r="R244" s="248">
        <f t="shared" si="52"/>
        <v>0</v>
      </c>
      <c r="S244" s="248">
        <v>0</v>
      </c>
      <c r="T244" s="160">
        <f t="shared" si="53"/>
        <v>0</v>
      </c>
      <c r="AR244" s="161" t="s">
        <v>267</v>
      </c>
      <c r="AT244" s="161" t="s">
        <v>322</v>
      </c>
      <c r="AU244" s="161" t="s">
        <v>86</v>
      </c>
      <c r="AY244" s="211" t="s">
        <v>138</v>
      </c>
      <c r="BE244" s="249">
        <f t="shared" si="54"/>
        <v>0</v>
      </c>
      <c r="BF244" s="249">
        <f t="shared" si="55"/>
        <v>0</v>
      </c>
      <c r="BG244" s="249">
        <f t="shared" si="56"/>
        <v>0</v>
      </c>
      <c r="BH244" s="249">
        <f t="shared" si="57"/>
        <v>0</v>
      </c>
      <c r="BI244" s="249">
        <f t="shared" si="58"/>
        <v>0</v>
      </c>
      <c r="BJ244" s="211" t="s">
        <v>86</v>
      </c>
      <c r="BK244" s="249">
        <f t="shared" si="59"/>
        <v>0</v>
      </c>
      <c r="BL244" s="211" t="s">
        <v>202</v>
      </c>
      <c r="BM244" s="161" t="s">
        <v>2759</v>
      </c>
    </row>
    <row r="245" spans="2:65" s="2" customFormat="1" ht="21.75" customHeight="1">
      <c r="B245" s="246"/>
      <c r="C245" s="163" t="s">
        <v>543</v>
      </c>
      <c r="D245" s="163" t="s">
        <v>322</v>
      </c>
      <c r="E245" s="164" t="s">
        <v>2760</v>
      </c>
      <c r="F245" s="165" t="s">
        <v>2761</v>
      </c>
      <c r="G245" s="166" t="s">
        <v>1473</v>
      </c>
      <c r="H245" s="189">
        <v>0</v>
      </c>
      <c r="I245" s="168"/>
      <c r="J245" s="168">
        <f t="shared" si="50"/>
        <v>0</v>
      </c>
      <c r="K245" s="169"/>
      <c r="L245" s="170"/>
      <c r="M245" s="171" t="s">
        <v>1</v>
      </c>
      <c r="N245" s="251" t="s">
        <v>39</v>
      </c>
      <c r="O245" s="248">
        <v>0</v>
      </c>
      <c r="P245" s="248">
        <f t="shared" si="51"/>
        <v>0</v>
      </c>
      <c r="Q245" s="248">
        <v>0</v>
      </c>
      <c r="R245" s="248">
        <f t="shared" si="52"/>
        <v>0</v>
      </c>
      <c r="S245" s="248">
        <v>0</v>
      </c>
      <c r="T245" s="160">
        <f t="shared" si="53"/>
        <v>0</v>
      </c>
      <c r="AR245" s="161" t="s">
        <v>267</v>
      </c>
      <c r="AT245" s="161" t="s">
        <v>322</v>
      </c>
      <c r="AU245" s="161" t="s">
        <v>86</v>
      </c>
      <c r="AY245" s="211" t="s">
        <v>138</v>
      </c>
      <c r="BE245" s="249">
        <f t="shared" si="54"/>
        <v>0</v>
      </c>
      <c r="BF245" s="249">
        <f t="shared" si="55"/>
        <v>0</v>
      </c>
      <c r="BG245" s="249">
        <f t="shared" si="56"/>
        <v>0</v>
      </c>
      <c r="BH245" s="249">
        <f t="shared" si="57"/>
        <v>0</v>
      </c>
      <c r="BI245" s="249">
        <f t="shared" si="58"/>
        <v>0</v>
      </c>
      <c r="BJ245" s="211" t="s">
        <v>86</v>
      </c>
      <c r="BK245" s="249">
        <f t="shared" si="59"/>
        <v>0</v>
      </c>
      <c r="BL245" s="211" t="s">
        <v>202</v>
      </c>
      <c r="BM245" s="161" t="s">
        <v>2762</v>
      </c>
    </row>
    <row r="246" spans="2:65" s="2" customFormat="1" ht="21.75" customHeight="1">
      <c r="B246" s="246"/>
      <c r="C246" s="163" t="s">
        <v>547</v>
      </c>
      <c r="D246" s="163" t="s">
        <v>322</v>
      </c>
      <c r="E246" s="164" t="s">
        <v>2763</v>
      </c>
      <c r="F246" s="165" t="s">
        <v>2764</v>
      </c>
      <c r="G246" s="166" t="s">
        <v>1473</v>
      </c>
      <c r="H246" s="189">
        <v>0</v>
      </c>
      <c r="I246" s="168"/>
      <c r="J246" s="168">
        <f t="shared" si="50"/>
        <v>0</v>
      </c>
      <c r="K246" s="169"/>
      <c r="L246" s="170"/>
      <c r="M246" s="171" t="s">
        <v>1</v>
      </c>
      <c r="N246" s="251" t="s">
        <v>39</v>
      </c>
      <c r="O246" s="248">
        <v>0</v>
      </c>
      <c r="P246" s="248">
        <f t="shared" si="51"/>
        <v>0</v>
      </c>
      <c r="Q246" s="248">
        <v>0</v>
      </c>
      <c r="R246" s="248">
        <f t="shared" si="52"/>
        <v>0</v>
      </c>
      <c r="S246" s="248">
        <v>0</v>
      </c>
      <c r="T246" s="160">
        <f t="shared" si="53"/>
        <v>0</v>
      </c>
      <c r="AR246" s="161" t="s">
        <v>267</v>
      </c>
      <c r="AT246" s="161" t="s">
        <v>322</v>
      </c>
      <c r="AU246" s="161" t="s">
        <v>86</v>
      </c>
      <c r="AY246" s="211" t="s">
        <v>138</v>
      </c>
      <c r="BE246" s="249">
        <f t="shared" si="54"/>
        <v>0</v>
      </c>
      <c r="BF246" s="249">
        <f t="shared" si="55"/>
        <v>0</v>
      </c>
      <c r="BG246" s="249">
        <f t="shared" si="56"/>
        <v>0</v>
      </c>
      <c r="BH246" s="249">
        <f t="shared" si="57"/>
        <v>0</v>
      </c>
      <c r="BI246" s="249">
        <f t="shared" si="58"/>
        <v>0</v>
      </c>
      <c r="BJ246" s="211" t="s">
        <v>86</v>
      </c>
      <c r="BK246" s="249">
        <f t="shared" si="59"/>
        <v>0</v>
      </c>
      <c r="BL246" s="211" t="s">
        <v>202</v>
      </c>
      <c r="BM246" s="161" t="s">
        <v>2765</v>
      </c>
    </row>
    <row r="247" spans="2:65" s="2" customFormat="1" ht="21.75" customHeight="1">
      <c r="B247" s="246"/>
      <c r="C247" s="163" t="s">
        <v>551</v>
      </c>
      <c r="D247" s="163" t="s">
        <v>322</v>
      </c>
      <c r="E247" s="164" t="s">
        <v>2766</v>
      </c>
      <c r="F247" s="165" t="s">
        <v>2767</v>
      </c>
      <c r="G247" s="166" t="s">
        <v>1473</v>
      </c>
      <c r="H247" s="189">
        <v>0</v>
      </c>
      <c r="I247" s="168"/>
      <c r="J247" s="168">
        <f t="shared" si="50"/>
        <v>0</v>
      </c>
      <c r="K247" s="169"/>
      <c r="L247" s="170"/>
      <c r="M247" s="171" t="s">
        <v>1</v>
      </c>
      <c r="N247" s="251" t="s">
        <v>39</v>
      </c>
      <c r="O247" s="248">
        <v>0</v>
      </c>
      <c r="P247" s="248">
        <f t="shared" si="51"/>
        <v>0</v>
      </c>
      <c r="Q247" s="248">
        <v>0</v>
      </c>
      <c r="R247" s="248">
        <f t="shared" si="52"/>
        <v>0</v>
      </c>
      <c r="S247" s="248">
        <v>0</v>
      </c>
      <c r="T247" s="160">
        <f t="shared" si="53"/>
        <v>0</v>
      </c>
      <c r="AR247" s="161" t="s">
        <v>267</v>
      </c>
      <c r="AT247" s="161" t="s">
        <v>322</v>
      </c>
      <c r="AU247" s="161" t="s">
        <v>86</v>
      </c>
      <c r="AY247" s="211" t="s">
        <v>138</v>
      </c>
      <c r="BE247" s="249">
        <f t="shared" si="54"/>
        <v>0</v>
      </c>
      <c r="BF247" s="249">
        <f t="shared" si="55"/>
        <v>0</v>
      </c>
      <c r="BG247" s="249">
        <f t="shared" si="56"/>
        <v>0</v>
      </c>
      <c r="BH247" s="249">
        <f t="shared" si="57"/>
        <v>0</v>
      </c>
      <c r="BI247" s="249">
        <f t="shared" si="58"/>
        <v>0</v>
      </c>
      <c r="BJ247" s="211" t="s">
        <v>86</v>
      </c>
      <c r="BK247" s="249">
        <f t="shared" si="59"/>
        <v>0</v>
      </c>
      <c r="BL247" s="211" t="s">
        <v>202</v>
      </c>
      <c r="BM247" s="161" t="s">
        <v>2768</v>
      </c>
    </row>
    <row r="248" spans="2:65" s="2" customFormat="1" ht="21.75" customHeight="1">
      <c r="B248" s="246"/>
      <c r="C248" s="163" t="s">
        <v>555</v>
      </c>
      <c r="D248" s="163" t="s">
        <v>322</v>
      </c>
      <c r="E248" s="164" t="s">
        <v>2769</v>
      </c>
      <c r="F248" s="165" t="s">
        <v>2770</v>
      </c>
      <c r="G248" s="166" t="s">
        <v>1473</v>
      </c>
      <c r="H248" s="189">
        <v>0</v>
      </c>
      <c r="I248" s="168"/>
      <c r="J248" s="168">
        <f t="shared" si="50"/>
        <v>0</v>
      </c>
      <c r="K248" s="169"/>
      <c r="L248" s="170"/>
      <c r="M248" s="171" t="s">
        <v>1</v>
      </c>
      <c r="N248" s="251" t="s">
        <v>39</v>
      </c>
      <c r="O248" s="248">
        <v>0</v>
      </c>
      <c r="P248" s="248">
        <f t="shared" si="51"/>
        <v>0</v>
      </c>
      <c r="Q248" s="248">
        <v>0</v>
      </c>
      <c r="R248" s="248">
        <f t="shared" si="52"/>
        <v>0</v>
      </c>
      <c r="S248" s="248">
        <v>0</v>
      </c>
      <c r="T248" s="160">
        <f t="shared" si="53"/>
        <v>0</v>
      </c>
      <c r="AR248" s="161" t="s">
        <v>267</v>
      </c>
      <c r="AT248" s="161" t="s">
        <v>322</v>
      </c>
      <c r="AU248" s="161" t="s">
        <v>86</v>
      </c>
      <c r="AY248" s="211" t="s">
        <v>138</v>
      </c>
      <c r="BE248" s="249">
        <f t="shared" si="54"/>
        <v>0</v>
      </c>
      <c r="BF248" s="249">
        <f t="shared" si="55"/>
        <v>0</v>
      </c>
      <c r="BG248" s="249">
        <f t="shared" si="56"/>
        <v>0</v>
      </c>
      <c r="BH248" s="249">
        <f t="shared" si="57"/>
        <v>0</v>
      </c>
      <c r="BI248" s="249">
        <f t="shared" si="58"/>
        <v>0</v>
      </c>
      <c r="BJ248" s="211" t="s">
        <v>86</v>
      </c>
      <c r="BK248" s="249">
        <f t="shared" si="59"/>
        <v>0</v>
      </c>
      <c r="BL248" s="211" t="s">
        <v>202</v>
      </c>
      <c r="BM248" s="161" t="s">
        <v>2771</v>
      </c>
    </row>
    <row r="249" spans="2:65" s="2" customFormat="1" ht="21.75" customHeight="1">
      <c r="B249" s="246"/>
      <c r="C249" s="163" t="s">
        <v>559</v>
      </c>
      <c r="D249" s="163" t="s">
        <v>322</v>
      </c>
      <c r="E249" s="164" t="s">
        <v>2772</v>
      </c>
      <c r="F249" s="165" t="s">
        <v>2773</v>
      </c>
      <c r="G249" s="166" t="s">
        <v>1473</v>
      </c>
      <c r="H249" s="189">
        <v>0</v>
      </c>
      <c r="I249" s="168"/>
      <c r="J249" s="168">
        <f t="shared" si="50"/>
        <v>0</v>
      </c>
      <c r="K249" s="169"/>
      <c r="L249" s="170"/>
      <c r="M249" s="171" t="s">
        <v>1</v>
      </c>
      <c r="N249" s="251" t="s">
        <v>39</v>
      </c>
      <c r="O249" s="248">
        <v>0</v>
      </c>
      <c r="P249" s="248">
        <f t="shared" si="51"/>
        <v>0</v>
      </c>
      <c r="Q249" s="248">
        <v>0</v>
      </c>
      <c r="R249" s="248">
        <f t="shared" si="52"/>
        <v>0</v>
      </c>
      <c r="S249" s="248">
        <v>0</v>
      </c>
      <c r="T249" s="160">
        <f t="shared" si="53"/>
        <v>0</v>
      </c>
      <c r="AR249" s="161" t="s">
        <v>267</v>
      </c>
      <c r="AT249" s="161" t="s">
        <v>322</v>
      </c>
      <c r="AU249" s="161" t="s">
        <v>86</v>
      </c>
      <c r="AY249" s="211" t="s">
        <v>138</v>
      </c>
      <c r="BE249" s="249">
        <f t="shared" si="54"/>
        <v>0</v>
      </c>
      <c r="BF249" s="249">
        <f t="shared" si="55"/>
        <v>0</v>
      </c>
      <c r="BG249" s="249">
        <f t="shared" si="56"/>
        <v>0</v>
      </c>
      <c r="BH249" s="249">
        <f t="shared" si="57"/>
        <v>0</v>
      </c>
      <c r="BI249" s="249">
        <f t="shared" si="58"/>
        <v>0</v>
      </c>
      <c r="BJ249" s="211" t="s">
        <v>86</v>
      </c>
      <c r="BK249" s="249">
        <f t="shared" si="59"/>
        <v>0</v>
      </c>
      <c r="BL249" s="211" t="s">
        <v>202</v>
      </c>
      <c r="BM249" s="161" t="s">
        <v>2774</v>
      </c>
    </row>
    <row r="250" spans="2:65" s="2" customFormat="1" ht="21.75" customHeight="1">
      <c r="B250" s="246"/>
      <c r="C250" s="163" t="s">
        <v>563</v>
      </c>
      <c r="D250" s="163" t="s">
        <v>322</v>
      </c>
      <c r="E250" s="164" t="s">
        <v>2775</v>
      </c>
      <c r="F250" s="165" t="s">
        <v>2776</v>
      </c>
      <c r="G250" s="166" t="s">
        <v>1473</v>
      </c>
      <c r="H250" s="189">
        <v>0</v>
      </c>
      <c r="I250" s="168"/>
      <c r="J250" s="168">
        <f t="shared" si="50"/>
        <v>0</v>
      </c>
      <c r="K250" s="169"/>
      <c r="L250" s="170"/>
      <c r="M250" s="171" t="s">
        <v>1</v>
      </c>
      <c r="N250" s="251" t="s">
        <v>39</v>
      </c>
      <c r="O250" s="248">
        <v>0</v>
      </c>
      <c r="P250" s="248">
        <f t="shared" si="51"/>
        <v>0</v>
      </c>
      <c r="Q250" s="248">
        <v>0</v>
      </c>
      <c r="R250" s="248">
        <f t="shared" si="52"/>
        <v>0</v>
      </c>
      <c r="S250" s="248">
        <v>0</v>
      </c>
      <c r="T250" s="160">
        <f t="shared" si="53"/>
        <v>0</v>
      </c>
      <c r="AR250" s="161" t="s">
        <v>267</v>
      </c>
      <c r="AT250" s="161" t="s">
        <v>322</v>
      </c>
      <c r="AU250" s="161" t="s">
        <v>86</v>
      </c>
      <c r="AY250" s="211" t="s">
        <v>138</v>
      </c>
      <c r="BE250" s="249">
        <f t="shared" si="54"/>
        <v>0</v>
      </c>
      <c r="BF250" s="249">
        <f t="shared" si="55"/>
        <v>0</v>
      </c>
      <c r="BG250" s="249">
        <f t="shared" si="56"/>
        <v>0</v>
      </c>
      <c r="BH250" s="249">
        <f t="shared" si="57"/>
        <v>0</v>
      </c>
      <c r="BI250" s="249">
        <f t="shared" si="58"/>
        <v>0</v>
      </c>
      <c r="BJ250" s="211" t="s">
        <v>86</v>
      </c>
      <c r="BK250" s="249">
        <f t="shared" si="59"/>
        <v>0</v>
      </c>
      <c r="BL250" s="211" t="s">
        <v>202</v>
      </c>
      <c r="BM250" s="161" t="s">
        <v>2777</v>
      </c>
    </row>
    <row r="251" spans="2:65" s="2" customFormat="1" ht="21.75" customHeight="1">
      <c r="B251" s="246"/>
      <c r="C251" s="163" t="s">
        <v>567</v>
      </c>
      <c r="D251" s="163" t="s">
        <v>322</v>
      </c>
      <c r="E251" s="164" t="s">
        <v>2778</v>
      </c>
      <c r="F251" s="165" t="s">
        <v>2779</v>
      </c>
      <c r="G251" s="166" t="s">
        <v>1473</v>
      </c>
      <c r="H251" s="189">
        <v>0</v>
      </c>
      <c r="I251" s="168"/>
      <c r="J251" s="168">
        <f t="shared" si="50"/>
        <v>0</v>
      </c>
      <c r="K251" s="169"/>
      <c r="L251" s="170"/>
      <c r="M251" s="171" t="s">
        <v>1</v>
      </c>
      <c r="N251" s="251" t="s">
        <v>39</v>
      </c>
      <c r="O251" s="248">
        <v>0</v>
      </c>
      <c r="P251" s="248">
        <f t="shared" si="51"/>
        <v>0</v>
      </c>
      <c r="Q251" s="248">
        <v>0</v>
      </c>
      <c r="R251" s="248">
        <f t="shared" si="52"/>
        <v>0</v>
      </c>
      <c r="S251" s="248">
        <v>0</v>
      </c>
      <c r="T251" s="160">
        <f t="shared" si="53"/>
        <v>0</v>
      </c>
      <c r="AR251" s="161" t="s">
        <v>267</v>
      </c>
      <c r="AT251" s="161" t="s">
        <v>322</v>
      </c>
      <c r="AU251" s="161" t="s">
        <v>86</v>
      </c>
      <c r="AY251" s="211" t="s">
        <v>138</v>
      </c>
      <c r="BE251" s="249">
        <f t="shared" si="54"/>
        <v>0</v>
      </c>
      <c r="BF251" s="249">
        <f t="shared" si="55"/>
        <v>0</v>
      </c>
      <c r="BG251" s="249">
        <f t="shared" si="56"/>
        <v>0</v>
      </c>
      <c r="BH251" s="249">
        <f t="shared" si="57"/>
        <v>0</v>
      </c>
      <c r="BI251" s="249">
        <f t="shared" si="58"/>
        <v>0</v>
      </c>
      <c r="BJ251" s="211" t="s">
        <v>86</v>
      </c>
      <c r="BK251" s="249">
        <f t="shared" si="59"/>
        <v>0</v>
      </c>
      <c r="BL251" s="211" t="s">
        <v>202</v>
      </c>
      <c r="BM251" s="161" t="s">
        <v>2780</v>
      </c>
    </row>
    <row r="252" spans="2:65" s="2" customFormat="1" ht="21.75" customHeight="1">
      <c r="B252" s="246"/>
      <c r="C252" s="163" t="s">
        <v>571</v>
      </c>
      <c r="D252" s="163" t="s">
        <v>322</v>
      </c>
      <c r="E252" s="164" t="s">
        <v>2781</v>
      </c>
      <c r="F252" s="165" t="s">
        <v>2782</v>
      </c>
      <c r="G252" s="166" t="s">
        <v>1473</v>
      </c>
      <c r="H252" s="189">
        <v>0</v>
      </c>
      <c r="I252" s="168"/>
      <c r="J252" s="168">
        <f t="shared" si="50"/>
        <v>0</v>
      </c>
      <c r="K252" s="169"/>
      <c r="L252" s="170"/>
      <c r="M252" s="171" t="s">
        <v>1</v>
      </c>
      <c r="N252" s="251" t="s">
        <v>39</v>
      </c>
      <c r="O252" s="248">
        <v>0</v>
      </c>
      <c r="P252" s="248">
        <f t="shared" si="51"/>
        <v>0</v>
      </c>
      <c r="Q252" s="248">
        <v>0</v>
      </c>
      <c r="R252" s="248">
        <f t="shared" si="52"/>
        <v>0</v>
      </c>
      <c r="S252" s="248">
        <v>0</v>
      </c>
      <c r="T252" s="160">
        <f t="shared" si="53"/>
        <v>0</v>
      </c>
      <c r="AR252" s="161" t="s">
        <v>267</v>
      </c>
      <c r="AT252" s="161" t="s">
        <v>322</v>
      </c>
      <c r="AU252" s="161" t="s">
        <v>86</v>
      </c>
      <c r="AY252" s="211" t="s">
        <v>138</v>
      </c>
      <c r="BE252" s="249">
        <f t="shared" si="54"/>
        <v>0</v>
      </c>
      <c r="BF252" s="249">
        <f t="shared" si="55"/>
        <v>0</v>
      </c>
      <c r="BG252" s="249">
        <f t="shared" si="56"/>
        <v>0</v>
      </c>
      <c r="BH252" s="249">
        <f t="shared" si="57"/>
        <v>0</v>
      </c>
      <c r="BI252" s="249">
        <f t="shared" si="58"/>
        <v>0</v>
      </c>
      <c r="BJ252" s="211" t="s">
        <v>86</v>
      </c>
      <c r="BK252" s="249">
        <f t="shared" si="59"/>
        <v>0</v>
      </c>
      <c r="BL252" s="211" t="s">
        <v>202</v>
      </c>
      <c r="BM252" s="161" t="s">
        <v>2783</v>
      </c>
    </row>
    <row r="253" spans="2:65" s="2" customFormat="1" ht="21.75" customHeight="1">
      <c r="B253" s="246"/>
      <c r="C253" s="163" t="s">
        <v>575</v>
      </c>
      <c r="D253" s="163" t="s">
        <v>322</v>
      </c>
      <c r="E253" s="164" t="s">
        <v>2784</v>
      </c>
      <c r="F253" s="165" t="s">
        <v>2785</v>
      </c>
      <c r="G253" s="166" t="s">
        <v>1473</v>
      </c>
      <c r="H253" s="189">
        <v>0</v>
      </c>
      <c r="I253" s="168"/>
      <c r="J253" s="168">
        <f t="shared" si="50"/>
        <v>0</v>
      </c>
      <c r="K253" s="169"/>
      <c r="L253" s="170"/>
      <c r="M253" s="171" t="s">
        <v>1</v>
      </c>
      <c r="N253" s="251" t="s">
        <v>39</v>
      </c>
      <c r="O253" s="248">
        <v>0</v>
      </c>
      <c r="P253" s="248">
        <f t="shared" si="51"/>
        <v>0</v>
      </c>
      <c r="Q253" s="248">
        <v>0</v>
      </c>
      <c r="R253" s="248">
        <f t="shared" si="52"/>
        <v>0</v>
      </c>
      <c r="S253" s="248">
        <v>0</v>
      </c>
      <c r="T253" s="160">
        <f t="shared" si="53"/>
        <v>0</v>
      </c>
      <c r="AR253" s="161" t="s">
        <v>267</v>
      </c>
      <c r="AT253" s="161" t="s">
        <v>322</v>
      </c>
      <c r="AU253" s="161" t="s">
        <v>86</v>
      </c>
      <c r="AY253" s="211" t="s">
        <v>138</v>
      </c>
      <c r="BE253" s="249">
        <f t="shared" si="54"/>
        <v>0</v>
      </c>
      <c r="BF253" s="249">
        <f t="shared" si="55"/>
        <v>0</v>
      </c>
      <c r="BG253" s="249">
        <f t="shared" si="56"/>
        <v>0</v>
      </c>
      <c r="BH253" s="249">
        <f t="shared" si="57"/>
        <v>0</v>
      </c>
      <c r="BI253" s="249">
        <f t="shared" si="58"/>
        <v>0</v>
      </c>
      <c r="BJ253" s="211" t="s">
        <v>86</v>
      </c>
      <c r="BK253" s="249">
        <f t="shared" si="59"/>
        <v>0</v>
      </c>
      <c r="BL253" s="211" t="s">
        <v>202</v>
      </c>
      <c r="BM253" s="161" t="s">
        <v>2786</v>
      </c>
    </row>
    <row r="254" spans="2:65" s="2" customFormat="1" ht="21.75" customHeight="1">
      <c r="B254" s="246"/>
      <c r="C254" s="150" t="s">
        <v>579</v>
      </c>
      <c r="D254" s="150" t="s">
        <v>140</v>
      </c>
      <c r="E254" s="151" t="s">
        <v>2787</v>
      </c>
      <c r="F254" s="152" t="s">
        <v>2788</v>
      </c>
      <c r="G254" s="153" t="s">
        <v>148</v>
      </c>
      <c r="H254" s="188">
        <v>0</v>
      </c>
      <c r="I254" s="155"/>
      <c r="J254" s="155">
        <f t="shared" si="50"/>
        <v>0</v>
      </c>
      <c r="K254" s="247"/>
      <c r="L254" s="39"/>
      <c r="M254" s="157" t="s">
        <v>1</v>
      </c>
      <c r="N254" s="234" t="s">
        <v>39</v>
      </c>
      <c r="O254" s="248">
        <v>0</v>
      </c>
      <c r="P254" s="248">
        <f t="shared" si="51"/>
        <v>0</v>
      </c>
      <c r="Q254" s="248">
        <v>0</v>
      </c>
      <c r="R254" s="248">
        <f t="shared" si="52"/>
        <v>0</v>
      </c>
      <c r="S254" s="248">
        <v>0</v>
      </c>
      <c r="T254" s="160">
        <f t="shared" si="53"/>
        <v>0</v>
      </c>
      <c r="AR254" s="161" t="s">
        <v>202</v>
      </c>
      <c r="AT254" s="161" t="s">
        <v>140</v>
      </c>
      <c r="AU254" s="161" t="s">
        <v>86</v>
      </c>
      <c r="AY254" s="211" t="s">
        <v>138</v>
      </c>
      <c r="BE254" s="249">
        <f t="shared" si="54"/>
        <v>0</v>
      </c>
      <c r="BF254" s="249">
        <f t="shared" si="55"/>
        <v>0</v>
      </c>
      <c r="BG254" s="249">
        <f t="shared" si="56"/>
        <v>0</v>
      </c>
      <c r="BH254" s="249">
        <f t="shared" si="57"/>
        <v>0</v>
      </c>
      <c r="BI254" s="249">
        <f t="shared" si="58"/>
        <v>0</v>
      </c>
      <c r="BJ254" s="211" t="s">
        <v>86</v>
      </c>
      <c r="BK254" s="249">
        <f t="shared" si="59"/>
        <v>0</v>
      </c>
      <c r="BL254" s="211" t="s">
        <v>202</v>
      </c>
      <c r="BM254" s="161" t="s">
        <v>2789</v>
      </c>
    </row>
    <row r="255" spans="2:65" s="2" customFormat="1" ht="16.5" customHeight="1">
      <c r="B255" s="246"/>
      <c r="C255" s="150" t="s">
        <v>583</v>
      </c>
      <c r="D255" s="150" t="s">
        <v>140</v>
      </c>
      <c r="E255" s="151" t="s">
        <v>2790</v>
      </c>
      <c r="F255" s="152" t="s">
        <v>2791</v>
      </c>
      <c r="G255" s="153" t="s">
        <v>1473</v>
      </c>
      <c r="H255" s="188">
        <v>0</v>
      </c>
      <c r="I255" s="155"/>
      <c r="J255" s="155">
        <f t="shared" si="50"/>
        <v>0</v>
      </c>
      <c r="K255" s="247"/>
      <c r="L255" s="39"/>
      <c r="M255" s="157" t="s">
        <v>1</v>
      </c>
      <c r="N255" s="234" t="s">
        <v>39</v>
      </c>
      <c r="O255" s="248">
        <v>0</v>
      </c>
      <c r="P255" s="248">
        <f t="shared" si="51"/>
        <v>0</v>
      </c>
      <c r="Q255" s="248">
        <v>0</v>
      </c>
      <c r="R255" s="248">
        <f t="shared" si="52"/>
        <v>0</v>
      </c>
      <c r="S255" s="248">
        <v>0</v>
      </c>
      <c r="T255" s="160">
        <f t="shared" si="53"/>
        <v>0</v>
      </c>
      <c r="AR255" s="161" t="s">
        <v>202</v>
      </c>
      <c r="AT255" s="161" t="s">
        <v>140</v>
      </c>
      <c r="AU255" s="161" t="s">
        <v>86</v>
      </c>
      <c r="AY255" s="211" t="s">
        <v>138</v>
      </c>
      <c r="BE255" s="249">
        <f t="shared" si="54"/>
        <v>0</v>
      </c>
      <c r="BF255" s="249">
        <f t="shared" si="55"/>
        <v>0</v>
      </c>
      <c r="BG255" s="249">
        <f t="shared" si="56"/>
        <v>0</v>
      </c>
      <c r="BH255" s="249">
        <f t="shared" si="57"/>
        <v>0</v>
      </c>
      <c r="BI255" s="249">
        <f t="shared" si="58"/>
        <v>0</v>
      </c>
      <c r="BJ255" s="211" t="s">
        <v>86</v>
      </c>
      <c r="BK255" s="249">
        <f t="shared" si="59"/>
        <v>0</v>
      </c>
      <c r="BL255" s="211" t="s">
        <v>202</v>
      </c>
      <c r="BM255" s="161" t="s">
        <v>2792</v>
      </c>
    </row>
    <row r="256" spans="2:65" s="2" customFormat="1" ht="16.5" customHeight="1">
      <c r="B256" s="246"/>
      <c r="C256" s="163" t="s">
        <v>587</v>
      </c>
      <c r="D256" s="163" t="s">
        <v>322</v>
      </c>
      <c r="E256" s="164" t="s">
        <v>2793</v>
      </c>
      <c r="F256" s="165" t="s">
        <v>2794</v>
      </c>
      <c r="G256" s="166" t="s">
        <v>1473</v>
      </c>
      <c r="H256" s="189">
        <v>0</v>
      </c>
      <c r="I256" s="168"/>
      <c r="J256" s="168">
        <f t="shared" si="50"/>
        <v>0</v>
      </c>
      <c r="K256" s="169"/>
      <c r="L256" s="170"/>
      <c r="M256" s="171" t="s">
        <v>1</v>
      </c>
      <c r="N256" s="251" t="s">
        <v>39</v>
      </c>
      <c r="O256" s="248">
        <v>0</v>
      </c>
      <c r="P256" s="248">
        <f t="shared" si="51"/>
        <v>0</v>
      </c>
      <c r="Q256" s="248">
        <v>0</v>
      </c>
      <c r="R256" s="248">
        <f t="shared" si="52"/>
        <v>0</v>
      </c>
      <c r="S256" s="248">
        <v>0</v>
      </c>
      <c r="T256" s="160">
        <f t="shared" si="53"/>
        <v>0</v>
      </c>
      <c r="AR256" s="161" t="s">
        <v>267</v>
      </c>
      <c r="AT256" s="161" t="s">
        <v>322</v>
      </c>
      <c r="AU256" s="161" t="s">
        <v>86</v>
      </c>
      <c r="AY256" s="211" t="s">
        <v>138</v>
      </c>
      <c r="BE256" s="249">
        <f t="shared" si="54"/>
        <v>0</v>
      </c>
      <c r="BF256" s="249">
        <f t="shared" si="55"/>
        <v>0</v>
      </c>
      <c r="BG256" s="249">
        <f t="shared" si="56"/>
        <v>0</v>
      </c>
      <c r="BH256" s="249">
        <f t="shared" si="57"/>
        <v>0</v>
      </c>
      <c r="BI256" s="249">
        <f t="shared" si="58"/>
        <v>0</v>
      </c>
      <c r="BJ256" s="211" t="s">
        <v>86</v>
      </c>
      <c r="BK256" s="249">
        <f t="shared" si="59"/>
        <v>0</v>
      </c>
      <c r="BL256" s="211" t="s">
        <v>202</v>
      </c>
      <c r="BM256" s="161" t="s">
        <v>2795</v>
      </c>
    </row>
    <row r="257" spans="2:65" s="2" customFormat="1" ht="16.5" customHeight="1">
      <c r="B257" s="246"/>
      <c r="C257" s="163" t="s">
        <v>591</v>
      </c>
      <c r="D257" s="163" t="s">
        <v>322</v>
      </c>
      <c r="E257" s="164" t="s">
        <v>2796</v>
      </c>
      <c r="F257" s="165" t="s">
        <v>2797</v>
      </c>
      <c r="G257" s="166" t="s">
        <v>1473</v>
      </c>
      <c r="H257" s="189">
        <v>0</v>
      </c>
      <c r="I257" s="168"/>
      <c r="J257" s="168">
        <f t="shared" si="50"/>
        <v>0</v>
      </c>
      <c r="K257" s="169"/>
      <c r="L257" s="170"/>
      <c r="M257" s="171" t="s">
        <v>1</v>
      </c>
      <c r="N257" s="251" t="s">
        <v>39</v>
      </c>
      <c r="O257" s="248">
        <v>0</v>
      </c>
      <c r="P257" s="248">
        <f t="shared" si="51"/>
        <v>0</v>
      </c>
      <c r="Q257" s="248">
        <v>0</v>
      </c>
      <c r="R257" s="248">
        <f t="shared" si="52"/>
        <v>0</v>
      </c>
      <c r="S257" s="248">
        <v>0</v>
      </c>
      <c r="T257" s="160">
        <f t="shared" si="53"/>
        <v>0</v>
      </c>
      <c r="AR257" s="161" t="s">
        <v>267</v>
      </c>
      <c r="AT257" s="161" t="s">
        <v>322</v>
      </c>
      <c r="AU257" s="161" t="s">
        <v>86</v>
      </c>
      <c r="AY257" s="211" t="s">
        <v>138</v>
      </c>
      <c r="BE257" s="249">
        <f t="shared" si="54"/>
        <v>0</v>
      </c>
      <c r="BF257" s="249">
        <f t="shared" si="55"/>
        <v>0</v>
      </c>
      <c r="BG257" s="249">
        <f t="shared" si="56"/>
        <v>0</v>
      </c>
      <c r="BH257" s="249">
        <f t="shared" si="57"/>
        <v>0</v>
      </c>
      <c r="BI257" s="249">
        <f t="shared" si="58"/>
        <v>0</v>
      </c>
      <c r="BJ257" s="211" t="s">
        <v>86</v>
      </c>
      <c r="BK257" s="249">
        <f t="shared" si="59"/>
        <v>0</v>
      </c>
      <c r="BL257" s="211" t="s">
        <v>202</v>
      </c>
      <c r="BM257" s="161" t="s">
        <v>2798</v>
      </c>
    </row>
    <row r="258" spans="2:65" s="2" customFormat="1" ht="16.5" customHeight="1">
      <c r="B258" s="246"/>
      <c r="C258" s="163" t="s">
        <v>595</v>
      </c>
      <c r="D258" s="163" t="s">
        <v>322</v>
      </c>
      <c r="E258" s="164" t="s">
        <v>2799</v>
      </c>
      <c r="F258" s="165" t="s">
        <v>2800</v>
      </c>
      <c r="G258" s="166" t="s">
        <v>1473</v>
      </c>
      <c r="H258" s="189">
        <v>0</v>
      </c>
      <c r="I258" s="168"/>
      <c r="J258" s="168">
        <f t="shared" si="50"/>
        <v>0</v>
      </c>
      <c r="K258" s="169"/>
      <c r="L258" s="170"/>
      <c r="M258" s="171" t="s">
        <v>1</v>
      </c>
      <c r="N258" s="251" t="s">
        <v>39</v>
      </c>
      <c r="O258" s="248">
        <v>0</v>
      </c>
      <c r="P258" s="248">
        <f t="shared" si="51"/>
        <v>0</v>
      </c>
      <c r="Q258" s="248">
        <v>0</v>
      </c>
      <c r="R258" s="248">
        <f t="shared" si="52"/>
        <v>0</v>
      </c>
      <c r="S258" s="248">
        <v>0</v>
      </c>
      <c r="T258" s="160">
        <f t="shared" si="53"/>
        <v>0</v>
      </c>
      <c r="AR258" s="161" t="s">
        <v>267</v>
      </c>
      <c r="AT258" s="161" t="s">
        <v>322</v>
      </c>
      <c r="AU258" s="161" t="s">
        <v>86</v>
      </c>
      <c r="AY258" s="211" t="s">
        <v>138</v>
      </c>
      <c r="BE258" s="249">
        <f t="shared" si="54"/>
        <v>0</v>
      </c>
      <c r="BF258" s="249">
        <f t="shared" si="55"/>
        <v>0</v>
      </c>
      <c r="BG258" s="249">
        <f t="shared" si="56"/>
        <v>0</v>
      </c>
      <c r="BH258" s="249">
        <f t="shared" si="57"/>
        <v>0</v>
      </c>
      <c r="BI258" s="249">
        <f t="shared" si="58"/>
        <v>0</v>
      </c>
      <c r="BJ258" s="211" t="s">
        <v>86</v>
      </c>
      <c r="BK258" s="249">
        <f t="shared" si="59"/>
        <v>0</v>
      </c>
      <c r="BL258" s="211" t="s">
        <v>202</v>
      </c>
      <c r="BM258" s="161" t="s">
        <v>2801</v>
      </c>
    </row>
    <row r="259" spans="2:65" s="2" customFormat="1" ht="21.75" customHeight="1">
      <c r="B259" s="246"/>
      <c r="C259" s="150" t="s">
        <v>599</v>
      </c>
      <c r="D259" s="150" t="s">
        <v>140</v>
      </c>
      <c r="E259" s="151" t="s">
        <v>2802</v>
      </c>
      <c r="F259" s="152" t="s">
        <v>2803</v>
      </c>
      <c r="G259" s="153" t="s">
        <v>1473</v>
      </c>
      <c r="H259" s="188">
        <v>0</v>
      </c>
      <c r="I259" s="155"/>
      <c r="J259" s="155">
        <f t="shared" si="50"/>
        <v>0</v>
      </c>
      <c r="K259" s="247"/>
      <c r="L259" s="39"/>
      <c r="M259" s="157" t="s">
        <v>1</v>
      </c>
      <c r="N259" s="234" t="s">
        <v>39</v>
      </c>
      <c r="O259" s="248">
        <v>0</v>
      </c>
      <c r="P259" s="248">
        <f t="shared" si="51"/>
        <v>0</v>
      </c>
      <c r="Q259" s="248">
        <v>0</v>
      </c>
      <c r="R259" s="248">
        <f t="shared" si="52"/>
        <v>0</v>
      </c>
      <c r="S259" s="248">
        <v>0</v>
      </c>
      <c r="T259" s="160">
        <f t="shared" si="53"/>
        <v>0</v>
      </c>
      <c r="AR259" s="161" t="s">
        <v>202</v>
      </c>
      <c r="AT259" s="161" t="s">
        <v>140</v>
      </c>
      <c r="AU259" s="161" t="s">
        <v>86</v>
      </c>
      <c r="AY259" s="211" t="s">
        <v>138</v>
      </c>
      <c r="BE259" s="249">
        <f t="shared" si="54"/>
        <v>0</v>
      </c>
      <c r="BF259" s="249">
        <f t="shared" si="55"/>
        <v>0</v>
      </c>
      <c r="BG259" s="249">
        <f t="shared" si="56"/>
        <v>0</v>
      </c>
      <c r="BH259" s="249">
        <f t="shared" si="57"/>
        <v>0</v>
      </c>
      <c r="BI259" s="249">
        <f t="shared" si="58"/>
        <v>0</v>
      </c>
      <c r="BJ259" s="211" t="s">
        <v>86</v>
      </c>
      <c r="BK259" s="249">
        <f t="shared" si="59"/>
        <v>0</v>
      </c>
      <c r="BL259" s="211" t="s">
        <v>202</v>
      </c>
      <c r="BM259" s="161" t="s">
        <v>2804</v>
      </c>
    </row>
    <row r="260" spans="2:65" s="2" customFormat="1" ht="21.75" customHeight="1">
      <c r="B260" s="246"/>
      <c r="C260" s="150" t="s">
        <v>603</v>
      </c>
      <c r="D260" s="150" t="s">
        <v>140</v>
      </c>
      <c r="E260" s="151" t="s">
        <v>2805</v>
      </c>
      <c r="F260" s="152" t="s">
        <v>2806</v>
      </c>
      <c r="G260" s="153" t="s">
        <v>1473</v>
      </c>
      <c r="H260" s="188">
        <v>0</v>
      </c>
      <c r="I260" s="155"/>
      <c r="J260" s="155">
        <f t="shared" si="50"/>
        <v>0</v>
      </c>
      <c r="K260" s="247"/>
      <c r="L260" s="39"/>
      <c r="M260" s="157" t="s">
        <v>1</v>
      </c>
      <c r="N260" s="234" t="s">
        <v>39</v>
      </c>
      <c r="O260" s="248">
        <v>0</v>
      </c>
      <c r="P260" s="248">
        <f t="shared" si="51"/>
        <v>0</v>
      </c>
      <c r="Q260" s="248">
        <v>0</v>
      </c>
      <c r="R260" s="248">
        <f t="shared" si="52"/>
        <v>0</v>
      </c>
      <c r="S260" s="248">
        <v>0</v>
      </c>
      <c r="T260" s="160">
        <f t="shared" si="53"/>
        <v>0</v>
      </c>
      <c r="AR260" s="161" t="s">
        <v>202</v>
      </c>
      <c r="AT260" s="161" t="s">
        <v>140</v>
      </c>
      <c r="AU260" s="161" t="s">
        <v>86</v>
      </c>
      <c r="AY260" s="211" t="s">
        <v>138</v>
      </c>
      <c r="BE260" s="249">
        <f t="shared" si="54"/>
        <v>0</v>
      </c>
      <c r="BF260" s="249">
        <f t="shared" si="55"/>
        <v>0</v>
      </c>
      <c r="BG260" s="249">
        <f t="shared" si="56"/>
        <v>0</v>
      </c>
      <c r="BH260" s="249">
        <f t="shared" si="57"/>
        <v>0</v>
      </c>
      <c r="BI260" s="249">
        <f t="shared" si="58"/>
        <v>0</v>
      </c>
      <c r="BJ260" s="211" t="s">
        <v>86</v>
      </c>
      <c r="BK260" s="249">
        <f t="shared" si="59"/>
        <v>0</v>
      </c>
      <c r="BL260" s="211" t="s">
        <v>202</v>
      </c>
      <c r="BM260" s="161" t="s">
        <v>2807</v>
      </c>
    </row>
    <row r="261" spans="2:65" s="2" customFormat="1" ht="21.75" customHeight="1">
      <c r="B261" s="246"/>
      <c r="C261" s="150" t="s">
        <v>607</v>
      </c>
      <c r="D261" s="150" t="s">
        <v>140</v>
      </c>
      <c r="E261" s="151" t="s">
        <v>2808</v>
      </c>
      <c r="F261" s="152" t="s">
        <v>2809</v>
      </c>
      <c r="G261" s="153" t="s">
        <v>1473</v>
      </c>
      <c r="H261" s="188">
        <v>0</v>
      </c>
      <c r="I261" s="155"/>
      <c r="J261" s="155">
        <f t="shared" si="50"/>
        <v>0</v>
      </c>
      <c r="K261" s="247"/>
      <c r="L261" s="39"/>
      <c r="M261" s="157" t="s">
        <v>1</v>
      </c>
      <c r="N261" s="234" t="s">
        <v>39</v>
      </c>
      <c r="O261" s="248">
        <v>0</v>
      </c>
      <c r="P261" s="248">
        <f t="shared" si="51"/>
        <v>0</v>
      </c>
      <c r="Q261" s="248">
        <v>0</v>
      </c>
      <c r="R261" s="248">
        <f t="shared" si="52"/>
        <v>0</v>
      </c>
      <c r="S261" s="248">
        <v>0</v>
      </c>
      <c r="T261" s="160">
        <f t="shared" si="53"/>
        <v>0</v>
      </c>
      <c r="AR261" s="161" t="s">
        <v>202</v>
      </c>
      <c r="AT261" s="161" t="s">
        <v>140</v>
      </c>
      <c r="AU261" s="161" t="s">
        <v>86</v>
      </c>
      <c r="AY261" s="211" t="s">
        <v>138</v>
      </c>
      <c r="BE261" s="249">
        <f t="shared" si="54"/>
        <v>0</v>
      </c>
      <c r="BF261" s="249">
        <f t="shared" si="55"/>
        <v>0</v>
      </c>
      <c r="BG261" s="249">
        <f t="shared" si="56"/>
        <v>0</v>
      </c>
      <c r="BH261" s="249">
        <f t="shared" si="57"/>
        <v>0</v>
      </c>
      <c r="BI261" s="249">
        <f t="shared" si="58"/>
        <v>0</v>
      </c>
      <c r="BJ261" s="211" t="s">
        <v>86</v>
      </c>
      <c r="BK261" s="249">
        <f t="shared" si="59"/>
        <v>0</v>
      </c>
      <c r="BL261" s="211" t="s">
        <v>202</v>
      </c>
      <c r="BM261" s="161" t="s">
        <v>2810</v>
      </c>
    </row>
    <row r="262" spans="2:65" s="2" customFormat="1" ht="24.2" customHeight="1">
      <c r="B262" s="246"/>
      <c r="C262" s="150" t="s">
        <v>611</v>
      </c>
      <c r="D262" s="150" t="s">
        <v>140</v>
      </c>
      <c r="E262" s="151" t="s">
        <v>2811</v>
      </c>
      <c r="F262" s="152" t="s">
        <v>2812</v>
      </c>
      <c r="G262" s="153" t="s">
        <v>1473</v>
      </c>
      <c r="H262" s="188">
        <v>0</v>
      </c>
      <c r="I262" s="155"/>
      <c r="J262" s="155">
        <f t="shared" si="50"/>
        <v>0</v>
      </c>
      <c r="K262" s="247"/>
      <c r="L262" s="39"/>
      <c r="M262" s="157" t="s">
        <v>1</v>
      </c>
      <c r="N262" s="234" t="s">
        <v>39</v>
      </c>
      <c r="O262" s="248">
        <v>0</v>
      </c>
      <c r="P262" s="248">
        <f t="shared" si="51"/>
        <v>0</v>
      </c>
      <c r="Q262" s="248">
        <v>0</v>
      </c>
      <c r="R262" s="248">
        <f t="shared" si="52"/>
        <v>0</v>
      </c>
      <c r="S262" s="248">
        <v>0</v>
      </c>
      <c r="T262" s="160">
        <f t="shared" si="53"/>
        <v>0</v>
      </c>
      <c r="AR262" s="161" t="s">
        <v>202</v>
      </c>
      <c r="AT262" s="161" t="s">
        <v>140</v>
      </c>
      <c r="AU262" s="161" t="s">
        <v>86</v>
      </c>
      <c r="AY262" s="211" t="s">
        <v>138</v>
      </c>
      <c r="BE262" s="249">
        <f t="shared" si="54"/>
        <v>0</v>
      </c>
      <c r="BF262" s="249">
        <f t="shared" si="55"/>
        <v>0</v>
      </c>
      <c r="BG262" s="249">
        <f t="shared" si="56"/>
        <v>0</v>
      </c>
      <c r="BH262" s="249">
        <f t="shared" si="57"/>
        <v>0</v>
      </c>
      <c r="BI262" s="249">
        <f t="shared" si="58"/>
        <v>0</v>
      </c>
      <c r="BJ262" s="211" t="s">
        <v>86</v>
      </c>
      <c r="BK262" s="249">
        <f t="shared" si="59"/>
        <v>0</v>
      </c>
      <c r="BL262" s="211" t="s">
        <v>202</v>
      </c>
      <c r="BM262" s="161" t="s">
        <v>2813</v>
      </c>
    </row>
    <row r="263" spans="2:65" s="2" customFormat="1" ht="24.2" customHeight="1">
      <c r="B263" s="246"/>
      <c r="C263" s="150" t="s">
        <v>615</v>
      </c>
      <c r="D263" s="150" t="s">
        <v>140</v>
      </c>
      <c r="E263" s="151" t="s">
        <v>2814</v>
      </c>
      <c r="F263" s="152" t="s">
        <v>2815</v>
      </c>
      <c r="G263" s="153" t="s">
        <v>1473</v>
      </c>
      <c r="H263" s="188">
        <v>0</v>
      </c>
      <c r="I263" s="155"/>
      <c r="J263" s="155">
        <f t="shared" si="50"/>
        <v>0</v>
      </c>
      <c r="K263" s="247"/>
      <c r="L263" s="39"/>
      <c r="M263" s="157" t="s">
        <v>1</v>
      </c>
      <c r="N263" s="234" t="s">
        <v>39</v>
      </c>
      <c r="O263" s="248">
        <v>0</v>
      </c>
      <c r="P263" s="248">
        <f t="shared" si="51"/>
        <v>0</v>
      </c>
      <c r="Q263" s="248">
        <v>0</v>
      </c>
      <c r="R263" s="248">
        <f t="shared" si="52"/>
        <v>0</v>
      </c>
      <c r="S263" s="248">
        <v>0</v>
      </c>
      <c r="T263" s="160">
        <f t="shared" si="53"/>
        <v>0</v>
      </c>
      <c r="AR263" s="161" t="s">
        <v>202</v>
      </c>
      <c r="AT263" s="161" t="s">
        <v>140</v>
      </c>
      <c r="AU263" s="161" t="s">
        <v>86</v>
      </c>
      <c r="AY263" s="211" t="s">
        <v>138</v>
      </c>
      <c r="BE263" s="249">
        <f t="shared" si="54"/>
        <v>0</v>
      </c>
      <c r="BF263" s="249">
        <f t="shared" si="55"/>
        <v>0</v>
      </c>
      <c r="BG263" s="249">
        <f t="shared" si="56"/>
        <v>0</v>
      </c>
      <c r="BH263" s="249">
        <f t="shared" si="57"/>
        <v>0</v>
      </c>
      <c r="BI263" s="249">
        <f t="shared" si="58"/>
        <v>0</v>
      </c>
      <c r="BJ263" s="211" t="s">
        <v>86</v>
      </c>
      <c r="BK263" s="249">
        <f t="shared" si="59"/>
        <v>0</v>
      </c>
      <c r="BL263" s="211" t="s">
        <v>202</v>
      </c>
      <c r="BM263" s="161" t="s">
        <v>2816</v>
      </c>
    </row>
    <row r="264" spans="2:65" s="2" customFormat="1" ht="24.2" customHeight="1">
      <c r="B264" s="246"/>
      <c r="C264" s="150" t="s">
        <v>619</v>
      </c>
      <c r="D264" s="150" t="s">
        <v>140</v>
      </c>
      <c r="E264" s="151" t="s">
        <v>2817</v>
      </c>
      <c r="F264" s="152" t="s">
        <v>2818</v>
      </c>
      <c r="G264" s="153" t="s">
        <v>1473</v>
      </c>
      <c r="H264" s="188">
        <v>0</v>
      </c>
      <c r="I264" s="155"/>
      <c r="J264" s="155">
        <f t="shared" si="50"/>
        <v>0</v>
      </c>
      <c r="K264" s="247"/>
      <c r="L264" s="39"/>
      <c r="M264" s="157" t="s">
        <v>1</v>
      </c>
      <c r="N264" s="234" t="s">
        <v>39</v>
      </c>
      <c r="O264" s="248">
        <v>0</v>
      </c>
      <c r="P264" s="248">
        <f t="shared" si="51"/>
        <v>0</v>
      </c>
      <c r="Q264" s="248">
        <v>0</v>
      </c>
      <c r="R264" s="248">
        <f t="shared" si="52"/>
        <v>0</v>
      </c>
      <c r="S264" s="248">
        <v>0</v>
      </c>
      <c r="T264" s="160">
        <f t="shared" si="53"/>
        <v>0</v>
      </c>
      <c r="AR264" s="161" t="s">
        <v>202</v>
      </c>
      <c r="AT264" s="161" t="s">
        <v>140</v>
      </c>
      <c r="AU264" s="161" t="s">
        <v>86</v>
      </c>
      <c r="AY264" s="211" t="s">
        <v>138</v>
      </c>
      <c r="BE264" s="249">
        <f t="shared" si="54"/>
        <v>0</v>
      </c>
      <c r="BF264" s="249">
        <f t="shared" si="55"/>
        <v>0</v>
      </c>
      <c r="BG264" s="249">
        <f t="shared" si="56"/>
        <v>0</v>
      </c>
      <c r="BH264" s="249">
        <f t="shared" si="57"/>
        <v>0</v>
      </c>
      <c r="BI264" s="249">
        <f t="shared" si="58"/>
        <v>0</v>
      </c>
      <c r="BJ264" s="211" t="s">
        <v>86</v>
      </c>
      <c r="BK264" s="249">
        <f t="shared" si="59"/>
        <v>0</v>
      </c>
      <c r="BL264" s="211" t="s">
        <v>202</v>
      </c>
      <c r="BM264" s="161" t="s">
        <v>2819</v>
      </c>
    </row>
    <row r="265" spans="2:65" s="2" customFormat="1" ht="24.2" customHeight="1">
      <c r="B265" s="246"/>
      <c r="C265" s="150" t="s">
        <v>623</v>
      </c>
      <c r="D265" s="150" t="s">
        <v>140</v>
      </c>
      <c r="E265" s="151" t="s">
        <v>2820</v>
      </c>
      <c r="F265" s="152" t="s">
        <v>2821</v>
      </c>
      <c r="G265" s="153" t="s">
        <v>1473</v>
      </c>
      <c r="H265" s="188">
        <v>0</v>
      </c>
      <c r="I265" s="155"/>
      <c r="J265" s="155">
        <f t="shared" si="50"/>
        <v>0</v>
      </c>
      <c r="K265" s="247"/>
      <c r="L265" s="39"/>
      <c r="M265" s="157" t="s">
        <v>1</v>
      </c>
      <c r="N265" s="234" t="s">
        <v>39</v>
      </c>
      <c r="O265" s="248">
        <v>0</v>
      </c>
      <c r="P265" s="248">
        <f t="shared" si="51"/>
        <v>0</v>
      </c>
      <c r="Q265" s="248">
        <v>0</v>
      </c>
      <c r="R265" s="248">
        <f t="shared" si="52"/>
        <v>0</v>
      </c>
      <c r="S265" s="248">
        <v>0</v>
      </c>
      <c r="T265" s="160">
        <f t="shared" si="53"/>
        <v>0</v>
      </c>
      <c r="AR265" s="161" t="s">
        <v>202</v>
      </c>
      <c r="AT265" s="161" t="s">
        <v>140</v>
      </c>
      <c r="AU265" s="161" t="s">
        <v>86</v>
      </c>
      <c r="AY265" s="211" t="s">
        <v>138</v>
      </c>
      <c r="BE265" s="249">
        <f t="shared" si="54"/>
        <v>0</v>
      </c>
      <c r="BF265" s="249">
        <f t="shared" si="55"/>
        <v>0</v>
      </c>
      <c r="BG265" s="249">
        <f t="shared" si="56"/>
        <v>0</v>
      </c>
      <c r="BH265" s="249">
        <f t="shared" si="57"/>
        <v>0</v>
      </c>
      <c r="BI265" s="249">
        <f t="shared" si="58"/>
        <v>0</v>
      </c>
      <c r="BJ265" s="211" t="s">
        <v>86</v>
      </c>
      <c r="BK265" s="249">
        <f t="shared" si="59"/>
        <v>0</v>
      </c>
      <c r="BL265" s="211" t="s">
        <v>202</v>
      </c>
      <c r="BM265" s="161" t="s">
        <v>2822</v>
      </c>
    </row>
    <row r="266" spans="2:65" s="2" customFormat="1" ht="24.2" customHeight="1">
      <c r="B266" s="246"/>
      <c r="C266" s="163" t="s">
        <v>627</v>
      </c>
      <c r="D266" s="163" t="s">
        <v>322</v>
      </c>
      <c r="E266" s="164" t="s">
        <v>2823</v>
      </c>
      <c r="F266" s="165" t="s">
        <v>2824</v>
      </c>
      <c r="G266" s="166" t="s">
        <v>1473</v>
      </c>
      <c r="H266" s="189">
        <v>0</v>
      </c>
      <c r="I266" s="168"/>
      <c r="J266" s="168">
        <f t="shared" si="50"/>
        <v>0</v>
      </c>
      <c r="K266" s="169"/>
      <c r="L266" s="170"/>
      <c r="M266" s="171" t="s">
        <v>1</v>
      </c>
      <c r="N266" s="251" t="s">
        <v>39</v>
      </c>
      <c r="O266" s="248">
        <v>0</v>
      </c>
      <c r="P266" s="248">
        <f t="shared" si="51"/>
        <v>0</v>
      </c>
      <c r="Q266" s="248">
        <v>0</v>
      </c>
      <c r="R266" s="248">
        <f t="shared" si="52"/>
        <v>0</v>
      </c>
      <c r="S266" s="248">
        <v>0</v>
      </c>
      <c r="T266" s="160">
        <f t="shared" si="53"/>
        <v>0</v>
      </c>
      <c r="AR266" s="161" t="s">
        <v>267</v>
      </c>
      <c r="AT266" s="161" t="s">
        <v>322</v>
      </c>
      <c r="AU266" s="161" t="s">
        <v>86</v>
      </c>
      <c r="AY266" s="211" t="s">
        <v>138</v>
      </c>
      <c r="BE266" s="249">
        <f t="shared" si="54"/>
        <v>0</v>
      </c>
      <c r="BF266" s="249">
        <f t="shared" si="55"/>
        <v>0</v>
      </c>
      <c r="BG266" s="249">
        <f t="shared" si="56"/>
        <v>0</v>
      </c>
      <c r="BH266" s="249">
        <f t="shared" si="57"/>
        <v>0</v>
      </c>
      <c r="BI266" s="249">
        <f t="shared" si="58"/>
        <v>0</v>
      </c>
      <c r="BJ266" s="211" t="s">
        <v>86</v>
      </c>
      <c r="BK266" s="249">
        <f t="shared" si="59"/>
        <v>0</v>
      </c>
      <c r="BL266" s="211" t="s">
        <v>202</v>
      </c>
      <c r="BM266" s="161" t="s">
        <v>2825</v>
      </c>
    </row>
    <row r="267" spans="2:65" s="2" customFormat="1" ht="24.2" customHeight="1">
      <c r="B267" s="246"/>
      <c r="C267" s="163" t="s">
        <v>631</v>
      </c>
      <c r="D267" s="163" t="s">
        <v>322</v>
      </c>
      <c r="E267" s="164" t="s">
        <v>2826</v>
      </c>
      <c r="F267" s="165" t="s">
        <v>2827</v>
      </c>
      <c r="G267" s="166" t="s">
        <v>1473</v>
      </c>
      <c r="H267" s="189">
        <v>0</v>
      </c>
      <c r="I267" s="168"/>
      <c r="J267" s="168">
        <f t="shared" si="50"/>
        <v>0</v>
      </c>
      <c r="K267" s="169"/>
      <c r="L267" s="170"/>
      <c r="M267" s="171" t="s">
        <v>1</v>
      </c>
      <c r="N267" s="251" t="s">
        <v>39</v>
      </c>
      <c r="O267" s="248">
        <v>0</v>
      </c>
      <c r="P267" s="248">
        <f t="shared" si="51"/>
        <v>0</v>
      </c>
      <c r="Q267" s="248">
        <v>0</v>
      </c>
      <c r="R267" s="248">
        <f t="shared" si="52"/>
        <v>0</v>
      </c>
      <c r="S267" s="248">
        <v>0</v>
      </c>
      <c r="T267" s="160">
        <f t="shared" si="53"/>
        <v>0</v>
      </c>
      <c r="AR267" s="161" t="s">
        <v>267</v>
      </c>
      <c r="AT267" s="161" t="s">
        <v>322</v>
      </c>
      <c r="AU267" s="161" t="s">
        <v>86</v>
      </c>
      <c r="AY267" s="211" t="s">
        <v>138</v>
      </c>
      <c r="BE267" s="249">
        <f t="shared" si="54"/>
        <v>0</v>
      </c>
      <c r="BF267" s="249">
        <f t="shared" si="55"/>
        <v>0</v>
      </c>
      <c r="BG267" s="249">
        <f t="shared" si="56"/>
        <v>0</v>
      </c>
      <c r="BH267" s="249">
        <f t="shared" si="57"/>
        <v>0</v>
      </c>
      <c r="BI267" s="249">
        <f t="shared" si="58"/>
        <v>0</v>
      </c>
      <c r="BJ267" s="211" t="s">
        <v>86</v>
      </c>
      <c r="BK267" s="249">
        <f t="shared" si="59"/>
        <v>0</v>
      </c>
      <c r="BL267" s="211" t="s">
        <v>202</v>
      </c>
      <c r="BM267" s="161" t="s">
        <v>2828</v>
      </c>
    </row>
    <row r="268" spans="2:65" s="2" customFormat="1" ht="24.2" customHeight="1">
      <c r="B268" s="246"/>
      <c r="C268" s="163" t="s">
        <v>635</v>
      </c>
      <c r="D268" s="163" t="s">
        <v>322</v>
      </c>
      <c r="E268" s="164" t="s">
        <v>2829</v>
      </c>
      <c r="F268" s="165" t="s">
        <v>2830</v>
      </c>
      <c r="G268" s="166" t="s">
        <v>1473</v>
      </c>
      <c r="H268" s="189">
        <v>0</v>
      </c>
      <c r="I268" s="168"/>
      <c r="J268" s="168">
        <f t="shared" si="50"/>
        <v>0</v>
      </c>
      <c r="K268" s="169"/>
      <c r="L268" s="170"/>
      <c r="M268" s="171" t="s">
        <v>1</v>
      </c>
      <c r="N268" s="251" t="s">
        <v>39</v>
      </c>
      <c r="O268" s="248">
        <v>0</v>
      </c>
      <c r="P268" s="248">
        <f t="shared" si="51"/>
        <v>0</v>
      </c>
      <c r="Q268" s="248">
        <v>0</v>
      </c>
      <c r="R268" s="248">
        <f t="shared" si="52"/>
        <v>0</v>
      </c>
      <c r="S268" s="248">
        <v>0</v>
      </c>
      <c r="T268" s="160">
        <f t="shared" si="53"/>
        <v>0</v>
      </c>
      <c r="AR268" s="161" t="s">
        <v>267</v>
      </c>
      <c r="AT268" s="161" t="s">
        <v>322</v>
      </c>
      <c r="AU268" s="161" t="s">
        <v>86</v>
      </c>
      <c r="AY268" s="211" t="s">
        <v>138</v>
      </c>
      <c r="BE268" s="249">
        <f t="shared" si="54"/>
        <v>0</v>
      </c>
      <c r="BF268" s="249">
        <f t="shared" si="55"/>
        <v>0</v>
      </c>
      <c r="BG268" s="249">
        <f t="shared" si="56"/>
        <v>0</v>
      </c>
      <c r="BH268" s="249">
        <f t="shared" si="57"/>
        <v>0</v>
      </c>
      <c r="BI268" s="249">
        <f t="shared" si="58"/>
        <v>0</v>
      </c>
      <c r="BJ268" s="211" t="s">
        <v>86</v>
      </c>
      <c r="BK268" s="249">
        <f t="shared" si="59"/>
        <v>0</v>
      </c>
      <c r="BL268" s="211" t="s">
        <v>202</v>
      </c>
      <c r="BM268" s="161" t="s">
        <v>2831</v>
      </c>
    </row>
    <row r="269" spans="2:65" s="2" customFormat="1" ht="24.2" customHeight="1">
      <c r="B269" s="246"/>
      <c r="C269" s="163" t="s">
        <v>639</v>
      </c>
      <c r="D269" s="163" t="s">
        <v>322</v>
      </c>
      <c r="E269" s="164" t="s">
        <v>2832</v>
      </c>
      <c r="F269" s="165" t="s">
        <v>2833</v>
      </c>
      <c r="G269" s="166" t="s">
        <v>1473</v>
      </c>
      <c r="H269" s="189">
        <v>0</v>
      </c>
      <c r="I269" s="168"/>
      <c r="J269" s="168">
        <f t="shared" si="50"/>
        <v>0</v>
      </c>
      <c r="K269" s="169"/>
      <c r="L269" s="170"/>
      <c r="M269" s="171" t="s">
        <v>1</v>
      </c>
      <c r="N269" s="251" t="s">
        <v>39</v>
      </c>
      <c r="O269" s="248">
        <v>0</v>
      </c>
      <c r="P269" s="248">
        <f t="shared" si="51"/>
        <v>0</v>
      </c>
      <c r="Q269" s="248">
        <v>0</v>
      </c>
      <c r="R269" s="248">
        <f t="shared" si="52"/>
        <v>0</v>
      </c>
      <c r="S269" s="248">
        <v>0</v>
      </c>
      <c r="T269" s="160">
        <f t="shared" si="53"/>
        <v>0</v>
      </c>
      <c r="AR269" s="161" t="s">
        <v>267</v>
      </c>
      <c r="AT269" s="161" t="s">
        <v>322</v>
      </c>
      <c r="AU269" s="161" t="s">
        <v>86</v>
      </c>
      <c r="AY269" s="211" t="s">
        <v>138</v>
      </c>
      <c r="BE269" s="249">
        <f t="shared" si="54"/>
        <v>0</v>
      </c>
      <c r="BF269" s="249">
        <f t="shared" si="55"/>
        <v>0</v>
      </c>
      <c r="BG269" s="249">
        <f t="shared" si="56"/>
        <v>0</v>
      </c>
      <c r="BH269" s="249">
        <f t="shared" si="57"/>
        <v>0</v>
      </c>
      <c r="BI269" s="249">
        <f t="shared" si="58"/>
        <v>0</v>
      </c>
      <c r="BJ269" s="211" t="s">
        <v>86</v>
      </c>
      <c r="BK269" s="249">
        <f t="shared" si="59"/>
        <v>0</v>
      </c>
      <c r="BL269" s="211" t="s">
        <v>202</v>
      </c>
      <c r="BM269" s="161" t="s">
        <v>2834</v>
      </c>
    </row>
    <row r="270" spans="2:65" s="2" customFormat="1" ht="24.2" customHeight="1">
      <c r="B270" s="246"/>
      <c r="C270" s="163" t="s">
        <v>643</v>
      </c>
      <c r="D270" s="163" t="s">
        <v>322</v>
      </c>
      <c r="E270" s="164" t="s">
        <v>2835</v>
      </c>
      <c r="F270" s="165" t="s">
        <v>2836</v>
      </c>
      <c r="G270" s="166" t="s">
        <v>1473</v>
      </c>
      <c r="H270" s="189">
        <v>0</v>
      </c>
      <c r="I270" s="168"/>
      <c r="J270" s="168">
        <f t="shared" si="50"/>
        <v>0</v>
      </c>
      <c r="K270" s="169"/>
      <c r="L270" s="170"/>
      <c r="M270" s="171" t="s">
        <v>1</v>
      </c>
      <c r="N270" s="251" t="s">
        <v>39</v>
      </c>
      <c r="O270" s="248">
        <v>0</v>
      </c>
      <c r="P270" s="248">
        <f t="shared" si="51"/>
        <v>0</v>
      </c>
      <c r="Q270" s="248">
        <v>0</v>
      </c>
      <c r="R270" s="248">
        <f t="shared" si="52"/>
        <v>0</v>
      </c>
      <c r="S270" s="248">
        <v>0</v>
      </c>
      <c r="T270" s="160">
        <f t="shared" si="53"/>
        <v>0</v>
      </c>
      <c r="AR270" s="161" t="s">
        <v>267</v>
      </c>
      <c r="AT270" s="161" t="s">
        <v>322</v>
      </c>
      <c r="AU270" s="161" t="s">
        <v>86</v>
      </c>
      <c r="AY270" s="211" t="s">
        <v>138</v>
      </c>
      <c r="BE270" s="249">
        <f t="shared" si="54"/>
        <v>0</v>
      </c>
      <c r="BF270" s="249">
        <f t="shared" si="55"/>
        <v>0</v>
      </c>
      <c r="BG270" s="249">
        <f t="shared" si="56"/>
        <v>0</v>
      </c>
      <c r="BH270" s="249">
        <f t="shared" si="57"/>
        <v>0</v>
      </c>
      <c r="BI270" s="249">
        <f t="shared" si="58"/>
        <v>0</v>
      </c>
      <c r="BJ270" s="211" t="s">
        <v>86</v>
      </c>
      <c r="BK270" s="249">
        <f t="shared" si="59"/>
        <v>0</v>
      </c>
      <c r="BL270" s="211" t="s">
        <v>202</v>
      </c>
      <c r="BM270" s="161" t="s">
        <v>2837</v>
      </c>
    </row>
    <row r="271" spans="2:65" s="2" customFormat="1" ht="24.2" customHeight="1">
      <c r="B271" s="246"/>
      <c r="C271" s="163" t="s">
        <v>647</v>
      </c>
      <c r="D271" s="163" t="s">
        <v>322</v>
      </c>
      <c r="E271" s="164" t="s">
        <v>2838</v>
      </c>
      <c r="F271" s="165" t="s">
        <v>2839</v>
      </c>
      <c r="G271" s="166" t="s">
        <v>1473</v>
      </c>
      <c r="H271" s="189">
        <v>0</v>
      </c>
      <c r="I271" s="168"/>
      <c r="J271" s="168">
        <f t="shared" si="50"/>
        <v>0</v>
      </c>
      <c r="K271" s="169"/>
      <c r="L271" s="170"/>
      <c r="M271" s="171" t="s">
        <v>1</v>
      </c>
      <c r="N271" s="251" t="s">
        <v>39</v>
      </c>
      <c r="O271" s="248">
        <v>0</v>
      </c>
      <c r="P271" s="248">
        <f t="shared" si="51"/>
        <v>0</v>
      </c>
      <c r="Q271" s="248">
        <v>0</v>
      </c>
      <c r="R271" s="248">
        <f t="shared" si="52"/>
        <v>0</v>
      </c>
      <c r="S271" s="248">
        <v>0</v>
      </c>
      <c r="T271" s="160">
        <f t="shared" si="53"/>
        <v>0</v>
      </c>
      <c r="AR271" s="161" t="s">
        <v>267</v>
      </c>
      <c r="AT271" s="161" t="s">
        <v>322</v>
      </c>
      <c r="AU271" s="161" t="s">
        <v>86</v>
      </c>
      <c r="AY271" s="211" t="s">
        <v>138</v>
      </c>
      <c r="BE271" s="249">
        <f t="shared" si="54"/>
        <v>0</v>
      </c>
      <c r="BF271" s="249">
        <f t="shared" si="55"/>
        <v>0</v>
      </c>
      <c r="BG271" s="249">
        <f t="shared" si="56"/>
        <v>0</v>
      </c>
      <c r="BH271" s="249">
        <f t="shared" si="57"/>
        <v>0</v>
      </c>
      <c r="BI271" s="249">
        <f t="shared" si="58"/>
        <v>0</v>
      </c>
      <c r="BJ271" s="211" t="s">
        <v>86</v>
      </c>
      <c r="BK271" s="249">
        <f t="shared" si="59"/>
        <v>0</v>
      </c>
      <c r="BL271" s="211" t="s">
        <v>202</v>
      </c>
      <c r="BM271" s="161" t="s">
        <v>2840</v>
      </c>
    </row>
    <row r="272" spans="2:65" s="2" customFormat="1" ht="24.2" customHeight="1">
      <c r="B272" s="246"/>
      <c r="C272" s="163" t="s">
        <v>651</v>
      </c>
      <c r="D272" s="163" t="s">
        <v>322</v>
      </c>
      <c r="E272" s="164" t="s">
        <v>2841</v>
      </c>
      <c r="F272" s="165" t="s">
        <v>2842</v>
      </c>
      <c r="G272" s="166" t="s">
        <v>1473</v>
      </c>
      <c r="H272" s="189">
        <v>0</v>
      </c>
      <c r="I272" s="168"/>
      <c r="J272" s="168">
        <f t="shared" si="50"/>
        <v>0</v>
      </c>
      <c r="K272" s="169"/>
      <c r="L272" s="170"/>
      <c r="M272" s="171" t="s">
        <v>1</v>
      </c>
      <c r="N272" s="251" t="s">
        <v>39</v>
      </c>
      <c r="O272" s="248">
        <v>0</v>
      </c>
      <c r="P272" s="248">
        <f t="shared" si="51"/>
        <v>0</v>
      </c>
      <c r="Q272" s="248">
        <v>0</v>
      </c>
      <c r="R272" s="248">
        <f t="shared" si="52"/>
        <v>0</v>
      </c>
      <c r="S272" s="248">
        <v>0</v>
      </c>
      <c r="T272" s="160">
        <f t="shared" si="53"/>
        <v>0</v>
      </c>
      <c r="AR272" s="161" t="s">
        <v>267</v>
      </c>
      <c r="AT272" s="161" t="s">
        <v>322</v>
      </c>
      <c r="AU272" s="161" t="s">
        <v>86</v>
      </c>
      <c r="AY272" s="211" t="s">
        <v>138</v>
      </c>
      <c r="BE272" s="249">
        <f t="shared" si="54"/>
        <v>0</v>
      </c>
      <c r="BF272" s="249">
        <f t="shared" si="55"/>
        <v>0</v>
      </c>
      <c r="BG272" s="249">
        <f t="shared" si="56"/>
        <v>0</v>
      </c>
      <c r="BH272" s="249">
        <f t="shared" si="57"/>
        <v>0</v>
      </c>
      <c r="BI272" s="249">
        <f t="shared" si="58"/>
        <v>0</v>
      </c>
      <c r="BJ272" s="211" t="s">
        <v>86</v>
      </c>
      <c r="BK272" s="249">
        <f t="shared" si="59"/>
        <v>0</v>
      </c>
      <c r="BL272" s="211" t="s">
        <v>202</v>
      </c>
      <c r="BM272" s="161" t="s">
        <v>2843</v>
      </c>
    </row>
    <row r="273" spans="2:65" s="2" customFormat="1" ht="24.2" customHeight="1">
      <c r="B273" s="246"/>
      <c r="C273" s="163" t="s">
        <v>655</v>
      </c>
      <c r="D273" s="163" t="s">
        <v>322</v>
      </c>
      <c r="E273" s="164" t="s">
        <v>2844</v>
      </c>
      <c r="F273" s="165" t="s">
        <v>2845</v>
      </c>
      <c r="G273" s="166" t="s">
        <v>1473</v>
      </c>
      <c r="H273" s="189">
        <v>0</v>
      </c>
      <c r="I273" s="168"/>
      <c r="J273" s="168">
        <f t="shared" si="50"/>
        <v>0</v>
      </c>
      <c r="K273" s="169"/>
      <c r="L273" s="170"/>
      <c r="M273" s="171" t="s">
        <v>1</v>
      </c>
      <c r="N273" s="251" t="s">
        <v>39</v>
      </c>
      <c r="O273" s="248">
        <v>0</v>
      </c>
      <c r="P273" s="248">
        <f t="shared" si="51"/>
        <v>0</v>
      </c>
      <c r="Q273" s="248">
        <v>0</v>
      </c>
      <c r="R273" s="248">
        <f t="shared" si="52"/>
        <v>0</v>
      </c>
      <c r="S273" s="248">
        <v>0</v>
      </c>
      <c r="T273" s="160">
        <f t="shared" si="53"/>
        <v>0</v>
      </c>
      <c r="AR273" s="161" t="s">
        <v>267</v>
      </c>
      <c r="AT273" s="161" t="s">
        <v>322</v>
      </c>
      <c r="AU273" s="161" t="s">
        <v>86</v>
      </c>
      <c r="AY273" s="211" t="s">
        <v>138</v>
      </c>
      <c r="BE273" s="249">
        <f t="shared" si="54"/>
        <v>0</v>
      </c>
      <c r="BF273" s="249">
        <f t="shared" si="55"/>
        <v>0</v>
      </c>
      <c r="BG273" s="249">
        <f t="shared" si="56"/>
        <v>0</v>
      </c>
      <c r="BH273" s="249">
        <f t="shared" si="57"/>
        <v>0</v>
      </c>
      <c r="BI273" s="249">
        <f t="shared" si="58"/>
        <v>0</v>
      </c>
      <c r="BJ273" s="211" t="s">
        <v>86</v>
      </c>
      <c r="BK273" s="249">
        <f t="shared" si="59"/>
        <v>0</v>
      </c>
      <c r="BL273" s="211" t="s">
        <v>202</v>
      </c>
      <c r="BM273" s="161" t="s">
        <v>2846</v>
      </c>
    </row>
    <row r="274" spans="2:65" s="2" customFormat="1" ht="24.2" customHeight="1">
      <c r="B274" s="246"/>
      <c r="C274" s="163" t="s">
        <v>659</v>
      </c>
      <c r="D274" s="163" t="s">
        <v>322</v>
      </c>
      <c r="E274" s="164" t="s">
        <v>2847</v>
      </c>
      <c r="F274" s="165" t="s">
        <v>2848</v>
      </c>
      <c r="G274" s="166" t="s">
        <v>1473</v>
      </c>
      <c r="H274" s="189">
        <v>0</v>
      </c>
      <c r="I274" s="168"/>
      <c r="J274" s="168">
        <f t="shared" si="50"/>
        <v>0</v>
      </c>
      <c r="K274" s="169"/>
      <c r="L274" s="170"/>
      <c r="M274" s="171" t="s">
        <v>1</v>
      </c>
      <c r="N274" s="251" t="s">
        <v>39</v>
      </c>
      <c r="O274" s="248">
        <v>0</v>
      </c>
      <c r="P274" s="248">
        <f t="shared" si="51"/>
        <v>0</v>
      </c>
      <c r="Q274" s="248">
        <v>0</v>
      </c>
      <c r="R274" s="248">
        <f t="shared" si="52"/>
        <v>0</v>
      </c>
      <c r="S274" s="248">
        <v>0</v>
      </c>
      <c r="T274" s="160">
        <f t="shared" si="53"/>
        <v>0</v>
      </c>
      <c r="AR274" s="161" t="s">
        <v>267</v>
      </c>
      <c r="AT274" s="161" t="s">
        <v>322</v>
      </c>
      <c r="AU274" s="161" t="s">
        <v>86</v>
      </c>
      <c r="AY274" s="211" t="s">
        <v>138</v>
      </c>
      <c r="BE274" s="249">
        <f t="shared" si="54"/>
        <v>0</v>
      </c>
      <c r="BF274" s="249">
        <f t="shared" si="55"/>
        <v>0</v>
      </c>
      <c r="BG274" s="249">
        <f t="shared" si="56"/>
        <v>0</v>
      </c>
      <c r="BH274" s="249">
        <f t="shared" si="57"/>
        <v>0</v>
      </c>
      <c r="BI274" s="249">
        <f t="shared" si="58"/>
        <v>0</v>
      </c>
      <c r="BJ274" s="211" t="s">
        <v>86</v>
      </c>
      <c r="BK274" s="249">
        <f t="shared" si="59"/>
        <v>0</v>
      </c>
      <c r="BL274" s="211" t="s">
        <v>202</v>
      </c>
      <c r="BM274" s="161" t="s">
        <v>2849</v>
      </c>
    </row>
    <row r="275" spans="2:65" s="2" customFormat="1" ht="24.2" customHeight="1">
      <c r="B275" s="246"/>
      <c r="C275" s="163" t="s">
        <v>663</v>
      </c>
      <c r="D275" s="163" t="s">
        <v>322</v>
      </c>
      <c r="E275" s="164" t="s">
        <v>2850</v>
      </c>
      <c r="F275" s="165" t="s">
        <v>2851</v>
      </c>
      <c r="G275" s="166" t="s">
        <v>1473</v>
      </c>
      <c r="H275" s="189">
        <v>0</v>
      </c>
      <c r="I275" s="168"/>
      <c r="J275" s="168">
        <f t="shared" si="50"/>
        <v>0</v>
      </c>
      <c r="K275" s="169"/>
      <c r="L275" s="170"/>
      <c r="M275" s="171" t="s">
        <v>1</v>
      </c>
      <c r="N275" s="251" t="s">
        <v>39</v>
      </c>
      <c r="O275" s="248">
        <v>0</v>
      </c>
      <c r="P275" s="248">
        <f t="shared" si="51"/>
        <v>0</v>
      </c>
      <c r="Q275" s="248">
        <v>0</v>
      </c>
      <c r="R275" s="248">
        <f t="shared" si="52"/>
        <v>0</v>
      </c>
      <c r="S275" s="248">
        <v>0</v>
      </c>
      <c r="T275" s="160">
        <f t="shared" si="53"/>
        <v>0</v>
      </c>
      <c r="AR275" s="161" t="s">
        <v>267</v>
      </c>
      <c r="AT275" s="161" t="s">
        <v>322</v>
      </c>
      <c r="AU275" s="161" t="s">
        <v>86</v>
      </c>
      <c r="AY275" s="211" t="s">
        <v>138</v>
      </c>
      <c r="BE275" s="249">
        <f t="shared" si="54"/>
        <v>0</v>
      </c>
      <c r="BF275" s="249">
        <f t="shared" si="55"/>
        <v>0</v>
      </c>
      <c r="BG275" s="249">
        <f t="shared" si="56"/>
        <v>0</v>
      </c>
      <c r="BH275" s="249">
        <f t="shared" si="57"/>
        <v>0</v>
      </c>
      <c r="BI275" s="249">
        <f t="shared" si="58"/>
        <v>0</v>
      </c>
      <c r="BJ275" s="211" t="s">
        <v>86</v>
      </c>
      <c r="BK275" s="249">
        <f t="shared" si="59"/>
        <v>0</v>
      </c>
      <c r="BL275" s="211" t="s">
        <v>202</v>
      </c>
      <c r="BM275" s="161" t="s">
        <v>2852</v>
      </c>
    </row>
    <row r="276" spans="2:65" s="2" customFormat="1" ht="24.2" customHeight="1">
      <c r="B276" s="246"/>
      <c r="C276" s="163" t="s">
        <v>667</v>
      </c>
      <c r="D276" s="163" t="s">
        <v>322</v>
      </c>
      <c r="E276" s="164" t="s">
        <v>2853</v>
      </c>
      <c r="F276" s="165" t="s">
        <v>2854</v>
      </c>
      <c r="G276" s="166" t="s">
        <v>1473</v>
      </c>
      <c r="H276" s="189">
        <v>0</v>
      </c>
      <c r="I276" s="168"/>
      <c r="J276" s="168">
        <f t="shared" si="50"/>
        <v>0</v>
      </c>
      <c r="K276" s="169"/>
      <c r="L276" s="170"/>
      <c r="M276" s="171" t="s">
        <v>1</v>
      </c>
      <c r="N276" s="251" t="s">
        <v>39</v>
      </c>
      <c r="O276" s="248">
        <v>0</v>
      </c>
      <c r="P276" s="248">
        <f t="shared" si="51"/>
        <v>0</v>
      </c>
      <c r="Q276" s="248">
        <v>0</v>
      </c>
      <c r="R276" s="248">
        <f t="shared" si="52"/>
        <v>0</v>
      </c>
      <c r="S276" s="248">
        <v>0</v>
      </c>
      <c r="T276" s="160">
        <f t="shared" si="53"/>
        <v>0</v>
      </c>
      <c r="AR276" s="161" t="s">
        <v>267</v>
      </c>
      <c r="AT276" s="161" t="s">
        <v>322</v>
      </c>
      <c r="AU276" s="161" t="s">
        <v>86</v>
      </c>
      <c r="AY276" s="211" t="s">
        <v>138</v>
      </c>
      <c r="BE276" s="249">
        <f t="shared" si="54"/>
        <v>0</v>
      </c>
      <c r="BF276" s="249">
        <f t="shared" si="55"/>
        <v>0</v>
      </c>
      <c r="BG276" s="249">
        <f t="shared" si="56"/>
        <v>0</v>
      </c>
      <c r="BH276" s="249">
        <f t="shared" si="57"/>
        <v>0</v>
      </c>
      <c r="BI276" s="249">
        <f t="shared" si="58"/>
        <v>0</v>
      </c>
      <c r="BJ276" s="211" t="s">
        <v>86</v>
      </c>
      <c r="BK276" s="249">
        <f t="shared" si="59"/>
        <v>0</v>
      </c>
      <c r="BL276" s="211" t="s">
        <v>202</v>
      </c>
      <c r="BM276" s="161" t="s">
        <v>2855</v>
      </c>
    </row>
    <row r="277" spans="2:65" s="2" customFormat="1" ht="24.2" customHeight="1">
      <c r="B277" s="246"/>
      <c r="C277" s="163" t="s">
        <v>671</v>
      </c>
      <c r="D277" s="163" t="s">
        <v>322</v>
      </c>
      <c r="E277" s="164" t="s">
        <v>2856</v>
      </c>
      <c r="F277" s="165" t="s">
        <v>2857</v>
      </c>
      <c r="G277" s="166" t="s">
        <v>1473</v>
      </c>
      <c r="H277" s="189">
        <v>0</v>
      </c>
      <c r="I277" s="168"/>
      <c r="J277" s="168">
        <f t="shared" si="50"/>
        <v>0</v>
      </c>
      <c r="K277" s="169"/>
      <c r="L277" s="170"/>
      <c r="M277" s="171" t="s">
        <v>1</v>
      </c>
      <c r="N277" s="251" t="s">
        <v>39</v>
      </c>
      <c r="O277" s="248">
        <v>0</v>
      </c>
      <c r="P277" s="248">
        <f t="shared" si="51"/>
        <v>0</v>
      </c>
      <c r="Q277" s="248">
        <v>0</v>
      </c>
      <c r="R277" s="248">
        <f t="shared" si="52"/>
        <v>0</v>
      </c>
      <c r="S277" s="248">
        <v>0</v>
      </c>
      <c r="T277" s="160">
        <f t="shared" si="53"/>
        <v>0</v>
      </c>
      <c r="AR277" s="161" t="s">
        <v>267</v>
      </c>
      <c r="AT277" s="161" t="s">
        <v>322</v>
      </c>
      <c r="AU277" s="161" t="s">
        <v>86</v>
      </c>
      <c r="AY277" s="211" t="s">
        <v>138</v>
      </c>
      <c r="BE277" s="249">
        <f t="shared" si="54"/>
        <v>0</v>
      </c>
      <c r="BF277" s="249">
        <f t="shared" si="55"/>
        <v>0</v>
      </c>
      <c r="BG277" s="249">
        <f t="shared" si="56"/>
        <v>0</v>
      </c>
      <c r="BH277" s="249">
        <f t="shared" si="57"/>
        <v>0</v>
      </c>
      <c r="BI277" s="249">
        <f t="shared" si="58"/>
        <v>0</v>
      </c>
      <c r="BJ277" s="211" t="s">
        <v>86</v>
      </c>
      <c r="BK277" s="249">
        <f t="shared" si="59"/>
        <v>0</v>
      </c>
      <c r="BL277" s="211" t="s">
        <v>202</v>
      </c>
      <c r="BM277" s="161" t="s">
        <v>2858</v>
      </c>
    </row>
    <row r="278" spans="2:65" s="2" customFormat="1" ht="24.2" customHeight="1">
      <c r="B278" s="246"/>
      <c r="C278" s="163" t="s">
        <v>675</v>
      </c>
      <c r="D278" s="163" t="s">
        <v>322</v>
      </c>
      <c r="E278" s="164" t="s">
        <v>2859</v>
      </c>
      <c r="F278" s="165" t="s">
        <v>2860</v>
      </c>
      <c r="G278" s="166" t="s">
        <v>1473</v>
      </c>
      <c r="H278" s="189">
        <v>0</v>
      </c>
      <c r="I278" s="168"/>
      <c r="J278" s="168">
        <f t="shared" si="50"/>
        <v>0</v>
      </c>
      <c r="K278" s="169"/>
      <c r="L278" s="170"/>
      <c r="M278" s="171" t="s">
        <v>1</v>
      </c>
      <c r="N278" s="251" t="s">
        <v>39</v>
      </c>
      <c r="O278" s="248">
        <v>0</v>
      </c>
      <c r="P278" s="248">
        <f t="shared" si="51"/>
        <v>0</v>
      </c>
      <c r="Q278" s="248">
        <v>0</v>
      </c>
      <c r="R278" s="248">
        <f t="shared" si="52"/>
        <v>0</v>
      </c>
      <c r="S278" s="248">
        <v>0</v>
      </c>
      <c r="T278" s="160">
        <f t="shared" si="53"/>
        <v>0</v>
      </c>
      <c r="AR278" s="161" t="s">
        <v>267</v>
      </c>
      <c r="AT278" s="161" t="s">
        <v>322</v>
      </c>
      <c r="AU278" s="161" t="s">
        <v>86</v>
      </c>
      <c r="AY278" s="211" t="s">
        <v>138</v>
      </c>
      <c r="BE278" s="249">
        <f t="shared" si="54"/>
        <v>0</v>
      </c>
      <c r="BF278" s="249">
        <f t="shared" si="55"/>
        <v>0</v>
      </c>
      <c r="BG278" s="249">
        <f t="shared" si="56"/>
        <v>0</v>
      </c>
      <c r="BH278" s="249">
        <f t="shared" si="57"/>
        <v>0</v>
      </c>
      <c r="BI278" s="249">
        <f t="shared" si="58"/>
        <v>0</v>
      </c>
      <c r="BJ278" s="211" t="s">
        <v>86</v>
      </c>
      <c r="BK278" s="249">
        <f t="shared" si="59"/>
        <v>0</v>
      </c>
      <c r="BL278" s="211" t="s">
        <v>202</v>
      </c>
      <c r="BM278" s="161" t="s">
        <v>2861</v>
      </c>
    </row>
    <row r="279" spans="2:65" s="2" customFormat="1" ht="24.2" customHeight="1">
      <c r="B279" s="246"/>
      <c r="C279" s="163" t="s">
        <v>679</v>
      </c>
      <c r="D279" s="163" t="s">
        <v>322</v>
      </c>
      <c r="E279" s="164" t="s">
        <v>2862</v>
      </c>
      <c r="F279" s="165" t="s">
        <v>2863</v>
      </c>
      <c r="G279" s="166" t="s">
        <v>1473</v>
      </c>
      <c r="H279" s="189">
        <v>0</v>
      </c>
      <c r="I279" s="168"/>
      <c r="J279" s="168">
        <f t="shared" si="50"/>
        <v>0</v>
      </c>
      <c r="K279" s="169"/>
      <c r="L279" s="170"/>
      <c r="M279" s="171" t="s">
        <v>1</v>
      </c>
      <c r="N279" s="251" t="s">
        <v>39</v>
      </c>
      <c r="O279" s="248">
        <v>0</v>
      </c>
      <c r="P279" s="248">
        <f t="shared" si="51"/>
        <v>0</v>
      </c>
      <c r="Q279" s="248">
        <v>0</v>
      </c>
      <c r="R279" s="248">
        <f t="shared" si="52"/>
        <v>0</v>
      </c>
      <c r="S279" s="248">
        <v>0</v>
      </c>
      <c r="T279" s="160">
        <f t="shared" si="53"/>
        <v>0</v>
      </c>
      <c r="AR279" s="161" t="s">
        <v>267</v>
      </c>
      <c r="AT279" s="161" t="s">
        <v>322</v>
      </c>
      <c r="AU279" s="161" t="s">
        <v>86</v>
      </c>
      <c r="AY279" s="211" t="s">
        <v>138</v>
      </c>
      <c r="BE279" s="249">
        <f t="shared" si="54"/>
        <v>0</v>
      </c>
      <c r="BF279" s="249">
        <f t="shared" si="55"/>
        <v>0</v>
      </c>
      <c r="BG279" s="249">
        <f t="shared" si="56"/>
        <v>0</v>
      </c>
      <c r="BH279" s="249">
        <f t="shared" si="57"/>
        <v>0</v>
      </c>
      <c r="BI279" s="249">
        <f t="shared" si="58"/>
        <v>0</v>
      </c>
      <c r="BJ279" s="211" t="s">
        <v>86</v>
      </c>
      <c r="BK279" s="249">
        <f t="shared" si="59"/>
        <v>0</v>
      </c>
      <c r="BL279" s="211" t="s">
        <v>202</v>
      </c>
      <c r="BM279" s="161" t="s">
        <v>2864</v>
      </c>
    </row>
    <row r="280" spans="2:65" s="2" customFormat="1" ht="24.2" customHeight="1">
      <c r="B280" s="246"/>
      <c r="C280" s="163" t="s">
        <v>683</v>
      </c>
      <c r="D280" s="163" t="s">
        <v>322</v>
      </c>
      <c r="E280" s="164" t="s">
        <v>2865</v>
      </c>
      <c r="F280" s="165" t="s">
        <v>2866</v>
      </c>
      <c r="G280" s="166" t="s">
        <v>1473</v>
      </c>
      <c r="H280" s="189">
        <v>0</v>
      </c>
      <c r="I280" s="168"/>
      <c r="J280" s="168">
        <f t="shared" si="50"/>
        <v>0</v>
      </c>
      <c r="K280" s="169"/>
      <c r="L280" s="170"/>
      <c r="M280" s="171" t="s">
        <v>1</v>
      </c>
      <c r="N280" s="251" t="s">
        <v>39</v>
      </c>
      <c r="O280" s="248">
        <v>0</v>
      </c>
      <c r="P280" s="248">
        <f t="shared" si="51"/>
        <v>0</v>
      </c>
      <c r="Q280" s="248">
        <v>0</v>
      </c>
      <c r="R280" s="248">
        <f t="shared" si="52"/>
        <v>0</v>
      </c>
      <c r="S280" s="248">
        <v>0</v>
      </c>
      <c r="T280" s="160">
        <f t="shared" si="53"/>
        <v>0</v>
      </c>
      <c r="AR280" s="161" t="s">
        <v>267</v>
      </c>
      <c r="AT280" s="161" t="s">
        <v>322</v>
      </c>
      <c r="AU280" s="161" t="s">
        <v>86</v>
      </c>
      <c r="AY280" s="211" t="s">
        <v>138</v>
      </c>
      <c r="BE280" s="249">
        <f t="shared" si="54"/>
        <v>0</v>
      </c>
      <c r="BF280" s="249">
        <f t="shared" si="55"/>
        <v>0</v>
      </c>
      <c r="BG280" s="249">
        <f t="shared" si="56"/>
        <v>0</v>
      </c>
      <c r="BH280" s="249">
        <f t="shared" si="57"/>
        <v>0</v>
      </c>
      <c r="BI280" s="249">
        <f t="shared" si="58"/>
        <v>0</v>
      </c>
      <c r="BJ280" s="211" t="s">
        <v>86</v>
      </c>
      <c r="BK280" s="249">
        <f t="shared" si="59"/>
        <v>0</v>
      </c>
      <c r="BL280" s="211" t="s">
        <v>202</v>
      </c>
      <c r="BM280" s="161" t="s">
        <v>2867</v>
      </c>
    </row>
    <row r="281" spans="2:65" s="2" customFormat="1" ht="24.2" customHeight="1">
      <c r="B281" s="246"/>
      <c r="C281" s="163" t="s">
        <v>687</v>
      </c>
      <c r="D281" s="163" t="s">
        <v>322</v>
      </c>
      <c r="E281" s="164" t="s">
        <v>2868</v>
      </c>
      <c r="F281" s="165" t="s">
        <v>2869</v>
      </c>
      <c r="G281" s="166" t="s">
        <v>1473</v>
      </c>
      <c r="H281" s="189">
        <v>0</v>
      </c>
      <c r="I281" s="168"/>
      <c r="J281" s="168">
        <f t="shared" si="50"/>
        <v>0</v>
      </c>
      <c r="K281" s="169"/>
      <c r="L281" s="170"/>
      <c r="M281" s="171" t="s">
        <v>1</v>
      </c>
      <c r="N281" s="251" t="s">
        <v>39</v>
      </c>
      <c r="O281" s="248">
        <v>0</v>
      </c>
      <c r="P281" s="248">
        <f t="shared" si="51"/>
        <v>0</v>
      </c>
      <c r="Q281" s="248">
        <v>0</v>
      </c>
      <c r="R281" s="248">
        <f t="shared" si="52"/>
        <v>0</v>
      </c>
      <c r="S281" s="248">
        <v>0</v>
      </c>
      <c r="T281" s="160">
        <f t="shared" si="53"/>
        <v>0</v>
      </c>
      <c r="AR281" s="161" t="s">
        <v>267</v>
      </c>
      <c r="AT281" s="161" t="s">
        <v>322</v>
      </c>
      <c r="AU281" s="161" t="s">
        <v>86</v>
      </c>
      <c r="AY281" s="211" t="s">
        <v>138</v>
      </c>
      <c r="BE281" s="249">
        <f t="shared" si="54"/>
        <v>0</v>
      </c>
      <c r="BF281" s="249">
        <f t="shared" si="55"/>
        <v>0</v>
      </c>
      <c r="BG281" s="249">
        <f t="shared" si="56"/>
        <v>0</v>
      </c>
      <c r="BH281" s="249">
        <f t="shared" si="57"/>
        <v>0</v>
      </c>
      <c r="BI281" s="249">
        <f t="shared" si="58"/>
        <v>0</v>
      </c>
      <c r="BJ281" s="211" t="s">
        <v>86</v>
      </c>
      <c r="BK281" s="249">
        <f t="shared" si="59"/>
        <v>0</v>
      </c>
      <c r="BL281" s="211" t="s">
        <v>202</v>
      </c>
      <c r="BM281" s="161" t="s">
        <v>2870</v>
      </c>
    </row>
    <row r="282" spans="2:65" s="2" customFormat="1" ht="24.2" customHeight="1">
      <c r="B282" s="246"/>
      <c r="C282" s="163" t="s">
        <v>691</v>
      </c>
      <c r="D282" s="163" t="s">
        <v>322</v>
      </c>
      <c r="E282" s="164" t="s">
        <v>2871</v>
      </c>
      <c r="F282" s="165" t="s">
        <v>2872</v>
      </c>
      <c r="G282" s="166" t="s">
        <v>1473</v>
      </c>
      <c r="H282" s="189">
        <v>0</v>
      </c>
      <c r="I282" s="168"/>
      <c r="J282" s="168">
        <f t="shared" si="50"/>
        <v>0</v>
      </c>
      <c r="K282" s="169"/>
      <c r="L282" s="170"/>
      <c r="M282" s="171" t="s">
        <v>1</v>
      </c>
      <c r="N282" s="251" t="s">
        <v>39</v>
      </c>
      <c r="O282" s="248">
        <v>0</v>
      </c>
      <c r="P282" s="248">
        <f t="shared" si="51"/>
        <v>0</v>
      </c>
      <c r="Q282" s="248">
        <v>0</v>
      </c>
      <c r="R282" s="248">
        <f t="shared" si="52"/>
        <v>0</v>
      </c>
      <c r="S282" s="248">
        <v>0</v>
      </c>
      <c r="T282" s="160">
        <f t="shared" si="53"/>
        <v>0</v>
      </c>
      <c r="AR282" s="161" t="s">
        <v>267</v>
      </c>
      <c r="AT282" s="161" t="s">
        <v>322</v>
      </c>
      <c r="AU282" s="161" t="s">
        <v>86</v>
      </c>
      <c r="AY282" s="211" t="s">
        <v>138</v>
      </c>
      <c r="BE282" s="249">
        <f t="shared" si="54"/>
        <v>0</v>
      </c>
      <c r="BF282" s="249">
        <f t="shared" si="55"/>
        <v>0</v>
      </c>
      <c r="BG282" s="249">
        <f t="shared" si="56"/>
        <v>0</v>
      </c>
      <c r="BH282" s="249">
        <f t="shared" si="57"/>
        <v>0</v>
      </c>
      <c r="BI282" s="249">
        <f t="shared" si="58"/>
        <v>0</v>
      </c>
      <c r="BJ282" s="211" t="s">
        <v>86</v>
      </c>
      <c r="BK282" s="249">
        <f t="shared" si="59"/>
        <v>0</v>
      </c>
      <c r="BL282" s="211" t="s">
        <v>202</v>
      </c>
      <c r="BM282" s="161" t="s">
        <v>2873</v>
      </c>
    </row>
    <row r="283" spans="2:65" s="2" customFormat="1" ht="16.5" customHeight="1">
      <c r="B283" s="246"/>
      <c r="C283" s="150" t="s">
        <v>695</v>
      </c>
      <c r="D283" s="150" t="s">
        <v>140</v>
      </c>
      <c r="E283" s="151" t="s">
        <v>2874</v>
      </c>
      <c r="F283" s="152" t="s">
        <v>2875</v>
      </c>
      <c r="G283" s="153" t="s">
        <v>519</v>
      </c>
      <c r="H283" s="188">
        <v>0</v>
      </c>
      <c r="I283" s="155"/>
      <c r="J283" s="155">
        <f t="shared" si="50"/>
        <v>0</v>
      </c>
      <c r="K283" s="247"/>
      <c r="L283" s="39"/>
      <c r="M283" s="157" t="s">
        <v>1</v>
      </c>
      <c r="N283" s="234" t="s">
        <v>39</v>
      </c>
      <c r="O283" s="248">
        <v>0</v>
      </c>
      <c r="P283" s="248">
        <f t="shared" si="51"/>
        <v>0</v>
      </c>
      <c r="Q283" s="248">
        <v>0</v>
      </c>
      <c r="R283" s="248">
        <f t="shared" si="52"/>
        <v>0</v>
      </c>
      <c r="S283" s="248">
        <v>0</v>
      </c>
      <c r="T283" s="160">
        <f t="shared" si="53"/>
        <v>0</v>
      </c>
      <c r="AR283" s="161" t="s">
        <v>202</v>
      </c>
      <c r="AT283" s="161" t="s">
        <v>140</v>
      </c>
      <c r="AU283" s="161" t="s">
        <v>86</v>
      </c>
      <c r="AY283" s="211" t="s">
        <v>138</v>
      </c>
      <c r="BE283" s="249">
        <f t="shared" si="54"/>
        <v>0</v>
      </c>
      <c r="BF283" s="249">
        <f t="shared" si="55"/>
        <v>0</v>
      </c>
      <c r="BG283" s="249">
        <f t="shared" si="56"/>
        <v>0</v>
      </c>
      <c r="BH283" s="249">
        <f t="shared" si="57"/>
        <v>0</v>
      </c>
      <c r="BI283" s="249">
        <f t="shared" si="58"/>
        <v>0</v>
      </c>
      <c r="BJ283" s="211" t="s">
        <v>86</v>
      </c>
      <c r="BK283" s="249">
        <f t="shared" si="59"/>
        <v>0</v>
      </c>
      <c r="BL283" s="211" t="s">
        <v>202</v>
      </c>
      <c r="BM283" s="161" t="s">
        <v>2876</v>
      </c>
    </row>
    <row r="284" spans="2:65" s="2" customFormat="1" ht="24.2" customHeight="1">
      <c r="B284" s="246"/>
      <c r="C284" s="150" t="s">
        <v>699</v>
      </c>
      <c r="D284" s="150" t="s">
        <v>140</v>
      </c>
      <c r="E284" s="151" t="s">
        <v>2877</v>
      </c>
      <c r="F284" s="152" t="s">
        <v>2878</v>
      </c>
      <c r="G284" s="153" t="s">
        <v>209</v>
      </c>
      <c r="H284" s="188">
        <v>0</v>
      </c>
      <c r="I284" s="155"/>
      <c r="J284" s="155">
        <f t="shared" si="50"/>
        <v>0</v>
      </c>
      <c r="K284" s="247"/>
      <c r="L284" s="39"/>
      <c r="M284" s="157" t="s">
        <v>1</v>
      </c>
      <c r="N284" s="234" t="s">
        <v>39</v>
      </c>
      <c r="O284" s="248">
        <v>0</v>
      </c>
      <c r="P284" s="248">
        <f t="shared" si="51"/>
        <v>0</v>
      </c>
      <c r="Q284" s="248">
        <v>0</v>
      </c>
      <c r="R284" s="248">
        <f t="shared" si="52"/>
        <v>0</v>
      </c>
      <c r="S284" s="248">
        <v>0</v>
      </c>
      <c r="T284" s="160">
        <f t="shared" si="53"/>
        <v>0</v>
      </c>
      <c r="AR284" s="161" t="s">
        <v>202</v>
      </c>
      <c r="AT284" s="161" t="s">
        <v>140</v>
      </c>
      <c r="AU284" s="161" t="s">
        <v>86</v>
      </c>
      <c r="AY284" s="211" t="s">
        <v>138</v>
      </c>
      <c r="BE284" s="249">
        <f t="shared" si="54"/>
        <v>0</v>
      </c>
      <c r="BF284" s="249">
        <f t="shared" si="55"/>
        <v>0</v>
      </c>
      <c r="BG284" s="249">
        <f t="shared" si="56"/>
        <v>0</v>
      </c>
      <c r="BH284" s="249">
        <f t="shared" si="57"/>
        <v>0</v>
      </c>
      <c r="BI284" s="249">
        <f t="shared" si="58"/>
        <v>0</v>
      </c>
      <c r="BJ284" s="211" t="s">
        <v>86</v>
      </c>
      <c r="BK284" s="249">
        <f t="shared" si="59"/>
        <v>0</v>
      </c>
      <c r="BL284" s="211" t="s">
        <v>202</v>
      </c>
      <c r="BM284" s="161" t="s">
        <v>2879</v>
      </c>
    </row>
    <row r="285" spans="2:65" s="239" customFormat="1" ht="22.9" customHeight="1">
      <c r="B285" s="240"/>
      <c r="D285" s="138" t="s">
        <v>72</v>
      </c>
      <c r="E285" s="147" t="s">
        <v>1396</v>
      </c>
      <c r="F285" s="147" t="s">
        <v>2880</v>
      </c>
      <c r="J285" s="245">
        <f>BK285</f>
        <v>0</v>
      </c>
      <c r="L285" s="240"/>
      <c r="M285" s="242"/>
      <c r="P285" s="243">
        <f>P286</f>
        <v>0</v>
      </c>
      <c r="R285" s="243">
        <f>R286</f>
        <v>0</v>
      </c>
      <c r="T285" s="244">
        <f>T286</f>
        <v>0</v>
      </c>
      <c r="AR285" s="138" t="s">
        <v>86</v>
      </c>
      <c r="AT285" s="145" t="s">
        <v>72</v>
      </c>
      <c r="AU285" s="145" t="s">
        <v>80</v>
      </c>
      <c r="AY285" s="138" t="s">
        <v>138</v>
      </c>
      <c r="BK285" s="146">
        <f>BK286</f>
        <v>0</v>
      </c>
    </row>
    <row r="286" spans="2:65" s="2" customFormat="1" ht="24.2" customHeight="1">
      <c r="B286" s="246"/>
      <c r="C286" s="150" t="s">
        <v>703</v>
      </c>
      <c r="D286" s="150" t="s">
        <v>140</v>
      </c>
      <c r="E286" s="151" t="s">
        <v>2881</v>
      </c>
      <c r="F286" s="152" t="s">
        <v>2882</v>
      </c>
      <c r="G286" s="153" t="s">
        <v>143</v>
      </c>
      <c r="H286" s="188">
        <v>0</v>
      </c>
      <c r="I286" s="155"/>
      <c r="J286" s="155">
        <f>ROUND(I286*H286,2)</f>
        <v>0</v>
      </c>
      <c r="K286" s="247"/>
      <c r="L286" s="39"/>
      <c r="M286" s="173" t="s">
        <v>1</v>
      </c>
      <c r="N286" s="174" t="s">
        <v>39</v>
      </c>
      <c r="O286" s="175">
        <v>0</v>
      </c>
      <c r="P286" s="175">
        <f>O286*H286</f>
        <v>0</v>
      </c>
      <c r="Q286" s="175">
        <v>0</v>
      </c>
      <c r="R286" s="175">
        <f>Q286*H286</f>
        <v>0</v>
      </c>
      <c r="S286" s="175">
        <v>0</v>
      </c>
      <c r="T286" s="176">
        <f>S286*H286</f>
        <v>0</v>
      </c>
      <c r="AR286" s="161" t="s">
        <v>202</v>
      </c>
      <c r="AT286" s="161" t="s">
        <v>140</v>
      </c>
      <c r="AU286" s="161" t="s">
        <v>86</v>
      </c>
      <c r="AY286" s="211" t="s">
        <v>138</v>
      </c>
      <c r="BE286" s="249">
        <f>IF(N286="základná",J286,0)</f>
        <v>0</v>
      </c>
      <c r="BF286" s="249">
        <f>IF(N286="znížená",J286,0)</f>
        <v>0</v>
      </c>
      <c r="BG286" s="249">
        <f>IF(N286="zákl. prenesená",J286,0)</f>
        <v>0</v>
      </c>
      <c r="BH286" s="249">
        <f>IF(N286="zníž. prenesená",J286,0)</f>
        <v>0</v>
      </c>
      <c r="BI286" s="249">
        <f>IF(N286="nulová",J286,0)</f>
        <v>0</v>
      </c>
      <c r="BJ286" s="211" t="s">
        <v>86</v>
      </c>
      <c r="BK286" s="249">
        <f>ROUND(I286*H286,2)</f>
        <v>0</v>
      </c>
      <c r="BL286" s="211" t="s">
        <v>202</v>
      </c>
      <c r="BM286" s="161" t="s">
        <v>2883</v>
      </c>
    </row>
    <row r="287" spans="2:65" s="2" customFormat="1" ht="6.95" customHeight="1">
      <c r="B287" s="216"/>
      <c r="C287" s="217"/>
      <c r="D287" s="217"/>
      <c r="E287" s="217"/>
      <c r="F287" s="217"/>
      <c r="G287" s="217"/>
      <c r="H287" s="217"/>
      <c r="I287" s="217"/>
      <c r="J287" s="217"/>
      <c r="K287" s="217"/>
      <c r="L287" s="39"/>
    </row>
  </sheetData>
  <autoFilter ref="C134:K286" xr:uid="{00000000-0009-0000-0000-000003000000}"/>
  <mergeCells count="12">
    <mergeCell ref="E127:H127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23:H123"/>
    <mergeCell ref="E125:H12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30</vt:i4>
      </vt:variant>
    </vt:vector>
  </HeadingPairs>
  <TitlesOfParts>
    <vt:vector size="46" baseType="lpstr">
      <vt:lpstr>SUMARIZÁCIA</vt:lpstr>
      <vt:lpstr>Rekapitulácia stavby - I.etapa</vt:lpstr>
      <vt:lpstr>01.1 - D 1.1 Arch. - I.etapa</vt:lpstr>
      <vt:lpstr>01.2 - D1.3 Zdrav. - I.etapa</vt:lpstr>
      <vt:lpstr>01.3 - D1.5 Elektro. - I.etapa</vt:lpstr>
      <vt:lpstr>Rekapitulácia stavby - II.etapa</vt:lpstr>
      <vt:lpstr>02.1 - D 1.1 Arch. - II.etapa</vt:lpstr>
      <vt:lpstr>02.2 - D1.3 Zdrav. - II.etapa</vt:lpstr>
      <vt:lpstr>02.3 - D1.4 Vyk. - II.etapa</vt:lpstr>
      <vt:lpstr>Rekap. stavby - III.etapa</vt:lpstr>
      <vt:lpstr>03.1 - D 1.1 Arch. - III.etapa</vt:lpstr>
      <vt:lpstr>03.2 - D1.3 Zdrav. - III.etapa</vt:lpstr>
      <vt:lpstr>03.3 - D1.4 Vyk. - III.etapa</vt:lpstr>
      <vt:lpstr>03.4 - D1.5 Elektro.- III.etapa</vt:lpstr>
      <vt:lpstr>03.5 - D1.6 EPS - III.etapa</vt:lpstr>
      <vt:lpstr>03.6 - D1.7 VZT - III.etapa</vt:lpstr>
      <vt:lpstr>'01.1 - D 1.1 Arch. - I.etapa'!Názvy_tlače</vt:lpstr>
      <vt:lpstr>'01.2 - D1.3 Zdrav. - I.etapa'!Názvy_tlače</vt:lpstr>
      <vt:lpstr>'01.3 - D1.5 Elektro. - I.etapa'!Názvy_tlače</vt:lpstr>
      <vt:lpstr>'02.1 - D 1.1 Arch. - II.etapa'!Názvy_tlače</vt:lpstr>
      <vt:lpstr>'02.2 - D1.3 Zdrav. - II.etapa'!Názvy_tlače</vt:lpstr>
      <vt:lpstr>'02.3 - D1.4 Vyk. - II.etapa'!Názvy_tlače</vt:lpstr>
      <vt:lpstr>'03.1 - D 1.1 Arch. - III.etapa'!Názvy_tlače</vt:lpstr>
      <vt:lpstr>'03.2 - D1.3 Zdrav. - III.etapa'!Názvy_tlače</vt:lpstr>
      <vt:lpstr>'03.3 - D1.4 Vyk. - III.etapa'!Názvy_tlače</vt:lpstr>
      <vt:lpstr>'03.4 - D1.5 Elektro.- III.etapa'!Názvy_tlače</vt:lpstr>
      <vt:lpstr>'03.5 - D1.6 EPS - III.etapa'!Názvy_tlače</vt:lpstr>
      <vt:lpstr>'03.6 - D1.7 VZT - III.etapa'!Názvy_tlače</vt:lpstr>
      <vt:lpstr>'Rekap. stavby - III.etapa'!Názvy_tlače</vt:lpstr>
      <vt:lpstr>'Rekapitulácia stavby - I.etapa'!Názvy_tlače</vt:lpstr>
      <vt:lpstr>'Rekapitulácia stavby - II.etapa'!Názvy_tlače</vt:lpstr>
      <vt:lpstr>'01.1 - D 1.1 Arch. - I.etapa'!Oblasť_tlače</vt:lpstr>
      <vt:lpstr>'01.2 - D1.3 Zdrav. - I.etapa'!Oblasť_tlače</vt:lpstr>
      <vt:lpstr>'01.3 - D1.5 Elektro. - I.etapa'!Oblasť_tlače</vt:lpstr>
      <vt:lpstr>'02.1 - D 1.1 Arch. - II.etapa'!Oblasť_tlače</vt:lpstr>
      <vt:lpstr>'02.2 - D1.3 Zdrav. - II.etapa'!Oblasť_tlače</vt:lpstr>
      <vt:lpstr>'02.3 - D1.4 Vyk. - II.etapa'!Oblasť_tlače</vt:lpstr>
      <vt:lpstr>'03.1 - D 1.1 Arch. - III.etapa'!Oblasť_tlače</vt:lpstr>
      <vt:lpstr>'03.2 - D1.3 Zdrav. - III.etapa'!Oblasť_tlače</vt:lpstr>
      <vt:lpstr>'03.3 - D1.4 Vyk. - III.etapa'!Oblasť_tlače</vt:lpstr>
      <vt:lpstr>'03.4 - D1.5 Elektro.- III.etapa'!Oblasť_tlače</vt:lpstr>
      <vt:lpstr>'03.5 - D1.6 EPS - III.etapa'!Oblasť_tlače</vt:lpstr>
      <vt:lpstr>'03.6 - D1.7 VZT - III.etapa'!Oblasť_tlače</vt:lpstr>
      <vt:lpstr>'Rekap. stavby - III.etapa'!Oblasť_tlače</vt:lpstr>
      <vt:lpstr>'Rekapitulácia stavby - I.etapa'!Oblasť_tlače</vt:lpstr>
      <vt:lpstr>'Rekapitulácia stavby - II.etapa'!Oblasť_tlače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STANKA2017\Stanka123</dc:creator>
  <cp:lastModifiedBy>Bothová Zdenka, Ing.</cp:lastModifiedBy>
  <cp:lastPrinted>2021-07-30T16:20:24Z</cp:lastPrinted>
  <dcterms:created xsi:type="dcterms:W3CDTF">2021-07-28T15:43:26Z</dcterms:created>
  <dcterms:modified xsi:type="dcterms:W3CDTF">2021-08-16T08:59:10Z</dcterms:modified>
</cp:coreProperties>
</file>