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exandra.vicanova\OneDrive - Hlavne mesto SR Bratislava\Desktop\VO - Dunajská\SP\"/>
    </mc:Choice>
  </mc:AlternateContent>
  <xr:revisionPtr revIDLastSave="0" documentId="13_ncr:1_{251C72C9-29AF-4EA5-BDD8-2128673D10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SO-01 - Vstupná brána a n..." sheetId="2" r:id="rId2"/>
    <sheet name="SO-02 - Spevnené plochy" sheetId="3" r:id="rId3"/>
    <sheet name="SO-03 - Sadové úpravy" sheetId="4" r:id="rId4"/>
    <sheet name="SO-04 - Mobiliár a herné ..." sheetId="5" r:id="rId5"/>
    <sheet name="SO-05 - Elektroinštalácia..." sheetId="6" r:id="rId6"/>
    <sheet name="SO-06.1 - Zdravotechnika ..." sheetId="7" r:id="rId7"/>
    <sheet name="SO-06.2 - Zdravotechnika ..." sheetId="8" r:id="rId8"/>
    <sheet name="SO-07 - Búracie práce a o..." sheetId="9" r:id="rId9"/>
    <sheet name="SO-08 - Vodné prvky " sheetId="10" r:id="rId10"/>
    <sheet name="SO-09 - Zasakovacie jazierko" sheetId="11" r:id="rId11"/>
    <sheet name="SO-10 - Vodomerná šachta" sheetId="12" r:id="rId12"/>
    <sheet name="SO-02 - Spevnené plochy_01" sheetId="13" r:id="rId13"/>
    <sheet name="SO-03 - Sadové úpravy_01" sheetId="14" r:id="rId14"/>
    <sheet name="SO-08 - Vodné prvky" sheetId="15" r:id="rId15"/>
  </sheets>
  <definedNames>
    <definedName name="_xlnm._FilterDatabase" localSheetId="1" hidden="1">'SO-01 - Vstupná brána a n...'!$C$136:$K$181</definedName>
    <definedName name="_xlnm._FilterDatabase" localSheetId="2" hidden="1">'SO-02 - Spevnené plochy'!$C$138:$K$192</definedName>
    <definedName name="_xlnm._FilterDatabase" localSheetId="12" hidden="1">'SO-02 - Spevnené plochy_01'!$C$135:$K$168</definedName>
    <definedName name="_xlnm._FilterDatabase" localSheetId="3" hidden="1">'SO-03 - Sadové úpravy'!$C$134:$K$191</definedName>
    <definedName name="_xlnm._FilterDatabase" localSheetId="13" hidden="1">'SO-03 - Sadové úpravy_01'!$C$134:$K$199</definedName>
    <definedName name="_xlnm._FilterDatabase" localSheetId="4" hidden="1">'SO-04 - Mobiliár a herné ...'!$C$136:$K$183</definedName>
    <definedName name="_xlnm._FilterDatabase" localSheetId="5" hidden="1">'SO-05 - Elektroinštalácia...'!$C$132:$K$191</definedName>
    <definedName name="_xlnm._FilterDatabase" localSheetId="6" hidden="1">'SO-06.1 - Zdravotechnika ...'!$C$137:$K$195</definedName>
    <definedName name="_xlnm._FilterDatabase" localSheetId="7" hidden="1">'SO-06.2 - Zdravotechnika ...'!$C$137:$K$195</definedName>
    <definedName name="_xlnm._FilterDatabase" localSheetId="8" hidden="1">'SO-07 - Búracie práce a o...'!$C$138:$K$192</definedName>
    <definedName name="_xlnm._FilterDatabase" localSheetId="14" hidden="1">'SO-08 - Vodné prvky'!$C$132:$K$159</definedName>
    <definedName name="_xlnm._FilterDatabase" localSheetId="9" hidden="1">'SO-08 - Vodné prvky '!$C$132:$K$159</definedName>
    <definedName name="_xlnm._FilterDatabase" localSheetId="10" hidden="1">'SO-09 - Zasakovacie jazierko'!$C$135:$K$181</definedName>
    <definedName name="_xlnm._FilterDatabase" localSheetId="11" hidden="1">'SO-10 - Vodomerná šachta'!$C$135:$K$197</definedName>
    <definedName name="_xlnm.Print_Titles" localSheetId="0">'Rekapitulácia stavby'!$92:$92</definedName>
    <definedName name="_xlnm.Print_Titles" localSheetId="1">'SO-01 - Vstupná brána a n...'!$136:$136</definedName>
    <definedName name="_xlnm.Print_Titles" localSheetId="2">'SO-02 - Spevnené plochy'!$138:$138</definedName>
    <definedName name="_xlnm.Print_Titles" localSheetId="12">'SO-02 - Spevnené plochy_01'!$135:$135</definedName>
    <definedName name="_xlnm.Print_Titles" localSheetId="3">'SO-03 - Sadové úpravy'!$134:$134</definedName>
    <definedName name="_xlnm.Print_Titles" localSheetId="13">'SO-03 - Sadové úpravy_01'!$134:$134</definedName>
    <definedName name="_xlnm.Print_Titles" localSheetId="4">'SO-04 - Mobiliár a herné ...'!$136:$136</definedName>
    <definedName name="_xlnm.Print_Titles" localSheetId="5">'SO-05 - Elektroinštalácia...'!$132:$132</definedName>
    <definedName name="_xlnm.Print_Titles" localSheetId="6">'SO-06.1 - Zdravotechnika ...'!$137:$137</definedName>
    <definedName name="_xlnm.Print_Titles" localSheetId="7">'SO-06.2 - Zdravotechnika ...'!$137:$137</definedName>
    <definedName name="_xlnm.Print_Titles" localSheetId="8">'SO-07 - Búracie práce a o...'!$138:$138</definedName>
    <definedName name="_xlnm.Print_Titles" localSheetId="14">'SO-08 - Vodné prvky'!$132:$132</definedName>
    <definedName name="_xlnm.Print_Titles" localSheetId="9">'SO-08 - Vodné prvky '!$132:$132</definedName>
    <definedName name="_xlnm.Print_Titles" localSheetId="10">'SO-09 - Zasakovacie jazierko'!$135:$135</definedName>
    <definedName name="_xlnm.Print_Titles" localSheetId="11">'SO-10 - Vodomerná šachta'!$135:$135</definedName>
    <definedName name="_xlnm.Print_Area" localSheetId="0">'Rekapitulácia stavby'!$D$4:$AO$76,'Rekapitulácia stavby'!$C$82:$AQ$118</definedName>
    <definedName name="_xlnm.Print_Area" localSheetId="1">'SO-01 - Vstupná brána a n...'!$C$4:$J$76,'SO-01 - Vstupná brána a n...'!$C$82:$J$116,'SO-01 - Vstupná brána a n...'!$C$122:$J$181</definedName>
    <definedName name="_xlnm.Print_Area" localSheetId="2">'SO-02 - Spevnené plochy'!$C$4:$J$76,'SO-02 - Spevnené plochy'!$C$82:$J$118,'SO-02 - Spevnené plochy'!$C$124:$J$192</definedName>
    <definedName name="_xlnm.Print_Area" localSheetId="12">'SO-02 - Spevnené plochy_01'!$C$4:$J$76,'SO-02 - Spevnené plochy_01'!$C$82:$J$115,'SO-02 - Spevnené plochy_01'!$C$121:$J$168</definedName>
    <definedName name="_xlnm.Print_Area" localSheetId="3">'SO-03 - Sadové úpravy'!$C$4:$J$76,'SO-03 - Sadové úpravy'!$C$82:$J$114,'SO-03 - Sadové úpravy'!$C$120:$J$191</definedName>
    <definedName name="_xlnm.Print_Area" localSheetId="13">'SO-03 - Sadové úpravy_01'!$C$4:$J$76,'SO-03 - Sadové úpravy_01'!$C$82:$J$114,'SO-03 - Sadové úpravy_01'!$C$120:$J$199</definedName>
    <definedName name="_xlnm.Print_Area" localSheetId="4">'SO-04 - Mobiliár a herné ...'!$C$4:$J$76,'SO-04 - Mobiliár a herné ...'!$C$82:$J$116,'SO-04 - Mobiliár a herné ...'!$C$122:$J$183</definedName>
    <definedName name="_xlnm.Print_Area" localSheetId="5">'SO-05 - Elektroinštalácia...'!$C$4:$J$76,'SO-05 - Elektroinštalácia...'!$C$82:$J$112,'SO-05 - Elektroinštalácia...'!$C$118:$J$191</definedName>
    <definedName name="_xlnm.Print_Area" localSheetId="6">'SO-06.1 - Zdravotechnika ...'!$C$4:$J$76,'SO-06.1 - Zdravotechnika ...'!$C$82:$J$117,'SO-06.1 - Zdravotechnika ...'!$C$123:$J$195</definedName>
    <definedName name="_xlnm.Print_Area" localSheetId="7">'SO-06.2 - Zdravotechnika ...'!$C$4:$J$76,'SO-06.2 - Zdravotechnika ...'!$C$82:$J$117,'SO-06.2 - Zdravotechnika ...'!$C$123:$J$195</definedName>
    <definedName name="_xlnm.Print_Area" localSheetId="8">'SO-07 - Búracie práce a o...'!$C$4:$J$76,'SO-07 - Búracie práce a o...'!$C$82:$J$118,'SO-07 - Búracie práce a o...'!$C$124:$J$192</definedName>
    <definedName name="_xlnm.Print_Area" localSheetId="14">'SO-08 - Vodné prvky'!$C$4:$J$76,'SO-08 - Vodné prvky'!$C$82:$J$112,'SO-08 - Vodné prvky'!$C$118:$J$159</definedName>
    <definedName name="_xlnm.Print_Area" localSheetId="9">'SO-08 - Vodné prvky '!$C$4:$J$76,'SO-08 - Vodné prvky '!$C$82:$J$112,'SO-08 - Vodné prvky '!$C$118:$J$159</definedName>
    <definedName name="_xlnm.Print_Area" localSheetId="10">'SO-09 - Zasakovacie jazierko'!$C$4:$J$76,'SO-09 - Zasakovacie jazierko'!$C$82:$J$115,'SO-09 - Zasakovacie jazierko'!$C$121:$J$181</definedName>
    <definedName name="_xlnm.Print_Area" localSheetId="11">'SO-10 - Vodomerná šachta'!$C$4:$J$76,'SO-10 - Vodomerná šachta'!$C$82:$J$115,'SO-10 - Vodomerná šachta'!$C$121:$J$197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5" l="1"/>
  <c r="J40" i="15"/>
  <c r="AY110" i="1"/>
  <c r="J39" i="15"/>
  <c r="AX110" i="1"/>
  <c r="BI159" i="15"/>
  <c r="BH159" i="15"/>
  <c r="BG159" i="15"/>
  <c r="BE159" i="15"/>
  <c r="BK159" i="15"/>
  <c r="J159" i="15"/>
  <c r="BF159" i="15"/>
  <c r="BI158" i="15"/>
  <c r="BH158" i="15"/>
  <c r="BG158" i="15"/>
  <c r="BE158" i="15"/>
  <c r="BK158" i="15"/>
  <c r="J158" i="15"/>
  <c r="BF158" i="15"/>
  <c r="BI157" i="15"/>
  <c r="BH157" i="15"/>
  <c r="BG157" i="15"/>
  <c r="BE157" i="15"/>
  <c r="BK157" i="15"/>
  <c r="J157" i="15"/>
  <c r="BF157" i="15"/>
  <c r="BI156" i="15"/>
  <c r="BH156" i="15"/>
  <c r="BG156" i="15"/>
  <c r="BE156" i="15"/>
  <c r="BK156" i="15"/>
  <c r="J156" i="15"/>
  <c r="BF156" i="15"/>
  <c r="BI155" i="15"/>
  <c r="BH155" i="15"/>
  <c r="BG155" i="15"/>
  <c r="BE155" i="15"/>
  <c r="BK155" i="15"/>
  <c r="J155" i="15"/>
  <c r="BF155" i="15"/>
  <c r="BI154" i="15"/>
  <c r="BH154" i="15"/>
  <c r="BG154" i="15"/>
  <c r="BE154" i="15"/>
  <c r="BK154" i="15"/>
  <c r="J154" i="15"/>
  <c r="BF154" i="15"/>
  <c r="BI153" i="15"/>
  <c r="BH153" i="15"/>
  <c r="BG153" i="15"/>
  <c r="BE153" i="15"/>
  <c r="BK153" i="15"/>
  <c r="J153" i="15"/>
  <c r="BF153" i="15"/>
  <c r="BI152" i="15"/>
  <c r="BH152" i="15"/>
  <c r="BG152" i="15"/>
  <c r="BE152" i="15"/>
  <c r="BK152" i="15"/>
  <c r="J152" i="15"/>
  <c r="BF152" i="15"/>
  <c r="BI151" i="15"/>
  <c r="BH151" i="15"/>
  <c r="BG151" i="15"/>
  <c r="BE151" i="15"/>
  <c r="BK151" i="15"/>
  <c r="J151" i="15"/>
  <c r="BF151" i="15"/>
  <c r="BI150" i="15"/>
  <c r="BH150" i="15"/>
  <c r="BG150" i="15"/>
  <c r="BE150" i="15"/>
  <c r="BK150" i="15"/>
  <c r="J150" i="15"/>
  <c r="BF150" i="15"/>
  <c r="BI149" i="15"/>
  <c r="BH149" i="15"/>
  <c r="BG149" i="15"/>
  <c r="BE149" i="15"/>
  <c r="BK149" i="15"/>
  <c r="J149" i="15"/>
  <c r="BF149" i="15"/>
  <c r="BI148" i="15"/>
  <c r="BH148" i="15"/>
  <c r="BG148" i="15"/>
  <c r="BE148" i="15"/>
  <c r="BK148" i="15"/>
  <c r="J148" i="15"/>
  <c r="BF148" i="15"/>
  <c r="BI147" i="15"/>
  <c r="BH147" i="15"/>
  <c r="BG147" i="15"/>
  <c r="BE147" i="15"/>
  <c r="BK147" i="15"/>
  <c r="J147" i="15"/>
  <c r="BF147" i="15"/>
  <c r="BI146" i="15"/>
  <c r="BH146" i="15"/>
  <c r="BG146" i="15"/>
  <c r="BE146" i="15"/>
  <c r="BK146" i="15"/>
  <c r="J146" i="15"/>
  <c r="BF146" i="15"/>
  <c r="BI145" i="15"/>
  <c r="BH145" i="15"/>
  <c r="BG145" i="15"/>
  <c r="BE145" i="15"/>
  <c r="BK145" i="15"/>
  <c r="J145" i="15"/>
  <c r="BF145" i="15"/>
  <c r="BI144" i="15"/>
  <c r="BH144" i="15"/>
  <c r="BG144" i="15"/>
  <c r="BE144" i="15"/>
  <c r="BK144" i="15"/>
  <c r="J144" i="15"/>
  <c r="BF144" i="15"/>
  <c r="BI143" i="15"/>
  <c r="BH143" i="15"/>
  <c r="BG143" i="15"/>
  <c r="BE143" i="15"/>
  <c r="BK143" i="15"/>
  <c r="J143" i="15"/>
  <c r="BF143" i="15"/>
  <c r="BI142" i="15"/>
  <c r="BH142" i="15"/>
  <c r="BG142" i="15"/>
  <c r="BE142" i="15"/>
  <c r="BK142" i="15"/>
  <c r="J142" i="15"/>
  <c r="BF142" i="15"/>
  <c r="BI141" i="15"/>
  <c r="BH141" i="15"/>
  <c r="BG141" i="15"/>
  <c r="BE141" i="15"/>
  <c r="BK141" i="15"/>
  <c r="J141" i="15"/>
  <c r="BF141" i="15"/>
  <c r="BI140" i="15"/>
  <c r="BH140" i="15"/>
  <c r="BG140" i="15"/>
  <c r="BE140" i="15"/>
  <c r="BK140" i="15"/>
  <c r="J140" i="15"/>
  <c r="BF140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J130" i="15"/>
  <c r="J129" i="15"/>
  <c r="F129" i="15"/>
  <c r="F127" i="15"/>
  <c r="E125" i="15"/>
  <c r="BI110" i="15"/>
  <c r="BH110" i="15"/>
  <c r="BG110" i="15"/>
  <c r="BE110" i="15"/>
  <c r="BI109" i="15"/>
  <c r="BH109" i="15"/>
  <c r="BG109" i="15"/>
  <c r="BF109" i="15"/>
  <c r="BE109" i="15"/>
  <c r="BI108" i="15"/>
  <c r="BH108" i="15"/>
  <c r="BG108" i="15"/>
  <c r="BF108" i="15"/>
  <c r="BE108" i="15"/>
  <c r="BI107" i="15"/>
  <c r="BH107" i="15"/>
  <c r="BG107" i="15"/>
  <c r="BF107" i="15"/>
  <c r="BE107" i="15"/>
  <c r="BI106" i="15"/>
  <c r="BH106" i="15"/>
  <c r="BG106" i="15"/>
  <c r="BF106" i="15"/>
  <c r="BE106" i="15"/>
  <c r="BI105" i="15"/>
  <c r="BH105" i="15"/>
  <c r="BG105" i="15"/>
  <c r="BF105" i="15"/>
  <c r="BE105" i="15"/>
  <c r="J94" i="15"/>
  <c r="J93" i="15"/>
  <c r="F93" i="15"/>
  <c r="F91" i="15"/>
  <c r="E89" i="15"/>
  <c r="J20" i="15"/>
  <c r="E20" i="15"/>
  <c r="F94" i="15"/>
  <c r="J19" i="15"/>
  <c r="J14" i="15"/>
  <c r="J91" i="15"/>
  <c r="E7" i="15"/>
  <c r="E121" i="15"/>
  <c r="J41" i="14"/>
  <c r="J40" i="14"/>
  <c r="AY109" i="1"/>
  <c r="J39" i="14"/>
  <c r="AX109" i="1"/>
  <c r="BI199" i="14"/>
  <c r="BH199" i="14"/>
  <c r="BG199" i="14"/>
  <c r="BE199" i="14"/>
  <c r="BK199" i="14"/>
  <c r="J199" i="14"/>
  <c r="BF199" i="14"/>
  <c r="BI198" i="14"/>
  <c r="BH198" i="14"/>
  <c r="BG198" i="14"/>
  <c r="BE198" i="14"/>
  <c r="BK198" i="14"/>
  <c r="J198" i="14"/>
  <c r="BF198" i="14"/>
  <c r="BI197" i="14"/>
  <c r="BH197" i="14"/>
  <c r="BG197" i="14"/>
  <c r="BE197" i="14"/>
  <c r="BK197" i="14"/>
  <c r="J197" i="14"/>
  <c r="BF197" i="14"/>
  <c r="BI196" i="14"/>
  <c r="BH196" i="14"/>
  <c r="BG196" i="14"/>
  <c r="BE196" i="14"/>
  <c r="BK196" i="14"/>
  <c r="J196" i="14"/>
  <c r="BF196" i="14"/>
  <c r="BI195" i="14"/>
  <c r="BH195" i="14"/>
  <c r="BG195" i="14"/>
  <c r="BE195" i="14"/>
  <c r="BK195" i="14"/>
  <c r="J195" i="14"/>
  <c r="BF195" i="14"/>
  <c r="BI194" i="14"/>
  <c r="BH194" i="14"/>
  <c r="BG194" i="14"/>
  <c r="BE194" i="14"/>
  <c r="BK194" i="14"/>
  <c r="J194" i="14"/>
  <c r="BF194" i="14"/>
  <c r="BI193" i="14"/>
  <c r="BH193" i="14"/>
  <c r="BG193" i="14"/>
  <c r="BE193" i="14"/>
  <c r="BK193" i="14"/>
  <c r="J193" i="14"/>
  <c r="BF193" i="14"/>
  <c r="BI192" i="14"/>
  <c r="BH192" i="14"/>
  <c r="BG192" i="14"/>
  <c r="BE192" i="14"/>
  <c r="BK192" i="14"/>
  <c r="J192" i="14"/>
  <c r="BF192" i="14"/>
  <c r="BI191" i="14"/>
  <c r="BH191" i="14"/>
  <c r="BG191" i="14"/>
  <c r="BE191" i="14"/>
  <c r="BK191" i="14"/>
  <c r="J191" i="14"/>
  <c r="BF191" i="14"/>
  <c r="BI190" i="14"/>
  <c r="BH190" i="14"/>
  <c r="BG190" i="14"/>
  <c r="BE190" i="14"/>
  <c r="BK190" i="14"/>
  <c r="J190" i="14"/>
  <c r="BF190" i="14"/>
  <c r="BI189" i="14"/>
  <c r="BH189" i="14"/>
  <c r="BG189" i="14"/>
  <c r="BE189" i="14"/>
  <c r="BK189" i="14"/>
  <c r="J189" i="14"/>
  <c r="BF189" i="14"/>
  <c r="BI188" i="14"/>
  <c r="BH188" i="14"/>
  <c r="BG188" i="14"/>
  <c r="BE188" i="14"/>
  <c r="BK188" i="14"/>
  <c r="J188" i="14"/>
  <c r="BF188" i="14"/>
  <c r="BI187" i="14"/>
  <c r="BH187" i="14"/>
  <c r="BG187" i="14"/>
  <c r="BE187" i="14"/>
  <c r="BK187" i="14"/>
  <c r="J187" i="14"/>
  <c r="BF187" i="14"/>
  <c r="BI186" i="14"/>
  <c r="BH186" i="14"/>
  <c r="BG186" i="14"/>
  <c r="BE186" i="14"/>
  <c r="BK186" i="14"/>
  <c r="J186" i="14"/>
  <c r="BF186" i="14"/>
  <c r="BI185" i="14"/>
  <c r="BH185" i="14"/>
  <c r="BG185" i="14"/>
  <c r="BE185" i="14"/>
  <c r="BK185" i="14"/>
  <c r="J185" i="14"/>
  <c r="BF185" i="14"/>
  <c r="BI184" i="14"/>
  <c r="BH184" i="14"/>
  <c r="BG184" i="14"/>
  <c r="BE184" i="14"/>
  <c r="BK184" i="14"/>
  <c r="J184" i="14"/>
  <c r="BF184" i="14"/>
  <c r="BI183" i="14"/>
  <c r="BH183" i="14"/>
  <c r="BG183" i="14"/>
  <c r="BE183" i="14"/>
  <c r="BK183" i="14"/>
  <c r="J183" i="14"/>
  <c r="BF183" i="14"/>
  <c r="BI182" i="14"/>
  <c r="BH182" i="14"/>
  <c r="BG182" i="14"/>
  <c r="BE182" i="14"/>
  <c r="BK182" i="14"/>
  <c r="J182" i="14"/>
  <c r="BF182" i="14"/>
  <c r="BI181" i="14"/>
  <c r="BH181" i="14"/>
  <c r="BG181" i="14"/>
  <c r="BE181" i="14"/>
  <c r="BK181" i="14"/>
  <c r="J181" i="14"/>
  <c r="BF181" i="14"/>
  <c r="BI180" i="14"/>
  <c r="BH180" i="14"/>
  <c r="BG180" i="14"/>
  <c r="BE180" i="14"/>
  <c r="BK180" i="14"/>
  <c r="J180" i="14"/>
  <c r="BF180" i="14"/>
  <c r="BI178" i="14"/>
  <c r="BH178" i="14"/>
  <c r="BG178" i="14"/>
  <c r="BE178" i="14"/>
  <c r="T178" i="14"/>
  <c r="T177" i="14"/>
  <c r="R178" i="14"/>
  <c r="R177" i="14"/>
  <c r="P178" i="14"/>
  <c r="P177" i="14"/>
  <c r="BI176" i="14"/>
  <c r="BH176" i="14"/>
  <c r="BG176" i="14"/>
  <c r="BE176" i="14"/>
  <c r="T176" i="14"/>
  <c r="T175" i="14"/>
  <c r="R176" i="14"/>
  <c r="R175" i="14"/>
  <c r="P176" i="14"/>
  <c r="P175" i="14"/>
  <c r="BI174" i="14"/>
  <c r="BH174" i="14"/>
  <c r="BG174" i="14"/>
  <c r="BE174" i="14"/>
  <c r="T174" i="14"/>
  <c r="R174" i="14"/>
  <c r="P174" i="14"/>
  <c r="BI173" i="14"/>
  <c r="BH173" i="14"/>
  <c r="BG173" i="14"/>
  <c r="BE173" i="14"/>
  <c r="T173" i="14"/>
  <c r="R173" i="14"/>
  <c r="P173" i="14"/>
  <c r="BI172" i="14"/>
  <c r="BH172" i="14"/>
  <c r="BG172" i="14"/>
  <c r="BE172" i="14"/>
  <c r="T172" i="14"/>
  <c r="R172" i="14"/>
  <c r="P172" i="14"/>
  <c r="BI171" i="14"/>
  <c r="BH171" i="14"/>
  <c r="BG171" i="14"/>
  <c r="BE171" i="14"/>
  <c r="T171" i="14"/>
  <c r="R171" i="14"/>
  <c r="P171" i="14"/>
  <c r="BI170" i="14"/>
  <c r="BH170" i="14"/>
  <c r="BG170" i="14"/>
  <c r="BE170" i="14"/>
  <c r="T170" i="14"/>
  <c r="R170" i="14"/>
  <c r="P170" i="14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J132" i="14"/>
  <c r="J131" i="14"/>
  <c r="F131" i="14"/>
  <c r="F129" i="14"/>
  <c r="E127" i="14"/>
  <c r="BI112" i="14"/>
  <c r="BH112" i="14"/>
  <c r="BG112" i="14"/>
  <c r="BE112" i="14"/>
  <c r="BI111" i="14"/>
  <c r="BH111" i="14"/>
  <c r="BG111" i="14"/>
  <c r="BF111" i="14"/>
  <c r="BE111" i="14"/>
  <c r="BI110" i="14"/>
  <c r="BH110" i="14"/>
  <c r="BG110" i="14"/>
  <c r="BF110" i="14"/>
  <c r="BE110" i="14"/>
  <c r="BI109" i="14"/>
  <c r="BH109" i="14"/>
  <c r="BG109" i="14"/>
  <c r="BF109" i="14"/>
  <c r="BE109" i="14"/>
  <c r="BI108" i="14"/>
  <c r="BH108" i="14"/>
  <c r="BG108" i="14"/>
  <c r="BF108" i="14"/>
  <c r="BE108" i="14"/>
  <c r="BI107" i="14"/>
  <c r="BH107" i="14"/>
  <c r="BG107" i="14"/>
  <c r="BF107" i="14"/>
  <c r="BE107" i="14"/>
  <c r="J94" i="14"/>
  <c r="J93" i="14"/>
  <c r="F93" i="14"/>
  <c r="F91" i="14"/>
  <c r="E89" i="14"/>
  <c r="J20" i="14"/>
  <c r="E20" i="14"/>
  <c r="F132" i="14"/>
  <c r="J19" i="14"/>
  <c r="J14" i="14"/>
  <c r="J129" i="14"/>
  <c r="E7" i="14"/>
  <c r="E85" i="14"/>
  <c r="J41" i="13"/>
  <c r="J40" i="13"/>
  <c r="AY108" i="1"/>
  <c r="J39" i="13"/>
  <c r="AX108" i="1"/>
  <c r="BI168" i="13"/>
  <c r="BH168" i="13"/>
  <c r="BG168" i="13"/>
  <c r="BE168" i="13"/>
  <c r="BK168" i="13"/>
  <c r="J168" i="13"/>
  <c r="BF168" i="13"/>
  <c r="BI167" i="13"/>
  <c r="BH167" i="13"/>
  <c r="BG167" i="13"/>
  <c r="BE167" i="13"/>
  <c r="BK167" i="13"/>
  <c r="J167" i="13"/>
  <c r="BF167" i="13"/>
  <c r="BI166" i="13"/>
  <c r="BH166" i="13"/>
  <c r="BG166" i="13"/>
  <c r="BE166" i="13"/>
  <c r="BK166" i="13"/>
  <c r="J166" i="13"/>
  <c r="BF166" i="13"/>
  <c r="BI165" i="13"/>
  <c r="BH165" i="13"/>
  <c r="BG165" i="13"/>
  <c r="BE165" i="13"/>
  <c r="BK165" i="13"/>
  <c r="J165" i="13"/>
  <c r="BF165" i="13"/>
  <c r="BI164" i="13"/>
  <c r="BH164" i="13"/>
  <c r="BG164" i="13"/>
  <c r="BE164" i="13"/>
  <c r="BK164" i="13"/>
  <c r="J164" i="13"/>
  <c r="BF164" i="13"/>
  <c r="BI163" i="13"/>
  <c r="BH163" i="13"/>
  <c r="BG163" i="13"/>
  <c r="BE163" i="13"/>
  <c r="BK163" i="13"/>
  <c r="J163" i="13"/>
  <c r="BF163" i="13"/>
  <c r="BI162" i="13"/>
  <c r="BH162" i="13"/>
  <c r="BG162" i="13"/>
  <c r="BE162" i="13"/>
  <c r="BK162" i="13"/>
  <c r="J162" i="13"/>
  <c r="BF162" i="13"/>
  <c r="BI161" i="13"/>
  <c r="BH161" i="13"/>
  <c r="BG161" i="13"/>
  <c r="BE161" i="13"/>
  <c r="BK161" i="13"/>
  <c r="J161" i="13"/>
  <c r="BF161" i="13"/>
  <c r="BI160" i="13"/>
  <c r="BH160" i="13"/>
  <c r="BG160" i="13"/>
  <c r="BE160" i="13"/>
  <c r="BK160" i="13"/>
  <c r="J160" i="13"/>
  <c r="BF160" i="13"/>
  <c r="BI159" i="13"/>
  <c r="BH159" i="13"/>
  <c r="BG159" i="13"/>
  <c r="BE159" i="13"/>
  <c r="BK159" i="13"/>
  <c r="J159" i="13"/>
  <c r="BF159" i="13"/>
  <c r="BI158" i="13"/>
  <c r="BH158" i="13"/>
  <c r="BG158" i="13"/>
  <c r="BE158" i="13"/>
  <c r="BK158" i="13"/>
  <c r="J158" i="13"/>
  <c r="BF158" i="13"/>
  <c r="BI157" i="13"/>
  <c r="BH157" i="13"/>
  <c r="BG157" i="13"/>
  <c r="BE157" i="13"/>
  <c r="BK157" i="13"/>
  <c r="J157" i="13"/>
  <c r="BF157" i="13"/>
  <c r="BI156" i="13"/>
  <c r="BH156" i="13"/>
  <c r="BG156" i="13"/>
  <c r="BE156" i="13"/>
  <c r="BK156" i="13"/>
  <c r="J156" i="13"/>
  <c r="BF156" i="13"/>
  <c r="BI155" i="13"/>
  <c r="BH155" i="13"/>
  <c r="BG155" i="13"/>
  <c r="BE155" i="13"/>
  <c r="BK155" i="13"/>
  <c r="J155" i="13"/>
  <c r="BF155" i="13"/>
  <c r="BI154" i="13"/>
  <c r="BH154" i="13"/>
  <c r="BG154" i="13"/>
  <c r="BE154" i="13"/>
  <c r="BK154" i="13"/>
  <c r="J154" i="13"/>
  <c r="BF154" i="13"/>
  <c r="BI153" i="13"/>
  <c r="BH153" i="13"/>
  <c r="BG153" i="13"/>
  <c r="BE153" i="13"/>
  <c r="BK153" i="13"/>
  <c r="J153" i="13"/>
  <c r="BF153" i="13"/>
  <c r="BI152" i="13"/>
  <c r="BH152" i="13"/>
  <c r="BG152" i="13"/>
  <c r="BE152" i="13"/>
  <c r="BK152" i="13"/>
  <c r="J152" i="13"/>
  <c r="BF152" i="13"/>
  <c r="BI151" i="13"/>
  <c r="BH151" i="13"/>
  <c r="BG151" i="13"/>
  <c r="BE151" i="13"/>
  <c r="BK151" i="13"/>
  <c r="J151" i="13"/>
  <c r="BF151" i="13"/>
  <c r="BI150" i="13"/>
  <c r="BH150" i="13"/>
  <c r="BG150" i="13"/>
  <c r="BE150" i="13"/>
  <c r="BK150" i="13"/>
  <c r="J150" i="13"/>
  <c r="BF150" i="13"/>
  <c r="BI149" i="13"/>
  <c r="BH149" i="13"/>
  <c r="BG149" i="13"/>
  <c r="BE149" i="13"/>
  <c r="BK149" i="13"/>
  <c r="J149" i="13"/>
  <c r="BF149" i="13"/>
  <c r="BI147" i="13"/>
  <c r="BH147" i="13"/>
  <c r="BG147" i="13"/>
  <c r="BE147" i="13"/>
  <c r="T147" i="13"/>
  <c r="T146" i="13"/>
  <c r="R147" i="13"/>
  <c r="R146" i="13"/>
  <c r="P147" i="13"/>
  <c r="P146" i="13"/>
  <c r="BI145" i="13"/>
  <c r="BH145" i="13"/>
  <c r="BG145" i="13"/>
  <c r="BE145" i="13"/>
  <c r="T145" i="13"/>
  <c r="T144" i="13"/>
  <c r="R145" i="13"/>
  <c r="R144" i="13"/>
  <c r="P145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J133" i="13"/>
  <c r="J132" i="13"/>
  <c r="F132" i="13"/>
  <c r="F130" i="13"/>
  <c r="E128" i="13"/>
  <c r="BI113" i="13"/>
  <c r="BH113" i="13"/>
  <c r="BG113" i="13"/>
  <c r="BE113" i="13"/>
  <c r="BI112" i="13"/>
  <c r="BH112" i="13"/>
  <c r="BG112" i="13"/>
  <c r="BF112" i="13"/>
  <c r="BE112" i="13"/>
  <c r="BI111" i="13"/>
  <c r="BH111" i="13"/>
  <c r="BG111" i="13"/>
  <c r="BF111" i="13"/>
  <c r="BE111" i="13"/>
  <c r="BI110" i="13"/>
  <c r="BH110" i="13"/>
  <c r="BG110" i="13"/>
  <c r="BF110" i="13"/>
  <c r="BE110" i="13"/>
  <c r="BI109" i="13"/>
  <c r="BH109" i="13"/>
  <c r="BG109" i="13"/>
  <c r="BF109" i="13"/>
  <c r="BE109" i="13"/>
  <c r="BI108" i="13"/>
  <c r="BH108" i="13"/>
  <c r="BG108" i="13"/>
  <c r="BF108" i="13"/>
  <c r="BE108" i="13"/>
  <c r="J94" i="13"/>
  <c r="J93" i="13"/>
  <c r="F93" i="13"/>
  <c r="F91" i="13"/>
  <c r="E89" i="13"/>
  <c r="J20" i="13"/>
  <c r="E20" i="13"/>
  <c r="F133" i="13"/>
  <c r="J19" i="13"/>
  <c r="J14" i="13"/>
  <c r="J91" i="13"/>
  <c r="E7" i="13"/>
  <c r="E85" i="13"/>
  <c r="J41" i="12"/>
  <c r="J40" i="12"/>
  <c r="AY106" i="1"/>
  <c r="J39" i="12"/>
  <c r="AX106" i="1"/>
  <c r="BI197" i="12"/>
  <c r="BH197" i="12"/>
  <c r="BG197" i="12"/>
  <c r="BE197" i="12"/>
  <c r="BK197" i="12"/>
  <c r="J197" i="12"/>
  <c r="BF197" i="12"/>
  <c r="BI196" i="12"/>
  <c r="BH196" i="12"/>
  <c r="BG196" i="12"/>
  <c r="BE196" i="12"/>
  <c r="BK196" i="12"/>
  <c r="J196" i="12"/>
  <c r="BF196" i="12"/>
  <c r="BI195" i="12"/>
  <c r="BH195" i="12"/>
  <c r="BG195" i="12"/>
  <c r="BE195" i="12"/>
  <c r="BK195" i="12"/>
  <c r="J195" i="12"/>
  <c r="BF195" i="12"/>
  <c r="BI194" i="12"/>
  <c r="BH194" i="12"/>
  <c r="BG194" i="12"/>
  <c r="BE194" i="12"/>
  <c r="BK194" i="12"/>
  <c r="J194" i="12"/>
  <c r="BF194" i="12"/>
  <c r="BI193" i="12"/>
  <c r="BH193" i="12"/>
  <c r="BG193" i="12"/>
  <c r="BE193" i="12"/>
  <c r="BK193" i="12"/>
  <c r="J193" i="12"/>
  <c r="BF193" i="12"/>
  <c r="BI192" i="12"/>
  <c r="BH192" i="12"/>
  <c r="BG192" i="12"/>
  <c r="BE192" i="12"/>
  <c r="BK192" i="12"/>
  <c r="J192" i="12"/>
  <c r="BF192" i="12"/>
  <c r="BI191" i="12"/>
  <c r="BH191" i="12"/>
  <c r="BG191" i="12"/>
  <c r="BE191" i="12"/>
  <c r="BK191" i="12"/>
  <c r="J191" i="12"/>
  <c r="BF191" i="12"/>
  <c r="BI190" i="12"/>
  <c r="BH190" i="12"/>
  <c r="BG190" i="12"/>
  <c r="BE190" i="12"/>
  <c r="BK190" i="12"/>
  <c r="J190" i="12"/>
  <c r="BF190" i="12"/>
  <c r="BI189" i="12"/>
  <c r="BH189" i="12"/>
  <c r="BG189" i="12"/>
  <c r="BE189" i="12"/>
  <c r="BK189" i="12"/>
  <c r="J189" i="12"/>
  <c r="BF189" i="12"/>
  <c r="BI188" i="12"/>
  <c r="BH188" i="12"/>
  <c r="BG188" i="12"/>
  <c r="BE188" i="12"/>
  <c r="BK188" i="12"/>
  <c r="J188" i="12"/>
  <c r="BF188" i="12"/>
  <c r="BI187" i="12"/>
  <c r="BH187" i="12"/>
  <c r="BG187" i="12"/>
  <c r="BE187" i="12"/>
  <c r="BK187" i="12"/>
  <c r="J187" i="12"/>
  <c r="BF187" i="12"/>
  <c r="BI186" i="12"/>
  <c r="BH186" i="12"/>
  <c r="BG186" i="12"/>
  <c r="BE186" i="12"/>
  <c r="BK186" i="12"/>
  <c r="J186" i="12"/>
  <c r="BF186" i="12"/>
  <c r="BI185" i="12"/>
  <c r="BH185" i="12"/>
  <c r="BG185" i="12"/>
  <c r="BE185" i="12"/>
  <c r="BK185" i="12"/>
  <c r="J185" i="12"/>
  <c r="BF185" i="12"/>
  <c r="BI184" i="12"/>
  <c r="BH184" i="12"/>
  <c r="BG184" i="12"/>
  <c r="BE184" i="12"/>
  <c r="BK184" i="12"/>
  <c r="J184" i="12"/>
  <c r="BF184" i="12"/>
  <c r="BI183" i="12"/>
  <c r="BH183" i="12"/>
  <c r="BG183" i="12"/>
  <c r="BE183" i="12"/>
  <c r="BK183" i="12"/>
  <c r="J183" i="12"/>
  <c r="BF183" i="12"/>
  <c r="BI182" i="12"/>
  <c r="BH182" i="12"/>
  <c r="BG182" i="12"/>
  <c r="BE182" i="12"/>
  <c r="BK182" i="12"/>
  <c r="J182" i="12"/>
  <c r="BF182" i="12"/>
  <c r="BI181" i="12"/>
  <c r="BH181" i="12"/>
  <c r="BG181" i="12"/>
  <c r="BE181" i="12"/>
  <c r="BK181" i="12"/>
  <c r="J181" i="12"/>
  <c r="BF181" i="12"/>
  <c r="BI180" i="12"/>
  <c r="BH180" i="12"/>
  <c r="BG180" i="12"/>
  <c r="BE180" i="12"/>
  <c r="BK180" i="12"/>
  <c r="J180" i="12"/>
  <c r="BF180" i="12"/>
  <c r="BI179" i="12"/>
  <c r="BH179" i="12"/>
  <c r="BG179" i="12"/>
  <c r="BE179" i="12"/>
  <c r="BK179" i="12"/>
  <c r="J179" i="12"/>
  <c r="BF179" i="12"/>
  <c r="BI178" i="12"/>
  <c r="BH178" i="12"/>
  <c r="BG178" i="12"/>
  <c r="BE178" i="12"/>
  <c r="BK178" i="12"/>
  <c r="J178" i="12"/>
  <c r="BF178" i="12"/>
  <c r="BI176" i="12"/>
  <c r="BH176" i="12"/>
  <c r="BG176" i="12"/>
  <c r="BE176" i="12"/>
  <c r="T176" i="12"/>
  <c r="T175" i="12"/>
  <c r="R176" i="12"/>
  <c r="R175" i="12"/>
  <c r="P176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J133" i="12"/>
  <c r="J132" i="12"/>
  <c r="F132" i="12"/>
  <c r="F130" i="12"/>
  <c r="E128" i="12"/>
  <c r="BI113" i="12"/>
  <c r="BH113" i="12"/>
  <c r="BG113" i="12"/>
  <c r="BE113" i="12"/>
  <c r="BI112" i="12"/>
  <c r="BH112" i="12"/>
  <c r="BG112" i="12"/>
  <c r="BF112" i="12"/>
  <c r="BE112" i="12"/>
  <c r="BI111" i="12"/>
  <c r="BH111" i="12"/>
  <c r="BG111" i="12"/>
  <c r="BF111" i="12"/>
  <c r="BE111" i="12"/>
  <c r="BI110" i="12"/>
  <c r="BH110" i="12"/>
  <c r="BG110" i="12"/>
  <c r="BF110" i="12"/>
  <c r="BE110" i="12"/>
  <c r="BI109" i="12"/>
  <c r="BH109" i="12"/>
  <c r="BG109" i="12"/>
  <c r="BF109" i="12"/>
  <c r="BE109" i="12"/>
  <c r="BI108" i="12"/>
  <c r="BH108" i="12"/>
  <c r="BG108" i="12"/>
  <c r="BF108" i="12"/>
  <c r="BE108" i="12"/>
  <c r="J94" i="12"/>
  <c r="J93" i="12"/>
  <c r="F93" i="12"/>
  <c r="F91" i="12"/>
  <c r="E89" i="12"/>
  <c r="J20" i="12"/>
  <c r="E20" i="12"/>
  <c r="F94" i="12"/>
  <c r="J19" i="12"/>
  <c r="J14" i="12"/>
  <c r="J130" i="12"/>
  <c r="E7" i="12"/>
  <c r="E124" i="12"/>
  <c r="J41" i="11"/>
  <c r="J40" i="11"/>
  <c r="AY105" i="1"/>
  <c r="J39" i="11"/>
  <c r="AX105" i="1"/>
  <c r="BI181" i="11"/>
  <c r="BH181" i="11"/>
  <c r="BG181" i="11"/>
  <c r="BE181" i="11"/>
  <c r="BK181" i="11"/>
  <c r="J181" i="11"/>
  <c r="BF181" i="11"/>
  <c r="BI180" i="11"/>
  <c r="BH180" i="11"/>
  <c r="BG180" i="11"/>
  <c r="BE180" i="11"/>
  <c r="BK180" i="11"/>
  <c r="J180" i="11"/>
  <c r="BF180" i="11"/>
  <c r="BI179" i="11"/>
  <c r="BH179" i="11"/>
  <c r="BG179" i="11"/>
  <c r="BE179" i="11"/>
  <c r="BK179" i="11"/>
  <c r="J179" i="11"/>
  <c r="BF179" i="11"/>
  <c r="BI178" i="11"/>
  <c r="BH178" i="11"/>
  <c r="BG178" i="11"/>
  <c r="BE178" i="11"/>
  <c r="BK178" i="11"/>
  <c r="J178" i="11"/>
  <c r="BF178" i="11"/>
  <c r="BI177" i="11"/>
  <c r="BH177" i="11"/>
  <c r="BG177" i="11"/>
  <c r="BE177" i="11"/>
  <c r="BK177" i="11"/>
  <c r="J177" i="11"/>
  <c r="BF177" i="11"/>
  <c r="BI176" i="11"/>
  <c r="BH176" i="11"/>
  <c r="BG176" i="11"/>
  <c r="BE176" i="11"/>
  <c r="BK176" i="11"/>
  <c r="J176" i="11"/>
  <c r="BF176" i="11"/>
  <c r="BI175" i="11"/>
  <c r="BH175" i="11"/>
  <c r="BG175" i="11"/>
  <c r="BE175" i="11"/>
  <c r="BK175" i="11"/>
  <c r="J175" i="11"/>
  <c r="BF175" i="11"/>
  <c r="BI174" i="11"/>
  <c r="BH174" i="11"/>
  <c r="BG174" i="11"/>
  <c r="BE174" i="11"/>
  <c r="BK174" i="11"/>
  <c r="J174" i="11"/>
  <c r="BF174" i="11"/>
  <c r="BI173" i="11"/>
  <c r="BH173" i="11"/>
  <c r="BG173" i="11"/>
  <c r="BE173" i="11"/>
  <c r="BK173" i="11"/>
  <c r="J173" i="11"/>
  <c r="BF173" i="11"/>
  <c r="BI172" i="11"/>
  <c r="BH172" i="11"/>
  <c r="BG172" i="11"/>
  <c r="BE172" i="11"/>
  <c r="BK172" i="11"/>
  <c r="J172" i="11"/>
  <c r="BF172" i="11"/>
  <c r="BI171" i="11"/>
  <c r="BH171" i="11"/>
  <c r="BG171" i="11"/>
  <c r="BE171" i="11"/>
  <c r="BK171" i="11"/>
  <c r="J171" i="11"/>
  <c r="BF171" i="11"/>
  <c r="BI170" i="11"/>
  <c r="BH170" i="11"/>
  <c r="BG170" i="11"/>
  <c r="BE170" i="11"/>
  <c r="BK170" i="11"/>
  <c r="J170" i="11"/>
  <c r="BF170" i="11"/>
  <c r="BI169" i="11"/>
  <c r="BH169" i="11"/>
  <c r="BG169" i="11"/>
  <c r="BE169" i="11"/>
  <c r="BK169" i="11"/>
  <c r="J169" i="11"/>
  <c r="BF169" i="11"/>
  <c r="BI168" i="11"/>
  <c r="BH168" i="11"/>
  <c r="BG168" i="11"/>
  <c r="BE168" i="11"/>
  <c r="BK168" i="11"/>
  <c r="J168" i="11"/>
  <c r="BF168" i="11"/>
  <c r="BI167" i="11"/>
  <c r="BH167" i="11"/>
  <c r="BG167" i="11"/>
  <c r="BE167" i="11"/>
  <c r="BK167" i="11"/>
  <c r="J167" i="11"/>
  <c r="BF167" i="11"/>
  <c r="BI166" i="11"/>
  <c r="BH166" i="11"/>
  <c r="BG166" i="11"/>
  <c r="BE166" i="11"/>
  <c r="BK166" i="11"/>
  <c r="J166" i="11"/>
  <c r="BF166" i="11"/>
  <c r="BI165" i="11"/>
  <c r="BH165" i="11"/>
  <c r="BG165" i="11"/>
  <c r="BE165" i="11"/>
  <c r="BK165" i="11"/>
  <c r="J165" i="11"/>
  <c r="BF165" i="11"/>
  <c r="BI164" i="11"/>
  <c r="BH164" i="11"/>
  <c r="BG164" i="11"/>
  <c r="BE164" i="11"/>
  <c r="BK164" i="11"/>
  <c r="J164" i="11"/>
  <c r="BF164" i="11"/>
  <c r="BI163" i="11"/>
  <c r="BH163" i="11"/>
  <c r="BG163" i="11"/>
  <c r="BE163" i="11"/>
  <c r="BK163" i="11"/>
  <c r="J163" i="11"/>
  <c r="BF163" i="11"/>
  <c r="BI162" i="11"/>
  <c r="BH162" i="11"/>
  <c r="BG162" i="11"/>
  <c r="BE162" i="11"/>
  <c r="BK162" i="11"/>
  <c r="J162" i="11"/>
  <c r="BF162" i="11"/>
  <c r="BI160" i="11"/>
  <c r="BH160" i="11"/>
  <c r="BG160" i="11"/>
  <c r="BE160" i="11"/>
  <c r="T160" i="11"/>
  <c r="T159" i="11"/>
  <c r="R160" i="11"/>
  <c r="R159" i="11"/>
  <c r="P160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J133" i="11"/>
  <c r="J132" i="11"/>
  <c r="F132" i="11"/>
  <c r="F130" i="11"/>
  <c r="E128" i="11"/>
  <c r="BI113" i="11"/>
  <c r="BH113" i="11"/>
  <c r="BG113" i="11"/>
  <c r="BE113" i="11"/>
  <c r="BI112" i="11"/>
  <c r="BH112" i="11"/>
  <c r="BG112" i="11"/>
  <c r="BF112" i="11"/>
  <c r="BE112" i="11"/>
  <c r="BI111" i="11"/>
  <c r="BH111" i="11"/>
  <c r="BG111" i="11"/>
  <c r="BF111" i="11"/>
  <c r="BE111" i="11"/>
  <c r="BI110" i="11"/>
  <c r="BH110" i="11"/>
  <c r="BG110" i="11"/>
  <c r="BF110" i="11"/>
  <c r="BE110" i="11"/>
  <c r="BI109" i="11"/>
  <c r="BH109" i="11"/>
  <c r="BG109" i="11"/>
  <c r="BF109" i="11"/>
  <c r="BE109" i="11"/>
  <c r="BI108" i="11"/>
  <c r="BH108" i="11"/>
  <c r="BG108" i="11"/>
  <c r="BF108" i="11"/>
  <c r="BE108" i="11"/>
  <c r="J94" i="11"/>
  <c r="J93" i="11"/>
  <c r="F93" i="11"/>
  <c r="F91" i="11"/>
  <c r="E89" i="11"/>
  <c r="J20" i="11"/>
  <c r="E20" i="11"/>
  <c r="F133" i="11"/>
  <c r="J19" i="11"/>
  <c r="J14" i="11"/>
  <c r="J130" i="11"/>
  <c r="E7" i="11"/>
  <c r="E85" i="11"/>
  <c r="J41" i="10"/>
  <c r="J40" i="10"/>
  <c r="AY104" i="1"/>
  <c r="J39" i="10"/>
  <c r="AX104" i="1"/>
  <c r="BI159" i="10"/>
  <c r="BH159" i="10"/>
  <c r="BG159" i="10"/>
  <c r="BE159" i="10"/>
  <c r="BK159" i="10"/>
  <c r="J159" i="10"/>
  <c r="BF159" i="10"/>
  <c r="BI158" i="10"/>
  <c r="BH158" i="10"/>
  <c r="BG158" i="10"/>
  <c r="BE158" i="10"/>
  <c r="BK158" i="10"/>
  <c r="J158" i="10"/>
  <c r="BF158" i="10"/>
  <c r="BI157" i="10"/>
  <c r="BH157" i="10"/>
  <c r="BG157" i="10"/>
  <c r="BE157" i="10"/>
  <c r="BK157" i="10"/>
  <c r="J157" i="10"/>
  <c r="BF157" i="10"/>
  <c r="BI156" i="10"/>
  <c r="BH156" i="10"/>
  <c r="BG156" i="10"/>
  <c r="BE156" i="10"/>
  <c r="BK156" i="10"/>
  <c r="J156" i="10"/>
  <c r="BF156" i="10"/>
  <c r="BI155" i="10"/>
  <c r="BH155" i="10"/>
  <c r="BG155" i="10"/>
  <c r="BE155" i="10"/>
  <c r="BK155" i="10"/>
  <c r="J155" i="10"/>
  <c r="BF155" i="10"/>
  <c r="BI154" i="10"/>
  <c r="BH154" i="10"/>
  <c r="BG154" i="10"/>
  <c r="BE154" i="10"/>
  <c r="BK154" i="10"/>
  <c r="J154" i="10"/>
  <c r="BF154" i="10"/>
  <c r="BI153" i="10"/>
  <c r="BH153" i="10"/>
  <c r="BG153" i="10"/>
  <c r="BE153" i="10"/>
  <c r="BK153" i="10"/>
  <c r="J153" i="10"/>
  <c r="BF153" i="10"/>
  <c r="BI152" i="10"/>
  <c r="BH152" i="10"/>
  <c r="BG152" i="10"/>
  <c r="BE152" i="10"/>
  <c r="BK152" i="10"/>
  <c r="J152" i="10"/>
  <c r="BF152" i="10"/>
  <c r="BI151" i="10"/>
  <c r="BH151" i="10"/>
  <c r="BG151" i="10"/>
  <c r="BE151" i="10"/>
  <c r="BK151" i="10"/>
  <c r="J151" i="10"/>
  <c r="BF151" i="10"/>
  <c r="BI150" i="10"/>
  <c r="BH150" i="10"/>
  <c r="BG150" i="10"/>
  <c r="BE150" i="10"/>
  <c r="BK150" i="10"/>
  <c r="J150" i="10"/>
  <c r="BF150" i="10"/>
  <c r="BI149" i="10"/>
  <c r="BH149" i="10"/>
  <c r="BG149" i="10"/>
  <c r="BE149" i="10"/>
  <c r="BK149" i="10"/>
  <c r="J149" i="10"/>
  <c r="BF149" i="10"/>
  <c r="BI148" i="10"/>
  <c r="BH148" i="10"/>
  <c r="BG148" i="10"/>
  <c r="BE148" i="10"/>
  <c r="BK148" i="10"/>
  <c r="J148" i="10"/>
  <c r="BF148" i="10"/>
  <c r="BI147" i="10"/>
  <c r="BH147" i="10"/>
  <c r="BG147" i="10"/>
  <c r="BE147" i="10"/>
  <c r="BK147" i="10"/>
  <c r="J147" i="10"/>
  <c r="BF147" i="10"/>
  <c r="BI146" i="10"/>
  <c r="BH146" i="10"/>
  <c r="BG146" i="10"/>
  <c r="BE146" i="10"/>
  <c r="BK146" i="10"/>
  <c r="J146" i="10"/>
  <c r="BF146" i="10"/>
  <c r="BI145" i="10"/>
  <c r="BH145" i="10"/>
  <c r="BG145" i="10"/>
  <c r="BE145" i="10"/>
  <c r="BK145" i="10"/>
  <c r="J145" i="10"/>
  <c r="BF145" i="10"/>
  <c r="BI144" i="10"/>
  <c r="BH144" i="10"/>
  <c r="BG144" i="10"/>
  <c r="BE144" i="10"/>
  <c r="BK144" i="10"/>
  <c r="J144" i="10"/>
  <c r="BF144" i="10"/>
  <c r="BI143" i="10"/>
  <c r="BH143" i="10"/>
  <c r="BG143" i="10"/>
  <c r="BE143" i="10"/>
  <c r="BK143" i="10"/>
  <c r="J143" i="10"/>
  <c r="BF143" i="10"/>
  <c r="BI142" i="10"/>
  <c r="BH142" i="10"/>
  <c r="BG142" i="10"/>
  <c r="BE142" i="10"/>
  <c r="BK142" i="10"/>
  <c r="J142" i="10"/>
  <c r="BF142" i="10"/>
  <c r="BI141" i="10"/>
  <c r="BH141" i="10"/>
  <c r="BG141" i="10"/>
  <c r="BE141" i="10"/>
  <c r="BK141" i="10"/>
  <c r="J141" i="10"/>
  <c r="BF141" i="10"/>
  <c r="BI140" i="10"/>
  <c r="BH140" i="10"/>
  <c r="BG140" i="10"/>
  <c r="BE140" i="10"/>
  <c r="BK140" i="10"/>
  <c r="J140" i="10"/>
  <c r="BF140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J130" i="10"/>
  <c r="J129" i="10"/>
  <c r="F129" i="10"/>
  <c r="F127" i="10"/>
  <c r="E125" i="10"/>
  <c r="BI110" i="10"/>
  <c r="BH110" i="10"/>
  <c r="BG110" i="10"/>
  <c r="BE110" i="10"/>
  <c r="BI109" i="10"/>
  <c r="BH109" i="10"/>
  <c r="BG109" i="10"/>
  <c r="BF109" i="10"/>
  <c r="BE109" i="10"/>
  <c r="BI108" i="10"/>
  <c r="BH108" i="10"/>
  <c r="BG108" i="10"/>
  <c r="BF108" i="10"/>
  <c r="BE108" i="10"/>
  <c r="BI107" i="10"/>
  <c r="BH107" i="10"/>
  <c r="BG107" i="10"/>
  <c r="BF107" i="10"/>
  <c r="BE107" i="10"/>
  <c r="BI106" i="10"/>
  <c r="BH106" i="10"/>
  <c r="BG106" i="10"/>
  <c r="BF106" i="10"/>
  <c r="BE106" i="10"/>
  <c r="BI105" i="10"/>
  <c r="BH105" i="10"/>
  <c r="BG105" i="10"/>
  <c r="BF105" i="10"/>
  <c r="BE105" i="10"/>
  <c r="J94" i="10"/>
  <c r="J93" i="10"/>
  <c r="F93" i="10"/>
  <c r="F91" i="10"/>
  <c r="E89" i="10"/>
  <c r="J20" i="10"/>
  <c r="E20" i="10"/>
  <c r="F130" i="10"/>
  <c r="J19" i="10"/>
  <c r="J14" i="10"/>
  <c r="J127" i="10"/>
  <c r="E7" i="10"/>
  <c r="E121" i="10"/>
  <c r="J41" i="9"/>
  <c r="J40" i="9"/>
  <c r="AY103" i="1"/>
  <c r="J39" i="9"/>
  <c r="AX103" i="1"/>
  <c r="BI192" i="9"/>
  <c r="BH192" i="9"/>
  <c r="BG192" i="9"/>
  <c r="BE192" i="9"/>
  <c r="BK192" i="9"/>
  <c r="J192" i="9"/>
  <c r="BF192" i="9"/>
  <c r="BI191" i="9"/>
  <c r="BH191" i="9"/>
  <c r="BG191" i="9"/>
  <c r="BE191" i="9"/>
  <c r="BK191" i="9"/>
  <c r="J191" i="9"/>
  <c r="BF191" i="9"/>
  <c r="BI190" i="9"/>
  <c r="BH190" i="9"/>
  <c r="BG190" i="9"/>
  <c r="BE190" i="9"/>
  <c r="BK190" i="9"/>
  <c r="J190" i="9"/>
  <c r="BF190" i="9"/>
  <c r="BI189" i="9"/>
  <c r="BH189" i="9"/>
  <c r="BG189" i="9"/>
  <c r="BE189" i="9"/>
  <c r="BK189" i="9"/>
  <c r="J189" i="9"/>
  <c r="BF189" i="9"/>
  <c r="BI188" i="9"/>
  <c r="BH188" i="9"/>
  <c r="BG188" i="9"/>
  <c r="BE188" i="9"/>
  <c r="BK188" i="9"/>
  <c r="J188" i="9"/>
  <c r="BF188" i="9"/>
  <c r="BI187" i="9"/>
  <c r="BH187" i="9"/>
  <c r="BG187" i="9"/>
  <c r="BE187" i="9"/>
  <c r="BK187" i="9"/>
  <c r="J187" i="9"/>
  <c r="BF187" i="9"/>
  <c r="BI186" i="9"/>
  <c r="BH186" i="9"/>
  <c r="BG186" i="9"/>
  <c r="BE186" i="9"/>
  <c r="BK186" i="9"/>
  <c r="J186" i="9"/>
  <c r="BF186" i="9"/>
  <c r="BI185" i="9"/>
  <c r="BH185" i="9"/>
  <c r="BG185" i="9"/>
  <c r="BE185" i="9"/>
  <c r="BK185" i="9"/>
  <c r="J185" i="9"/>
  <c r="BF185" i="9"/>
  <c r="BI184" i="9"/>
  <c r="BH184" i="9"/>
  <c r="BG184" i="9"/>
  <c r="BE184" i="9"/>
  <c r="BK184" i="9"/>
  <c r="J184" i="9"/>
  <c r="BF184" i="9"/>
  <c r="BI183" i="9"/>
  <c r="BH183" i="9"/>
  <c r="BG183" i="9"/>
  <c r="BE183" i="9"/>
  <c r="BK183" i="9"/>
  <c r="J183" i="9"/>
  <c r="BF183" i="9"/>
  <c r="BI182" i="9"/>
  <c r="BH182" i="9"/>
  <c r="BG182" i="9"/>
  <c r="BE182" i="9"/>
  <c r="BK182" i="9"/>
  <c r="J182" i="9"/>
  <c r="BF182" i="9"/>
  <c r="BI181" i="9"/>
  <c r="BH181" i="9"/>
  <c r="BG181" i="9"/>
  <c r="BE181" i="9"/>
  <c r="BK181" i="9"/>
  <c r="J181" i="9"/>
  <c r="BF181" i="9"/>
  <c r="BI180" i="9"/>
  <c r="BH180" i="9"/>
  <c r="BG180" i="9"/>
  <c r="BE180" i="9"/>
  <c r="BK180" i="9"/>
  <c r="J180" i="9"/>
  <c r="BF180" i="9"/>
  <c r="BI179" i="9"/>
  <c r="BH179" i="9"/>
  <c r="BG179" i="9"/>
  <c r="BE179" i="9"/>
  <c r="BK179" i="9"/>
  <c r="J179" i="9"/>
  <c r="BF179" i="9"/>
  <c r="BI178" i="9"/>
  <c r="BH178" i="9"/>
  <c r="BG178" i="9"/>
  <c r="BE178" i="9"/>
  <c r="BK178" i="9"/>
  <c r="J178" i="9"/>
  <c r="BF178" i="9"/>
  <c r="BI177" i="9"/>
  <c r="BH177" i="9"/>
  <c r="BG177" i="9"/>
  <c r="BE177" i="9"/>
  <c r="BK177" i="9"/>
  <c r="J177" i="9"/>
  <c r="BF177" i="9"/>
  <c r="BI176" i="9"/>
  <c r="BH176" i="9"/>
  <c r="BG176" i="9"/>
  <c r="BE176" i="9"/>
  <c r="BK176" i="9"/>
  <c r="J176" i="9"/>
  <c r="BF176" i="9"/>
  <c r="BI175" i="9"/>
  <c r="BH175" i="9"/>
  <c r="BG175" i="9"/>
  <c r="BE175" i="9"/>
  <c r="BK175" i="9"/>
  <c r="J175" i="9"/>
  <c r="BF175" i="9"/>
  <c r="BI174" i="9"/>
  <c r="BH174" i="9"/>
  <c r="BG174" i="9"/>
  <c r="BE174" i="9"/>
  <c r="BK174" i="9"/>
  <c r="J174" i="9"/>
  <c r="BF174" i="9"/>
  <c r="BI173" i="9"/>
  <c r="BH173" i="9"/>
  <c r="BG173" i="9"/>
  <c r="BE173" i="9"/>
  <c r="BK173" i="9"/>
  <c r="J173" i="9"/>
  <c r="BF173" i="9"/>
  <c r="BI171" i="9"/>
  <c r="BH171" i="9"/>
  <c r="BG171" i="9"/>
  <c r="BE171" i="9"/>
  <c r="T171" i="9"/>
  <c r="T170" i="9"/>
  <c r="R171" i="9"/>
  <c r="R170" i="9"/>
  <c r="P171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5" i="9"/>
  <c r="BH155" i="9"/>
  <c r="BG155" i="9"/>
  <c r="BE155" i="9"/>
  <c r="T155" i="9"/>
  <c r="T154" i="9"/>
  <c r="R155" i="9"/>
  <c r="R154" i="9"/>
  <c r="P155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J136" i="9"/>
  <c r="J135" i="9"/>
  <c r="F135" i="9"/>
  <c r="F133" i="9"/>
  <c r="E131" i="9"/>
  <c r="BI116" i="9"/>
  <c r="BH116" i="9"/>
  <c r="BG116" i="9"/>
  <c r="BE116" i="9"/>
  <c r="BI115" i="9"/>
  <c r="BH115" i="9"/>
  <c r="BG115" i="9"/>
  <c r="BF115" i="9"/>
  <c r="BE115" i="9"/>
  <c r="BI114" i="9"/>
  <c r="BH114" i="9"/>
  <c r="BG114" i="9"/>
  <c r="BF114" i="9"/>
  <c r="BE114" i="9"/>
  <c r="BI113" i="9"/>
  <c r="BH113" i="9"/>
  <c r="BG113" i="9"/>
  <c r="BF113" i="9"/>
  <c r="BE113" i="9"/>
  <c r="BI112" i="9"/>
  <c r="BH112" i="9"/>
  <c r="BG112" i="9"/>
  <c r="BF112" i="9"/>
  <c r="BE112" i="9"/>
  <c r="BI111" i="9"/>
  <c r="BH111" i="9"/>
  <c r="BG111" i="9"/>
  <c r="BF111" i="9"/>
  <c r="BE111" i="9"/>
  <c r="J94" i="9"/>
  <c r="J93" i="9"/>
  <c r="F93" i="9"/>
  <c r="F91" i="9"/>
  <c r="E89" i="9"/>
  <c r="J20" i="9"/>
  <c r="E20" i="9"/>
  <c r="F94" i="9"/>
  <c r="J19" i="9"/>
  <c r="J14" i="9"/>
  <c r="J91" i="9"/>
  <c r="E7" i="9"/>
  <c r="E127" i="9"/>
  <c r="J41" i="8"/>
  <c r="J40" i="8"/>
  <c r="AY102" i="1"/>
  <c r="J39" i="8"/>
  <c r="AX102" i="1"/>
  <c r="BI195" i="8"/>
  <c r="BH195" i="8"/>
  <c r="BG195" i="8"/>
  <c r="BE195" i="8"/>
  <c r="BK195" i="8"/>
  <c r="J195" i="8"/>
  <c r="BF195" i="8"/>
  <c r="BI194" i="8"/>
  <c r="BH194" i="8"/>
  <c r="BG194" i="8"/>
  <c r="BE194" i="8"/>
  <c r="BK194" i="8"/>
  <c r="J194" i="8"/>
  <c r="BF194" i="8"/>
  <c r="BI193" i="8"/>
  <c r="BH193" i="8"/>
  <c r="BG193" i="8"/>
  <c r="BE193" i="8"/>
  <c r="BK193" i="8"/>
  <c r="J193" i="8"/>
  <c r="BF193" i="8"/>
  <c r="BI192" i="8"/>
  <c r="BH192" i="8"/>
  <c r="BG192" i="8"/>
  <c r="BE192" i="8"/>
  <c r="BK192" i="8"/>
  <c r="J192" i="8"/>
  <c r="BF192" i="8"/>
  <c r="BI191" i="8"/>
  <c r="BH191" i="8"/>
  <c r="BG191" i="8"/>
  <c r="BE191" i="8"/>
  <c r="BK191" i="8"/>
  <c r="J191" i="8"/>
  <c r="BF191" i="8"/>
  <c r="BI190" i="8"/>
  <c r="BH190" i="8"/>
  <c r="BG190" i="8"/>
  <c r="BE190" i="8"/>
  <c r="BK190" i="8"/>
  <c r="J190" i="8"/>
  <c r="BF190" i="8"/>
  <c r="BI189" i="8"/>
  <c r="BH189" i="8"/>
  <c r="BG189" i="8"/>
  <c r="BE189" i="8"/>
  <c r="BK189" i="8"/>
  <c r="J189" i="8"/>
  <c r="BF189" i="8"/>
  <c r="BI188" i="8"/>
  <c r="BH188" i="8"/>
  <c r="BG188" i="8"/>
  <c r="BE188" i="8"/>
  <c r="BK188" i="8"/>
  <c r="J188" i="8"/>
  <c r="BF188" i="8"/>
  <c r="BI187" i="8"/>
  <c r="BH187" i="8"/>
  <c r="BG187" i="8"/>
  <c r="BE187" i="8"/>
  <c r="BK187" i="8"/>
  <c r="J187" i="8"/>
  <c r="BF187" i="8"/>
  <c r="BI186" i="8"/>
  <c r="BH186" i="8"/>
  <c r="BG186" i="8"/>
  <c r="BE186" i="8"/>
  <c r="BK186" i="8"/>
  <c r="J186" i="8"/>
  <c r="BF186" i="8"/>
  <c r="BI185" i="8"/>
  <c r="BH185" i="8"/>
  <c r="BG185" i="8"/>
  <c r="BE185" i="8"/>
  <c r="BK185" i="8"/>
  <c r="J185" i="8"/>
  <c r="BF185" i="8"/>
  <c r="BI184" i="8"/>
  <c r="BH184" i="8"/>
  <c r="BG184" i="8"/>
  <c r="BE184" i="8"/>
  <c r="BK184" i="8"/>
  <c r="J184" i="8"/>
  <c r="BF184" i="8"/>
  <c r="BI183" i="8"/>
  <c r="BH183" i="8"/>
  <c r="BG183" i="8"/>
  <c r="BE183" i="8"/>
  <c r="BK183" i="8"/>
  <c r="J183" i="8"/>
  <c r="BF183" i="8"/>
  <c r="BI182" i="8"/>
  <c r="BH182" i="8"/>
  <c r="BG182" i="8"/>
  <c r="BE182" i="8"/>
  <c r="BK182" i="8"/>
  <c r="J182" i="8"/>
  <c r="BF182" i="8"/>
  <c r="BI181" i="8"/>
  <c r="BH181" i="8"/>
  <c r="BG181" i="8"/>
  <c r="BE181" i="8"/>
  <c r="BK181" i="8"/>
  <c r="J181" i="8"/>
  <c r="BF181" i="8"/>
  <c r="BI180" i="8"/>
  <c r="BH180" i="8"/>
  <c r="BG180" i="8"/>
  <c r="BE180" i="8"/>
  <c r="BK180" i="8"/>
  <c r="J180" i="8"/>
  <c r="BF180" i="8"/>
  <c r="BI179" i="8"/>
  <c r="BH179" i="8"/>
  <c r="BG179" i="8"/>
  <c r="BE179" i="8"/>
  <c r="BK179" i="8"/>
  <c r="J179" i="8"/>
  <c r="BF179" i="8"/>
  <c r="BI178" i="8"/>
  <c r="BH178" i="8"/>
  <c r="BG178" i="8"/>
  <c r="BE178" i="8"/>
  <c r="BK178" i="8"/>
  <c r="J178" i="8"/>
  <c r="BF178" i="8"/>
  <c r="BI177" i="8"/>
  <c r="BH177" i="8"/>
  <c r="BG177" i="8"/>
  <c r="BE177" i="8"/>
  <c r="BK177" i="8"/>
  <c r="J177" i="8"/>
  <c r="BF177" i="8"/>
  <c r="BI176" i="8"/>
  <c r="BH176" i="8"/>
  <c r="BG176" i="8"/>
  <c r="BE176" i="8"/>
  <c r="BK176" i="8"/>
  <c r="J176" i="8"/>
  <c r="BF176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J135" i="8"/>
  <c r="J134" i="8"/>
  <c r="F134" i="8"/>
  <c r="F132" i="8"/>
  <c r="E130" i="8"/>
  <c r="BI115" i="8"/>
  <c r="BH115" i="8"/>
  <c r="BG115" i="8"/>
  <c r="BE115" i="8"/>
  <c r="BI114" i="8"/>
  <c r="BH114" i="8"/>
  <c r="BG114" i="8"/>
  <c r="BF114" i="8"/>
  <c r="BE114" i="8"/>
  <c r="BI113" i="8"/>
  <c r="BH113" i="8"/>
  <c r="BG113" i="8"/>
  <c r="BF113" i="8"/>
  <c r="BE113" i="8"/>
  <c r="BI112" i="8"/>
  <c r="BH112" i="8"/>
  <c r="BG112" i="8"/>
  <c r="BF112" i="8"/>
  <c r="BE112" i="8"/>
  <c r="BI111" i="8"/>
  <c r="BH111" i="8"/>
  <c r="BG111" i="8"/>
  <c r="BF111" i="8"/>
  <c r="BE111" i="8"/>
  <c r="BI110" i="8"/>
  <c r="BH110" i="8"/>
  <c r="BG110" i="8"/>
  <c r="BF110" i="8"/>
  <c r="BE110" i="8"/>
  <c r="J94" i="8"/>
  <c r="J93" i="8"/>
  <c r="F93" i="8"/>
  <c r="F91" i="8"/>
  <c r="E89" i="8"/>
  <c r="J20" i="8"/>
  <c r="E20" i="8"/>
  <c r="F94" i="8"/>
  <c r="J19" i="8"/>
  <c r="J14" i="8"/>
  <c r="J132" i="8"/>
  <c r="E7" i="8"/>
  <c r="E85" i="8"/>
  <c r="J41" i="7"/>
  <c r="J40" i="7"/>
  <c r="AY101" i="1"/>
  <c r="J39" i="7"/>
  <c r="AX101" i="1"/>
  <c r="BI195" i="7"/>
  <c r="BH195" i="7"/>
  <c r="BG195" i="7"/>
  <c r="BE195" i="7"/>
  <c r="BK195" i="7"/>
  <c r="J195" i="7"/>
  <c r="BF195" i="7"/>
  <c r="BI194" i="7"/>
  <c r="BH194" i="7"/>
  <c r="BG194" i="7"/>
  <c r="BE194" i="7"/>
  <c r="BK194" i="7"/>
  <c r="J194" i="7"/>
  <c r="BF194" i="7"/>
  <c r="BI193" i="7"/>
  <c r="BH193" i="7"/>
  <c r="BG193" i="7"/>
  <c r="BE193" i="7"/>
  <c r="BK193" i="7"/>
  <c r="J193" i="7"/>
  <c r="BF193" i="7"/>
  <c r="BI192" i="7"/>
  <c r="BH192" i="7"/>
  <c r="BG192" i="7"/>
  <c r="BE192" i="7"/>
  <c r="BK192" i="7"/>
  <c r="J192" i="7"/>
  <c r="BF192" i="7"/>
  <c r="BI191" i="7"/>
  <c r="BH191" i="7"/>
  <c r="BG191" i="7"/>
  <c r="BE191" i="7"/>
  <c r="BK191" i="7"/>
  <c r="J191" i="7"/>
  <c r="BF191" i="7"/>
  <c r="BI190" i="7"/>
  <c r="BH190" i="7"/>
  <c r="BG190" i="7"/>
  <c r="BE190" i="7"/>
  <c r="BK190" i="7"/>
  <c r="J190" i="7"/>
  <c r="BF190" i="7"/>
  <c r="BI189" i="7"/>
  <c r="BH189" i="7"/>
  <c r="BG189" i="7"/>
  <c r="BE189" i="7"/>
  <c r="BK189" i="7"/>
  <c r="J189" i="7"/>
  <c r="BF189" i="7"/>
  <c r="BI188" i="7"/>
  <c r="BH188" i="7"/>
  <c r="BG188" i="7"/>
  <c r="BE188" i="7"/>
  <c r="BK188" i="7"/>
  <c r="J188" i="7"/>
  <c r="BF188" i="7"/>
  <c r="BI187" i="7"/>
  <c r="BH187" i="7"/>
  <c r="BG187" i="7"/>
  <c r="BE187" i="7"/>
  <c r="BK187" i="7"/>
  <c r="J187" i="7"/>
  <c r="BF187" i="7"/>
  <c r="BI186" i="7"/>
  <c r="BH186" i="7"/>
  <c r="BG186" i="7"/>
  <c r="BE186" i="7"/>
  <c r="BK186" i="7"/>
  <c r="J186" i="7"/>
  <c r="BF186" i="7"/>
  <c r="BI185" i="7"/>
  <c r="BH185" i="7"/>
  <c r="BG185" i="7"/>
  <c r="BE185" i="7"/>
  <c r="BK185" i="7"/>
  <c r="J185" i="7"/>
  <c r="BF185" i="7"/>
  <c r="BI184" i="7"/>
  <c r="BH184" i="7"/>
  <c r="BG184" i="7"/>
  <c r="BE184" i="7"/>
  <c r="BK184" i="7"/>
  <c r="J184" i="7"/>
  <c r="BF184" i="7"/>
  <c r="BI183" i="7"/>
  <c r="BH183" i="7"/>
  <c r="BG183" i="7"/>
  <c r="BE183" i="7"/>
  <c r="BK183" i="7"/>
  <c r="J183" i="7"/>
  <c r="BF183" i="7"/>
  <c r="BI182" i="7"/>
  <c r="BH182" i="7"/>
  <c r="BG182" i="7"/>
  <c r="BE182" i="7"/>
  <c r="BK182" i="7"/>
  <c r="J182" i="7"/>
  <c r="BF182" i="7"/>
  <c r="BI181" i="7"/>
  <c r="BH181" i="7"/>
  <c r="BG181" i="7"/>
  <c r="BE181" i="7"/>
  <c r="BK181" i="7"/>
  <c r="J181" i="7"/>
  <c r="BF181" i="7"/>
  <c r="BI180" i="7"/>
  <c r="BH180" i="7"/>
  <c r="BG180" i="7"/>
  <c r="BE180" i="7"/>
  <c r="BK180" i="7"/>
  <c r="J180" i="7"/>
  <c r="BF180" i="7"/>
  <c r="BI179" i="7"/>
  <c r="BH179" i="7"/>
  <c r="BG179" i="7"/>
  <c r="BE179" i="7"/>
  <c r="BK179" i="7"/>
  <c r="J179" i="7"/>
  <c r="BF179" i="7"/>
  <c r="BI178" i="7"/>
  <c r="BH178" i="7"/>
  <c r="BG178" i="7"/>
  <c r="BE178" i="7"/>
  <c r="BK178" i="7"/>
  <c r="J178" i="7"/>
  <c r="BF178" i="7"/>
  <c r="BI177" i="7"/>
  <c r="BH177" i="7"/>
  <c r="BG177" i="7"/>
  <c r="BE177" i="7"/>
  <c r="BK177" i="7"/>
  <c r="J177" i="7"/>
  <c r="BF177" i="7"/>
  <c r="BI176" i="7"/>
  <c r="BH176" i="7"/>
  <c r="BG176" i="7"/>
  <c r="BE176" i="7"/>
  <c r="BK176" i="7"/>
  <c r="J176" i="7"/>
  <c r="BF176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J135" i="7"/>
  <c r="J134" i="7"/>
  <c r="F134" i="7"/>
  <c r="F132" i="7"/>
  <c r="E130" i="7"/>
  <c r="BI115" i="7"/>
  <c r="BH115" i="7"/>
  <c r="BG115" i="7"/>
  <c r="BE115" i="7"/>
  <c r="BI114" i="7"/>
  <c r="BH114" i="7"/>
  <c r="BG114" i="7"/>
  <c r="BF114" i="7"/>
  <c r="BE114" i="7"/>
  <c r="BI113" i="7"/>
  <c r="BH113" i="7"/>
  <c r="BG113" i="7"/>
  <c r="BF113" i="7"/>
  <c r="BE113" i="7"/>
  <c r="BI112" i="7"/>
  <c r="BH112" i="7"/>
  <c r="BG112" i="7"/>
  <c r="BF112" i="7"/>
  <c r="BE112" i="7"/>
  <c r="BI111" i="7"/>
  <c r="BH111" i="7"/>
  <c r="BG111" i="7"/>
  <c r="BF111" i="7"/>
  <c r="BE111" i="7"/>
  <c r="BI110" i="7"/>
  <c r="BH110" i="7"/>
  <c r="BG110" i="7"/>
  <c r="BF110" i="7"/>
  <c r="BE110" i="7"/>
  <c r="J94" i="7"/>
  <c r="J93" i="7"/>
  <c r="F93" i="7"/>
  <c r="F91" i="7"/>
  <c r="E89" i="7"/>
  <c r="J20" i="7"/>
  <c r="E20" i="7"/>
  <c r="F94" i="7"/>
  <c r="J19" i="7"/>
  <c r="J14" i="7"/>
  <c r="J91" i="7"/>
  <c r="E7" i="7"/>
  <c r="E126" i="7"/>
  <c r="J41" i="6"/>
  <c r="J40" i="6"/>
  <c r="AY100" i="1"/>
  <c r="J39" i="6"/>
  <c r="AX100" i="1"/>
  <c r="BI191" i="6"/>
  <c r="BH191" i="6"/>
  <c r="BG191" i="6"/>
  <c r="BE191" i="6"/>
  <c r="BK191" i="6"/>
  <c r="J191" i="6"/>
  <c r="BF191" i="6"/>
  <c r="BI190" i="6"/>
  <c r="BH190" i="6"/>
  <c r="BG190" i="6"/>
  <c r="BE190" i="6"/>
  <c r="BK190" i="6"/>
  <c r="J190" i="6"/>
  <c r="BF190" i="6"/>
  <c r="BI189" i="6"/>
  <c r="BH189" i="6"/>
  <c r="BG189" i="6"/>
  <c r="BE189" i="6"/>
  <c r="BK189" i="6"/>
  <c r="J189" i="6"/>
  <c r="BF189" i="6"/>
  <c r="BI188" i="6"/>
  <c r="BH188" i="6"/>
  <c r="BG188" i="6"/>
  <c r="BE188" i="6"/>
  <c r="BK188" i="6"/>
  <c r="J188" i="6"/>
  <c r="BF188" i="6"/>
  <c r="BI187" i="6"/>
  <c r="BH187" i="6"/>
  <c r="BG187" i="6"/>
  <c r="BE187" i="6"/>
  <c r="BK187" i="6"/>
  <c r="J187" i="6"/>
  <c r="BF187" i="6"/>
  <c r="BI186" i="6"/>
  <c r="BH186" i="6"/>
  <c r="BG186" i="6"/>
  <c r="BE186" i="6"/>
  <c r="BK186" i="6"/>
  <c r="J186" i="6"/>
  <c r="BF186" i="6"/>
  <c r="BI185" i="6"/>
  <c r="BH185" i="6"/>
  <c r="BG185" i="6"/>
  <c r="BE185" i="6"/>
  <c r="BK185" i="6"/>
  <c r="J185" i="6"/>
  <c r="BF185" i="6"/>
  <c r="BI184" i="6"/>
  <c r="BH184" i="6"/>
  <c r="BG184" i="6"/>
  <c r="BE184" i="6"/>
  <c r="BK184" i="6"/>
  <c r="J184" i="6"/>
  <c r="BF184" i="6"/>
  <c r="BI183" i="6"/>
  <c r="BH183" i="6"/>
  <c r="BG183" i="6"/>
  <c r="BE183" i="6"/>
  <c r="BK183" i="6"/>
  <c r="J183" i="6"/>
  <c r="BF183" i="6"/>
  <c r="BI182" i="6"/>
  <c r="BH182" i="6"/>
  <c r="BG182" i="6"/>
  <c r="BE182" i="6"/>
  <c r="BK182" i="6"/>
  <c r="J182" i="6"/>
  <c r="BF182" i="6"/>
  <c r="BI181" i="6"/>
  <c r="BH181" i="6"/>
  <c r="BG181" i="6"/>
  <c r="BE181" i="6"/>
  <c r="BK181" i="6"/>
  <c r="J181" i="6"/>
  <c r="BF181" i="6"/>
  <c r="BI180" i="6"/>
  <c r="BH180" i="6"/>
  <c r="BG180" i="6"/>
  <c r="BE180" i="6"/>
  <c r="BK180" i="6"/>
  <c r="J180" i="6"/>
  <c r="BF180" i="6"/>
  <c r="BI179" i="6"/>
  <c r="BH179" i="6"/>
  <c r="BG179" i="6"/>
  <c r="BE179" i="6"/>
  <c r="BK179" i="6"/>
  <c r="J179" i="6"/>
  <c r="BF179" i="6"/>
  <c r="BI178" i="6"/>
  <c r="BH178" i="6"/>
  <c r="BG178" i="6"/>
  <c r="BE178" i="6"/>
  <c r="BK178" i="6"/>
  <c r="J178" i="6"/>
  <c r="BF178" i="6"/>
  <c r="BI177" i="6"/>
  <c r="BH177" i="6"/>
  <c r="BG177" i="6"/>
  <c r="BE177" i="6"/>
  <c r="BK177" i="6"/>
  <c r="J177" i="6"/>
  <c r="BF177" i="6"/>
  <c r="BI176" i="6"/>
  <c r="BH176" i="6"/>
  <c r="BG176" i="6"/>
  <c r="BE176" i="6"/>
  <c r="BK176" i="6"/>
  <c r="J176" i="6"/>
  <c r="BF176" i="6"/>
  <c r="BI175" i="6"/>
  <c r="BH175" i="6"/>
  <c r="BG175" i="6"/>
  <c r="BE175" i="6"/>
  <c r="BK175" i="6"/>
  <c r="J175" i="6"/>
  <c r="BF175" i="6"/>
  <c r="BI174" i="6"/>
  <c r="BH174" i="6"/>
  <c r="BG174" i="6"/>
  <c r="BE174" i="6"/>
  <c r="BK174" i="6"/>
  <c r="J174" i="6"/>
  <c r="BF174" i="6"/>
  <c r="BI173" i="6"/>
  <c r="BH173" i="6"/>
  <c r="BG173" i="6"/>
  <c r="BE173" i="6"/>
  <c r="BK173" i="6"/>
  <c r="J173" i="6"/>
  <c r="BF173" i="6"/>
  <c r="BI172" i="6"/>
  <c r="BH172" i="6"/>
  <c r="BG172" i="6"/>
  <c r="BE172" i="6"/>
  <c r="BK172" i="6"/>
  <c r="J172" i="6"/>
  <c r="BF172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J130" i="6"/>
  <c r="J129" i="6"/>
  <c r="F129" i="6"/>
  <c r="F127" i="6"/>
  <c r="E125" i="6"/>
  <c r="BI110" i="6"/>
  <c r="BH110" i="6"/>
  <c r="BG110" i="6"/>
  <c r="BE110" i="6"/>
  <c r="BI109" i="6"/>
  <c r="BH109" i="6"/>
  <c r="BG109" i="6"/>
  <c r="BF109" i="6"/>
  <c r="BE109" i="6"/>
  <c r="BI108" i="6"/>
  <c r="BH108" i="6"/>
  <c r="BG108" i="6"/>
  <c r="BF108" i="6"/>
  <c r="BE108" i="6"/>
  <c r="BI107" i="6"/>
  <c r="BH107" i="6"/>
  <c r="BG107" i="6"/>
  <c r="BF107" i="6"/>
  <c r="BE107" i="6"/>
  <c r="BI106" i="6"/>
  <c r="BH106" i="6"/>
  <c r="BG106" i="6"/>
  <c r="BF106" i="6"/>
  <c r="BE106" i="6"/>
  <c r="BI105" i="6"/>
  <c r="BH105" i="6"/>
  <c r="BG105" i="6"/>
  <c r="BF105" i="6"/>
  <c r="BE105" i="6"/>
  <c r="J94" i="6"/>
  <c r="J93" i="6"/>
  <c r="F93" i="6"/>
  <c r="F91" i="6"/>
  <c r="E89" i="6"/>
  <c r="J20" i="6"/>
  <c r="E20" i="6"/>
  <c r="F130" i="6"/>
  <c r="J19" i="6"/>
  <c r="J14" i="6"/>
  <c r="J127" i="6"/>
  <c r="E7" i="6"/>
  <c r="E121" i="6"/>
  <c r="J41" i="5"/>
  <c r="J40" i="5"/>
  <c r="AY99" i="1"/>
  <c r="J39" i="5"/>
  <c r="AX99" i="1"/>
  <c r="BI183" i="5"/>
  <c r="BH183" i="5"/>
  <c r="BG183" i="5"/>
  <c r="BE183" i="5"/>
  <c r="BK183" i="5"/>
  <c r="J183" i="5" s="1"/>
  <c r="BF183" i="5" s="1"/>
  <c r="BI182" i="5"/>
  <c r="BH182" i="5"/>
  <c r="BG182" i="5"/>
  <c r="BE182" i="5"/>
  <c r="BK182" i="5"/>
  <c r="J182" i="5"/>
  <c r="BF182" i="5"/>
  <c r="BI181" i="5"/>
  <c r="BH181" i="5"/>
  <c r="BG181" i="5"/>
  <c r="BE181" i="5"/>
  <c r="BK181" i="5"/>
  <c r="J181" i="5"/>
  <c r="BF181" i="5"/>
  <c r="BI180" i="5"/>
  <c r="BH180" i="5"/>
  <c r="BG180" i="5"/>
  <c r="BE180" i="5"/>
  <c r="BK180" i="5"/>
  <c r="J180" i="5"/>
  <c r="BF180" i="5"/>
  <c r="BI179" i="5"/>
  <c r="BH179" i="5"/>
  <c r="BG179" i="5"/>
  <c r="BE179" i="5"/>
  <c r="BK179" i="5"/>
  <c r="J179" i="5" s="1"/>
  <c r="BF179" i="5" s="1"/>
  <c r="BI178" i="5"/>
  <c r="BH178" i="5"/>
  <c r="BG178" i="5"/>
  <c r="BE178" i="5"/>
  <c r="BK178" i="5"/>
  <c r="J178" i="5"/>
  <c r="BF178" i="5"/>
  <c r="BI177" i="5"/>
  <c r="BH177" i="5"/>
  <c r="BG177" i="5"/>
  <c r="BE177" i="5"/>
  <c r="BK177" i="5"/>
  <c r="J177" i="5"/>
  <c r="BF177" i="5"/>
  <c r="BI176" i="5"/>
  <c r="BH176" i="5"/>
  <c r="BG176" i="5"/>
  <c r="BE176" i="5"/>
  <c r="BK176" i="5"/>
  <c r="J176" i="5"/>
  <c r="BF176" i="5"/>
  <c r="BI175" i="5"/>
  <c r="BH175" i="5"/>
  <c r="BG175" i="5"/>
  <c r="BE175" i="5"/>
  <c r="BK175" i="5"/>
  <c r="J175" i="5"/>
  <c r="BF175" i="5"/>
  <c r="BI174" i="5"/>
  <c r="BH174" i="5"/>
  <c r="BG174" i="5"/>
  <c r="BE174" i="5"/>
  <c r="BK174" i="5"/>
  <c r="J174" i="5" s="1"/>
  <c r="BF174" i="5" s="1"/>
  <c r="BI173" i="5"/>
  <c r="BH173" i="5"/>
  <c r="BG173" i="5"/>
  <c r="BE173" i="5"/>
  <c r="BK173" i="5"/>
  <c r="J173" i="5"/>
  <c r="BF173" i="5"/>
  <c r="BI172" i="5"/>
  <c r="BH172" i="5"/>
  <c r="BG172" i="5"/>
  <c r="BE172" i="5"/>
  <c r="BK172" i="5"/>
  <c r="J172" i="5"/>
  <c r="BF172" i="5"/>
  <c r="BI171" i="5"/>
  <c r="BH171" i="5"/>
  <c r="BG171" i="5"/>
  <c r="BE171" i="5"/>
  <c r="BK171" i="5"/>
  <c r="J171" i="5"/>
  <c r="BF171" i="5"/>
  <c r="BI170" i="5"/>
  <c r="BH170" i="5"/>
  <c r="BG170" i="5"/>
  <c r="BE170" i="5"/>
  <c r="BK170" i="5"/>
  <c r="J170" i="5"/>
  <c r="BF170" i="5"/>
  <c r="BI169" i="5"/>
  <c r="BH169" i="5"/>
  <c r="BG169" i="5"/>
  <c r="BE169" i="5"/>
  <c r="BK169" i="5"/>
  <c r="J169" i="5"/>
  <c r="BF169" i="5"/>
  <c r="BI168" i="5"/>
  <c r="BH168" i="5"/>
  <c r="BG168" i="5"/>
  <c r="BE168" i="5"/>
  <c r="BK168" i="5"/>
  <c r="J168" i="5"/>
  <c r="BF168" i="5"/>
  <c r="BI167" i="5"/>
  <c r="BH167" i="5"/>
  <c r="BG167" i="5"/>
  <c r="BE167" i="5"/>
  <c r="BK167" i="5"/>
  <c r="J167" i="5"/>
  <c r="BF167" i="5"/>
  <c r="BI166" i="5"/>
  <c r="BH166" i="5"/>
  <c r="BG166" i="5"/>
  <c r="BE166" i="5"/>
  <c r="BK166" i="5"/>
  <c r="J166" i="5"/>
  <c r="BF166" i="5"/>
  <c r="BI165" i="5"/>
  <c r="BH165" i="5"/>
  <c r="BG165" i="5"/>
  <c r="BE165" i="5"/>
  <c r="BK165" i="5"/>
  <c r="J165" i="5"/>
  <c r="BF165" i="5"/>
  <c r="BI164" i="5"/>
  <c r="BH164" i="5"/>
  <c r="BG164" i="5"/>
  <c r="BE164" i="5"/>
  <c r="BK164" i="5"/>
  <c r="J164" i="5"/>
  <c r="BF164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0" i="5"/>
  <c r="BH140" i="5"/>
  <c r="BG140" i="5"/>
  <c r="BE140" i="5"/>
  <c r="T140" i="5"/>
  <c r="T139" i="5"/>
  <c r="R140" i="5"/>
  <c r="R139" i="5"/>
  <c r="P140" i="5"/>
  <c r="P139" i="5"/>
  <c r="J134" i="5"/>
  <c r="J133" i="5"/>
  <c r="F133" i="5"/>
  <c r="F131" i="5"/>
  <c r="E129" i="5"/>
  <c r="BI114" i="5"/>
  <c r="BH114" i="5"/>
  <c r="BG114" i="5"/>
  <c r="BE114" i="5"/>
  <c r="BI113" i="5"/>
  <c r="BH113" i="5"/>
  <c r="BG113" i="5"/>
  <c r="BF113" i="5"/>
  <c r="BE113" i="5"/>
  <c r="BI112" i="5"/>
  <c r="BH112" i="5"/>
  <c r="BG112" i="5"/>
  <c r="BF112" i="5"/>
  <c r="BE112" i="5"/>
  <c r="BI111" i="5"/>
  <c r="BH111" i="5"/>
  <c r="BG111" i="5"/>
  <c r="BF111" i="5"/>
  <c r="BE111" i="5"/>
  <c r="BI110" i="5"/>
  <c r="BH110" i="5"/>
  <c r="BG110" i="5"/>
  <c r="BF110" i="5"/>
  <c r="BE110" i="5"/>
  <c r="BI109" i="5"/>
  <c r="BH109" i="5"/>
  <c r="BG109" i="5"/>
  <c r="BF109" i="5"/>
  <c r="BE109" i="5"/>
  <c r="J94" i="5"/>
  <c r="J93" i="5"/>
  <c r="F93" i="5"/>
  <c r="F91" i="5"/>
  <c r="E89" i="5"/>
  <c r="J20" i="5"/>
  <c r="E20" i="5"/>
  <c r="F134" i="5"/>
  <c r="J19" i="5"/>
  <c r="J14" i="5"/>
  <c r="J131" i="5"/>
  <c r="E7" i="5"/>
  <c r="E125" i="5"/>
  <c r="J41" i="4"/>
  <c r="J40" i="4"/>
  <c r="AY98" i="1"/>
  <c r="J39" i="4"/>
  <c r="AX98" i="1"/>
  <c r="BI191" i="4"/>
  <c r="BH191" i="4"/>
  <c r="BG191" i="4"/>
  <c r="BE191" i="4"/>
  <c r="BK191" i="4"/>
  <c r="J191" i="4"/>
  <c r="BF191" i="4"/>
  <c r="BI190" i="4"/>
  <c r="BH190" i="4"/>
  <c r="BG190" i="4"/>
  <c r="BE190" i="4"/>
  <c r="BK190" i="4"/>
  <c r="J190" i="4"/>
  <c r="BF190" i="4"/>
  <c r="BI189" i="4"/>
  <c r="BH189" i="4"/>
  <c r="BG189" i="4"/>
  <c r="BE189" i="4"/>
  <c r="BK189" i="4"/>
  <c r="J189" i="4"/>
  <c r="BF189" i="4"/>
  <c r="BI188" i="4"/>
  <c r="BH188" i="4"/>
  <c r="BG188" i="4"/>
  <c r="BE188" i="4"/>
  <c r="BK188" i="4"/>
  <c r="J188" i="4"/>
  <c r="BF188" i="4"/>
  <c r="BI187" i="4"/>
  <c r="BH187" i="4"/>
  <c r="BG187" i="4"/>
  <c r="BE187" i="4"/>
  <c r="BK187" i="4"/>
  <c r="J187" i="4"/>
  <c r="BF187" i="4"/>
  <c r="BI186" i="4"/>
  <c r="BH186" i="4"/>
  <c r="BG186" i="4"/>
  <c r="BE186" i="4"/>
  <c r="BK186" i="4"/>
  <c r="J186" i="4"/>
  <c r="BF186" i="4"/>
  <c r="BI185" i="4"/>
  <c r="BH185" i="4"/>
  <c r="BG185" i="4"/>
  <c r="BE185" i="4"/>
  <c r="BK185" i="4"/>
  <c r="J185" i="4"/>
  <c r="BF185" i="4"/>
  <c r="BI184" i="4"/>
  <c r="BH184" i="4"/>
  <c r="BG184" i="4"/>
  <c r="BE184" i="4"/>
  <c r="BK184" i="4"/>
  <c r="J184" i="4" s="1"/>
  <c r="BF184" i="4" s="1"/>
  <c r="BI183" i="4"/>
  <c r="BH183" i="4"/>
  <c r="BG183" i="4"/>
  <c r="BE183" i="4"/>
  <c r="BK183" i="4"/>
  <c r="J183" i="4"/>
  <c r="BF183" i="4"/>
  <c r="BI182" i="4"/>
  <c r="BH182" i="4"/>
  <c r="BG182" i="4"/>
  <c r="BE182" i="4"/>
  <c r="BK182" i="4"/>
  <c r="J182" i="4"/>
  <c r="BF182" i="4"/>
  <c r="BI181" i="4"/>
  <c r="BH181" i="4"/>
  <c r="BG181" i="4"/>
  <c r="BE181" i="4"/>
  <c r="BK181" i="4"/>
  <c r="J181" i="4"/>
  <c r="BF181" i="4"/>
  <c r="BI180" i="4"/>
  <c r="BH180" i="4"/>
  <c r="BG180" i="4"/>
  <c r="BE180" i="4"/>
  <c r="BK180" i="4"/>
  <c r="J180" i="4"/>
  <c r="BF180" i="4"/>
  <c r="BI179" i="4"/>
  <c r="BH179" i="4"/>
  <c r="BG179" i="4"/>
  <c r="BE179" i="4"/>
  <c r="BK179" i="4"/>
  <c r="J179" i="4"/>
  <c r="BF179" i="4"/>
  <c r="BI178" i="4"/>
  <c r="BH178" i="4"/>
  <c r="BG178" i="4"/>
  <c r="BE178" i="4"/>
  <c r="BK178" i="4"/>
  <c r="J178" i="4"/>
  <c r="BF178" i="4"/>
  <c r="BI177" i="4"/>
  <c r="BH177" i="4"/>
  <c r="BG177" i="4"/>
  <c r="BE177" i="4"/>
  <c r="BK177" i="4"/>
  <c r="J177" i="4"/>
  <c r="BF177" i="4"/>
  <c r="BI176" i="4"/>
  <c r="BH176" i="4"/>
  <c r="BG176" i="4"/>
  <c r="BE176" i="4"/>
  <c r="BK176" i="4"/>
  <c r="J176" i="4"/>
  <c r="BF176" i="4"/>
  <c r="BI175" i="4"/>
  <c r="BH175" i="4"/>
  <c r="BG175" i="4"/>
  <c r="BE175" i="4"/>
  <c r="BK175" i="4"/>
  <c r="J175" i="4"/>
  <c r="BF175" i="4"/>
  <c r="BI174" i="4"/>
  <c r="BH174" i="4"/>
  <c r="BG174" i="4"/>
  <c r="BE174" i="4"/>
  <c r="BK174" i="4"/>
  <c r="J174" i="4"/>
  <c r="BF174" i="4"/>
  <c r="BI173" i="4"/>
  <c r="BH173" i="4"/>
  <c r="BG173" i="4"/>
  <c r="BE173" i="4"/>
  <c r="BK173" i="4"/>
  <c r="J173" i="4"/>
  <c r="BF173" i="4"/>
  <c r="BI172" i="4"/>
  <c r="BH172" i="4"/>
  <c r="BG172" i="4"/>
  <c r="BE172" i="4"/>
  <c r="BK172" i="4"/>
  <c r="J172" i="4"/>
  <c r="BF172" i="4"/>
  <c r="BI170" i="4"/>
  <c r="BH170" i="4"/>
  <c r="BG170" i="4"/>
  <c r="BE170" i="4"/>
  <c r="T170" i="4"/>
  <c r="T169" i="4"/>
  <c r="R170" i="4"/>
  <c r="R169" i="4"/>
  <c r="P170" i="4"/>
  <c r="P169" i="4"/>
  <c r="BI168" i="4"/>
  <c r="BH168" i="4"/>
  <c r="BG168" i="4"/>
  <c r="BE168" i="4"/>
  <c r="T168" i="4"/>
  <c r="T167" i="4"/>
  <c r="R168" i="4"/>
  <c r="R167" i="4"/>
  <c r="P168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J132" i="4"/>
  <c r="J131" i="4"/>
  <c r="F131" i="4"/>
  <c r="F129" i="4"/>
  <c r="E127" i="4"/>
  <c r="BI112" i="4"/>
  <c r="BH112" i="4"/>
  <c r="BG112" i="4"/>
  <c r="BE112" i="4"/>
  <c r="BI111" i="4"/>
  <c r="BH111" i="4"/>
  <c r="BG111" i="4"/>
  <c r="BF111" i="4"/>
  <c r="BE111" i="4"/>
  <c r="BI110" i="4"/>
  <c r="BH110" i="4"/>
  <c r="BG110" i="4"/>
  <c r="BF110" i="4"/>
  <c r="BE110" i="4"/>
  <c r="BI109" i="4"/>
  <c r="BH109" i="4"/>
  <c r="BG109" i="4"/>
  <c r="BF109" i="4"/>
  <c r="BE109" i="4"/>
  <c r="BI108" i="4"/>
  <c r="BH108" i="4"/>
  <c r="BG108" i="4"/>
  <c r="BF108" i="4"/>
  <c r="BE108" i="4"/>
  <c r="BI107" i="4"/>
  <c r="BH107" i="4"/>
  <c r="BG107" i="4"/>
  <c r="BF107" i="4"/>
  <c r="BE107" i="4"/>
  <c r="J94" i="4"/>
  <c r="J93" i="4"/>
  <c r="F93" i="4"/>
  <c r="F91" i="4"/>
  <c r="E89" i="4"/>
  <c r="J20" i="4"/>
  <c r="E20" i="4"/>
  <c r="F132" i="4"/>
  <c r="J19" i="4"/>
  <c r="J14" i="4"/>
  <c r="J129" i="4"/>
  <c r="E7" i="4"/>
  <c r="E85" i="4"/>
  <c r="J41" i="3"/>
  <c r="J40" i="3"/>
  <c r="AY97" i="1"/>
  <c r="J39" i="3"/>
  <c r="AX97" i="1"/>
  <c r="BI192" i="3"/>
  <c r="BH192" i="3"/>
  <c r="BG192" i="3"/>
  <c r="BE192" i="3"/>
  <c r="BK192" i="3"/>
  <c r="J192" i="3"/>
  <c r="BF192" i="3"/>
  <c r="BI191" i="3"/>
  <c r="BH191" i="3"/>
  <c r="BG191" i="3"/>
  <c r="BE191" i="3"/>
  <c r="BK191" i="3"/>
  <c r="J191" i="3"/>
  <c r="BF191" i="3"/>
  <c r="BI190" i="3"/>
  <c r="BH190" i="3"/>
  <c r="BG190" i="3"/>
  <c r="BE190" i="3"/>
  <c r="BK190" i="3"/>
  <c r="J190" i="3"/>
  <c r="BF190" i="3"/>
  <c r="BI189" i="3"/>
  <c r="BH189" i="3"/>
  <c r="BG189" i="3"/>
  <c r="BE189" i="3"/>
  <c r="BK189" i="3"/>
  <c r="J189" i="3"/>
  <c r="BF189" i="3"/>
  <c r="BI188" i="3"/>
  <c r="BH188" i="3"/>
  <c r="BG188" i="3"/>
  <c r="BE188" i="3"/>
  <c r="BK188" i="3"/>
  <c r="J188" i="3"/>
  <c r="BF188" i="3"/>
  <c r="BI187" i="3"/>
  <c r="BH187" i="3"/>
  <c r="BG187" i="3"/>
  <c r="BE187" i="3"/>
  <c r="BK187" i="3"/>
  <c r="J187" i="3"/>
  <c r="BF187" i="3"/>
  <c r="BI186" i="3"/>
  <c r="BH186" i="3"/>
  <c r="BG186" i="3"/>
  <c r="BE186" i="3"/>
  <c r="BK186" i="3"/>
  <c r="J186" i="3"/>
  <c r="BF186" i="3"/>
  <c r="BI185" i="3"/>
  <c r="BH185" i="3"/>
  <c r="BG185" i="3"/>
  <c r="BE185" i="3"/>
  <c r="BK185" i="3"/>
  <c r="J185" i="3"/>
  <c r="BF185" i="3"/>
  <c r="BI184" i="3"/>
  <c r="BH184" i="3"/>
  <c r="BG184" i="3"/>
  <c r="BE184" i="3"/>
  <c r="BK184" i="3"/>
  <c r="J184" i="3"/>
  <c r="BF184" i="3"/>
  <c r="BI183" i="3"/>
  <c r="BH183" i="3"/>
  <c r="BG183" i="3"/>
  <c r="BE183" i="3"/>
  <c r="BK183" i="3"/>
  <c r="J183" i="3"/>
  <c r="BF183" i="3"/>
  <c r="BI182" i="3"/>
  <c r="BH182" i="3"/>
  <c r="BG182" i="3"/>
  <c r="BE182" i="3"/>
  <c r="BK182" i="3"/>
  <c r="J182" i="3" s="1"/>
  <c r="BF182" i="3" s="1"/>
  <c r="BI181" i="3"/>
  <c r="BH181" i="3"/>
  <c r="BG181" i="3"/>
  <c r="BE181" i="3"/>
  <c r="BK181" i="3"/>
  <c r="J181" i="3"/>
  <c r="BF181" i="3"/>
  <c r="BI180" i="3"/>
  <c r="BH180" i="3"/>
  <c r="BG180" i="3"/>
  <c r="BE180" i="3"/>
  <c r="BK180" i="3"/>
  <c r="J180" i="3"/>
  <c r="BF180" i="3"/>
  <c r="BI179" i="3"/>
  <c r="BH179" i="3"/>
  <c r="BG179" i="3"/>
  <c r="BE179" i="3"/>
  <c r="BK179" i="3"/>
  <c r="J179" i="3"/>
  <c r="BF179" i="3"/>
  <c r="BI178" i="3"/>
  <c r="BH178" i="3"/>
  <c r="BG178" i="3"/>
  <c r="BE178" i="3"/>
  <c r="BK178" i="3"/>
  <c r="J178" i="3"/>
  <c r="BF178" i="3"/>
  <c r="BI177" i="3"/>
  <c r="BH177" i="3"/>
  <c r="BG177" i="3"/>
  <c r="BE177" i="3"/>
  <c r="BK177" i="3"/>
  <c r="J177" i="3"/>
  <c r="BF177" i="3"/>
  <c r="BI176" i="3"/>
  <c r="BH176" i="3"/>
  <c r="BG176" i="3"/>
  <c r="BE176" i="3"/>
  <c r="BK176" i="3"/>
  <c r="J176" i="3"/>
  <c r="BF176" i="3"/>
  <c r="BI175" i="3"/>
  <c r="BH175" i="3"/>
  <c r="BG175" i="3"/>
  <c r="BE175" i="3"/>
  <c r="BK175" i="3"/>
  <c r="J175" i="3"/>
  <c r="BF175" i="3"/>
  <c r="BI174" i="3"/>
  <c r="BH174" i="3"/>
  <c r="BG174" i="3"/>
  <c r="BE174" i="3"/>
  <c r="BK174" i="3"/>
  <c r="J174" i="3"/>
  <c r="BF174" i="3"/>
  <c r="BI173" i="3"/>
  <c r="BH173" i="3"/>
  <c r="BG173" i="3"/>
  <c r="BE173" i="3"/>
  <c r="BK173" i="3"/>
  <c r="J173" i="3"/>
  <c r="BF173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5" i="3"/>
  <c r="BH165" i="3"/>
  <c r="BG165" i="3"/>
  <c r="BE165" i="3"/>
  <c r="T165" i="3"/>
  <c r="T164" i="3"/>
  <c r="R165" i="3"/>
  <c r="R164" i="3"/>
  <c r="P165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J136" i="3"/>
  <c r="J135" i="3"/>
  <c r="F135" i="3"/>
  <c r="F133" i="3"/>
  <c r="E131" i="3"/>
  <c r="BI116" i="3"/>
  <c r="BH116" i="3"/>
  <c r="BG116" i="3"/>
  <c r="BE116" i="3"/>
  <c r="BI115" i="3"/>
  <c r="BH115" i="3"/>
  <c r="BG115" i="3"/>
  <c r="BF115" i="3"/>
  <c r="BE115" i="3"/>
  <c r="BI114" i="3"/>
  <c r="BH114" i="3"/>
  <c r="BG114" i="3"/>
  <c r="BF114" i="3"/>
  <c r="BE114" i="3"/>
  <c r="BI113" i="3"/>
  <c r="BH113" i="3"/>
  <c r="BG113" i="3"/>
  <c r="BF113" i="3"/>
  <c r="BE113" i="3"/>
  <c r="BI112" i="3"/>
  <c r="BH112" i="3"/>
  <c r="BG112" i="3"/>
  <c r="BF112" i="3"/>
  <c r="BE112" i="3"/>
  <c r="BI111" i="3"/>
  <c r="BH111" i="3"/>
  <c r="BG111" i="3"/>
  <c r="BF111" i="3"/>
  <c r="BE111" i="3"/>
  <c r="J94" i="3"/>
  <c r="J93" i="3"/>
  <c r="F93" i="3"/>
  <c r="F91" i="3"/>
  <c r="E89" i="3"/>
  <c r="J20" i="3"/>
  <c r="E20" i="3"/>
  <c r="F136" i="3"/>
  <c r="J19" i="3"/>
  <c r="J14" i="3"/>
  <c r="J133" i="3"/>
  <c r="E7" i="3"/>
  <c r="E85" i="3"/>
  <c r="J41" i="2"/>
  <c r="J40" i="2"/>
  <c r="AY96" i="1"/>
  <c r="J39" i="2"/>
  <c r="AX96" i="1"/>
  <c r="BI181" i="2"/>
  <c r="BH181" i="2"/>
  <c r="BG181" i="2"/>
  <c r="BE181" i="2"/>
  <c r="BK181" i="2"/>
  <c r="J181" i="2"/>
  <c r="BF181" i="2"/>
  <c r="BI180" i="2"/>
  <c r="BH180" i="2"/>
  <c r="BG180" i="2"/>
  <c r="BE180" i="2"/>
  <c r="BK180" i="2"/>
  <c r="J180" i="2"/>
  <c r="BF180" i="2"/>
  <c r="BI179" i="2"/>
  <c r="BH179" i="2"/>
  <c r="BG179" i="2"/>
  <c r="BE179" i="2"/>
  <c r="BK179" i="2"/>
  <c r="J179" i="2"/>
  <c r="BF179" i="2"/>
  <c r="BI178" i="2"/>
  <c r="BH178" i="2"/>
  <c r="BG178" i="2"/>
  <c r="BE178" i="2"/>
  <c r="BK178" i="2"/>
  <c r="J178" i="2"/>
  <c r="BF178" i="2"/>
  <c r="BI177" i="2"/>
  <c r="BH177" i="2"/>
  <c r="BG177" i="2"/>
  <c r="BE177" i="2"/>
  <c r="BK177" i="2"/>
  <c r="J177" i="2" s="1"/>
  <c r="BF177" i="2" s="1"/>
  <c r="BI176" i="2"/>
  <c r="BH176" i="2"/>
  <c r="BG176" i="2"/>
  <c r="BE176" i="2"/>
  <c r="BK176" i="2"/>
  <c r="J176" i="2"/>
  <c r="BF176" i="2"/>
  <c r="BI175" i="2"/>
  <c r="BH175" i="2"/>
  <c r="BG175" i="2"/>
  <c r="BE175" i="2"/>
  <c r="BK175" i="2"/>
  <c r="J175" i="2"/>
  <c r="BF175" i="2"/>
  <c r="BI174" i="2"/>
  <c r="BH174" i="2"/>
  <c r="BG174" i="2"/>
  <c r="BE174" i="2"/>
  <c r="BK174" i="2"/>
  <c r="J174" i="2"/>
  <c r="BF174" i="2"/>
  <c r="BI173" i="2"/>
  <c r="BH173" i="2"/>
  <c r="BG173" i="2"/>
  <c r="BE173" i="2"/>
  <c r="BK173" i="2"/>
  <c r="J173" i="2"/>
  <c r="BF173" i="2"/>
  <c r="BI172" i="2"/>
  <c r="BH172" i="2"/>
  <c r="BG172" i="2"/>
  <c r="BE172" i="2"/>
  <c r="BK172" i="2"/>
  <c r="J172" i="2"/>
  <c r="BF172" i="2"/>
  <c r="BI171" i="2"/>
  <c r="BH171" i="2"/>
  <c r="BG171" i="2"/>
  <c r="BE171" i="2"/>
  <c r="BK171" i="2"/>
  <c r="J171" i="2"/>
  <c r="BF171" i="2"/>
  <c r="BI170" i="2"/>
  <c r="BH170" i="2"/>
  <c r="BG170" i="2"/>
  <c r="BE170" i="2"/>
  <c r="BK170" i="2"/>
  <c r="J170" i="2"/>
  <c r="BF170" i="2"/>
  <c r="BI169" i="2"/>
  <c r="BH169" i="2"/>
  <c r="BG169" i="2"/>
  <c r="BE169" i="2"/>
  <c r="BK169" i="2"/>
  <c r="J169" i="2" s="1"/>
  <c r="BF169" i="2" s="1"/>
  <c r="BI168" i="2"/>
  <c r="BH168" i="2"/>
  <c r="BG168" i="2"/>
  <c r="BE168" i="2"/>
  <c r="BK168" i="2"/>
  <c r="J168" i="2"/>
  <c r="BF168" i="2"/>
  <c r="BI167" i="2"/>
  <c r="BH167" i="2"/>
  <c r="BG167" i="2"/>
  <c r="BE167" i="2"/>
  <c r="BK167" i="2"/>
  <c r="J167" i="2"/>
  <c r="BF167" i="2"/>
  <c r="BI166" i="2"/>
  <c r="BH166" i="2"/>
  <c r="BG166" i="2"/>
  <c r="BE166" i="2"/>
  <c r="BK166" i="2"/>
  <c r="J166" i="2"/>
  <c r="BF166" i="2"/>
  <c r="BI165" i="2"/>
  <c r="BH165" i="2"/>
  <c r="BG165" i="2"/>
  <c r="BE165" i="2"/>
  <c r="BK165" i="2"/>
  <c r="J165" i="2"/>
  <c r="BF165" i="2"/>
  <c r="BI164" i="2"/>
  <c r="BH164" i="2"/>
  <c r="BG164" i="2"/>
  <c r="BE164" i="2"/>
  <c r="BK164" i="2"/>
  <c r="J164" i="2"/>
  <c r="BF164" i="2"/>
  <c r="BI163" i="2"/>
  <c r="BH163" i="2"/>
  <c r="BG163" i="2"/>
  <c r="BE163" i="2"/>
  <c r="BK163" i="2"/>
  <c r="J163" i="2"/>
  <c r="BF163" i="2"/>
  <c r="BI162" i="2"/>
  <c r="BH162" i="2"/>
  <c r="BG162" i="2"/>
  <c r="BE162" i="2"/>
  <c r="BK162" i="2"/>
  <c r="J162" i="2" s="1"/>
  <c r="BF162" i="2" s="1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T139" i="2"/>
  <c r="R140" i="2"/>
  <c r="R139" i="2"/>
  <c r="P140" i="2"/>
  <c r="P139" i="2"/>
  <c r="J134" i="2"/>
  <c r="J133" i="2"/>
  <c r="F133" i="2"/>
  <c r="F131" i="2"/>
  <c r="E129" i="2"/>
  <c r="BI114" i="2"/>
  <c r="BH114" i="2"/>
  <c r="BG114" i="2"/>
  <c r="BE114" i="2"/>
  <c r="BI113" i="2"/>
  <c r="BH113" i="2"/>
  <c r="BG113" i="2"/>
  <c r="BF113" i="2"/>
  <c r="BE113" i="2"/>
  <c r="BI112" i="2"/>
  <c r="BH112" i="2"/>
  <c r="BG112" i="2"/>
  <c r="BF112" i="2"/>
  <c r="BE112" i="2"/>
  <c r="BI111" i="2"/>
  <c r="BH111" i="2"/>
  <c r="BG111" i="2"/>
  <c r="BF111" i="2"/>
  <c r="BE111" i="2"/>
  <c r="BI110" i="2"/>
  <c r="BH110" i="2"/>
  <c r="BG110" i="2"/>
  <c r="BF110" i="2"/>
  <c r="BE110" i="2"/>
  <c r="BI109" i="2"/>
  <c r="BH109" i="2"/>
  <c r="BG109" i="2"/>
  <c r="BF109" i="2"/>
  <c r="BE109" i="2"/>
  <c r="J94" i="2"/>
  <c r="J93" i="2"/>
  <c r="F93" i="2"/>
  <c r="F91" i="2"/>
  <c r="E89" i="2"/>
  <c r="J20" i="2"/>
  <c r="E20" i="2"/>
  <c r="F134" i="2"/>
  <c r="J19" i="2"/>
  <c r="J14" i="2"/>
  <c r="J91" i="2"/>
  <c r="E7" i="2"/>
  <c r="E125" i="2"/>
  <c r="CK116" i="1"/>
  <c r="CJ116" i="1"/>
  <c r="CI116" i="1"/>
  <c r="CH116" i="1"/>
  <c r="CG116" i="1"/>
  <c r="CF116" i="1"/>
  <c r="BZ116" i="1"/>
  <c r="CE116" i="1"/>
  <c r="CK115" i="1"/>
  <c r="CJ115" i="1"/>
  <c r="CI115" i="1"/>
  <c r="CH115" i="1"/>
  <c r="CG115" i="1"/>
  <c r="CF115" i="1"/>
  <c r="BZ115" i="1"/>
  <c r="CE115" i="1"/>
  <c r="CK114" i="1"/>
  <c r="CJ114" i="1"/>
  <c r="CI114" i="1"/>
  <c r="CH114" i="1"/>
  <c r="CG114" i="1"/>
  <c r="CF114" i="1"/>
  <c r="BZ114" i="1"/>
  <c r="CE114" i="1"/>
  <c r="CK113" i="1"/>
  <c r="CJ113" i="1"/>
  <c r="CI113" i="1"/>
  <c r="CH113" i="1"/>
  <c r="CG113" i="1"/>
  <c r="CF113" i="1"/>
  <c r="BZ113" i="1"/>
  <c r="CE113" i="1"/>
  <c r="L90" i="1"/>
  <c r="AM90" i="1"/>
  <c r="AM89" i="1"/>
  <c r="L89" i="1"/>
  <c r="AM87" i="1"/>
  <c r="L87" i="1"/>
  <c r="L85" i="1"/>
  <c r="L84" i="1"/>
  <c r="J137" i="15"/>
  <c r="BK136" i="15"/>
  <c r="J178" i="14"/>
  <c r="J176" i="14"/>
  <c r="J173" i="14"/>
  <c r="BK171" i="14"/>
  <c r="J167" i="14"/>
  <c r="J166" i="14"/>
  <c r="BK164" i="14"/>
  <c r="BK159" i="14"/>
  <c r="J158" i="14"/>
  <c r="J157" i="14"/>
  <c r="J155" i="14"/>
  <c r="J154" i="14"/>
  <c r="BK148" i="14"/>
  <c r="J147" i="14"/>
  <c r="BK143" i="14"/>
  <c r="BK141" i="14"/>
  <c r="J147" i="13"/>
  <c r="J145" i="13"/>
  <c r="J143" i="13"/>
  <c r="BK142" i="13"/>
  <c r="J176" i="12"/>
  <c r="J171" i="12"/>
  <c r="BK170" i="12"/>
  <c r="BK165" i="12"/>
  <c r="BK163" i="12"/>
  <c r="J158" i="12"/>
  <c r="J157" i="12"/>
  <c r="J155" i="12"/>
  <c r="J154" i="12"/>
  <c r="BK152" i="12"/>
  <c r="J151" i="12"/>
  <c r="J150" i="12"/>
  <c r="J149" i="12"/>
  <c r="J145" i="12"/>
  <c r="J143" i="12"/>
  <c r="J142" i="12"/>
  <c r="J141" i="12"/>
  <c r="BK160" i="11"/>
  <c r="BK157" i="11"/>
  <c r="J156" i="11"/>
  <c r="BK153" i="11"/>
  <c r="J152" i="11"/>
  <c r="BK151" i="11"/>
  <c r="J151" i="11"/>
  <c r="BK149" i="11"/>
  <c r="BK148" i="11"/>
  <c r="J146" i="11"/>
  <c r="BK143" i="11"/>
  <c r="BK142" i="11"/>
  <c r="BK141" i="11"/>
  <c r="J140" i="11"/>
  <c r="BK139" i="11"/>
  <c r="BK137" i="10"/>
  <c r="BK169" i="9"/>
  <c r="J160" i="9"/>
  <c r="BK159" i="9"/>
  <c r="BK148" i="9"/>
  <c r="BK147" i="9"/>
  <c r="J142" i="9"/>
  <c r="J174" i="8"/>
  <c r="BK173" i="8"/>
  <c r="BK172" i="8"/>
  <c r="J171" i="8"/>
  <c r="J170" i="8"/>
  <c r="J168" i="8"/>
  <c r="BK162" i="8"/>
  <c r="BK161" i="8"/>
  <c r="BK160" i="8"/>
  <c r="BK157" i="8"/>
  <c r="BK155" i="8"/>
  <c r="BK150" i="8"/>
  <c r="J148" i="8"/>
  <c r="BK144" i="8"/>
  <c r="BK174" i="7"/>
  <c r="J173" i="7"/>
  <c r="J172" i="7"/>
  <c r="J171" i="7"/>
  <c r="BK169" i="7"/>
  <c r="BK165" i="7"/>
  <c r="BK161" i="7"/>
  <c r="BK160" i="7"/>
  <c r="J157" i="7"/>
  <c r="BK156" i="7"/>
  <c r="BK148" i="7"/>
  <c r="J146" i="7"/>
  <c r="J145" i="7"/>
  <c r="J143" i="7"/>
  <c r="J141" i="7"/>
  <c r="BK169" i="6"/>
  <c r="BK168" i="6"/>
  <c r="J162" i="6"/>
  <c r="J161" i="6"/>
  <c r="J160" i="6"/>
  <c r="J158" i="6"/>
  <c r="BK157" i="6"/>
  <c r="J152" i="6"/>
  <c r="BK151" i="6"/>
  <c r="BK148" i="6"/>
  <c r="J147" i="6"/>
  <c r="J145" i="6"/>
  <c r="J144" i="6"/>
  <c r="J142" i="6"/>
  <c r="J139" i="6"/>
  <c r="BK137" i="6"/>
  <c r="BK136" i="6"/>
  <c r="J156" i="5"/>
  <c r="J149" i="5"/>
  <c r="BK148" i="5"/>
  <c r="J147" i="5"/>
  <c r="BK145" i="5"/>
  <c r="J143" i="5"/>
  <c r="BK170" i="4"/>
  <c r="BK168" i="4"/>
  <c r="BK164" i="4"/>
  <c r="BK160" i="4"/>
  <c r="BK158" i="4"/>
  <c r="J155" i="4"/>
  <c r="BK151" i="4"/>
  <c r="BK145" i="4"/>
  <c r="J141" i="4"/>
  <c r="BK139" i="4"/>
  <c r="J138" i="4"/>
  <c r="J171" i="3"/>
  <c r="BK170" i="3"/>
  <c r="J168" i="3"/>
  <c r="BK165" i="3"/>
  <c r="BK163" i="3"/>
  <c r="J162" i="3"/>
  <c r="J161" i="3"/>
  <c r="J160" i="3"/>
  <c r="BK157" i="3"/>
  <c r="BK156" i="3"/>
  <c r="BK154" i="3"/>
  <c r="BK153" i="3"/>
  <c r="J152" i="3"/>
  <c r="J151" i="3"/>
  <c r="J147" i="3"/>
  <c r="J143" i="3"/>
  <c r="BK142" i="3"/>
  <c r="J142" i="3"/>
  <c r="J157" i="2"/>
  <c r="J156" i="2"/>
  <c r="BK150" i="2"/>
  <c r="J149" i="2"/>
  <c r="J142" i="2"/>
  <c r="J140" i="2"/>
  <c r="J138" i="15"/>
  <c r="BK137" i="15"/>
  <c r="BK176" i="14"/>
  <c r="BK174" i="14"/>
  <c r="BK173" i="14"/>
  <c r="J169" i="14"/>
  <c r="J168" i="14"/>
  <c r="BK166" i="14"/>
  <c r="J165" i="14"/>
  <c r="J164" i="14"/>
  <c r="J163" i="14"/>
  <c r="BK162" i="14"/>
  <c r="BK161" i="14"/>
  <c r="BK160" i="14"/>
  <c r="BK158" i="14"/>
  <c r="BK156" i="14"/>
  <c r="BK155" i="14"/>
  <c r="BK154" i="14"/>
  <c r="J153" i="14"/>
  <c r="BK149" i="14"/>
  <c r="J146" i="14"/>
  <c r="J143" i="14"/>
  <c r="J141" i="14"/>
  <c r="BK140" i="14"/>
  <c r="BK139" i="14"/>
  <c r="J138" i="14"/>
  <c r="BK143" i="13"/>
  <c r="BK140" i="13"/>
  <c r="BK139" i="13"/>
  <c r="BK176" i="12"/>
  <c r="J174" i="12"/>
  <c r="J172" i="12"/>
  <c r="J170" i="12"/>
  <c r="BK169" i="12"/>
  <c r="J164" i="12"/>
  <c r="J162" i="12"/>
  <c r="BK161" i="12"/>
  <c r="BK160" i="12"/>
  <c r="J159" i="12"/>
  <c r="BK154" i="12"/>
  <c r="BK150" i="12"/>
  <c r="BK148" i="12"/>
  <c r="BK146" i="12"/>
  <c r="BK145" i="12"/>
  <c r="BK144" i="12"/>
  <c r="BK141" i="12"/>
  <c r="J139" i="12"/>
  <c r="J158" i="11"/>
  <c r="BK156" i="11"/>
  <c r="J155" i="11"/>
  <c r="BK152" i="11"/>
  <c r="J149" i="11"/>
  <c r="J147" i="11"/>
  <c r="BK145" i="11"/>
  <c r="BK144" i="11"/>
  <c r="J142" i="11"/>
  <c r="BK138" i="10"/>
  <c r="BK136" i="10"/>
  <c r="J165" i="9"/>
  <c r="BK163" i="9"/>
  <c r="J159" i="9"/>
  <c r="BK157" i="9"/>
  <c r="BK153" i="9"/>
  <c r="J152" i="9"/>
  <c r="BK150" i="9"/>
  <c r="J149" i="9"/>
  <c r="BK145" i="9"/>
  <c r="BK144" i="9"/>
  <c r="BK143" i="9"/>
  <c r="BK142" i="9"/>
  <c r="BK174" i="8"/>
  <c r="J172" i="8"/>
  <c r="BK169" i="8"/>
  <c r="BK166" i="8"/>
  <c r="BK165" i="8"/>
  <c r="J165" i="8"/>
  <c r="BK163" i="8"/>
  <c r="J163" i="8"/>
  <c r="J162" i="8"/>
  <c r="BK158" i="8"/>
  <c r="BK156" i="8"/>
  <c r="J155" i="8"/>
  <c r="J153" i="8"/>
  <c r="BK152" i="8"/>
  <c r="BK149" i="8"/>
  <c r="J147" i="8"/>
  <c r="BK146" i="8"/>
  <c r="BK142" i="8"/>
  <c r="J174" i="7"/>
  <c r="BK171" i="7"/>
  <c r="BK170" i="7"/>
  <c r="J165" i="7"/>
  <c r="BK163" i="7"/>
  <c r="J162" i="7"/>
  <c r="J161" i="7"/>
  <c r="J158" i="7"/>
  <c r="J156" i="7"/>
  <c r="BK155" i="7"/>
  <c r="J152" i="7"/>
  <c r="BK149" i="7"/>
  <c r="BK145" i="7"/>
  <c r="BK144" i="7"/>
  <c r="J142" i="7"/>
  <c r="J170" i="6"/>
  <c r="BK166" i="6"/>
  <c r="BK165" i="6"/>
  <c r="BK164" i="6"/>
  <c r="J163" i="6"/>
  <c r="J159" i="6"/>
  <c r="BK158" i="6"/>
  <c r="J157" i="6"/>
  <c r="BK156" i="6"/>
  <c r="J154" i="6"/>
  <c r="BK152" i="6"/>
  <c r="J150" i="6"/>
  <c r="BK147" i="6"/>
  <c r="BK144" i="6"/>
  <c r="BK141" i="6"/>
  <c r="J140" i="6"/>
  <c r="J138" i="6"/>
  <c r="J137" i="6"/>
  <c r="BK162" i="5"/>
  <c r="J160" i="5"/>
  <c r="J158" i="5"/>
  <c r="J157" i="5"/>
  <c r="BK153" i="5"/>
  <c r="J150" i="5"/>
  <c r="J148" i="5"/>
  <c r="J146" i="5"/>
  <c r="BK140" i="5"/>
  <c r="J168" i="4"/>
  <c r="BK166" i="4"/>
  <c r="J165" i="4"/>
  <c r="J163" i="4"/>
  <c r="BK162" i="4"/>
  <c r="J161" i="4"/>
  <c r="BK159" i="4"/>
  <c r="BK157" i="4"/>
  <c r="J156" i="4"/>
  <c r="BK154" i="4"/>
  <c r="J152" i="4"/>
  <c r="J149" i="4"/>
  <c r="J148" i="4"/>
  <c r="J146" i="4"/>
  <c r="J145" i="4"/>
  <c r="J144" i="4"/>
  <c r="J143" i="4"/>
  <c r="BK141" i="4"/>
  <c r="BK140" i="4"/>
  <c r="BK171" i="3"/>
  <c r="BK169" i="3"/>
  <c r="J163" i="3"/>
  <c r="BK162" i="3"/>
  <c r="BK159" i="3"/>
  <c r="BK155" i="3"/>
  <c r="J154" i="3"/>
  <c r="BK152" i="3"/>
  <c r="BK151" i="3"/>
  <c r="J150" i="3"/>
  <c r="BK149" i="3"/>
  <c r="BK147" i="3"/>
  <c r="BK146" i="3"/>
  <c r="BK145" i="3"/>
  <c r="J145" i="3"/>
  <c r="J160" i="2"/>
  <c r="BK157" i="2"/>
  <c r="J155" i="2"/>
  <c r="J154" i="2"/>
  <c r="J152" i="2"/>
  <c r="J151" i="2"/>
  <c r="BK147" i="2"/>
  <c r="J146" i="2"/>
  <c r="BK143" i="2"/>
  <c r="BK140" i="2"/>
  <c r="BK138" i="15"/>
  <c r="J136" i="15"/>
  <c r="BK178" i="14"/>
  <c r="J172" i="14"/>
  <c r="J171" i="14"/>
  <c r="J170" i="14"/>
  <c r="BK169" i="14"/>
  <c r="BK168" i="14"/>
  <c r="BK167" i="14"/>
  <c r="BK165" i="14"/>
  <c r="BK157" i="14"/>
  <c r="BK152" i="14"/>
  <c r="BK151" i="14"/>
  <c r="J150" i="14"/>
  <c r="J149" i="14"/>
  <c r="BK147" i="14"/>
  <c r="J145" i="14"/>
  <c r="BK144" i="14"/>
  <c r="BK142" i="14"/>
  <c r="J140" i="14"/>
  <c r="J142" i="13"/>
  <c r="J139" i="13"/>
  <c r="BK174" i="12"/>
  <c r="BK173" i="12"/>
  <c r="BK172" i="12"/>
  <c r="BK168" i="12"/>
  <c r="BK167" i="12"/>
  <c r="BK166" i="12"/>
  <c r="BK159" i="12"/>
  <c r="BK158" i="12"/>
  <c r="BK157" i="12"/>
  <c r="BK155" i="12"/>
  <c r="BK151" i="12"/>
  <c r="BK147" i="12"/>
  <c r="BK143" i="12"/>
  <c r="BK142" i="12"/>
  <c r="BK140" i="12"/>
  <c r="BK139" i="12"/>
  <c r="J157" i="11"/>
  <c r="BK155" i="11"/>
  <c r="J148" i="11"/>
  <c r="BK147" i="11"/>
  <c r="BK146" i="11"/>
  <c r="J141" i="11"/>
  <c r="J139" i="11"/>
  <c r="J137" i="10"/>
  <c r="J136" i="10"/>
  <c r="BK171" i="9"/>
  <c r="J169" i="9"/>
  <c r="BK168" i="9"/>
  <c r="J167" i="9"/>
  <c r="BK164" i="9"/>
  <c r="J163" i="9"/>
  <c r="J158" i="9"/>
  <c r="BK155" i="9"/>
  <c r="J153" i="9"/>
  <c r="J151" i="9"/>
  <c r="BK149" i="9"/>
  <c r="J148" i="9"/>
  <c r="J147" i="9"/>
  <c r="J146" i="9"/>
  <c r="J173" i="8"/>
  <c r="BK171" i="8"/>
  <c r="BK170" i="8"/>
  <c r="J169" i="8"/>
  <c r="J161" i="8"/>
  <c r="J160" i="8"/>
  <c r="J158" i="8"/>
  <c r="J157" i="8"/>
  <c r="BK153" i="8"/>
  <c r="J152" i="8"/>
  <c r="J150" i="8"/>
  <c r="J149" i="8"/>
  <c r="J146" i="8"/>
  <c r="J145" i="8"/>
  <c r="J144" i="8"/>
  <c r="BK143" i="8"/>
  <c r="J142" i="8"/>
  <c r="BK141" i="8"/>
  <c r="BK173" i="7"/>
  <c r="J170" i="7"/>
  <c r="J169" i="7"/>
  <c r="J168" i="7"/>
  <c r="BK166" i="7"/>
  <c r="J163" i="7"/>
  <c r="BK162" i="7"/>
  <c r="J153" i="7"/>
  <c r="BK150" i="7"/>
  <c r="J150" i="7"/>
  <c r="BK147" i="7"/>
  <c r="BK146" i="7"/>
  <c r="J144" i="7"/>
  <c r="BK142" i="7"/>
  <c r="J169" i="6"/>
  <c r="BK167" i="6"/>
  <c r="J166" i="6"/>
  <c r="J165" i="6"/>
  <c r="BK160" i="6"/>
  <c r="J156" i="6"/>
  <c r="J155" i="6"/>
  <c r="BK154" i="6"/>
  <c r="J153" i="6"/>
  <c r="J151" i="6"/>
  <c r="BK149" i="6"/>
  <c r="BK146" i="6"/>
  <c r="J143" i="6"/>
  <c r="BK140" i="6"/>
  <c r="BK138" i="6"/>
  <c r="J162" i="5"/>
  <c r="BK161" i="5"/>
  <c r="BK159" i="5"/>
  <c r="BK158" i="5"/>
  <c r="BK156" i="5"/>
  <c r="BK155" i="5"/>
  <c r="J154" i="5"/>
  <c r="BK150" i="5"/>
  <c r="BK146" i="5"/>
  <c r="J145" i="5"/>
  <c r="BK143" i="5"/>
  <c r="BK142" i="5"/>
  <c r="J170" i="4"/>
  <c r="J166" i="4"/>
  <c r="BK165" i="4"/>
  <c r="J164" i="4"/>
  <c r="J158" i="4"/>
  <c r="J157" i="4"/>
  <c r="BK155" i="4"/>
  <c r="J154" i="4"/>
  <c r="J153" i="4"/>
  <c r="BK152" i="4"/>
  <c r="BK150" i="4"/>
  <c r="J147" i="4"/>
  <c r="BK146" i="4"/>
  <c r="BK144" i="4"/>
  <c r="BK143" i="4"/>
  <c r="BK142" i="4"/>
  <c r="J140" i="4"/>
  <c r="J139" i="4"/>
  <c r="BK159" i="2"/>
  <c r="BK155" i="2"/>
  <c r="BK154" i="2"/>
  <c r="J153" i="2"/>
  <c r="BK152" i="2"/>
  <c r="J150" i="2"/>
  <c r="BK149" i="2"/>
  <c r="BK148" i="2"/>
  <c r="J147" i="2"/>
  <c r="J143" i="2"/>
  <c r="AS107" i="1"/>
  <c r="AS95" i="1"/>
  <c r="J174" i="14"/>
  <c r="BK172" i="14"/>
  <c r="BK170" i="14"/>
  <c r="BK163" i="14"/>
  <c r="J162" i="14"/>
  <c r="J161" i="14"/>
  <c r="J160" i="14"/>
  <c r="J159" i="14"/>
  <c r="J156" i="14"/>
  <c r="BK153" i="14"/>
  <c r="J152" i="14"/>
  <c r="J151" i="14"/>
  <c r="BK150" i="14"/>
  <c r="J148" i="14"/>
  <c r="BK146" i="14"/>
  <c r="BK145" i="14"/>
  <c r="J144" i="14"/>
  <c r="J142" i="14"/>
  <c r="J139" i="14"/>
  <c r="BK138" i="14"/>
  <c r="BK147" i="13"/>
  <c r="BK145" i="13"/>
  <c r="J140" i="13"/>
  <c r="J173" i="12"/>
  <c r="BK171" i="12"/>
  <c r="J169" i="12"/>
  <c r="J168" i="12"/>
  <c r="J167" i="12"/>
  <c r="J166" i="12"/>
  <c r="J165" i="12"/>
  <c r="BK164" i="12"/>
  <c r="J163" i="12"/>
  <c r="BK162" i="12"/>
  <c r="J161" i="12"/>
  <c r="J160" i="12"/>
  <c r="J152" i="12"/>
  <c r="BK149" i="12"/>
  <c r="J148" i="12"/>
  <c r="J147" i="12"/>
  <c r="J146" i="12"/>
  <c r="J144" i="12"/>
  <c r="J140" i="12"/>
  <c r="J160" i="11"/>
  <c r="BK158" i="11"/>
  <c r="J153" i="11"/>
  <c r="J145" i="11"/>
  <c r="J144" i="11"/>
  <c r="J143" i="11"/>
  <c r="BK140" i="11"/>
  <c r="J138" i="10"/>
  <c r="J171" i="9"/>
  <c r="J168" i="9"/>
  <c r="BK167" i="9"/>
  <c r="BK165" i="9"/>
  <c r="J164" i="9"/>
  <c r="BK160" i="9"/>
  <c r="BK158" i="9"/>
  <c r="J157" i="9"/>
  <c r="J155" i="9"/>
  <c r="BK152" i="9"/>
  <c r="BK151" i="9"/>
  <c r="J150" i="9"/>
  <c r="BK146" i="9"/>
  <c r="J145" i="9"/>
  <c r="J144" i="9"/>
  <c r="J143" i="9"/>
  <c r="BK168" i="8"/>
  <c r="J166" i="8"/>
  <c r="J156" i="8"/>
  <c r="BK148" i="8"/>
  <c r="BK147" i="8"/>
  <c r="BK145" i="8"/>
  <c r="J143" i="8"/>
  <c r="J141" i="8"/>
  <c r="BK172" i="7"/>
  <c r="BK168" i="7"/>
  <c r="J166" i="7"/>
  <c r="J160" i="7"/>
  <c r="BK158" i="7"/>
  <c r="BK157" i="7"/>
  <c r="J155" i="7"/>
  <c r="BK153" i="7"/>
  <c r="BK152" i="7"/>
  <c r="J149" i="7"/>
  <c r="J148" i="7"/>
  <c r="J147" i="7"/>
  <c r="BK143" i="7"/>
  <c r="BK141" i="7"/>
  <c r="BK170" i="6"/>
  <c r="J168" i="6"/>
  <c r="J167" i="6"/>
  <c r="J164" i="6"/>
  <c r="BK163" i="6"/>
  <c r="BK162" i="6"/>
  <c r="BK161" i="6"/>
  <c r="BK159" i="6"/>
  <c r="BK155" i="6"/>
  <c r="BK153" i="6"/>
  <c r="BK150" i="6"/>
  <c r="J149" i="6"/>
  <c r="J148" i="6"/>
  <c r="J146" i="6"/>
  <c r="BK145" i="6"/>
  <c r="BK143" i="6"/>
  <c r="BK142" i="6"/>
  <c r="J141" i="6"/>
  <c r="BK139" i="6"/>
  <c r="J136" i="6"/>
  <c r="J161" i="5"/>
  <c r="BK160" i="5"/>
  <c r="J159" i="5"/>
  <c r="BK157" i="5"/>
  <c r="J155" i="5"/>
  <c r="BK154" i="5"/>
  <c r="J153" i="5"/>
  <c r="BK149" i="5"/>
  <c r="BK147" i="5"/>
  <c r="J142" i="5"/>
  <c r="J140" i="5"/>
  <c r="BK163" i="4"/>
  <c r="J162" i="4"/>
  <c r="BK161" i="4"/>
  <c r="J160" i="4"/>
  <c r="J159" i="4"/>
  <c r="BK156" i="4"/>
  <c r="BK153" i="4"/>
  <c r="J151" i="4"/>
  <c r="J150" i="4"/>
  <c r="BK149" i="4"/>
  <c r="BK148" i="4"/>
  <c r="BK147" i="4"/>
  <c r="J142" i="4"/>
  <c r="BK138" i="4"/>
  <c r="J170" i="3"/>
  <c r="J169" i="3"/>
  <c r="BK168" i="3"/>
  <c r="J165" i="3"/>
  <c r="BK161" i="3"/>
  <c r="BK160" i="3"/>
  <c r="J159" i="3"/>
  <c r="J157" i="3"/>
  <c r="J156" i="3"/>
  <c r="J155" i="3"/>
  <c r="J153" i="3"/>
  <c r="BK150" i="3"/>
  <c r="J149" i="3"/>
  <c r="J146" i="3"/>
  <c r="BK143" i="3"/>
  <c r="BK160" i="2"/>
  <c r="J159" i="2"/>
  <c r="BK156" i="2"/>
  <c r="BK153" i="2"/>
  <c r="BK151" i="2"/>
  <c r="J148" i="2"/>
  <c r="BK146" i="2"/>
  <c r="BK142" i="2"/>
  <c r="BK141" i="2" l="1"/>
  <c r="J141" i="2"/>
  <c r="J101" i="2"/>
  <c r="R141" i="2"/>
  <c r="R138" i="2"/>
  <c r="T145" i="2"/>
  <c r="BK158" i="2"/>
  <c r="J158" i="2"/>
  <c r="J104" i="2"/>
  <c r="BK161" i="2"/>
  <c r="J161" i="2"/>
  <c r="J105" i="2"/>
  <c r="P141" i="3"/>
  <c r="P144" i="3"/>
  <c r="P148" i="3"/>
  <c r="R158" i="3"/>
  <c r="BK167" i="3"/>
  <c r="BK166" i="3"/>
  <c r="J166" i="3"/>
  <c r="J105" i="3"/>
  <c r="P167" i="3"/>
  <c r="P166" i="3"/>
  <c r="P137" i="4"/>
  <c r="P136" i="4"/>
  <c r="P135" i="4"/>
  <c r="AU98" i="1"/>
  <c r="BK144" i="5"/>
  <c r="J144" i="5"/>
  <c r="J102" i="5"/>
  <c r="R144" i="5"/>
  <c r="T152" i="5"/>
  <c r="T151" i="5"/>
  <c r="BK135" i="6"/>
  <c r="BK134" i="6"/>
  <c r="J134" i="6"/>
  <c r="J99" i="6"/>
  <c r="BK171" i="6"/>
  <c r="J171" i="6"/>
  <c r="J101" i="6"/>
  <c r="T140" i="7"/>
  <c r="R151" i="7"/>
  <c r="P154" i="7"/>
  <c r="P159" i="7"/>
  <c r="P164" i="7"/>
  <c r="T164" i="7"/>
  <c r="T167" i="7"/>
  <c r="T140" i="8"/>
  <c r="T151" i="8"/>
  <c r="R154" i="8"/>
  <c r="P159" i="8"/>
  <c r="P164" i="8"/>
  <c r="T164" i="8"/>
  <c r="R167" i="8"/>
  <c r="P141" i="9"/>
  <c r="P156" i="9"/>
  <c r="P140" i="9" s="1"/>
  <c r="R162" i="9"/>
  <c r="P166" i="9"/>
  <c r="BK139" i="10"/>
  <c r="J139" i="10"/>
  <c r="J101" i="10"/>
  <c r="T138" i="11"/>
  <c r="R150" i="11"/>
  <c r="R154" i="11"/>
  <c r="R138" i="12"/>
  <c r="R153" i="12"/>
  <c r="T156" i="12"/>
  <c r="BK138" i="13"/>
  <c r="J138" i="13"/>
  <c r="J100" i="13"/>
  <c r="T138" i="13"/>
  <c r="R141" i="13"/>
  <c r="T137" i="14"/>
  <c r="T136" i="14" s="1"/>
  <c r="T135" i="14" s="1"/>
  <c r="BK145" i="2"/>
  <c r="BK144" i="2"/>
  <c r="J144" i="2"/>
  <c r="J102" i="2"/>
  <c r="R141" i="3"/>
  <c r="BK148" i="3"/>
  <c r="J148" i="3"/>
  <c r="J102" i="3"/>
  <c r="BK158" i="3"/>
  <c r="J158" i="3"/>
  <c r="J103" i="3"/>
  <c r="BK172" i="3"/>
  <c r="J172" i="3"/>
  <c r="J107" i="3"/>
  <c r="T137" i="4"/>
  <c r="T136" i="4"/>
  <c r="T135" i="4"/>
  <c r="P141" i="5"/>
  <c r="BK152" i="5"/>
  <c r="J152" i="5"/>
  <c r="J104" i="5"/>
  <c r="BK163" i="5"/>
  <c r="J163" i="5"/>
  <c r="J105" i="5"/>
  <c r="P135" i="6"/>
  <c r="P134" i="6"/>
  <c r="P133" i="6"/>
  <c r="AU100" i="1"/>
  <c r="P140" i="7"/>
  <c r="BK154" i="7"/>
  <c r="J154" i="7"/>
  <c r="J102" i="7"/>
  <c r="T154" i="7"/>
  <c r="BK164" i="7"/>
  <c r="J164" i="7"/>
  <c r="J104" i="7"/>
  <c r="R164" i="7"/>
  <c r="P167" i="7"/>
  <c r="BK140" i="8"/>
  <c r="BK151" i="8"/>
  <c r="J151" i="8"/>
  <c r="J101" i="8"/>
  <c r="P151" i="8"/>
  <c r="T154" i="8"/>
  <c r="T159" i="8"/>
  <c r="R164" i="8"/>
  <c r="P167" i="8"/>
  <c r="BK141" i="9"/>
  <c r="R156" i="9"/>
  <c r="P162" i="9"/>
  <c r="P161" i="9"/>
  <c r="BK166" i="9"/>
  <c r="J166" i="9"/>
  <c r="J105" i="9"/>
  <c r="T166" i="9"/>
  <c r="T135" i="10"/>
  <c r="T134" i="10"/>
  <c r="T133" i="10"/>
  <c r="BK138" i="11"/>
  <c r="BK150" i="11"/>
  <c r="J150" i="11"/>
  <c r="J101" i="11"/>
  <c r="BK154" i="11"/>
  <c r="J154" i="11"/>
  <c r="J102" i="11"/>
  <c r="T154" i="11"/>
  <c r="P138" i="12"/>
  <c r="BK153" i="12"/>
  <c r="J153" i="12"/>
  <c r="J101" i="12"/>
  <c r="T153" i="12"/>
  <c r="R156" i="12"/>
  <c r="P138" i="13"/>
  <c r="BK148" i="13"/>
  <c r="J148" i="13"/>
  <c r="J104" i="13"/>
  <c r="BK137" i="14"/>
  <c r="BK179" i="14"/>
  <c r="J179" i="14"/>
  <c r="J103" i="14"/>
  <c r="T141" i="2"/>
  <c r="T138" i="2"/>
  <c r="R145" i="2"/>
  <c r="R158" i="2"/>
  <c r="R144" i="2" s="1"/>
  <c r="R137" i="2" s="1"/>
  <c r="BK141" i="3"/>
  <c r="J141" i="3"/>
  <c r="J100" i="3"/>
  <c r="T141" i="3"/>
  <c r="R144" i="3"/>
  <c r="R148" i="3"/>
  <c r="P158" i="3"/>
  <c r="T167" i="3"/>
  <c r="T166" i="3"/>
  <c r="BK137" i="4"/>
  <c r="J137" i="4"/>
  <c r="J100" i="4"/>
  <c r="BK171" i="4"/>
  <c r="J171" i="4"/>
  <c r="J103" i="4"/>
  <c r="T141" i="5"/>
  <c r="P144" i="5"/>
  <c r="P152" i="5"/>
  <c r="P151" i="5"/>
  <c r="T135" i="6"/>
  <c r="T134" i="6"/>
  <c r="T133" i="6"/>
  <c r="R140" i="7"/>
  <c r="P151" i="7"/>
  <c r="BK159" i="7"/>
  <c r="J159" i="7"/>
  <c r="J103" i="7"/>
  <c r="T159" i="7"/>
  <c r="BK167" i="7"/>
  <c r="J167" i="7"/>
  <c r="J105" i="7"/>
  <c r="R167" i="7"/>
  <c r="R140" i="8"/>
  <c r="R151" i="8"/>
  <c r="P154" i="8"/>
  <c r="R159" i="8"/>
  <c r="BK175" i="8"/>
  <c r="J175" i="8"/>
  <c r="J106" i="8"/>
  <c r="R141" i="9"/>
  <c r="R140" i="9"/>
  <c r="T156" i="9"/>
  <c r="BK162" i="9"/>
  <c r="J162" i="9"/>
  <c r="J104" i="9"/>
  <c r="T162" i="9"/>
  <c r="T161" i="9"/>
  <c r="R166" i="9"/>
  <c r="P135" i="10"/>
  <c r="P134" i="10"/>
  <c r="P133" i="10"/>
  <c r="AU104" i="1"/>
  <c r="P138" i="11"/>
  <c r="T150" i="11"/>
  <c r="P154" i="11"/>
  <c r="BK138" i="12"/>
  <c r="BK156" i="12"/>
  <c r="J156" i="12"/>
  <c r="J102" i="12"/>
  <c r="BK177" i="12"/>
  <c r="J177" i="12"/>
  <c r="J104" i="12"/>
  <c r="R138" i="13"/>
  <c r="R137" i="13"/>
  <c r="R136" i="13"/>
  <c r="T141" i="13"/>
  <c r="R137" i="14"/>
  <c r="R136" i="14"/>
  <c r="R135" i="14" s="1"/>
  <c r="R135" i="15"/>
  <c r="R134" i="15"/>
  <c r="R133" i="15"/>
  <c r="P141" i="2"/>
  <c r="P138" i="2"/>
  <c r="P145" i="2"/>
  <c r="P158" i="2"/>
  <c r="P144" i="2" s="1"/>
  <c r="P137" i="2" s="1"/>
  <c r="AU96" i="1" s="1"/>
  <c r="T158" i="2"/>
  <c r="BK144" i="3"/>
  <c r="J144" i="3"/>
  <c r="J101" i="3"/>
  <c r="T144" i="3"/>
  <c r="T148" i="3"/>
  <c r="T158" i="3"/>
  <c r="R167" i="3"/>
  <c r="R166" i="3"/>
  <c r="R137" i="4"/>
  <c r="R136" i="4"/>
  <c r="R135" i="4"/>
  <c r="BK141" i="5"/>
  <c r="J141" i="5"/>
  <c r="J101" i="5"/>
  <c r="R141" i="5"/>
  <c r="T144" i="5"/>
  <c r="T138" i="5" s="1"/>
  <c r="T137" i="5" s="1"/>
  <c r="R152" i="5"/>
  <c r="R151" i="5"/>
  <c r="R138" i="5" s="1"/>
  <c r="R137" i="5" s="1"/>
  <c r="R135" i="6"/>
  <c r="R134" i="6"/>
  <c r="R133" i="6"/>
  <c r="BK140" i="7"/>
  <c r="J140" i="7"/>
  <c r="J100" i="7"/>
  <c r="BK151" i="7"/>
  <c r="J151" i="7"/>
  <c r="J101" i="7"/>
  <c r="T151" i="7"/>
  <c r="R154" i="7"/>
  <c r="R159" i="7"/>
  <c r="BK175" i="7"/>
  <c r="J175" i="7"/>
  <c r="J106" i="7"/>
  <c r="P140" i="8"/>
  <c r="P139" i="8"/>
  <c r="P138" i="8"/>
  <c r="AU102" i="1"/>
  <c r="BK154" i="8"/>
  <c r="J154" i="8"/>
  <c r="J102" i="8"/>
  <c r="BK159" i="8"/>
  <c r="J159" i="8"/>
  <c r="J103" i="8"/>
  <c r="BK164" i="8"/>
  <c r="J164" i="8"/>
  <c r="J104" i="8"/>
  <c r="BK167" i="8"/>
  <c r="J167" i="8"/>
  <c r="J105" i="8"/>
  <c r="T167" i="8"/>
  <c r="T141" i="9"/>
  <c r="T140" i="9"/>
  <c r="T139" i="9"/>
  <c r="BK156" i="9"/>
  <c r="J156" i="9"/>
  <c r="J102" i="9"/>
  <c r="BK172" i="9"/>
  <c r="J172" i="9"/>
  <c r="J107" i="9"/>
  <c r="BK135" i="10"/>
  <c r="BK134" i="10"/>
  <c r="BK133" i="10"/>
  <c r="J133" i="10"/>
  <c r="J98" i="10"/>
  <c r="R135" i="10"/>
  <c r="R134" i="10"/>
  <c r="R133" i="10"/>
  <c r="R138" i="11"/>
  <c r="R137" i="11"/>
  <c r="R136" i="11"/>
  <c r="P150" i="11"/>
  <c r="BK161" i="11"/>
  <c r="J161" i="11"/>
  <c r="J104" i="11"/>
  <c r="T138" i="12"/>
  <c r="T137" i="12"/>
  <c r="T136" i="12"/>
  <c r="P153" i="12"/>
  <c r="P156" i="12"/>
  <c r="BK141" i="13"/>
  <c r="J141" i="13"/>
  <c r="J101" i="13"/>
  <c r="P141" i="13"/>
  <c r="P137" i="14"/>
  <c r="P136" i="14" s="1"/>
  <c r="P135" i="14" s="1"/>
  <c r="AU109" i="1" s="1"/>
  <c r="BK135" i="15"/>
  <c r="J135" i="15"/>
  <c r="J100" i="15"/>
  <c r="P135" i="15"/>
  <c r="P134" i="15"/>
  <c r="P133" i="15"/>
  <c r="AU110" i="1"/>
  <c r="T135" i="15"/>
  <c r="T134" i="15"/>
  <c r="T133" i="15"/>
  <c r="BK139" i="15"/>
  <c r="J139" i="15"/>
  <c r="J101" i="15"/>
  <c r="E85" i="2"/>
  <c r="J131" i="2"/>
  <c r="BF140" i="2"/>
  <c r="BF152" i="2"/>
  <c r="BF154" i="2"/>
  <c r="BF156" i="2"/>
  <c r="J91" i="3"/>
  <c r="F94" i="3"/>
  <c r="E127" i="3"/>
  <c r="BF152" i="3"/>
  <c r="BF153" i="3"/>
  <c r="BF162" i="3"/>
  <c r="BF163" i="3"/>
  <c r="BF171" i="3"/>
  <c r="E123" i="4"/>
  <c r="BF141" i="4"/>
  <c r="BF142" i="4"/>
  <c r="BF146" i="4"/>
  <c r="BF152" i="4"/>
  <c r="BF157" i="4"/>
  <c r="BF166" i="4"/>
  <c r="BF170" i="4"/>
  <c r="BK167" i="4"/>
  <c r="J167" i="4"/>
  <c r="J101" i="4"/>
  <c r="J91" i="5"/>
  <c r="F94" i="5"/>
  <c r="BF154" i="5"/>
  <c r="BF156" i="5"/>
  <c r="E85" i="6"/>
  <c r="J91" i="6"/>
  <c r="BF140" i="6"/>
  <c r="BF148" i="6"/>
  <c r="BF150" i="6"/>
  <c r="BF163" i="6"/>
  <c r="BF166" i="6"/>
  <c r="BF148" i="7"/>
  <c r="BF149" i="7"/>
  <c r="BF152" i="7"/>
  <c r="BF153" i="7"/>
  <c r="BF155" i="7"/>
  <c r="BF165" i="7"/>
  <c r="BF171" i="7"/>
  <c r="BF172" i="7"/>
  <c r="BF174" i="7"/>
  <c r="E126" i="8"/>
  <c r="BF142" i="8"/>
  <c r="BF144" i="8"/>
  <c r="BF155" i="8"/>
  <c r="BF158" i="8"/>
  <c r="BF160" i="8"/>
  <c r="BF161" i="8"/>
  <c r="BF162" i="8"/>
  <c r="BF173" i="8"/>
  <c r="E85" i="9"/>
  <c r="J133" i="9"/>
  <c r="BF144" i="9"/>
  <c r="BF155" i="9"/>
  <c r="BF157" i="9"/>
  <c r="BF163" i="9"/>
  <c r="BF167" i="9"/>
  <c r="BF169" i="9"/>
  <c r="BK170" i="9"/>
  <c r="J170" i="9"/>
  <c r="J106" i="9"/>
  <c r="BF136" i="10"/>
  <c r="BF141" i="11"/>
  <c r="BF142" i="11"/>
  <c r="BF143" i="11"/>
  <c r="BF144" i="11"/>
  <c r="BF151" i="11"/>
  <c r="BF152" i="11"/>
  <c r="BF156" i="11"/>
  <c r="BF158" i="11"/>
  <c r="BF160" i="11"/>
  <c r="BF143" i="12"/>
  <c r="BF146" i="12"/>
  <c r="BF162" i="12"/>
  <c r="BF164" i="12"/>
  <c r="BF166" i="12"/>
  <c r="BF168" i="12"/>
  <c r="BF172" i="12"/>
  <c r="E124" i="13"/>
  <c r="BF139" i="13"/>
  <c r="BF145" i="13"/>
  <c r="F94" i="14"/>
  <c r="BF138" i="14"/>
  <c r="BF141" i="14"/>
  <c r="BF148" i="14"/>
  <c r="BF152" i="14"/>
  <c r="BF153" i="14"/>
  <c r="BF155" i="14"/>
  <c r="BF156" i="14"/>
  <c r="BF158" i="14"/>
  <c r="BF159" i="14"/>
  <c r="BF160" i="14"/>
  <c r="BF167" i="14"/>
  <c r="BF178" i="14"/>
  <c r="E85" i="15"/>
  <c r="J127" i="15"/>
  <c r="BF142" i="2"/>
  <c r="BF146" i="2"/>
  <c r="BF153" i="2"/>
  <c r="BF157" i="2"/>
  <c r="BF160" i="2"/>
  <c r="J91" i="4"/>
  <c r="F94" i="4"/>
  <c r="BF138" i="4"/>
  <c r="BF140" i="4"/>
  <c r="BF143" i="4"/>
  <c r="BF151" i="4"/>
  <c r="BF153" i="4"/>
  <c r="BF156" i="4"/>
  <c r="BF160" i="4"/>
  <c r="BK169" i="4"/>
  <c r="J169" i="4"/>
  <c r="J102" i="4"/>
  <c r="BF143" i="5"/>
  <c r="BF148" i="5"/>
  <c r="BF153" i="5"/>
  <c r="BF157" i="5"/>
  <c r="BF162" i="5"/>
  <c r="F94" i="6"/>
  <c r="BF142" i="6"/>
  <c r="BF143" i="6"/>
  <c r="BF145" i="6"/>
  <c r="BF151" i="6"/>
  <c r="BF152" i="6"/>
  <c r="BF154" i="6"/>
  <c r="BF155" i="6"/>
  <c r="BF157" i="6"/>
  <c r="BF159" i="6"/>
  <c r="BF164" i="6"/>
  <c r="BF168" i="6"/>
  <c r="BF169" i="6"/>
  <c r="E85" i="7"/>
  <c r="J132" i="7"/>
  <c r="F135" i="7"/>
  <c r="BF143" i="7"/>
  <c r="BF144" i="7"/>
  <c r="BF150" i="7"/>
  <c r="BF161" i="7"/>
  <c r="BF162" i="7"/>
  <c r="BF166" i="7"/>
  <c r="BF169" i="7"/>
  <c r="BF170" i="7"/>
  <c r="J91" i="8"/>
  <c r="BF143" i="8"/>
  <c r="BF148" i="8"/>
  <c r="BF149" i="8"/>
  <c r="BF150" i="8"/>
  <c r="BF157" i="8"/>
  <c r="BF165" i="8"/>
  <c r="BF169" i="8"/>
  <c r="BF172" i="8"/>
  <c r="BF143" i="9"/>
  <c r="BF145" i="9"/>
  <c r="BF146" i="9"/>
  <c r="BF149" i="9"/>
  <c r="BF150" i="9"/>
  <c r="BF152" i="9"/>
  <c r="BF153" i="9"/>
  <c r="BF159" i="9"/>
  <c r="BF160" i="9"/>
  <c r="BF165" i="9"/>
  <c r="BF168" i="9"/>
  <c r="BF171" i="9"/>
  <c r="BK154" i="9"/>
  <c r="J154" i="9"/>
  <c r="J101" i="9"/>
  <c r="J91" i="10"/>
  <c r="BF137" i="10"/>
  <c r="J91" i="11"/>
  <c r="BF139" i="11"/>
  <c r="BF140" i="11"/>
  <c r="BF145" i="11"/>
  <c r="BF147" i="11"/>
  <c r="BF157" i="11"/>
  <c r="E85" i="12"/>
  <c r="BF145" i="12"/>
  <c r="BF147" i="12"/>
  <c r="BF159" i="12"/>
  <c r="BF161" i="12"/>
  <c r="BF163" i="12"/>
  <c r="BF176" i="12"/>
  <c r="J130" i="13"/>
  <c r="BF147" i="13"/>
  <c r="E123" i="14"/>
  <c r="BF139" i="14"/>
  <c r="BF140" i="14"/>
  <c r="BF143" i="14"/>
  <c r="BF149" i="14"/>
  <c r="BF150" i="14"/>
  <c r="BF173" i="14"/>
  <c r="BF136" i="15"/>
  <c r="F94" i="2"/>
  <c r="BF147" i="2"/>
  <c r="BF149" i="2"/>
  <c r="BF150" i="2"/>
  <c r="BF155" i="2"/>
  <c r="BK139" i="2"/>
  <c r="J139" i="2"/>
  <c r="J100" i="2"/>
  <c r="BF142" i="3"/>
  <c r="BF143" i="3"/>
  <c r="BF149" i="3"/>
  <c r="BF151" i="3"/>
  <c r="BF154" i="3"/>
  <c r="BF155" i="3"/>
  <c r="BF156" i="3"/>
  <c r="BF160" i="3"/>
  <c r="BF161" i="3"/>
  <c r="BF169" i="3"/>
  <c r="BF170" i="3"/>
  <c r="BK164" i="3"/>
  <c r="J164" i="3"/>
  <c r="J104" i="3"/>
  <c r="BF139" i="4"/>
  <c r="BF144" i="4"/>
  <c r="BF147" i="4"/>
  <c r="BF148" i="4"/>
  <c r="BF149" i="4"/>
  <c r="BF155" i="4"/>
  <c r="BF162" i="4"/>
  <c r="BF164" i="4"/>
  <c r="BF168" i="4"/>
  <c r="E85" i="5"/>
  <c r="BF140" i="5"/>
  <c r="BF145" i="5"/>
  <c r="BF147" i="5"/>
  <c r="BF149" i="5"/>
  <c r="BF155" i="5"/>
  <c r="BF159" i="5"/>
  <c r="BF160" i="5"/>
  <c r="BF161" i="5"/>
  <c r="BK139" i="5"/>
  <c r="J139" i="5"/>
  <c r="J100" i="5"/>
  <c r="BF136" i="6"/>
  <c r="BF139" i="6"/>
  <c r="BF141" i="6"/>
  <c r="BF146" i="6"/>
  <c r="BF147" i="6"/>
  <c r="BF149" i="6"/>
  <c r="BF153" i="6"/>
  <c r="BF158" i="6"/>
  <c r="BF161" i="6"/>
  <c r="BF162" i="6"/>
  <c r="BF141" i="7"/>
  <c r="BF142" i="7"/>
  <c r="BF147" i="7"/>
  <c r="BF160" i="7"/>
  <c r="BF163" i="7"/>
  <c r="BF173" i="7"/>
  <c r="F135" i="8"/>
  <c r="BF145" i="8"/>
  <c r="BF146" i="8"/>
  <c r="BF147" i="8"/>
  <c r="BF152" i="8"/>
  <c r="BF163" i="8"/>
  <c r="BF168" i="8"/>
  <c r="BF174" i="8"/>
  <c r="F136" i="9"/>
  <c r="BF151" i="9"/>
  <c r="BF158" i="9"/>
  <c r="BF164" i="9"/>
  <c r="E85" i="10"/>
  <c r="F94" i="10"/>
  <c r="F94" i="11"/>
  <c r="E124" i="11"/>
  <c r="BF146" i="11"/>
  <c r="BF148" i="11"/>
  <c r="BF153" i="11"/>
  <c r="BK159" i="11"/>
  <c r="J159" i="11"/>
  <c r="J103" i="11"/>
  <c r="F133" i="12"/>
  <c r="BF139" i="12"/>
  <c r="BF141" i="12"/>
  <c r="BF144" i="12"/>
  <c r="BF148" i="12"/>
  <c r="BF151" i="12"/>
  <c r="BF152" i="12"/>
  <c r="BF154" i="12"/>
  <c r="BF158" i="12"/>
  <c r="BF165" i="12"/>
  <c r="BF169" i="12"/>
  <c r="BF171" i="12"/>
  <c r="BF142" i="13"/>
  <c r="BK146" i="13"/>
  <c r="J146" i="13"/>
  <c r="J103" i="13"/>
  <c r="J91" i="14"/>
  <c r="BF142" i="14"/>
  <c r="BF144" i="14"/>
  <c r="BF146" i="14"/>
  <c r="BF151" i="14"/>
  <c r="BF161" i="14"/>
  <c r="BF162" i="14"/>
  <c r="BF163" i="14"/>
  <c r="BF168" i="14"/>
  <c r="BF170" i="14"/>
  <c r="F130" i="15"/>
  <c r="BF137" i="15"/>
  <c r="BF143" i="2"/>
  <c r="BF148" i="2"/>
  <c r="BF151" i="2"/>
  <c r="BF159" i="2"/>
  <c r="BF145" i="3"/>
  <c r="BF146" i="3"/>
  <c r="BF147" i="3"/>
  <c r="BF150" i="3"/>
  <c r="BF157" i="3"/>
  <c r="BF159" i="3"/>
  <c r="BF165" i="3"/>
  <c r="BF168" i="3"/>
  <c r="BF145" i="4"/>
  <c r="BF150" i="4"/>
  <c r="BF154" i="4"/>
  <c r="BF158" i="4"/>
  <c r="BF159" i="4"/>
  <c r="BF161" i="4"/>
  <c r="BF163" i="4"/>
  <c r="BF165" i="4"/>
  <c r="BF142" i="5"/>
  <c r="BF146" i="5"/>
  <c r="BF150" i="5"/>
  <c r="BF158" i="5"/>
  <c r="BF137" i="6"/>
  <c r="BF138" i="6"/>
  <c r="BF144" i="6"/>
  <c r="BF156" i="6"/>
  <c r="BF160" i="6"/>
  <c r="BF165" i="6"/>
  <c r="BF167" i="6"/>
  <c r="BF170" i="6"/>
  <c r="BF145" i="7"/>
  <c r="BF146" i="7"/>
  <c r="BF156" i="7"/>
  <c r="BF157" i="7"/>
  <c r="BF158" i="7"/>
  <c r="BF168" i="7"/>
  <c r="BF141" i="8"/>
  <c r="BF153" i="8"/>
  <c r="BF156" i="8"/>
  <c r="BF166" i="8"/>
  <c r="BF170" i="8"/>
  <c r="BF171" i="8"/>
  <c r="BF142" i="9"/>
  <c r="BF147" i="9"/>
  <c r="BF148" i="9"/>
  <c r="BF138" i="10"/>
  <c r="BF149" i="11"/>
  <c r="BF155" i="11"/>
  <c r="J91" i="12"/>
  <c r="BF140" i="12"/>
  <c r="BF142" i="12"/>
  <c r="BF149" i="12"/>
  <c r="BF150" i="12"/>
  <c r="BF155" i="12"/>
  <c r="BF157" i="12"/>
  <c r="BF160" i="12"/>
  <c r="BF167" i="12"/>
  <c r="BF170" i="12"/>
  <c r="BF173" i="12"/>
  <c r="BF174" i="12"/>
  <c r="BK175" i="12"/>
  <c r="J175" i="12"/>
  <c r="J103" i="12"/>
  <c r="F94" i="13"/>
  <c r="BF140" i="13"/>
  <c r="BF143" i="13"/>
  <c r="BK144" i="13"/>
  <c r="J144" i="13"/>
  <c r="J102" i="13"/>
  <c r="BF145" i="14"/>
  <c r="BF147" i="14"/>
  <c r="BF154" i="14"/>
  <c r="BF157" i="14"/>
  <c r="BF164" i="14"/>
  <c r="BF165" i="14"/>
  <c r="BF166" i="14"/>
  <c r="BF169" i="14"/>
  <c r="BF171" i="14"/>
  <c r="BF172" i="14"/>
  <c r="BF174" i="14"/>
  <c r="BF176" i="14"/>
  <c r="BK175" i="14"/>
  <c r="J175" i="14"/>
  <c r="J101" i="14"/>
  <c r="BK177" i="14"/>
  <c r="J177" i="14"/>
  <c r="J102" i="14"/>
  <c r="BF138" i="15"/>
  <c r="F41" i="3"/>
  <c r="BD97" i="1"/>
  <c r="F39" i="5"/>
  <c r="BB99" i="1"/>
  <c r="F40" i="10"/>
  <c r="BC104" i="1"/>
  <c r="F41" i="14"/>
  <c r="BD109" i="1" s="1"/>
  <c r="J37" i="4"/>
  <c r="AV98" i="1"/>
  <c r="F40" i="7"/>
  <c r="BC101" i="1"/>
  <c r="F39" i="9"/>
  <c r="BB103" i="1"/>
  <c r="F37" i="11"/>
  <c r="AZ105" i="1"/>
  <c r="F39" i="2"/>
  <c r="BB96" i="1"/>
  <c r="F41" i="5"/>
  <c r="BD99" i="1"/>
  <c r="F37" i="9"/>
  <c r="AZ103" i="1"/>
  <c r="J37" i="12"/>
  <c r="AV106" i="1"/>
  <c r="J37" i="14"/>
  <c r="AV109" i="1" s="1"/>
  <c r="F41" i="15"/>
  <c r="BD110" i="1"/>
  <c r="F41" i="7"/>
  <c r="BD101" i="1"/>
  <c r="F40" i="11"/>
  <c r="BC105" i="1"/>
  <c r="J37" i="15"/>
  <c r="AV110" i="1"/>
  <c r="J37" i="2"/>
  <c r="AV96" i="1"/>
  <c r="F37" i="5"/>
  <c r="AZ99" i="1"/>
  <c r="J37" i="6"/>
  <c r="AV100" i="1"/>
  <c r="F40" i="9"/>
  <c r="BC103" i="1"/>
  <c r="F41" i="11"/>
  <c r="BD105" i="1"/>
  <c r="F39" i="13"/>
  <c r="BB108" i="1"/>
  <c r="F40" i="3"/>
  <c r="BC97" i="1"/>
  <c r="F39" i="8"/>
  <c r="BB102" i="1"/>
  <c r="F39" i="10"/>
  <c r="BB104" i="1"/>
  <c r="F41" i="12"/>
  <c r="BD106" i="1"/>
  <c r="F39" i="7"/>
  <c r="BB101" i="1"/>
  <c r="F39" i="11"/>
  <c r="BB105" i="1"/>
  <c r="F40" i="4"/>
  <c r="BC98" i="1"/>
  <c r="F41" i="13"/>
  <c r="BD108" i="1"/>
  <c r="AS94" i="1"/>
  <c r="F40" i="2"/>
  <c r="BC96" i="1"/>
  <c r="F41" i="4"/>
  <c r="BD98" i="1"/>
  <c r="F41" i="8"/>
  <c r="BD102" i="1"/>
  <c r="F37" i="12"/>
  <c r="AZ106" i="1"/>
  <c r="F37" i="2"/>
  <c r="AZ96" i="1"/>
  <c r="F37" i="3"/>
  <c r="AZ97" i="1"/>
  <c r="F39" i="4"/>
  <c r="BB98" i="1"/>
  <c r="F39" i="6"/>
  <c r="BB100" i="1"/>
  <c r="F37" i="8"/>
  <c r="AZ102" i="1"/>
  <c r="F37" i="10"/>
  <c r="AZ104" i="1"/>
  <c r="F40" i="13"/>
  <c r="BC108" i="1"/>
  <c r="F40" i="15"/>
  <c r="BC110" i="1"/>
  <c r="J37" i="3"/>
  <c r="AV97" i="1"/>
  <c r="F37" i="4"/>
  <c r="AZ98" i="1"/>
  <c r="F37" i="6"/>
  <c r="AZ100" i="1"/>
  <c r="F41" i="9"/>
  <c r="BD103" i="1"/>
  <c r="F41" i="10"/>
  <c r="BD104" i="1"/>
  <c r="F40" i="12"/>
  <c r="BC106" i="1"/>
  <c r="F39" i="14"/>
  <c r="BB109" i="1" s="1"/>
  <c r="F39" i="3"/>
  <c r="BB97" i="1"/>
  <c r="F41" i="6"/>
  <c r="BD100" i="1"/>
  <c r="F40" i="8"/>
  <c r="BC102" i="1"/>
  <c r="J37" i="11"/>
  <c r="AV105" i="1"/>
  <c r="F39" i="12"/>
  <c r="BB106" i="1"/>
  <c r="F39" i="15"/>
  <c r="BB110" i="1"/>
  <c r="F37" i="7"/>
  <c r="AZ101" i="1"/>
  <c r="J37" i="10"/>
  <c r="AV104" i="1"/>
  <c r="F37" i="14"/>
  <c r="AZ109" i="1" s="1"/>
  <c r="J37" i="5"/>
  <c r="AV99" i="1"/>
  <c r="F40" i="5"/>
  <c r="BC99" i="1"/>
  <c r="J37" i="7"/>
  <c r="AV101" i="1"/>
  <c r="J37" i="9"/>
  <c r="AV103" i="1"/>
  <c r="F37" i="13"/>
  <c r="AZ108" i="1"/>
  <c r="F40" i="14"/>
  <c r="BC109" i="1" s="1"/>
  <c r="F40" i="6"/>
  <c r="BC100" i="1"/>
  <c r="J37" i="8"/>
  <c r="AV102" i="1"/>
  <c r="J37" i="13"/>
  <c r="AV108" i="1"/>
  <c r="F37" i="15"/>
  <c r="AZ110" i="1"/>
  <c r="F41" i="2"/>
  <c r="BD96" i="1"/>
  <c r="P138" i="5" l="1"/>
  <c r="P137" i="5" s="1"/>
  <c r="AU99" i="1" s="1"/>
  <c r="BK137" i="12"/>
  <c r="J137" i="12"/>
  <c r="J99" i="12"/>
  <c r="P137" i="11"/>
  <c r="P136" i="11"/>
  <c r="AU105" i="1"/>
  <c r="BK139" i="8"/>
  <c r="J139" i="8"/>
  <c r="J99" i="8"/>
  <c r="P139" i="7"/>
  <c r="P138" i="7"/>
  <c r="AU101" i="1"/>
  <c r="T137" i="13"/>
  <c r="T136" i="13"/>
  <c r="R161" i="9"/>
  <c r="R139" i="9"/>
  <c r="R139" i="7"/>
  <c r="R138" i="7"/>
  <c r="P137" i="12"/>
  <c r="P136" i="12"/>
  <c r="AU106" i="1"/>
  <c r="BK137" i="11"/>
  <c r="BK136" i="11"/>
  <c r="J136" i="11"/>
  <c r="J98" i="11"/>
  <c r="BK140" i="9"/>
  <c r="J140" i="9"/>
  <c r="J99" i="9"/>
  <c r="T139" i="7"/>
  <c r="T138" i="7"/>
  <c r="P140" i="3"/>
  <c r="P139" i="3"/>
  <c r="AU97" i="1"/>
  <c r="R139" i="8"/>
  <c r="R138" i="8"/>
  <c r="T140" i="3"/>
  <c r="T139" i="3"/>
  <c r="BK136" i="14"/>
  <c r="J136" i="14" s="1"/>
  <c r="J99" i="14" s="1"/>
  <c r="P137" i="13"/>
  <c r="P136" i="13"/>
  <c r="AU108" i="1"/>
  <c r="R140" i="3"/>
  <c r="R139" i="3"/>
  <c r="R137" i="12"/>
  <c r="R136" i="12"/>
  <c r="T137" i="11"/>
  <c r="T136" i="11"/>
  <c r="P139" i="9"/>
  <c r="AU103" i="1"/>
  <c r="T139" i="8"/>
  <c r="T138" i="8"/>
  <c r="T144" i="2"/>
  <c r="T137" i="2"/>
  <c r="BK138" i="2"/>
  <c r="J138" i="2"/>
  <c r="J99" i="2"/>
  <c r="BK136" i="4"/>
  <c r="J136" i="4"/>
  <c r="J99" i="4"/>
  <c r="BK151" i="5"/>
  <c r="BK138" i="5" s="1"/>
  <c r="J138" i="5" s="1"/>
  <c r="J99" i="5" s="1"/>
  <c r="J151" i="5"/>
  <c r="J103" i="5"/>
  <c r="J135" i="6"/>
  <c r="J100" i="6"/>
  <c r="BK161" i="9"/>
  <c r="J161" i="9"/>
  <c r="J103" i="9"/>
  <c r="J32" i="10"/>
  <c r="J145" i="2"/>
  <c r="J103" i="2"/>
  <c r="BK140" i="3"/>
  <c r="BK139" i="3"/>
  <c r="J139" i="3"/>
  <c r="J98" i="3"/>
  <c r="BK133" i="6"/>
  <c r="J133" i="6"/>
  <c r="J98" i="6"/>
  <c r="J140" i="8"/>
  <c r="J100" i="8"/>
  <c r="J141" i="9"/>
  <c r="J100" i="9"/>
  <c r="J134" i="10"/>
  <c r="J99" i="10"/>
  <c r="J135" i="10"/>
  <c r="J100" i="10"/>
  <c r="J138" i="11"/>
  <c r="J100" i="11"/>
  <c r="BK137" i="13"/>
  <c r="J137" i="13"/>
  <c r="J99" i="13"/>
  <c r="J137" i="14"/>
  <c r="J100" i="14" s="1"/>
  <c r="BK134" i="15"/>
  <c r="J134" i="15"/>
  <c r="J99" i="15"/>
  <c r="J167" i="3"/>
  <c r="J106" i="3"/>
  <c r="BK139" i="7"/>
  <c r="J139" i="7"/>
  <c r="J99" i="7"/>
  <c r="J138" i="12"/>
  <c r="J100" i="12"/>
  <c r="BC95" i="1"/>
  <c r="AY95" i="1"/>
  <c r="BC107" i="1"/>
  <c r="AY107" i="1" s="1"/>
  <c r="AZ95" i="1"/>
  <c r="AV95" i="1"/>
  <c r="BD107" i="1"/>
  <c r="BD94" i="1" s="1"/>
  <c r="W36" i="1" s="1"/>
  <c r="AU107" i="1"/>
  <c r="BD95" i="1"/>
  <c r="AZ107" i="1"/>
  <c r="AV107" i="1" s="1"/>
  <c r="BB95" i="1"/>
  <c r="AX95" i="1"/>
  <c r="BB107" i="1"/>
  <c r="AX107" i="1" s="1"/>
  <c r="J32" i="3" l="1"/>
  <c r="J140" i="3"/>
  <c r="J99" i="3"/>
  <c r="J32" i="6"/>
  <c r="BK139" i="9"/>
  <c r="J139" i="9"/>
  <c r="J98" i="9"/>
  <c r="J32" i="11"/>
  <c r="J137" i="11"/>
  <c r="J99" i="11"/>
  <c r="BK136" i="12"/>
  <c r="J136" i="12"/>
  <c r="J98" i="12"/>
  <c r="BK137" i="2"/>
  <c r="J137" i="2"/>
  <c r="J98" i="2"/>
  <c r="BK137" i="5"/>
  <c r="J137" i="5"/>
  <c r="J98" i="5"/>
  <c r="J32" i="5"/>
  <c r="BK138" i="7"/>
  <c r="J138" i="7"/>
  <c r="J98" i="7"/>
  <c r="J32" i="7"/>
  <c r="BK138" i="8"/>
  <c r="J138" i="8"/>
  <c r="J98" i="8"/>
  <c r="BK136" i="13"/>
  <c r="J136" i="13"/>
  <c r="J98" i="13"/>
  <c r="BK135" i="14"/>
  <c r="J135" i="14" s="1"/>
  <c r="J98" i="14" s="1"/>
  <c r="J32" i="14" s="1"/>
  <c r="BK135" i="4"/>
  <c r="J135" i="4"/>
  <c r="J98" i="4"/>
  <c r="BK133" i="15"/>
  <c r="J133" i="15"/>
  <c r="J98" i="15"/>
  <c r="AU95" i="1"/>
  <c r="AU94" i="1"/>
  <c r="J110" i="6"/>
  <c r="J104" i="6"/>
  <c r="J33" i="6"/>
  <c r="AZ94" i="1"/>
  <c r="BB94" i="1"/>
  <c r="AX94" i="1" s="1"/>
  <c r="J110" i="10"/>
  <c r="J104" i="10"/>
  <c r="J33" i="10"/>
  <c r="J34" i="10"/>
  <c r="AG104" i="1"/>
  <c r="BC94" i="1"/>
  <c r="W35" i="1" s="1"/>
  <c r="J115" i="7"/>
  <c r="J109" i="7"/>
  <c r="J33" i="7"/>
  <c r="BF110" i="6" l="1"/>
  <c r="BF115" i="7"/>
  <c r="BF110" i="10"/>
  <c r="J32" i="12"/>
  <c r="J32" i="2"/>
  <c r="J32" i="8"/>
  <c r="J32" i="13"/>
  <c r="J32" i="4"/>
  <c r="J32" i="9"/>
  <c r="J32" i="15"/>
  <c r="J112" i="6"/>
  <c r="F38" i="6"/>
  <c r="BA100" i="1"/>
  <c r="J117" i="7"/>
  <c r="W34" i="1"/>
  <c r="J38" i="10"/>
  <c r="AW104" i="1"/>
  <c r="AT104" i="1"/>
  <c r="AV94" i="1"/>
  <c r="AY94" i="1"/>
  <c r="J114" i="5"/>
  <c r="BF114" i="5"/>
  <c r="J38" i="5"/>
  <c r="AW99" i="1"/>
  <c r="AT99" i="1"/>
  <c r="J112" i="14"/>
  <c r="J106" i="14" s="1"/>
  <c r="J33" i="14" s="1"/>
  <c r="J34" i="14" s="1"/>
  <c r="AG109" i="1" s="1"/>
  <c r="J116" i="3"/>
  <c r="BF116" i="3"/>
  <c r="J38" i="3"/>
  <c r="AW97" i="1"/>
  <c r="AT97" i="1"/>
  <c r="J34" i="6"/>
  <c r="AG100" i="1"/>
  <c r="F38" i="7"/>
  <c r="BA101" i="1"/>
  <c r="J113" i="11"/>
  <c r="BF113" i="11"/>
  <c r="J38" i="11"/>
  <c r="AW105" i="1"/>
  <c r="AT105" i="1"/>
  <c r="J113" i="12"/>
  <c r="J107" i="12"/>
  <c r="J33" i="12"/>
  <c r="J112" i="10"/>
  <c r="J34" i="7"/>
  <c r="AG101" i="1"/>
  <c r="J43" i="10" l="1"/>
  <c r="BF113" i="12"/>
  <c r="BF112" i="14"/>
  <c r="J38" i="14" s="1"/>
  <c r="AW109" i="1" s="1"/>
  <c r="AT109" i="1" s="1"/>
  <c r="AN104" i="1"/>
  <c r="J115" i="12"/>
  <c r="F38" i="3"/>
  <c r="BA97" i="1"/>
  <c r="J38" i="7"/>
  <c r="AW101" i="1"/>
  <c r="AT101" i="1"/>
  <c r="F38" i="11"/>
  <c r="BA105" i="1"/>
  <c r="J110" i="15"/>
  <c r="BF110" i="15"/>
  <c r="J38" i="15"/>
  <c r="AW110" i="1"/>
  <c r="AT110" i="1"/>
  <c r="J112" i="4"/>
  <c r="BF112" i="4"/>
  <c r="F38" i="4"/>
  <c r="BA98" i="1"/>
  <c r="J108" i="5"/>
  <c r="J33" i="5"/>
  <c r="J34" i="5"/>
  <c r="AG99" i="1"/>
  <c r="AN99" i="1"/>
  <c r="J34" i="12"/>
  <c r="AG106" i="1"/>
  <c r="J110" i="3"/>
  <c r="J33" i="3"/>
  <c r="J34" i="3"/>
  <c r="AG97" i="1"/>
  <c r="AN97" i="1"/>
  <c r="F38" i="5"/>
  <c r="BA99" i="1"/>
  <c r="J114" i="2"/>
  <c r="BF114" i="2"/>
  <c r="F38" i="2"/>
  <c r="BA96" i="1"/>
  <c r="J114" i="14"/>
  <c r="J38" i="6"/>
  <c r="AW100" i="1"/>
  <c r="AT100" i="1"/>
  <c r="J115" i="8"/>
  <c r="J109" i="8"/>
  <c r="J33" i="8"/>
  <c r="J34" i="8"/>
  <c r="AG102" i="1"/>
  <c r="J107" i="11"/>
  <c r="J33" i="11"/>
  <c r="J34" i="11"/>
  <c r="AG105" i="1"/>
  <c r="AN105" i="1"/>
  <c r="F38" i="12"/>
  <c r="BA106" i="1"/>
  <c r="J116" i="9"/>
  <c r="BF116" i="9"/>
  <c r="J38" i="9"/>
  <c r="AW103" i="1"/>
  <c r="AT103" i="1"/>
  <c r="F38" i="10"/>
  <c r="BA104" i="1"/>
  <c r="J113" i="13"/>
  <c r="BF113" i="13"/>
  <c r="J38" i="13"/>
  <c r="AW108" i="1"/>
  <c r="AT108" i="1"/>
  <c r="J43" i="3" l="1"/>
  <c r="J43" i="14"/>
  <c r="BF115" i="8"/>
  <c r="J43" i="7"/>
  <c r="J43" i="11"/>
  <c r="J43" i="5"/>
  <c r="J43" i="6"/>
  <c r="AN109" i="1"/>
  <c r="AN100" i="1"/>
  <c r="AN101" i="1"/>
  <c r="J108" i="2"/>
  <c r="J33" i="2"/>
  <c r="J34" i="2"/>
  <c r="AG96" i="1"/>
  <c r="J110" i="9"/>
  <c r="J33" i="9"/>
  <c r="J34" i="9"/>
  <c r="AG103" i="1"/>
  <c r="AN103" i="1"/>
  <c r="J107" i="13"/>
  <c r="J33" i="13"/>
  <c r="J34" i="13"/>
  <c r="AG108" i="1"/>
  <c r="AN108" i="1"/>
  <c r="J104" i="15"/>
  <c r="J33" i="15"/>
  <c r="J34" i="15"/>
  <c r="AG110" i="1"/>
  <c r="AN110" i="1"/>
  <c r="J118" i="3"/>
  <c r="J38" i="2"/>
  <c r="AW96" i="1"/>
  <c r="AT96" i="1"/>
  <c r="F38" i="14"/>
  <c r="BA109" i="1" s="1"/>
  <c r="J117" i="8"/>
  <c r="F38" i="13"/>
  <c r="BA108" i="1"/>
  <c r="J116" i="5"/>
  <c r="J38" i="8"/>
  <c r="AW102" i="1"/>
  <c r="AT102" i="1"/>
  <c r="J38" i="12"/>
  <c r="AW106" i="1"/>
  <c r="AT106" i="1"/>
  <c r="J106" i="4"/>
  <c r="J33" i="4"/>
  <c r="J34" i="4"/>
  <c r="AG98" i="1"/>
  <c r="F38" i="15"/>
  <c r="BA110" i="1"/>
  <c r="J115" i="11"/>
  <c r="J38" i="4"/>
  <c r="AW98" i="1"/>
  <c r="AT98" i="1"/>
  <c r="F38" i="9"/>
  <c r="BA103" i="1"/>
  <c r="J43" i="4" l="1"/>
  <c r="J43" i="2"/>
  <c r="J43" i="12"/>
  <c r="J43" i="13"/>
  <c r="J43" i="15"/>
  <c r="J43" i="8"/>
  <c r="J43" i="9"/>
  <c r="AN106" i="1"/>
  <c r="AN102" i="1"/>
  <c r="AN96" i="1"/>
  <c r="AN98" i="1"/>
  <c r="AG95" i="1"/>
  <c r="J114" i="4"/>
  <c r="J118" i="9"/>
  <c r="J112" i="15"/>
  <c r="F38" i="8"/>
  <c r="BA102" i="1"/>
  <c r="BA95" i="1"/>
  <c r="AW95" i="1"/>
  <c r="AT95" i="1"/>
  <c r="AG107" i="1"/>
  <c r="BA107" i="1"/>
  <c r="AW107" i="1" s="1"/>
  <c r="AT107" i="1" s="1"/>
  <c r="J116" i="2"/>
  <c r="J115" i="13"/>
  <c r="AN95" i="1" l="1"/>
  <c r="AG94" i="1"/>
  <c r="AG116" i="1" s="1"/>
  <c r="CD116" i="1" s="1"/>
  <c r="AN107" i="1"/>
  <c r="BA94" i="1"/>
  <c r="W33" i="1" s="1"/>
  <c r="AK26" i="1" l="1"/>
  <c r="AG114" i="1"/>
  <c r="CD114" i="1" s="1"/>
  <c r="AG113" i="1"/>
  <c r="CD113" i="1"/>
  <c r="AV116" i="1"/>
  <c r="BY116" i="1" s="1"/>
  <c r="AW94" i="1"/>
  <c r="AK33" i="1" s="1"/>
  <c r="AG115" i="1"/>
  <c r="CD115" i="1" s="1"/>
  <c r="W32" i="1" l="1"/>
  <c r="AN116" i="1"/>
  <c r="AV115" i="1"/>
  <c r="BY115" i="1" s="1"/>
  <c r="AT94" i="1"/>
  <c r="AN94" i="1" s="1"/>
  <c r="AV113" i="1"/>
  <c r="BY113" i="1" s="1"/>
  <c r="AG112" i="1"/>
  <c r="AK27" i="1" s="1"/>
  <c r="AV114" i="1"/>
  <c r="BY114" i="1" s="1"/>
  <c r="AK32" i="1" l="1"/>
  <c r="AK29" i="1"/>
  <c r="AN115" i="1"/>
  <c r="AN114" i="1"/>
  <c r="AN113" i="1"/>
  <c r="AG118" i="1"/>
  <c r="AK38" i="1" l="1"/>
  <c r="AN112" i="1"/>
  <c r="AN118" i="1" l="1"/>
</calcChain>
</file>

<file path=xl/sharedStrings.xml><?xml version="1.0" encoding="utf-8"?>
<sst xmlns="http://schemas.openxmlformats.org/spreadsheetml/2006/main" count="10377" uniqueCount="1080">
  <si>
    <t>Export Komplet</t>
  </si>
  <si>
    <t/>
  </si>
  <si>
    <t>2.0</t>
  </si>
  <si>
    <t>ZAMOK</t>
  </si>
  <si>
    <t>False</t>
  </si>
  <si>
    <t>{a69a9c3e-c27b-41db-9289-fd51e75fc6f8}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</si>
  <si>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</si>
  <si>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</si>
  <si>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</si>
  <si>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</si>
  <si>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</si>
  <si>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</si>
  <si>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</si>
  <si>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20202080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</si>
  <si>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</si>
  <si>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</si>
  <si>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Park Dunajská - Bratislava ( rev. 1 )</t>
  </si>
  <si>
    <t>JKSO:</t>
  </si>
  <si>
    <t>KS:</t>
  </si>
  <si>
    <t>Miesto:</t>
  </si>
  <si>
    <t>k. ú. Staré Mesto, 8667/2</t>
  </si>
  <si>
    <t>Dátum:</t>
  </si>
  <si>
    <t>8. 11. 2020</t>
  </si>
  <si>
    <t>Objednávateľ:</t>
  </si>
  <si>
    <t>IČO:</t>
  </si>
  <si>
    <t>Hlavné mesto Slovenskej republiky Bratislava</t>
  </si>
  <si>
    <t>IČ DPH:</t>
  </si>
  <si>
    <t>Zhotoviteľ:</t>
  </si>
  <si>
    <t>Vyplň údaj</t>
  </si>
  <si>
    <t>Projektant:</t>
  </si>
  <si>
    <t>Guldan Architects - Ing. Eugen Guldan, PhD.</t>
  </si>
  <si>
    <t>True</t>
  </si>
  <si>
    <t>Spracovateľ:</t>
  </si>
  <si>
    <t>Ing. Hornok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</si>
  <si>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</si>
  <si>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</si>
  <si>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</si>
  <si>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</si>
  <si>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</si>
  <si>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</si>
  <si>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</si>
  <si>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</si>
  <si>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</si>
  <si>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</si>
  <si>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</si>
  <si>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</si>
  <si>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</si>
  <si>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</si>
  <si>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</si>
  <si>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</si>
  <si>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</si>
  <si>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</si>
  <si>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</si>
  <si>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</si>
  <si>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</si>
  <si>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</si>
  <si>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</si>
  <si>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</si>
  <si>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</si>
  <si>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</si>
  <si>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</si>
  <si>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</si>
  <si>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</si>
  <si>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</si>
  <si>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</si>
  <si>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</si>
  <si>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</si>
  <si>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</si>
  <si>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</si>
  <si>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</si>
  <si>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</si>
  <si>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</si>
  <si>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</si>
  <si>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</si>
  <si>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</si>
  <si>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</si>
  <si>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</si>
  <si>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</si>
  <si>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</si>
  <si>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</si>
  <si>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</si>
  <si>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E1</t>
  </si>
  <si>
    <t>I. etapa</t>
  </si>
  <si>
    <t>STA</t>
  </si>
  <si>
    <t>1</t>
  </si>
  <si>
    <t>{f35401f1-380d-47d4-b440-a1ff578a8f52}</t>
  </si>
  <si>
    <t>/</t>
  </si>
  <si>
    <t>SO-01</t>
  </si>
  <si>
    <t>Vstupná brána a nové oplotenie</t>
  </si>
  <si>
    <t>Časť</t>
  </si>
  <si>
    <t>2</t>
  </si>
  <si>
    <t>{36bb8df0-8249-4367-9816-faf0a6979b47}</t>
  </si>
  <si>
    <t>SO-02</t>
  </si>
  <si>
    <t>Spevnené plochy</t>
  </si>
  <si>
    <t>{a28685b8-afbb-4d6f-bae4-70fad3bf62dd}</t>
  </si>
  <si>
    <t>SO-03</t>
  </si>
  <si>
    <t>Sadové úpravy</t>
  </si>
  <si>
    <t>{1b152b9b-0370-439f-99e8-d7081f2458aa}</t>
  </si>
  <si>
    <t>SO-04</t>
  </si>
  <si>
    <t>Mobiliár a herné prvky</t>
  </si>
  <si>
    <t>{2d2619ff-8c5e-4dc5-8a7d-7f8f16a095c0}</t>
  </si>
  <si>
    <t>SO-05</t>
  </si>
  <si>
    <t>Elektroinštalácia a osvetlenie</t>
  </si>
  <si>
    <t>{e74eaf25-ce86-444f-8830-96ffdba5b33c}</t>
  </si>
  <si>
    <t>SO-06.1</t>
  </si>
  <si>
    <t>Zdravotechnika - závlaha - alt. 1</t>
  </si>
  <si>
    <t>{c6f960c7-1e1d-4208-bed3-da9b65a5e637}</t>
  </si>
  <si>
    <t>SO-06.2</t>
  </si>
  <si>
    <t>Zdravotechnika - závlaha - alt. 2</t>
  </si>
  <si>
    <t>{b8725c3b-05e2-49eb-a316-49c51f749215}</t>
  </si>
  <si>
    <t>SO-07</t>
  </si>
  <si>
    <t>Búracie práce a oprava oplotenia</t>
  </si>
  <si>
    <t>{771e82bc-c8b9-4dcb-bf62-5a3aad4c7762}</t>
  </si>
  <si>
    <t>SO-08</t>
  </si>
  <si>
    <t xml:space="preserve">Vodné prvky </t>
  </si>
  <si>
    <t>{80e62666-7ccc-4b5e-9268-5ed540a93e25}</t>
  </si>
  <si>
    <t>SO-09</t>
  </si>
  <si>
    <t>Zasakovacie jazierko</t>
  </si>
  <si>
    <t>{a1229a29-72d3-496e-a82a-b813e61e6cb4}</t>
  </si>
  <si>
    <t>SO-10</t>
  </si>
  <si>
    <t>Vodomerná šachta</t>
  </si>
  <si>
    <t>{5cd73944-5327-438e-8354-ffb773856a25}</t>
  </si>
  <si>
    <t>E2</t>
  </si>
  <si>
    <t>II. etapa</t>
  </si>
  <si>
    <t>{4321c9b1-867d-4e6e-98a9-381bee92befc}</t>
  </si>
  <si>
    <t>{fe78405b-72c8-4037-b089-f03ad6836879}</t>
  </si>
  <si>
    <t>{93ad8844-c7de-4f4d-a3cb-9a213a3e3c48}</t>
  </si>
  <si>
    <t>Vodné prvky</t>
  </si>
  <si>
    <t>{1ff4c6be-4701-437a-8fa9-78ae34740a7e}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</si>
  <si>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</si>
  <si>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</si>
  <si>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</si>
  <si>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</si>
  <si>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</si>
  <si>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</si>
  <si>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</si>
  <si>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</si>
  <si>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</si>
  <si>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</si>
  <si>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</si>
  <si>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E1 - I. etapa</t>
  </si>
  <si>
    <t>Časť:</t>
  </si>
  <si>
    <t>SO-01 - Vstupná brána a nové oplotenie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</si>
  <si>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</si>
  <si>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</si>
  <si>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</si>
  <si>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</si>
  <si>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</si>
  <si>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</si>
  <si>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</si>
  <si>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</si>
  <si>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</si>
  <si>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>PSV - Práce a dodávky PSV</t>
  </si>
  <si>
    <t xml:space="preserve">    767 - Konštrukcie doplnkové kovové</t>
  </si>
  <si>
    <t xml:space="preserve">    783 - Nátery</t>
  </si>
  <si>
    <t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</si>
  <si>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</si>
  <si>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</si>
  <si>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</si>
  <si>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</si>
  <si>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</si>
  <si>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</si>
  <si>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</si>
  <si>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</si>
  <si>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</si>
  <si>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</si>
  <si>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</si>
  <si>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</si>
  <si>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</si>
  <si>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</si>
  <si>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</si>
  <si>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</si>
  <si>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</si>
  <si>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</si>
  <si>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</si>
  <si>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</si>
  <si>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</si>
  <si>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</si>
  <si>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</si>
  <si>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</si>
  <si>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</si>
  <si>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24</t>
  </si>
  <si>
    <t>K</t>
  </si>
  <si>
    <t>131211101.S</t>
  </si>
  <si>
    <t>Hĺbenie jám v  hornine tr.3 súdržných - ručným náradím</t>
  </si>
  <si>
    <t>m3</t>
  </si>
  <si>
    <t>4</t>
  </si>
  <si>
    <t>1688954693</t>
  </si>
  <si>
    <t>Zakladanie</t>
  </si>
  <si>
    <t>25</t>
  </si>
  <si>
    <t>271573001.S</t>
  </si>
  <si>
    <t>Násyp pod základové konštrukcie so zhutnením zo štrkopiesku fr.0-32 mm</t>
  </si>
  <si>
    <t>1799613166</t>
  </si>
  <si>
    <t>26</t>
  </si>
  <si>
    <t>275313611.S</t>
  </si>
  <si>
    <t>Betón základových pätiek, prostý tr. C 16/20</t>
  </si>
  <si>
    <t>-1660503953</t>
  </si>
  <si>
    <t>PSV</t>
  </si>
  <si>
    <t>Práce a dodávky PSV</t>
  </si>
  <si>
    <t>767</t>
  </si>
  <si>
    <t>Konštrukcie doplnkové kovové</t>
  </si>
  <si>
    <t>10</t>
  </si>
  <si>
    <t>767914130.S</t>
  </si>
  <si>
    <t>Montáž oplotenia kovaného z dielcov, na oceľové stĺpiky, vo výške nad 1,5 do 2,0 m</t>
  </si>
  <si>
    <t>ks</t>
  </si>
  <si>
    <t>16</t>
  </si>
  <si>
    <t>1094287078</t>
  </si>
  <si>
    <t>9</t>
  </si>
  <si>
    <t>767916720.S</t>
  </si>
  <si>
    <t>Osadenie stĺpika pre kované ploty, s výškou nad 2 m do základu</t>
  </si>
  <si>
    <t>246910717</t>
  </si>
  <si>
    <t>8</t>
  </si>
  <si>
    <t>767920220.S</t>
  </si>
  <si>
    <t>Montáž vrát a vrátok k oploteniu osadzovaných na stĺpiky oceľové, s plochou jednotlivo nad 2 do 4 m2</t>
  </si>
  <si>
    <t>-249092762</t>
  </si>
  <si>
    <t>7</t>
  </si>
  <si>
    <t>767920230.S</t>
  </si>
  <si>
    <t>Montáž vrát a vrátok k oploteniu osadzovaných na stĺpiky oceľové, s plochou jednotlivo nad 4 do 6 m2</t>
  </si>
  <si>
    <t>1806159280</t>
  </si>
  <si>
    <t>11</t>
  </si>
  <si>
    <t>M</t>
  </si>
  <si>
    <t>Pol123</t>
  </si>
  <si>
    <t>Kovaná dvojkrídlová brána 2x1500mm (v.cca 2000mm)</t>
  </si>
  <si>
    <t>-99076626</t>
  </si>
  <si>
    <t>12</t>
  </si>
  <si>
    <t>Pol124</t>
  </si>
  <si>
    <t>Kované stĺpy oplotenia (225x100xv2200mm)</t>
  </si>
  <si>
    <t>1626942608</t>
  </si>
  <si>
    <t>13</t>
  </si>
  <si>
    <t>Pol125</t>
  </si>
  <si>
    <t>Kovaný plotový dielec (700x30xv2000mm)</t>
  </si>
  <si>
    <t>968330669</t>
  </si>
  <si>
    <t>14</t>
  </si>
  <si>
    <t>Pol126</t>
  </si>
  <si>
    <t>Kovaný plotový dielec (800x30xv2000mm)</t>
  </si>
  <si>
    <t>-751518497</t>
  </si>
  <si>
    <t>15</t>
  </si>
  <si>
    <t>Pol128</t>
  </si>
  <si>
    <t>Kovaná jednokrídlová brána 1x1290mm (v.cca 2000mm)</t>
  </si>
  <si>
    <t>-1871845623</t>
  </si>
  <si>
    <t>19</t>
  </si>
  <si>
    <t>Pol130</t>
  </si>
  <si>
    <t>Kovaný plotový dielec (2520x30xv2000mm)</t>
  </si>
  <si>
    <t>-1001522054</t>
  </si>
  <si>
    <t>Pol131</t>
  </si>
  <si>
    <t>Kovaný plotový dielec (2430x30xv2000mm)</t>
  </si>
  <si>
    <t>929264051</t>
  </si>
  <si>
    <t>21</t>
  </si>
  <si>
    <t>998767101.S</t>
  </si>
  <si>
    <t>Presun hmôt pre kovové stavebné doplnkové konštrukcie v objektoch výšky do 6 m</t>
  </si>
  <si>
    <t>t</t>
  </si>
  <si>
    <t>-1018848865</t>
  </si>
  <si>
    <t>783</t>
  </si>
  <si>
    <t>Nátery</t>
  </si>
  <si>
    <t>23</t>
  </si>
  <si>
    <t>783225100</t>
  </si>
  <si>
    <t>Nátery kov.stav.doplnk.konštr. syntetické na vzduchu schnúce dvojnás. 1x s emailov. - 105µm ( RAL 3020 )</t>
  </si>
  <si>
    <t>m2</t>
  </si>
  <si>
    <t>-183970743</t>
  </si>
  <si>
    <t>22</t>
  </si>
  <si>
    <t>783226100</t>
  </si>
  <si>
    <t>Nátery kov.stav.doplnk.konštr. syntetické na vzduchu schnúce základný - 35µm</t>
  </si>
  <si>
    <t>-431135901</t>
  </si>
  <si>
    <t>VP</t>
  </si>
  <si>
    <t xml:space="preserve">  Práce naviac</t>
  </si>
  <si>
    <t>PN</t>
  </si>
  <si>
    <t>SO-02 - Spevnené plochy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</si>
  <si>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</si>
  <si>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</si>
  <si>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</si>
  <si>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</si>
  <si>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 xml:space="preserve">    763 - Konštrukcie - drevostavby</t>
  </si>
  <si>
    <t>289971211.S</t>
  </si>
  <si>
    <t>Zhotovenie vrstvy z geotextílie na upravenom povrchu sklon do 1 : 5 , šírky od 0 do 3 m</t>
  </si>
  <si>
    <t>-1939531329</t>
  </si>
  <si>
    <t>5</t>
  </si>
  <si>
    <t>693110004500.S</t>
  </si>
  <si>
    <t>Geotextília polypropylénová netkaná 300 g/m2</t>
  </si>
  <si>
    <t>-309597395</t>
  </si>
  <si>
    <t>Vodorovné konštrukcie</t>
  </si>
  <si>
    <t>43</t>
  </si>
  <si>
    <t>451317777.S</t>
  </si>
  <si>
    <t>Podklad pod dlažbu vodorovne alebo v sklone do 1:5 hr. 100mm z bet. tr. C 8/10</t>
  </si>
  <si>
    <t>1533134811</t>
  </si>
  <si>
    <t>58</t>
  </si>
  <si>
    <t>451577877.S</t>
  </si>
  <si>
    <t>Podklad pod dlažbu v ploche vodorovnej alebo v sklone do 1:5 hr. od 30 do 50 mm zo štrkopiesku 4/8 mm</t>
  </si>
  <si>
    <t>385296943</t>
  </si>
  <si>
    <t>56</t>
  </si>
  <si>
    <t>451577877.S1</t>
  </si>
  <si>
    <t>Podklad pod dlažbu v ploche vodorovnej alebo v sklone do 1:5 hr. od 30 do 150 mm zo štrkopiesku fr. 0/32 mm</t>
  </si>
  <si>
    <t>-1783474301</t>
  </si>
  <si>
    <t>Komunikácie</t>
  </si>
  <si>
    <t>37</t>
  </si>
  <si>
    <t>564210111.S</t>
  </si>
  <si>
    <t>Podklad alebo kryt pre mlátový chodník z vápencovej drviny fr. 0-4 mm s rozprestretím, vlhčením a zhutnením do hr. 50 mm, plochy do 200 m2</t>
  </si>
  <si>
    <t>-1886565970</t>
  </si>
  <si>
    <t>38</t>
  </si>
  <si>
    <t>564210311.S</t>
  </si>
  <si>
    <t>Podklad pre mlátovú cestu z kameniva drveného fr. 8 - 16 mm s rozprestretím, vlhčením a zhutnením hr. 100 mm, plochy do 200 m2</t>
  </si>
  <si>
    <t>1648731551</t>
  </si>
  <si>
    <t>564750111.S</t>
  </si>
  <si>
    <t>Podklad alebo kryt z kameniva hrubého riečneho veľ. 60-90 mm s rozprestretím, hr. 100 mm</t>
  </si>
  <si>
    <t>2112358475</t>
  </si>
  <si>
    <t>39</t>
  </si>
  <si>
    <t>564760311.S</t>
  </si>
  <si>
    <t>Podklad pre mlátový chodník z kameniva hrubého drveného fr. 0-32 mm s rozprestretím a zhutnením hr. 200 mm, plochy do 200 m2</t>
  </si>
  <si>
    <t>-1246095123</t>
  </si>
  <si>
    <t>57</t>
  </si>
  <si>
    <t>591111121.S</t>
  </si>
  <si>
    <t>Kladenie dlažby z kociek drobných do lôžka z kameniva ťaženého</t>
  </si>
  <si>
    <t>-305468523</t>
  </si>
  <si>
    <t>41</t>
  </si>
  <si>
    <t>591141121.S</t>
  </si>
  <si>
    <t>Kladenie dlažby z kociek drobných do lôžka z cementovej malty ( zasakovacie jazierko + plocha pred lavičkami )</t>
  </si>
  <si>
    <t>-1683374861</t>
  </si>
  <si>
    <t>42</t>
  </si>
  <si>
    <t>583810000800.S</t>
  </si>
  <si>
    <t>Dlažobná kocka - žula, rozmer 40-60 mm</t>
  </si>
  <si>
    <t>1203594588</t>
  </si>
  <si>
    <t>596811310.S</t>
  </si>
  <si>
    <t>Kladenie betónovej dlažby s vyplnením škár do lôžka z kameniva, veľ. do 0,09 m2 plochy do 50 m2</t>
  </si>
  <si>
    <t>-1548229357</t>
  </si>
  <si>
    <t>592460003300.S</t>
  </si>
  <si>
    <t>Dlažba betónová, rozmer 200x200x50 mm</t>
  </si>
  <si>
    <t>1044106640</t>
  </si>
  <si>
    <t>Ostatné konštrukcie a práce-búranie</t>
  </si>
  <si>
    <t>917712111</t>
  </si>
  <si>
    <t>Osadenie a dodávka kovového obrubníka ( Oceľová stavebná samofixačná obruba s rovnými a pravouhlými hrotmi, hr. 2 mm, výška 200 mm, dĺ. 2 m )</t>
  </si>
  <si>
    <t>m</t>
  </si>
  <si>
    <t>1007547526</t>
  </si>
  <si>
    <t>54</t>
  </si>
  <si>
    <t>917732111.S</t>
  </si>
  <si>
    <t>Osadenie chodník. obrubníka betónového ležatého do lôžka z betónu prosteho tr. C 12/15 bez bočnej opory</t>
  </si>
  <si>
    <t>1613575797</t>
  </si>
  <si>
    <t>55</t>
  </si>
  <si>
    <t>592170003900.S</t>
  </si>
  <si>
    <t>Obrubník cestný oblúkový</t>
  </si>
  <si>
    <t>628195760</t>
  </si>
  <si>
    <t>918101112</t>
  </si>
  <si>
    <t>Lôžko pod obrubníky, krajníky alebo obruby z dlažobných kociek z betónu prostého tr. C 16/20</t>
  </si>
  <si>
    <t>1654510721</t>
  </si>
  <si>
    <t>918101121</t>
  </si>
  <si>
    <t>Lôžko pod obrubníky, krajníky alebo obruby zo štrku fr. 8/16</t>
  </si>
  <si>
    <t>-1841068226</t>
  </si>
  <si>
    <t>99</t>
  </si>
  <si>
    <t>Presun hmôt HSV</t>
  </si>
  <si>
    <t>28</t>
  </si>
  <si>
    <t>998223011.S</t>
  </si>
  <si>
    <t>Presun hmôt pre pozemné komunikácie s krytom dláždeným (822 2.3, 822 5.3) akejkoľvek dĺžky objektu</t>
  </si>
  <si>
    <t>1215659423</t>
  </si>
  <si>
    <t>763</t>
  </si>
  <si>
    <t>Konštrukcie - drevostavby</t>
  </si>
  <si>
    <t>29</t>
  </si>
  <si>
    <t>763750100</t>
  </si>
  <si>
    <t>Montáž drevených podláh na terasy, balkóny, móla</t>
  </si>
  <si>
    <t>-137688781</t>
  </si>
  <si>
    <t>30</t>
  </si>
  <si>
    <t>611980004200.S</t>
  </si>
  <si>
    <t>Drevená podlahová doska exteriérová, hrúbka 20 mm, impregnovaná</t>
  </si>
  <si>
    <t>32</t>
  </si>
  <si>
    <t>848853253</t>
  </si>
  <si>
    <t>31</t>
  </si>
  <si>
    <t>611980004800</t>
  </si>
  <si>
    <t>Drevený hranol podkladový, vxš 40x60 mm, pre drevené podlahy</t>
  </si>
  <si>
    <t>-1538618130</t>
  </si>
  <si>
    <t>998763101</t>
  </si>
  <si>
    <t>Presun hmôt pre drevostavby v objektoch výšky do 12 m</t>
  </si>
  <si>
    <t>62884476</t>
  </si>
  <si>
    <t>SO-03 - Sadové úpravy</t>
  </si>
  <si>
    <t>HZS - Hodinové zúčtovacie sadzby</t>
  </si>
  <si>
    <t>146</t>
  </si>
  <si>
    <t>111151221.S</t>
  </si>
  <si>
    <t>Kosenie parkového trávnika od 1000 do 10 000 m2 s odvozom do 20 km a so zložením, v rovine alebo na svahu do 1:5</t>
  </si>
  <si>
    <t>-596400803</t>
  </si>
  <si>
    <t>142</t>
  </si>
  <si>
    <t>111301111.S</t>
  </si>
  <si>
    <t>Zobratie mačiny hr. do 100 mm</t>
  </si>
  <si>
    <t>-784683331</t>
  </si>
  <si>
    <t>184</t>
  </si>
  <si>
    <t>180406111.S</t>
  </si>
  <si>
    <t>Založenie trávnika parkového mačinovaním v rovine alebo na svahu do 1:5</t>
  </si>
  <si>
    <t>-1308669767</t>
  </si>
  <si>
    <t>185</t>
  </si>
  <si>
    <t>005730000100.S</t>
  </si>
  <si>
    <t>Koberec trávnikový rolovaný</t>
  </si>
  <si>
    <t>-822805535</t>
  </si>
  <si>
    <t>145</t>
  </si>
  <si>
    <t>183453111.S</t>
  </si>
  <si>
    <t xml:space="preserve">Kyprenie rotačným kypričom </t>
  </si>
  <si>
    <t>ha</t>
  </si>
  <si>
    <t>-1980737123</t>
  </si>
  <si>
    <t>136</t>
  </si>
  <si>
    <t>184802611</t>
  </si>
  <si>
    <t>Chemické odburinenie po založení kultúry v rovine alebo na svahu do 1:5 postrekom naširoko</t>
  </si>
  <si>
    <t>366444357</t>
  </si>
  <si>
    <t>137</t>
  </si>
  <si>
    <t>252340000200</t>
  </si>
  <si>
    <t>Postrekový prípravok Kapazín na ničenie burín alebo drevín, 5 l balenie</t>
  </si>
  <si>
    <t>1005254545</t>
  </si>
  <si>
    <t>179</t>
  </si>
  <si>
    <t>184803113.S</t>
  </si>
  <si>
    <t>Rez a tvarovanie živých plotov alebo stien priamych výšky nad 1, 5 do 3,0 m pre akúkoľ. šírku</t>
  </si>
  <si>
    <t>1860478163</t>
  </si>
  <si>
    <t>180</t>
  </si>
  <si>
    <t>184807111.S</t>
  </si>
  <si>
    <t>Ochrana stromu debnením pred poškodením stavebnou činnosťou zhotovenie</t>
  </si>
  <si>
    <t>802195386</t>
  </si>
  <si>
    <t>181</t>
  </si>
  <si>
    <t>184807112.S</t>
  </si>
  <si>
    <t>Ochrana stromu debnením pred poškodením stavebnou činnosťou odstránenie</t>
  </si>
  <si>
    <t>443931927</t>
  </si>
  <si>
    <t>138</t>
  </si>
  <si>
    <t>184852010</t>
  </si>
  <si>
    <t>Hnojenie trávnika v rovine alebo na svahu do 1:5 umelým hnojivom</t>
  </si>
  <si>
    <t>1209065037</t>
  </si>
  <si>
    <t>139</t>
  </si>
  <si>
    <t>0910000100</t>
  </si>
  <si>
    <t xml:space="preserve">Hnojivo záhradné ( napr. NPK 2g/m2 ) </t>
  </si>
  <si>
    <t>kg</t>
  </si>
  <si>
    <t>-1231913923</t>
  </si>
  <si>
    <t>140</t>
  </si>
  <si>
    <t>185803111</t>
  </si>
  <si>
    <t xml:space="preserve">Ošetrenie trávnika a záhonov v rovine alebo na svahu ( 2 x zálievka ) </t>
  </si>
  <si>
    <t>-1534870057</t>
  </si>
  <si>
    <t>141</t>
  </si>
  <si>
    <t>185851111</t>
  </si>
  <si>
    <t>Dovoz vody pre zálievku rastlín na vzdialenosť do 6000 m</t>
  </si>
  <si>
    <t>493265235</t>
  </si>
  <si>
    <t>183101211</t>
  </si>
  <si>
    <t>Hĺbenie jamiek pre výsadbu v hornine 1 až 4 s výmenou pôdy do 50% v rovine alebo na svahu do 1:5 objemu do 0, 01 m3</t>
  </si>
  <si>
    <t>-1401704912</t>
  </si>
  <si>
    <t>183204112</t>
  </si>
  <si>
    <t>Výsadba trvaliek a cibuľovín do pripravovanej pôdy so zaliatím s jednoduchými koreňami trvaliek</t>
  </si>
  <si>
    <t>1406959610</t>
  </si>
  <si>
    <t>163</t>
  </si>
  <si>
    <t>Pol115</t>
  </si>
  <si>
    <t>Vinca minor</t>
  </si>
  <si>
    <t>-919795768</t>
  </si>
  <si>
    <t>183</t>
  </si>
  <si>
    <t>Pol133</t>
  </si>
  <si>
    <t>Vinca major</t>
  </si>
  <si>
    <t>969507208</t>
  </si>
  <si>
    <t>171</t>
  </si>
  <si>
    <t>Pol120</t>
  </si>
  <si>
    <t>Molinia cearulea 'Edith Dudszus'</t>
  </si>
  <si>
    <t>1552881405</t>
  </si>
  <si>
    <t>127</t>
  </si>
  <si>
    <t>183101212.S</t>
  </si>
  <si>
    <t>Hĺbenie jamiek pre výsadbu v horn. 1-4 s výmenou pôdy do 50% v rovine alebo na svahu do 1:5 objemu nad 0,01 do 0,02 m3</t>
  </si>
  <si>
    <t>664082222</t>
  </si>
  <si>
    <t>50</t>
  </si>
  <si>
    <t>184102211</t>
  </si>
  <si>
    <t>Výsadba kríku bez balu do vopred vyhĺbenej jamky v rovine alebo na svahu do 1:5 výšky do 1 m</t>
  </si>
  <si>
    <t>2115037414</t>
  </si>
  <si>
    <t>174</t>
  </si>
  <si>
    <t>Pol1</t>
  </si>
  <si>
    <t>Ligustrum vulgare 'Atrovirens'</t>
  </si>
  <si>
    <t>1784389424</t>
  </si>
  <si>
    <t>175</t>
  </si>
  <si>
    <t>Pol36</t>
  </si>
  <si>
    <t>Hydrangea macrophylla 'Blaumeise'</t>
  </si>
  <si>
    <t>682907496</t>
  </si>
  <si>
    <t>176</t>
  </si>
  <si>
    <t>Pol97</t>
  </si>
  <si>
    <t>Hydrangea paniculata 'Diamond Rouge'</t>
  </si>
  <si>
    <t>-814513653</t>
  </si>
  <si>
    <t>177</t>
  </si>
  <si>
    <t>Pol98</t>
  </si>
  <si>
    <t>Hydrangea paniculata 'Phantom'</t>
  </si>
  <si>
    <t>638699492</t>
  </si>
  <si>
    <t>178</t>
  </si>
  <si>
    <t>Pol99</t>
  </si>
  <si>
    <t>Hydrangea arborescens 'Pink Annabelle'</t>
  </si>
  <si>
    <t>1646568702</t>
  </si>
  <si>
    <t>64</t>
  </si>
  <si>
    <t>184808322</t>
  </si>
  <si>
    <t>Hnojenie ostatných drevín umelým hnojivom, vrátane dodávky hnojiva</t>
  </si>
  <si>
    <t>211049680</t>
  </si>
  <si>
    <t>134</t>
  </si>
  <si>
    <t>184921093</t>
  </si>
  <si>
    <t>Mulčovanie rastlín pri hrúbke mulča nad 50 do 100 mm v rovine alebo na svahu do 1:5</t>
  </si>
  <si>
    <t>834155594</t>
  </si>
  <si>
    <t>135</t>
  </si>
  <si>
    <t>0554151000</t>
  </si>
  <si>
    <t>Mulčovacia kôra - borovicová</t>
  </si>
  <si>
    <t>l</t>
  </si>
  <si>
    <t>1058305710</t>
  </si>
  <si>
    <t>998231311</t>
  </si>
  <si>
    <t>Presun hmôt pre sadovnícke a krajinárske úpravy do 5000 m vodorovne bez zvislého presunu</t>
  </si>
  <si>
    <t>-1924279269</t>
  </si>
  <si>
    <t>HZS</t>
  </si>
  <si>
    <t>Hodinové zúčtovacie sadzby</t>
  </si>
  <si>
    <t>182</t>
  </si>
  <si>
    <t>HZS000111.S</t>
  </si>
  <si>
    <t>Sadovnícke práce menej náročne, pomocné alebo manupulačné (Tr. 1) v rozsahu viac ako 8 hodín ( jarná a jesenná údržba )</t>
  </si>
  <si>
    <t>hod</t>
  </si>
  <si>
    <t>512</t>
  </si>
  <si>
    <t>1553263867</t>
  </si>
  <si>
    <t>SO-04 - Mobiliár a herné prvky</t>
  </si>
  <si>
    <t xml:space="preserve">      D8 - TYPOVÝ MOBILIÁR a HERNÉ PRVKY</t>
  </si>
  <si>
    <t>-1286880339</t>
  </si>
  <si>
    <t>62</t>
  </si>
  <si>
    <t>-942273080</t>
  </si>
  <si>
    <t>63</t>
  </si>
  <si>
    <t>275313521.S</t>
  </si>
  <si>
    <t>Betón základových pätiek, prostý tr. C 12/15</t>
  </si>
  <si>
    <t>-162893892</t>
  </si>
  <si>
    <t>72</t>
  </si>
  <si>
    <t>564710211.S</t>
  </si>
  <si>
    <t>Podklad alebo kryt z kameniva hrubého drveného veľ. 0-32 mm s rozprestretím a zhutnením hr. 50 mm</t>
  </si>
  <si>
    <t>-1495116890</t>
  </si>
  <si>
    <t>71</t>
  </si>
  <si>
    <t>564732111.S</t>
  </si>
  <si>
    <t>Podklad alebo kryt z kameniva hrubého drveného veľ. 32-63 mm (vibr.štrk) po zhut.hr. 100 mm</t>
  </si>
  <si>
    <t>1983919992</t>
  </si>
  <si>
    <t>73</t>
  </si>
  <si>
    <t>589100011.S</t>
  </si>
  <si>
    <t>Položenie športového povrchu polyuretánového farebného EPDM</t>
  </si>
  <si>
    <t>-2026688430</t>
  </si>
  <si>
    <t>74</t>
  </si>
  <si>
    <t>284170006800.S</t>
  </si>
  <si>
    <t>Oceľový / plechový obrubník v betónovom lôžku</t>
  </si>
  <si>
    <t>-1588201499</t>
  </si>
  <si>
    <t>75</t>
  </si>
  <si>
    <t>284170000400.S</t>
  </si>
  <si>
    <t xml:space="preserve">Športový povrch gumený liaty povrch hr. 40 mm ( 15 + 25 mm ), červená, zelená, modrá ... </t>
  </si>
  <si>
    <t>-341185338</t>
  </si>
  <si>
    <t>76</t>
  </si>
  <si>
    <t>284170000500.S</t>
  </si>
  <si>
    <t xml:space="preserve">Športový povrch polyuretánový EPDM granulát hrúbka 60 mm, červená, zelená, modrá ... </t>
  </si>
  <si>
    <t>-1845287912</t>
  </si>
  <si>
    <t>D8</t>
  </si>
  <si>
    <t>TYPOVÝ MOBILIÁR a HERNÉ PRVKY</t>
  </si>
  <si>
    <t>936124101</t>
  </si>
  <si>
    <t>Osadenie a dodávka herného prvku PLAYCITÉ, Dikulo - typ flugo III + spodná stavba</t>
  </si>
  <si>
    <t>3</t>
  </si>
  <si>
    <t>-1282707682</t>
  </si>
  <si>
    <t>65</t>
  </si>
  <si>
    <t>936124102</t>
  </si>
  <si>
    <t>Osadenie a dodávka herného prvku PLAYCITÉ, Dikulo - typ tripo + spodná stavba</t>
  </si>
  <si>
    <t>1700973261</t>
  </si>
  <si>
    <t>67</t>
  </si>
  <si>
    <t>936124104</t>
  </si>
  <si>
    <t>Osadenie a dodávka herného prvku PLAYCITÉ, Dikulo - typ brosilo + spodná stavba</t>
  </si>
  <si>
    <t>1091731652</t>
  </si>
  <si>
    <t>69</t>
  </si>
  <si>
    <t>936124106</t>
  </si>
  <si>
    <t>Osadenie a dodávka herného prvku PLAYCITÉ, Dikulo - typ balancio I. + spodná stavba</t>
  </si>
  <si>
    <t>-1393915816</t>
  </si>
  <si>
    <t>70</t>
  </si>
  <si>
    <t>936124107</t>
  </si>
  <si>
    <t>Osadenie a dodávka herného prvku PLAYCITÉ, Moveo - typ roundabout LC-A + spodná stavba</t>
  </si>
  <si>
    <t>613328693</t>
  </si>
  <si>
    <t>936124122</t>
  </si>
  <si>
    <t>Osadenie parkovej lavičky + spodná stavba</t>
  </si>
  <si>
    <t>2082540698</t>
  </si>
  <si>
    <t>5538168001</t>
  </si>
  <si>
    <t>Parková lavička URBANIA Vincent bez operadla s podrúčkami</t>
  </si>
  <si>
    <t>-2053899054</t>
  </si>
  <si>
    <t>77</t>
  </si>
  <si>
    <t>936174312.S</t>
  </si>
  <si>
    <t>Osadenie smetného koša kotevnými skrutkami bez zabetónovania nôh na pevný podklad</t>
  </si>
  <si>
    <t>936056742</t>
  </si>
  <si>
    <t>78</t>
  </si>
  <si>
    <t>553560009100.S</t>
  </si>
  <si>
    <t>Smetný kôš MMcite QB110, jatoba</t>
  </si>
  <si>
    <t>1221388743</t>
  </si>
  <si>
    <t>9361743121</t>
  </si>
  <si>
    <t>Doprava mobiliáru</t>
  </si>
  <si>
    <t>súb</t>
  </si>
  <si>
    <t>403907548</t>
  </si>
  <si>
    <t>SO-05 - Elektroinštalácia a osvetlenie</t>
  </si>
  <si>
    <t>M - Práce a dodávky M</t>
  </si>
  <si>
    <t xml:space="preserve">    21-M - Elektromontáže</t>
  </si>
  <si>
    <t>Práce a dodávky M</t>
  </si>
  <si>
    <t>21-M</t>
  </si>
  <si>
    <t>Elektromontáže</t>
  </si>
  <si>
    <t>Svietidlo LED</t>
  </si>
  <si>
    <t>LED svietidlo parkové typu P1 podľa špecifikácie zariadení  ALEBO EKVIVALENT. Symetrická krivka svietivosti. Východisková revízia svietidla.</t>
  </si>
  <si>
    <t>Svietidlo LED.1</t>
  </si>
  <si>
    <t>LED svietidlo parkové typu P1 podľa špecifikácie zariadení  ALEBO EKVIVALENT. Asymetrická krivka svietivosti. Východisková revízia svietidla.</t>
  </si>
  <si>
    <t>Svorkovnica</t>
  </si>
  <si>
    <t>Stožiarová svorkovnica napr. EKM 2072 ALEBO EKVIVALENT vrátane poistiek, montáž svorkovnice, pripevnenie, úprava káblov, montáž vodičov, zapojenie vývodu pre svietidlo, uzatvorenie svorkovnice, min. IP43</t>
  </si>
  <si>
    <t>6</t>
  </si>
  <si>
    <t>Stožiar</t>
  </si>
  <si>
    <t>Stožiar oceľový prírubový výšky 4m podľa špecifikácie zariadení ALEBO EKVIVALENT, povrchová úprava v odtieni RAL9023.</t>
  </si>
  <si>
    <t>Stožiar.1</t>
  </si>
  <si>
    <t>Púzdrový základ pre stožiar prírubový výšky 4m, vrátane výkopu stoźiarovej jamy.</t>
  </si>
  <si>
    <t>Stožiar.2</t>
  </si>
  <si>
    <t>Základový rošt pre stožiar prírubový ZR1-5</t>
  </si>
  <si>
    <t>Označenie stožiara</t>
  </si>
  <si>
    <t>Označenie stožiara číslom - reflexný podklad, čierne číslo</t>
  </si>
  <si>
    <t>Označenie stožiara.1</t>
  </si>
  <si>
    <t>Samolepka BLESK-B3</t>
  </si>
  <si>
    <t>Označenie stožiara.2</t>
  </si>
  <si>
    <t>Samolepka uzemnenie</t>
  </si>
  <si>
    <t>18</t>
  </si>
  <si>
    <t>Demontáže</t>
  </si>
  <si>
    <t>Demontáž existujúceho svietidla do výšky 4m</t>
  </si>
  <si>
    <t>Demontáže.1</t>
  </si>
  <si>
    <t>Demontáž existujúceho svetelného miesta - demontáž a likvidácia elektrovýzbroje, stožiara, betónového základu.</t>
  </si>
  <si>
    <t>Svietidlo LED.2</t>
  </si>
  <si>
    <t>LED svietidlo zemné typu Z_SV podľa špecifikácie zariadení, vrátane zemného boxu pre osadenie svietidla, ALEBO EKVIVALENT. Východisková revízia svietidla.</t>
  </si>
  <si>
    <t>Betónový základ - dl</t>
  </si>
  <si>
    <t>Betónový základ pre zemné svietidlo Výkop betónového základu v dlažbe, odvoz sutiny na skládku, zhutnenie dna výkopu, zhotovenie betónového základu kruhového tvaru v súlade s tvarom svietidla, osadenie svietidla do základu, úprava dlažobných kociek v okol</t>
  </si>
  <si>
    <t>Výkopové práce</t>
  </si>
  <si>
    <t>Výkop v zemine do hĺbky 70 cm, ručne, pokládka chráničiek, pokládka uzemňovacieho vedenia, fólia, piesok, uvedenie do pôvodného stavu.</t>
  </si>
  <si>
    <t>Výkopové práce.1</t>
  </si>
  <si>
    <t>Výkop v zemine do hĺbky 70 cm, ručne, pokládka chráničiek, pokládka uzemňovacieho vedenia, fólia, piesok, zásyp do hĺbky -30cm pre pokládku závlahového systému.</t>
  </si>
  <si>
    <t>Výkopové práce.2</t>
  </si>
  <si>
    <t>Výkop v chodníku do hĺbky 30 cm v asfalte, rezanie, odvoz sutiny na skládku, pokládka chráničiek, fólia, piesok, pokládka uzemňovacieho vedenia, asfaltovanie, uvedenie do pôvodného stavu</t>
  </si>
  <si>
    <t>17</t>
  </si>
  <si>
    <t>Uzemňovacie vedenie</t>
  </si>
  <si>
    <t>Uzemňovacie vedenie, pásovina FeZn 30x4mm v zemi (1kg=1,06m). Pokládka uzemňovacieho vedenia, pásoviny FeZn 30x4 mm do výkopu</t>
  </si>
  <si>
    <t>34</t>
  </si>
  <si>
    <t>Uzemňovacie vedeni.1</t>
  </si>
  <si>
    <t>Guľatina FeZn 10mm (1kg/1,61m). Uloženie do výkopu, montáž, úprava, pripevnenie k stožiaru.</t>
  </si>
  <si>
    <t>36</t>
  </si>
  <si>
    <t>Uzemňovacie vedeni.2</t>
  </si>
  <si>
    <t>Svorka odbočovacia spojovacia (pásovina-pásovina), FeZn</t>
  </si>
  <si>
    <t>Uzemňovacie vedeni.3</t>
  </si>
  <si>
    <t>Svorka SR03 (pásovina-guľatina) d=8-10mm, FeZn</t>
  </si>
  <si>
    <t>40</t>
  </si>
  <si>
    <t>Uzemňovacie vedeni.4</t>
  </si>
  <si>
    <t>Svorka odbočovacia pripojovacia (guľatina-stožiar), FeZn</t>
  </si>
  <si>
    <t>Uzemňovacie vedeni.5</t>
  </si>
  <si>
    <t>Uzemňovacia tyč FeZn 2,5m, zabitie do zeme na dno výkopu, pripojenie guľationou FeZn Ø=10mm</t>
  </si>
  <si>
    <t>44</t>
  </si>
  <si>
    <t>Uzemňovacie vedeni.6</t>
  </si>
  <si>
    <t>Svorka k uzemňovacej tyči SJ01 (guľatina-zemniaca tyč), FeZn</t>
  </si>
  <si>
    <t>46</t>
  </si>
  <si>
    <t>Uzemňovacie vedeni.7</t>
  </si>
  <si>
    <t>Gumoasfaltová hydroizolácia. Izolácia spojov v zemi.</t>
  </si>
  <si>
    <t>48</t>
  </si>
  <si>
    <t>Káblové vedenie</t>
  </si>
  <si>
    <t>Kábel CYKY-J 4x10</t>
  </si>
  <si>
    <t>Káblové vedenie.1</t>
  </si>
  <si>
    <t>Kábel CYKY-J 3x1,5</t>
  </si>
  <si>
    <t>52</t>
  </si>
  <si>
    <t>27</t>
  </si>
  <si>
    <t>Káblové vedenie.2</t>
  </si>
  <si>
    <t>Kábel H07RN-F 3x1,5</t>
  </si>
  <si>
    <t>Chránička</t>
  </si>
  <si>
    <t>Chranička ohybná Ф63mm, zaťahovanie kábla</t>
  </si>
  <si>
    <t>Chránička.1</t>
  </si>
  <si>
    <t>Chranička ohybná Ф20mm so zaťahovacím lankom, zaťahovanie kábla</t>
  </si>
  <si>
    <t>Materiál</t>
  </si>
  <si>
    <t>Podružný materiál</t>
  </si>
  <si>
    <t>%</t>
  </si>
  <si>
    <t>60</t>
  </si>
  <si>
    <t>Napojenie</t>
  </si>
  <si>
    <t>Zhotovenie napojenia z existujúceho svetelného miesta, vrátane podružného materiálu, výkopových a búracích prác</t>
  </si>
  <si>
    <t>Vytýčenie</t>
  </si>
  <si>
    <t>Predrealizačné vytýčenie inžinierskych sietí</t>
  </si>
  <si>
    <t>mer.</t>
  </si>
  <si>
    <t>33</t>
  </si>
  <si>
    <t>Revízne správy</t>
  </si>
  <si>
    <t>Suhrnná revízia el. zariadení a vedení.</t>
  </si>
  <si>
    <t>66</t>
  </si>
  <si>
    <t>Inžinierské práce</t>
  </si>
  <si>
    <t>Geodetické zameranie svietididel v teréne / sv.bod, vrátané káblových vedení</t>
  </si>
  <si>
    <t>68</t>
  </si>
  <si>
    <t>35</t>
  </si>
  <si>
    <t>Projektová dokumentá</t>
  </si>
  <si>
    <t>Projektová dokumentácia skutočného vyhotovenia</t>
  </si>
  <si>
    <t>SO-06.1 - Zdravotechnika - závlaha - alt. 1</t>
  </si>
  <si>
    <t>HSV - HSV</t>
  </si>
  <si>
    <t xml:space="preserve">    D4 - Potrubia závlahy</t>
  </si>
  <si>
    <t xml:space="preserve">    D5 - Postrekovače</t>
  </si>
  <si>
    <t xml:space="preserve">    D6 - Šachty s elektroventilmi</t>
  </si>
  <si>
    <t xml:space="preserve">    D7 - Elektrické rozvody</t>
  </si>
  <si>
    <t xml:space="preserve">    D8 - Chránička</t>
  </si>
  <si>
    <t xml:space="preserve">    D9 - Ovládanie</t>
  </si>
  <si>
    <t>D4</t>
  </si>
  <si>
    <t>Potrubia závlahy</t>
  </si>
  <si>
    <t>Pol01</t>
  </si>
  <si>
    <t>Hlavné potrubie VH DN50</t>
  </si>
  <si>
    <t>bm</t>
  </si>
  <si>
    <t>543628783</t>
  </si>
  <si>
    <t>Pol65</t>
  </si>
  <si>
    <t>Spojka DN50</t>
  </si>
  <si>
    <t>Pol67.1</t>
  </si>
  <si>
    <t>montáž hlavného potrubia</t>
  </si>
  <si>
    <t>Pol02</t>
  </si>
  <si>
    <t>Potrubie V1-V5 DN32</t>
  </si>
  <si>
    <t>-1296290331</t>
  </si>
  <si>
    <t>Pol68.1</t>
  </si>
  <si>
    <t>Spojka DN32</t>
  </si>
  <si>
    <t>Pol67.2</t>
  </si>
  <si>
    <t>montáž potrubia V1-V5</t>
  </si>
  <si>
    <t>Pol03</t>
  </si>
  <si>
    <t>Kvapková závlaha Vk1-10 DN32</t>
  </si>
  <si>
    <t>1209359217</t>
  </si>
  <si>
    <t>Pol68</t>
  </si>
  <si>
    <t>Pol69</t>
  </si>
  <si>
    <t>Kvapková závlaha Vk DN16</t>
  </si>
  <si>
    <t>Pol67</t>
  </si>
  <si>
    <t>montáž</t>
  </si>
  <si>
    <t>D5</t>
  </si>
  <si>
    <t>Postrekovače</t>
  </si>
  <si>
    <t>Pol79</t>
  </si>
  <si>
    <t>Vysúvateľný postrekovač</t>
  </si>
  <si>
    <t>Pol102</t>
  </si>
  <si>
    <t>D6</t>
  </si>
  <si>
    <t>Šachty s elektroventilmi</t>
  </si>
  <si>
    <t>Pol79.1</t>
  </si>
  <si>
    <t>ventilový box s 2 elektroventilmi</t>
  </si>
  <si>
    <t>-193915923</t>
  </si>
  <si>
    <t>Pol80</t>
  </si>
  <si>
    <t>ventilový box s 3 elektroventilmi</t>
  </si>
  <si>
    <t>Pol83</t>
  </si>
  <si>
    <t>ventilový box s hydrantom</t>
  </si>
  <si>
    <t>Pol101</t>
  </si>
  <si>
    <t>D7</t>
  </si>
  <si>
    <t>Elektrické rozvody</t>
  </si>
  <si>
    <t>Pol84</t>
  </si>
  <si>
    <t>kábel ovládania elektroventilov LIYY/5 žilový</t>
  </si>
  <si>
    <t>Pol84.1</t>
  </si>
  <si>
    <t>kábel ovládania elektroventilov LIYY/3 žilový</t>
  </si>
  <si>
    <t>-882245132</t>
  </si>
  <si>
    <t>Pol85</t>
  </si>
  <si>
    <t>kábel ovládania elektroventilov LIYY/7 žilový</t>
  </si>
  <si>
    <t>Pol89</t>
  </si>
  <si>
    <t>Chránička na potrubie PVC DN 110</t>
  </si>
  <si>
    <t>D9</t>
  </si>
  <si>
    <t>Ovládanie</t>
  </si>
  <si>
    <t>Pol90</t>
  </si>
  <si>
    <t>riadiaca jednotka XC Hybrid-1200, 12 sekcií, vonk. model/pre 9V solenoidy</t>
  </si>
  <si>
    <t>Pol91</t>
  </si>
  <si>
    <t>solárny panel SPXCH pre riad.jednotky XC Hybrid</t>
  </si>
  <si>
    <t>Pol92</t>
  </si>
  <si>
    <t>dažďový senzor WR-CLIK, bezdrôtový</t>
  </si>
  <si>
    <t>Pol93</t>
  </si>
  <si>
    <t>elektromagnetický ventil</t>
  </si>
  <si>
    <t>Pol94</t>
  </si>
  <si>
    <t>solenoid 9V/DC</t>
  </si>
  <si>
    <t>Pol95</t>
  </si>
  <si>
    <t>príslušenstvo</t>
  </si>
  <si>
    <t>Pol96</t>
  </si>
  <si>
    <t>pomocný meteriál na montáž</t>
  </si>
  <si>
    <t>kpl.</t>
  </si>
  <si>
    <t>SO-06.2 - Zdravotechnika - závlaha - alt. 2</t>
  </si>
  <si>
    <t>SO-07 - Búracie práce a oprava oplotenia</t>
  </si>
  <si>
    <t xml:space="preserve">    6 - Úpravy povrchov, podlahy, osadenie</t>
  </si>
  <si>
    <t>113106121.S</t>
  </si>
  <si>
    <t>Rozoberanie dlažby, z betónových alebo kamenin. dlaždíc, dosiek alebo tvaroviek,  -0,13800t</t>
  </si>
  <si>
    <t>894285253</t>
  </si>
  <si>
    <t>113107131.S</t>
  </si>
  <si>
    <t>Odstránenie krytu v ploche do 200 m2 z betónu prostého, hr. vrstvy do 150 mm,  -0,22500t</t>
  </si>
  <si>
    <t>1586323484</t>
  </si>
  <si>
    <t>113307123.S</t>
  </si>
  <si>
    <t>Odstránenie podkladu v ploche do 200 m2 z kameniva hrubého drveného, hr.200 do 300 mm,  -0,40000t</t>
  </si>
  <si>
    <t>-471789100</t>
  </si>
  <si>
    <t>113107242.S</t>
  </si>
  <si>
    <t>Odstránenie krytu asfaltového v ploche nad 200 m2, hr. nad 50 do 100 mm,  -0,18100t</t>
  </si>
  <si>
    <t>-879959601</t>
  </si>
  <si>
    <t>120901121.S</t>
  </si>
  <si>
    <t>Búranie konštrukcií z betónu prostého neprekladaného kameňom v odkopávkach</t>
  </si>
  <si>
    <t>-1951194941</t>
  </si>
  <si>
    <t>131201101.S</t>
  </si>
  <si>
    <t>Výkop nezapaženej jamy v hornine 3, do 100 m3</t>
  </si>
  <si>
    <t>-319471351</t>
  </si>
  <si>
    <t>131201109.S</t>
  </si>
  <si>
    <t>Hĺbenie nezapažených jám a zárezov. Príplatok za lepivosť horniny 3</t>
  </si>
  <si>
    <t>2054153575</t>
  </si>
  <si>
    <t>162201102.S</t>
  </si>
  <si>
    <t>Vodorovné premiestnenie výkopku z horniny 1-4 nad 20-50m</t>
  </si>
  <si>
    <t>-1498433658</t>
  </si>
  <si>
    <t>162301102.S</t>
  </si>
  <si>
    <t>Vodorovné premiestnenie výkopku po spevnenej ceste z horniny tr.1-4, do 100 m3 na vzdialenosť do 1000 m</t>
  </si>
  <si>
    <t>1770159029</t>
  </si>
  <si>
    <t>162501105.S</t>
  </si>
  <si>
    <t>Vodorovné premiestnenie výkopku po spevnenej ceste z horniny tr.1-4, do 100 m3, príplatok k cene za každých ďalšich a začatých 1000 m</t>
  </si>
  <si>
    <t>-191604124</t>
  </si>
  <si>
    <t>171201201.S</t>
  </si>
  <si>
    <t>Uloženie sypaniny na skládky do 100 m3</t>
  </si>
  <si>
    <t>-2016578034</t>
  </si>
  <si>
    <t>171209002.S</t>
  </si>
  <si>
    <t>Poplatok za skladovanie - zemina a kamenivo (17 05) ostatné</t>
  </si>
  <si>
    <t>1612144566</t>
  </si>
  <si>
    <t>Úpravy povrchov, podlahy, osadenie</t>
  </si>
  <si>
    <t>632451730.S</t>
  </si>
  <si>
    <t>Vyspravenie betonových exteriérových povrchov - múrikov</t>
  </si>
  <si>
    <t>-284282569</t>
  </si>
  <si>
    <t>962042321.S</t>
  </si>
  <si>
    <t>Búranie muriva alebo vybúranie otvorov plochy nad 4 m2 z betónu prostého nadzákladného,  -2,20000t</t>
  </si>
  <si>
    <t>1191284498</t>
  </si>
  <si>
    <t>979081111.S</t>
  </si>
  <si>
    <t>Odvoz sutiny a vybúraných hmôt na skládku do 1 km</t>
  </si>
  <si>
    <t>2004373045</t>
  </si>
  <si>
    <t>979081121.S</t>
  </si>
  <si>
    <t>Odvoz sutiny a vybúraných hmôt na skládku za každý ďalší 1 km</t>
  </si>
  <si>
    <t>1793345930</t>
  </si>
  <si>
    <t>979089012.S</t>
  </si>
  <si>
    <t>Poplatok za skladovanie - betón, tehly, dlaždice (17 01) ostatné</t>
  </si>
  <si>
    <t>1031791980</t>
  </si>
  <si>
    <t>767914830.S</t>
  </si>
  <si>
    <t>Demontáž oplotenia rámového na oceľové stĺpiky, výšky nad 1 do 2 m,  -0,00900t</t>
  </si>
  <si>
    <t>1820916421</t>
  </si>
  <si>
    <t>767920810.S</t>
  </si>
  <si>
    <t>Demontáž vrát a vrátok na oplotenie s plochou jednotlivo do 2m2,  -0,19200t</t>
  </si>
  <si>
    <t>-1225278834</t>
  </si>
  <si>
    <t>767996801.S</t>
  </si>
  <si>
    <t>Demontáž ostatných doplnkov stavieb s hmotnosťou jednotlivých dielov konštrukcií do 50 kg,  -0,00100t</t>
  </si>
  <si>
    <t>594504347</t>
  </si>
  <si>
    <t>783201812</t>
  </si>
  <si>
    <t>Odstránenie starých náterov z kovových stavebných doplnkových konštrukcií oceľovou kefou</t>
  </si>
  <si>
    <t>-1536812946</t>
  </si>
  <si>
    <t>783222100</t>
  </si>
  <si>
    <t>Nátery kov.stav.doplnk.konštr. syntetické farby šedej na vzduchu schnúce dvojnásobné - 70µm</t>
  </si>
  <si>
    <t>1408937462</t>
  </si>
  <si>
    <t>1653383447</t>
  </si>
  <si>
    <t>Stavebno montážne a búracie práce menej náročne, pomocné alebo manupulačné (Tr. 1) v rozsahu viac ako 8 hodín</t>
  </si>
  <si>
    <t>-1512098146</t>
  </si>
  <si>
    <t xml:space="preserve">SO-08 - Vodné prvky </t>
  </si>
  <si>
    <t xml:space="preserve">    23-M - Montáže potrubia</t>
  </si>
  <si>
    <t>23-M</t>
  </si>
  <si>
    <t>Montáže potrubia</t>
  </si>
  <si>
    <t>23018000C</t>
  </si>
  <si>
    <t>Montáž a dodávka - vodná pumpa / pitítko - vodná pumpa FONTEALTA ORIGO BASIN C40L</t>
  </si>
  <si>
    <t>-1097417505</t>
  </si>
  <si>
    <t>23018000D</t>
  </si>
  <si>
    <t>Montáž a dodávka - časový mechanický ventil Fontealta R07.T</t>
  </si>
  <si>
    <t>214013648</t>
  </si>
  <si>
    <t>23018000E</t>
  </si>
  <si>
    <t>Montáž a dodávka - rozvodné potrubie DN32</t>
  </si>
  <si>
    <t>-2050063098</t>
  </si>
  <si>
    <t>SO-09 - Zasakovacie jazierko</t>
  </si>
  <si>
    <t>1661305550</t>
  </si>
  <si>
    <t>1796738842</t>
  </si>
  <si>
    <t>132201202.S</t>
  </si>
  <si>
    <t>Výkop ryhy šírky 600-2000 mm horn.3 od 100 do 1000 m3</t>
  </si>
  <si>
    <t>1857855867</t>
  </si>
  <si>
    <t>132201209.S</t>
  </si>
  <si>
    <t>Príplatok k cenám za lepivosť pri hĺbení rýh š. nad 600 do 2 000 mm zapaž. i nezapažených, s urovnaním dna v hornine 3</t>
  </si>
  <si>
    <t>504958526</t>
  </si>
  <si>
    <t>867843031</t>
  </si>
  <si>
    <t>182101101.S</t>
  </si>
  <si>
    <t>Svahovanie trvalých svahov v zárezoch v hornine triedy 1-4</t>
  </si>
  <si>
    <t>-84570971</t>
  </si>
  <si>
    <t>182301121.S</t>
  </si>
  <si>
    <t>Rozprestretie ornice na svahu so sklonom nad 1:5, plocha do 500 m2, hr.do 100 mm</t>
  </si>
  <si>
    <t>1122749769</t>
  </si>
  <si>
    <t>103640000100.S</t>
  </si>
  <si>
    <t>Zemina pre terénne úpravy - ornica</t>
  </si>
  <si>
    <t>969734513</t>
  </si>
  <si>
    <t>182301123.S</t>
  </si>
  <si>
    <t>Rozprestretie zmesi substrátu a kameniva na svahoch so sklonom nad 1:5, plocha do 500 m2, hr.nad 150 do 200 mm</t>
  </si>
  <si>
    <t>-119317606</t>
  </si>
  <si>
    <t>-1036185960</t>
  </si>
  <si>
    <t>583410002900.S</t>
  </si>
  <si>
    <t>Kamenivo drvené hrubé frakcia 16-32 mm</t>
  </si>
  <si>
    <t>1246739143</t>
  </si>
  <si>
    <t>211521111.S</t>
  </si>
  <si>
    <t>Výplň odvodňovacieho rebra alebo trativodu do rýh kamenivom hrubým drveným frakcie 32-64</t>
  </si>
  <si>
    <t>359966825</t>
  </si>
  <si>
    <t>211971110.S</t>
  </si>
  <si>
    <t>Zhotovenie opláštenia výplne z geotextílie, v ryhe alebo v záreze so stenami šikmými o skl. do 1:2,5</t>
  </si>
  <si>
    <t>-2056945487</t>
  </si>
  <si>
    <t>-106655955</t>
  </si>
  <si>
    <t>-734659277</t>
  </si>
  <si>
    <t>-847867526</t>
  </si>
  <si>
    <t>-220952924</t>
  </si>
  <si>
    <t>-590223149</t>
  </si>
  <si>
    <t>998222011.S</t>
  </si>
  <si>
    <t>Presun hmôt pre pozemné komunikácie s krytom z kameniva (8222, 8225) akejkoľvek dĺžky objektu</t>
  </si>
  <si>
    <t>1117331268</t>
  </si>
  <si>
    <t>SO-10 - Vodomerná šachta</t>
  </si>
  <si>
    <t xml:space="preserve">    8 - Rúrové vedenie</t>
  </si>
  <si>
    <t>-57513419</t>
  </si>
  <si>
    <t>49</t>
  </si>
  <si>
    <t>-1853707731</t>
  </si>
  <si>
    <t>132201101.S</t>
  </si>
  <si>
    <t>Výkop ryhy do šírky 600 mm v horn.3 do 100 m3</t>
  </si>
  <si>
    <t>1666792641</t>
  </si>
  <si>
    <t>51</t>
  </si>
  <si>
    <t>132201109.S</t>
  </si>
  <si>
    <t>Príplatok k cene za lepivosť pri hĺbení rýh šírky do 600 mm zapažených i nezapažených s urovnaním dna v hornine 3</t>
  </si>
  <si>
    <t>-745702390</t>
  </si>
  <si>
    <t>151101102</t>
  </si>
  <si>
    <t>Paženie a rozopretie stien rýh pre podzemné vedenie, príložné do 4 m</t>
  </si>
  <si>
    <t>-188275695</t>
  </si>
  <si>
    <t>151101112</t>
  </si>
  <si>
    <t>Odstránenie paženia rýh pre podzemné vedenie, príložné hĺbky do 4 m</t>
  </si>
  <si>
    <t>2081320341</t>
  </si>
  <si>
    <t>162201102</t>
  </si>
  <si>
    <t>-1050899140</t>
  </si>
  <si>
    <t>162301102</t>
  </si>
  <si>
    <t>1814848747</t>
  </si>
  <si>
    <t>162501105</t>
  </si>
  <si>
    <t>907412595</t>
  </si>
  <si>
    <t>171201201</t>
  </si>
  <si>
    <t>517293070</t>
  </si>
  <si>
    <t>171209002</t>
  </si>
  <si>
    <t>-1788817212</t>
  </si>
  <si>
    <t>174101001</t>
  </si>
  <si>
    <t>Zásyp sypaninou so zhutnením jám, šachiet, rýh, zárezov alebo okolo objektov do 100 m3</t>
  </si>
  <si>
    <t>-1053877879</t>
  </si>
  <si>
    <t>175101102</t>
  </si>
  <si>
    <t>Obsyp potrubia sypaninou z vhodných hornín 1 až 4 s prehodením sypaniny</t>
  </si>
  <si>
    <t>1684896869</t>
  </si>
  <si>
    <t>583310003000</t>
  </si>
  <si>
    <t>Štrkopiesok frakcia 0-22 mm, STN EN 12620 + A1</t>
  </si>
  <si>
    <t>1476816391</t>
  </si>
  <si>
    <t>451572111</t>
  </si>
  <si>
    <t>Lôžko pod potrubie, stoky a drobné objekty, v otvorenom výkope z kameniva drobného ťaženého 0-4 mm</t>
  </si>
  <si>
    <t>721746358</t>
  </si>
  <si>
    <t>452311121</t>
  </si>
  <si>
    <t>Dosky, bloky, sedlá z betónu v otvorenom výkope tr. C 8/10</t>
  </si>
  <si>
    <t>-108649437</t>
  </si>
  <si>
    <t>Rúrové vedenie</t>
  </si>
  <si>
    <t>871271012</t>
  </si>
  <si>
    <t>Montáž vodovodného potrubia z dvojvsrtvového HDPE PE 100 PN10, SDR 17, d63 x 3,8 mm ( vrátane armatúr )</t>
  </si>
  <si>
    <t>-881222033</t>
  </si>
  <si>
    <t>286130034000</t>
  </si>
  <si>
    <t>Rúra HDPE PE 100 PN10, SDR 17, d63 x 3,8 mm</t>
  </si>
  <si>
    <t>-828028025</t>
  </si>
  <si>
    <t>2861300340A1</t>
  </si>
  <si>
    <t>Uzáver so zemnou súpravou DN50 ( súprava )</t>
  </si>
  <si>
    <t>-1436021420</t>
  </si>
  <si>
    <t>2861300340A2</t>
  </si>
  <si>
    <t>SPOJKA JMA TYP 001 DN50/primer 63</t>
  </si>
  <si>
    <t>1080954970</t>
  </si>
  <si>
    <t>2861300340A3</t>
  </si>
  <si>
    <t>ROVNÁ SPOJKA 2"</t>
  </si>
  <si>
    <t>-1589544551</t>
  </si>
  <si>
    <t>2861300340A4</t>
  </si>
  <si>
    <t xml:space="preserve">ŠRÓBENIE 2" </t>
  </si>
  <si>
    <t>-542119321</t>
  </si>
  <si>
    <t>2861300340A5</t>
  </si>
  <si>
    <t xml:space="preserve">T-KUS DN50/50 </t>
  </si>
  <si>
    <t>300474431</t>
  </si>
  <si>
    <t>2861300340A6</t>
  </si>
  <si>
    <t>KOLENO 90° DN50</t>
  </si>
  <si>
    <t>-1213252421</t>
  </si>
  <si>
    <t>891173111</t>
  </si>
  <si>
    <t>Montáž vodomernej zostavy na potrubí, pre prípojky DN 50</t>
  </si>
  <si>
    <t>-375551237</t>
  </si>
  <si>
    <t>551110027600</t>
  </si>
  <si>
    <t xml:space="preserve">Vodomerná zostava DN 50 - 2 x guľový kohút, filter FY30, vodomer, spätný ventil CA295, ventil privzdušňovací </t>
  </si>
  <si>
    <t>1378926073</t>
  </si>
  <si>
    <t>892233111</t>
  </si>
  <si>
    <t>Preplach a dezinfekcia vodovodného potrubia DN od 40 do 70</t>
  </si>
  <si>
    <t>-132683944</t>
  </si>
  <si>
    <t>892262121</t>
  </si>
  <si>
    <t>Tlaková skúška vodou potrubí DN 100 mm s kompletnou sadou tesniaceho vaku</t>
  </si>
  <si>
    <t>373534293</t>
  </si>
  <si>
    <t>893301002</t>
  </si>
  <si>
    <t>Osadenie vodomernej šachty železobetónovej, hmotnosti nad 3 do 6 t</t>
  </si>
  <si>
    <t>84867090</t>
  </si>
  <si>
    <t>594300000200</t>
  </si>
  <si>
    <t>Vodomerná a armatúrna šachta, lxšxv 1500x3000x2100 mm, železobetónová</t>
  </si>
  <si>
    <t>2093175099</t>
  </si>
  <si>
    <t>47</t>
  </si>
  <si>
    <t>594300000201</t>
  </si>
  <si>
    <t>Vodomerná a armatúrna šachta, nadstavec pre poklop, železobetónový</t>
  </si>
  <si>
    <t>-508956674</t>
  </si>
  <si>
    <t>45</t>
  </si>
  <si>
    <t>899101111</t>
  </si>
  <si>
    <t>Osadenie poklopu oceľového vrátane rámu hmotn. do 50 kg</t>
  </si>
  <si>
    <t>-1391773019</t>
  </si>
  <si>
    <t>552410002600.S</t>
  </si>
  <si>
    <t>Poklop ľahký štvorcový s rámom 600x600 mm - uzamykateľný</t>
  </si>
  <si>
    <t>-2140632458</t>
  </si>
  <si>
    <t>899721121</t>
  </si>
  <si>
    <t>Signalizačný vodič na potrubí PVC DN do 150 mm</t>
  </si>
  <si>
    <t>-1015049369</t>
  </si>
  <si>
    <t>998276101</t>
  </si>
  <si>
    <t>Presun hmôt pre rúrové vedenie hĺbené z rúr z plast., hmôt alebo sklolamin. v otvorenom výkope</t>
  </si>
  <si>
    <t>-390162200</t>
  </si>
  <si>
    <t>E2 - II. etapa</t>
  </si>
  <si>
    <t>-1317895380</t>
  </si>
  <si>
    <t>-943983937</t>
  </si>
  <si>
    <t>Kladenie dlažby z kociek drobných do lôžka z cementovej malty</t>
  </si>
  <si>
    <t>632039754</t>
  </si>
  <si>
    <t>2065532229</t>
  </si>
  <si>
    <t>632663101.S</t>
  </si>
  <si>
    <t>Náter betónovej podlahy pre chodníky mostov polyuretánom 2x elastický</t>
  </si>
  <si>
    <t>200432250</t>
  </si>
  <si>
    <t>1969985752</t>
  </si>
  <si>
    <t>-121528455</t>
  </si>
  <si>
    <t>180402111</t>
  </si>
  <si>
    <t>Založenie trávnika parkového výsevom v rovine do 1:5</t>
  </si>
  <si>
    <t>-477695276</t>
  </si>
  <si>
    <t>0057211200</t>
  </si>
  <si>
    <t>Trávno bylinná zmes - 30 g/sqm</t>
  </si>
  <si>
    <t>1772249316</t>
  </si>
  <si>
    <t>1415191166</t>
  </si>
  <si>
    <t>-1036041188</t>
  </si>
  <si>
    <t>Pol100</t>
  </si>
  <si>
    <t>Scabiosa 'Barroca'</t>
  </si>
  <si>
    <t>449671424</t>
  </si>
  <si>
    <t>Pol103</t>
  </si>
  <si>
    <t>Salvia nemorosa 'Schwellenburg'</t>
  </si>
  <si>
    <t>-1955588050</t>
  </si>
  <si>
    <t>Pol104</t>
  </si>
  <si>
    <t>Kniphofia 'Red Rocket'</t>
  </si>
  <si>
    <t>1446310593</t>
  </si>
  <si>
    <t>Pol105</t>
  </si>
  <si>
    <t>Geum 'Tempest Scarlet'</t>
  </si>
  <si>
    <t>-614260031</t>
  </si>
  <si>
    <t>Pol106</t>
  </si>
  <si>
    <t>Echinacea 'Skipper Orange'</t>
  </si>
  <si>
    <t>814407745</t>
  </si>
  <si>
    <t>Pol107</t>
  </si>
  <si>
    <t>Helenium 'Short'n'Sassy'</t>
  </si>
  <si>
    <t>-1752975984</t>
  </si>
  <si>
    <t>Pol10</t>
  </si>
  <si>
    <t>Echinacea 'Cleopatra'</t>
  </si>
  <si>
    <t>123352341</t>
  </si>
  <si>
    <t>Pol108</t>
  </si>
  <si>
    <t>Euphorbia Sequieriana ssp. Niciciana</t>
  </si>
  <si>
    <t>-149047119</t>
  </si>
  <si>
    <t>Pol109</t>
  </si>
  <si>
    <t>Echinacea purpurea 'Alba'</t>
  </si>
  <si>
    <t>-1836183756</t>
  </si>
  <si>
    <t>Pol110</t>
  </si>
  <si>
    <t>Lysimachia ephemerum</t>
  </si>
  <si>
    <t>-1097528298</t>
  </si>
  <si>
    <t>Pol111</t>
  </si>
  <si>
    <t>Nepeta dropmore 'Gradiflora'</t>
  </si>
  <si>
    <t>1929732852</t>
  </si>
  <si>
    <t>Pol112</t>
  </si>
  <si>
    <t>Salvia nemorosa 'Serenade'</t>
  </si>
  <si>
    <t>-638877921</t>
  </si>
  <si>
    <t>Pol113</t>
  </si>
  <si>
    <t>Verbena bonariensis 'Lollipop'</t>
  </si>
  <si>
    <t>-376079875</t>
  </si>
  <si>
    <t>Pol17</t>
  </si>
  <si>
    <t>Echinacea purpurea 'Pica Bella'</t>
  </si>
  <si>
    <t>-541833401</t>
  </si>
  <si>
    <t>Pol114</t>
  </si>
  <si>
    <t>Veronica longifolia 'First Kiss'</t>
  </si>
  <si>
    <t>-189179374</t>
  </si>
  <si>
    <t>Pol22</t>
  </si>
  <si>
    <t>Baptisia 'Pink Truffles'</t>
  </si>
  <si>
    <t>-241771018</t>
  </si>
  <si>
    <t>Pol116</t>
  </si>
  <si>
    <t>Iris pseudocorus</t>
  </si>
  <si>
    <t>1685269562</t>
  </si>
  <si>
    <t>Pol20</t>
  </si>
  <si>
    <t>Eupatoria 'Baby Joe'</t>
  </si>
  <si>
    <t>781536085</t>
  </si>
  <si>
    <t>Pol23</t>
  </si>
  <si>
    <t>Boltonia asteroides 'Snowbank'</t>
  </si>
  <si>
    <t>1583945417</t>
  </si>
  <si>
    <t>Pol117</t>
  </si>
  <si>
    <t>Festuca mairei</t>
  </si>
  <si>
    <t>-1596588307</t>
  </si>
  <si>
    <t>Pol118</t>
  </si>
  <si>
    <t>Deschampsia cespitosa 'Goldtau'</t>
  </si>
  <si>
    <t>862120819</t>
  </si>
  <si>
    <t>Pol119</t>
  </si>
  <si>
    <t>Panicum virgatum 'Shenandoah'</t>
  </si>
  <si>
    <t>-167138929</t>
  </si>
  <si>
    <t>Pol121</t>
  </si>
  <si>
    <t>Tulipa 'Synaeda Amor'</t>
  </si>
  <si>
    <t>-1626989337</t>
  </si>
  <si>
    <t>Pol122</t>
  </si>
  <si>
    <t>Cibuľovina Narcissus 'Lieke'</t>
  </si>
  <si>
    <t>368641968</t>
  </si>
  <si>
    <t>-750415908</t>
  </si>
  <si>
    <t>1696555424</t>
  </si>
  <si>
    <t>-570132136</t>
  </si>
  <si>
    <t>1626379028</t>
  </si>
  <si>
    <t>-228690656</t>
  </si>
  <si>
    <t>-1281215895</t>
  </si>
  <si>
    <t>417149206</t>
  </si>
  <si>
    <t>-1266089701</t>
  </si>
  <si>
    <t>-417555669</t>
  </si>
  <si>
    <t>1929593430</t>
  </si>
  <si>
    <t>SO-08 - Vodné prvky</t>
  </si>
  <si>
    <t>23018000A</t>
  </si>
  <si>
    <t xml:space="preserve">Montáž a dodávka - suchá fontána - vodná tryska umiestnená v ochrannej PVC DN 120 </t>
  </si>
  <si>
    <t>-516578818</t>
  </si>
  <si>
    <t>23018000B</t>
  </si>
  <si>
    <t xml:space="preserve">Montáž a dodávka - suchá fontána - časový mechanický ventil </t>
  </si>
  <si>
    <t>-1027240296</t>
  </si>
  <si>
    <t>1677123940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</si>
</sst>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0" fillId="0" borderId="4" xfId="0" applyBorder="1" applyProtection="1"/>
    <xf numFmtId="0" fontId="14" fillId="0" borderId="0" xfId="0" applyFont="1" applyAlignment="1" applyProtection="1">
      <alignment horizontal="left" vertical="center"/>
    </xf>
    <xf numFmtId="0" fontId="0" fillId="0" borderId="3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</xf>
    <xf numFmtId="0" fontId="20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4" fontId="6" fillId="0" borderId="0" xfId="0" applyNumberFormat="1" applyFont="1" applyAlignment="1" applyProtection="1"/>
    <xf numFmtId="4" fontId="30" fillId="0" borderId="0" xfId="0" applyNumberFormat="1" applyFont="1" applyAlignment="1" applyProtection="1">
      <alignment vertical="center"/>
    </xf>
    <xf numFmtId="0" fontId="21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3" xfId="0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167" fontId="20" fillId="2" borderId="23" xfId="0" applyNumberFormat="1" applyFont="1" applyFill="1" applyBorder="1" applyAlignment="1" applyProtection="1">
      <alignment vertical="center"/>
      <protection locked="0"/>
    </xf>
    <xf numFmtId="4" fontId="20" fillId="2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0" fontId="33" fillId="0" borderId="23" xfId="0" applyFont="1" applyBorder="1" applyAlignment="1" applyProtection="1">
      <alignment horizontal="center" vertical="center"/>
    </xf>
    <xf numFmtId="49" fontId="33" fillId="0" borderId="23" xfId="0" applyNumberFormat="1" applyFont="1" applyBorder="1" applyAlignment="1" applyProtection="1">
      <alignment horizontal="left" vertical="center" wrapText="1"/>
    </xf>
    <xf numFmtId="0" fontId="33" fillId="0" borderId="23" xfId="0" applyFont="1" applyBorder="1" applyAlignment="1" applyProtection="1">
      <alignment horizontal="left" vertical="center" wrapText="1"/>
    </xf>
    <xf numFmtId="0" fontId="33" fillId="0" borderId="23" xfId="0" applyFont="1" applyBorder="1" applyAlignment="1" applyProtection="1">
      <alignment horizontal="center" vertical="center" wrapText="1"/>
    </xf>
    <xf numFmtId="167" fontId="33" fillId="2" borderId="23" xfId="0" applyNumberFormat="1" applyFont="1" applyFill="1" applyBorder="1" applyAlignment="1" applyProtection="1">
      <alignment vertical="center"/>
      <protection locked="0"/>
    </xf>
    <xf numFmtId="4" fontId="33" fillId="2" borderId="23" xfId="0" applyNumberFormat="1" applyFont="1" applyFill="1" applyBorder="1" applyAlignment="1" applyProtection="1">
      <alignment vertical="center"/>
      <protection locked="0"/>
    </xf>
    <xf numFmtId="4" fontId="33" fillId="0" borderId="23" xfId="0" applyNumberFormat="1" applyFont="1" applyBorder="1" applyAlignment="1" applyProtection="1">
      <alignment vertical="center"/>
    </xf>
    <xf numFmtId="0" fontId="34" fillId="0" borderId="23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49" fontId="0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3" xfId="0" applyFont="1" applyFill="1" applyBorder="1" applyAlignment="1" applyProtection="1">
      <alignment horizontal="left" vertical="center" wrapText="1"/>
      <protection locked="0"/>
    </xf>
    <xf numFmtId="0" fontId="0" fillId="2" borderId="23" xfId="0" applyFont="1" applyFill="1" applyBorder="1" applyAlignment="1" applyProtection="1">
      <alignment horizontal="center" vertical="center" wrapText="1"/>
      <protection locked="0"/>
    </xf>
    <xf numFmtId="167" fontId="0" fillId="2" borderId="23" xfId="0" applyNumberFormat="1" applyFont="1" applyFill="1" applyBorder="1" applyAlignment="1" applyProtection="1">
      <alignment vertical="center"/>
      <protection locked="0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0" fontId="19" fillId="2" borderId="23" xfId="0" applyFont="1" applyFill="1" applyBorder="1" applyAlignment="1" applyProtection="1">
      <alignment horizontal="left" vertical="center"/>
      <protection locked="0"/>
    </xf>
    <xf numFmtId="0" fontId="19" fillId="2" borderId="23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</xf>
    <xf numFmtId="4" fontId="22" fillId="4" borderId="0" xfId="0" applyNumberFormat="1" applyFont="1" applyFill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4" fontId="7" fillId="0" borderId="0" xfId="0" applyNumberFormat="1" applyFont="1" applyAlignment="1" applyProtection="1">
      <alignment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4" fontId="22" fillId="4" borderId="0" xfId="0" applyNumberFormat="1" applyFont="1" applyFill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 applyAlignment="1"/>
    <xf numFmtId="0" fontId="20" fillId="4" borderId="7" xfId="0" applyFont="1" applyFill="1" applyBorder="1" applyAlignment="1" applyProtection="1">
      <alignment horizontal="right" vertical="center"/>
    </xf>
    <xf numFmtId="0" fontId="20" fillId="4" borderId="7" xfId="0" applyFont="1" applyFill="1" applyBorder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2" fillId="0" borderId="0" xfId="0" applyNumberFormat="1" applyFont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20" fillId="4" borderId="6" xfId="0" applyFont="1" applyFill="1" applyBorder="1" applyAlignment="1" applyProtection="1">
      <alignment horizontal="center" vertical="center"/>
    </xf>
    <xf numFmtId="4" fontId="22" fillId="0" borderId="0" xfId="0" applyNumberFormat="1" applyFont="1" applyAlignment="1" applyProtection="1">
      <alignment horizontal="righ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9"/>
  <sheetViews>
    <sheetView showGridLines="0" tabSelected="1" workbookViewId="0">
      <selection activeCell="K100" sqref="K100:AF10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86" t="s">
        <v>13</v>
      </c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19"/>
      <c r="AQ5" s="19"/>
      <c r="AR5" s="17"/>
      <c r="BE5" s="283" t="s">
        <v>14</v>
      </c>
      <c r="BS5" s="14" t="s">
        <v>6</v>
      </c>
    </row>
    <row r="6" spans="1:74" s="1" customFormat="1" ht="36.950000000000003" customHeight="1">
      <c r="B6" s="18"/>
      <c r="C6" s="19"/>
      <c r="D6" s="24" t="s">
        <v>15</v>
      </c>
      <c r="E6" s="19"/>
      <c r="F6" s="19"/>
      <c r="G6" s="19"/>
      <c r="H6" s="19"/>
      <c r="I6" s="19"/>
      <c r="J6" s="19"/>
      <c r="K6" s="288" t="s">
        <v>16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19"/>
      <c r="AQ6" s="19"/>
      <c r="AR6" s="17"/>
      <c r="BE6" s="284"/>
      <c r="BS6" s="14" t="s">
        <v>6</v>
      </c>
    </row>
    <row r="7" spans="1:74" s="1" customFormat="1" ht="12" customHeight="1">
      <c r="B7" s="18"/>
      <c r="C7" s="19"/>
      <c r="D7" s="243" t="s">
        <v>17</v>
      </c>
      <c r="E7" s="19"/>
      <c r="F7" s="19"/>
      <c r="G7" s="19"/>
      <c r="H7" s="19"/>
      <c r="I7" s="19"/>
      <c r="J7" s="19"/>
      <c r="K7" s="237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43" t="s">
        <v>18</v>
      </c>
      <c r="AL7" s="19"/>
      <c r="AM7" s="19"/>
      <c r="AN7" s="237" t="s">
        <v>1</v>
      </c>
      <c r="AO7" s="19"/>
      <c r="AP7" s="19"/>
      <c r="AQ7" s="19"/>
      <c r="AR7" s="17"/>
      <c r="BE7" s="284"/>
      <c r="BS7" s="14" t="s">
        <v>6</v>
      </c>
    </row>
    <row r="8" spans="1:74" s="1" customFormat="1" ht="12" customHeight="1">
      <c r="B8" s="18"/>
      <c r="C8" s="19"/>
      <c r="D8" s="243" t="s">
        <v>19</v>
      </c>
      <c r="E8" s="19"/>
      <c r="F8" s="19"/>
      <c r="G8" s="19"/>
      <c r="H8" s="19"/>
      <c r="I8" s="19"/>
      <c r="J8" s="19"/>
      <c r="K8" s="237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43" t="s">
        <v>21</v>
      </c>
      <c r="AL8" s="19"/>
      <c r="AM8" s="19"/>
      <c r="AN8" s="246" t="s">
        <v>22</v>
      </c>
      <c r="AO8" s="19"/>
      <c r="AP8" s="19"/>
      <c r="AQ8" s="19"/>
      <c r="AR8" s="17"/>
      <c r="BE8" s="284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4"/>
      <c r="BS9" s="14" t="s">
        <v>6</v>
      </c>
    </row>
    <row r="10" spans="1:74" s="1" customFormat="1" ht="12" customHeight="1">
      <c r="B10" s="18"/>
      <c r="C10" s="19"/>
      <c r="D10" s="243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43" t="s">
        <v>24</v>
      </c>
      <c r="AL10" s="19"/>
      <c r="AM10" s="19"/>
      <c r="AN10" s="237" t="s">
        <v>1</v>
      </c>
      <c r="AO10" s="19"/>
      <c r="AP10" s="19"/>
      <c r="AQ10" s="19"/>
      <c r="AR10" s="17"/>
      <c r="BE10" s="284"/>
      <c r="BS10" s="14" t="s">
        <v>6</v>
      </c>
    </row>
    <row r="11" spans="1:74" s="1" customFormat="1" ht="18.399999999999999" customHeight="1">
      <c r="B11" s="18"/>
      <c r="C11" s="19"/>
      <c r="D11" s="19"/>
      <c r="E11" s="237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43" t="s">
        <v>26</v>
      </c>
      <c r="AL11" s="19"/>
      <c r="AM11" s="19"/>
      <c r="AN11" s="237" t="s">
        <v>1</v>
      </c>
      <c r="AO11" s="19"/>
      <c r="AP11" s="19"/>
      <c r="AQ11" s="19"/>
      <c r="AR11" s="17"/>
      <c r="BE11" s="284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4"/>
      <c r="BS12" s="14" t="s">
        <v>6</v>
      </c>
    </row>
    <row r="13" spans="1:74" s="1" customFormat="1" ht="12" customHeight="1">
      <c r="B13" s="18"/>
      <c r="C13" s="19"/>
      <c r="D13" s="243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43" t="s">
        <v>24</v>
      </c>
      <c r="AL13" s="19"/>
      <c r="AM13" s="19"/>
      <c r="AN13" s="238" t="s">
        <v>28</v>
      </c>
      <c r="AO13" s="19"/>
      <c r="AP13" s="19"/>
      <c r="AQ13" s="19"/>
      <c r="AR13" s="17"/>
      <c r="BE13" s="284"/>
      <c r="BS13" s="14" t="s">
        <v>6</v>
      </c>
    </row>
    <row r="14" spans="1:74" ht="12.75">
      <c r="B14" s="18"/>
      <c r="C14" s="19"/>
      <c r="D14" s="19"/>
      <c r="E14" s="289" t="s">
        <v>28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43" t="s">
        <v>26</v>
      </c>
      <c r="AL14" s="19"/>
      <c r="AM14" s="19"/>
      <c r="AN14" s="238" t="s">
        <v>28</v>
      </c>
      <c r="AO14" s="19"/>
      <c r="AP14" s="19"/>
      <c r="AQ14" s="19"/>
      <c r="AR14" s="17"/>
      <c r="BE14" s="284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4"/>
      <c r="BS15" s="14" t="s">
        <v>4</v>
      </c>
    </row>
    <row r="16" spans="1:74" s="1" customFormat="1" ht="12" customHeight="1">
      <c r="B16" s="18"/>
      <c r="C16" s="19"/>
      <c r="D16" s="243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43" t="s">
        <v>24</v>
      </c>
      <c r="AL16" s="19"/>
      <c r="AM16" s="19"/>
      <c r="AN16" s="237" t="s">
        <v>1</v>
      </c>
      <c r="AO16" s="19"/>
      <c r="AP16" s="19"/>
      <c r="AQ16" s="19"/>
      <c r="AR16" s="17"/>
      <c r="BE16" s="284"/>
      <c r="BS16" s="14" t="s">
        <v>4</v>
      </c>
    </row>
    <row r="17" spans="1:71" s="1" customFormat="1" ht="18.399999999999999" customHeight="1">
      <c r="B17" s="18"/>
      <c r="C17" s="19"/>
      <c r="D17" s="19"/>
      <c r="E17" s="237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43" t="s">
        <v>26</v>
      </c>
      <c r="AL17" s="19"/>
      <c r="AM17" s="19"/>
      <c r="AN17" s="237" t="s">
        <v>1</v>
      </c>
      <c r="AO17" s="19"/>
      <c r="AP17" s="19"/>
      <c r="AQ17" s="19"/>
      <c r="AR17" s="17"/>
      <c r="BE17" s="284"/>
      <c r="BS17" s="14" t="s">
        <v>31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4"/>
      <c r="BS18" s="14" t="s">
        <v>6</v>
      </c>
    </row>
    <row r="19" spans="1:71" s="1" customFormat="1" ht="12" customHeight="1">
      <c r="B19" s="18"/>
      <c r="C19" s="19"/>
      <c r="D19" s="243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43" t="s">
        <v>24</v>
      </c>
      <c r="AL19" s="19"/>
      <c r="AM19" s="19"/>
      <c r="AN19" s="237" t="s">
        <v>1</v>
      </c>
      <c r="AO19" s="19"/>
      <c r="AP19" s="19"/>
      <c r="AQ19" s="19"/>
      <c r="AR19" s="17"/>
      <c r="BE19" s="284"/>
      <c r="BS19" s="14" t="s">
        <v>6</v>
      </c>
    </row>
    <row r="20" spans="1:71" s="1" customFormat="1" ht="18.399999999999999" customHeight="1">
      <c r="B20" s="18"/>
      <c r="C20" s="19"/>
      <c r="D20" s="19"/>
      <c r="E20" s="237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43" t="s">
        <v>26</v>
      </c>
      <c r="AL20" s="19"/>
      <c r="AM20" s="19"/>
      <c r="AN20" s="237" t="s">
        <v>1</v>
      </c>
      <c r="AO20" s="19"/>
      <c r="AP20" s="19"/>
      <c r="AQ20" s="19"/>
      <c r="AR20" s="17"/>
      <c r="BE20" s="284"/>
      <c r="BS20" s="14" t="s">
        <v>31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4"/>
    </row>
    <row r="22" spans="1:71" s="1" customFormat="1" ht="12" customHeight="1">
      <c r="B22" s="18"/>
      <c r="C22" s="19"/>
      <c r="D22" s="243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4"/>
    </row>
    <row r="23" spans="1:71" s="1" customFormat="1" ht="16.5" customHeight="1">
      <c r="B23" s="18"/>
      <c r="C23" s="19"/>
      <c r="D23" s="19"/>
      <c r="E23" s="291" t="s">
        <v>1</v>
      </c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19"/>
      <c r="AP23" s="19"/>
      <c r="AQ23" s="19"/>
      <c r="AR23" s="17"/>
      <c r="BE23" s="284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4"/>
    </row>
    <row r="25" spans="1:71" s="1" customFormat="1" ht="6.95" customHeight="1">
      <c r="B25" s="18"/>
      <c r="C25" s="19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19"/>
      <c r="AQ25" s="19"/>
      <c r="AR25" s="17"/>
      <c r="BE25" s="284"/>
    </row>
    <row r="26" spans="1:71" s="1" customFormat="1" ht="14.45" customHeight="1">
      <c r="B26" s="18"/>
      <c r="C26" s="19"/>
      <c r="D26" s="26" t="s">
        <v>35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92">
        <f>ROUND(AG94,2)</f>
        <v>0</v>
      </c>
      <c r="AL26" s="287"/>
      <c r="AM26" s="287"/>
      <c r="AN26" s="287"/>
      <c r="AO26" s="287"/>
      <c r="AP26" s="19"/>
      <c r="AQ26" s="19"/>
      <c r="AR26" s="17"/>
      <c r="BE26" s="284"/>
    </row>
    <row r="27" spans="1:71" s="1" customFormat="1" ht="14.45" customHeight="1">
      <c r="B27" s="18"/>
      <c r="C27" s="19"/>
      <c r="D27" s="26" t="s">
        <v>36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92">
        <f>ROUND(AG112, 2)</f>
        <v>0</v>
      </c>
      <c r="AL27" s="292"/>
      <c r="AM27" s="292"/>
      <c r="AN27" s="292"/>
      <c r="AO27" s="292"/>
      <c r="AP27" s="19"/>
      <c r="AQ27" s="19"/>
      <c r="AR27" s="17"/>
      <c r="BE27" s="284"/>
    </row>
    <row r="28" spans="1:71" s="2" customFormat="1" ht="6.95" customHeight="1">
      <c r="A28" s="245"/>
      <c r="B28" s="27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8"/>
      <c r="BE28" s="284"/>
    </row>
    <row r="29" spans="1:71" s="2" customFormat="1" ht="25.9" customHeight="1">
      <c r="A29" s="245"/>
      <c r="B29" s="27"/>
      <c r="C29" s="242"/>
      <c r="D29" s="29" t="s">
        <v>37</v>
      </c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93">
        <f>ROUND(AK26 + AK27, 2)</f>
        <v>0</v>
      </c>
      <c r="AL29" s="294"/>
      <c r="AM29" s="294"/>
      <c r="AN29" s="294"/>
      <c r="AO29" s="294"/>
      <c r="AP29" s="242"/>
      <c r="AQ29" s="242"/>
      <c r="AR29" s="28"/>
      <c r="BE29" s="284"/>
    </row>
    <row r="30" spans="1:71" s="2" customFormat="1" ht="6.95" customHeight="1">
      <c r="A30" s="245"/>
      <c r="B30" s="27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8"/>
      <c r="BE30" s="284"/>
    </row>
    <row r="31" spans="1:71" s="2" customFormat="1" ht="12.75">
      <c r="A31" s="245"/>
      <c r="B31" s="27"/>
      <c r="C31" s="242"/>
      <c r="D31" s="242"/>
      <c r="E31" s="242"/>
      <c r="F31" s="242"/>
      <c r="G31" s="242"/>
      <c r="H31" s="242"/>
      <c r="I31" s="242"/>
      <c r="J31" s="242"/>
      <c r="K31" s="242"/>
      <c r="L31" s="295" t="s">
        <v>38</v>
      </c>
      <c r="M31" s="295"/>
      <c r="N31" s="295"/>
      <c r="O31" s="295"/>
      <c r="P31" s="295"/>
      <c r="Q31" s="242"/>
      <c r="R31" s="242"/>
      <c r="S31" s="242"/>
      <c r="T31" s="242"/>
      <c r="U31" s="242"/>
      <c r="V31" s="242"/>
      <c r="W31" s="295" t="s">
        <v>39</v>
      </c>
      <c r="X31" s="295"/>
      <c r="Y31" s="295"/>
      <c r="Z31" s="295"/>
      <c r="AA31" s="295"/>
      <c r="AB31" s="295"/>
      <c r="AC31" s="295"/>
      <c r="AD31" s="295"/>
      <c r="AE31" s="295"/>
      <c r="AF31" s="242"/>
      <c r="AG31" s="242"/>
      <c r="AH31" s="242"/>
      <c r="AI31" s="242"/>
      <c r="AJ31" s="242"/>
      <c r="AK31" s="295" t="s">
        <v>40</v>
      </c>
      <c r="AL31" s="295"/>
      <c r="AM31" s="295"/>
      <c r="AN31" s="295"/>
      <c r="AO31" s="295"/>
      <c r="AP31" s="242"/>
      <c r="AQ31" s="242"/>
      <c r="AR31" s="28"/>
      <c r="BE31" s="284"/>
    </row>
    <row r="32" spans="1:71" s="3" customFormat="1" ht="14.45" customHeight="1">
      <c r="B32" s="30"/>
      <c r="C32" s="233"/>
      <c r="D32" s="243" t="s">
        <v>41</v>
      </c>
      <c r="E32" s="233"/>
      <c r="F32" s="243" t="s">
        <v>42</v>
      </c>
      <c r="G32" s="233"/>
      <c r="H32" s="233"/>
      <c r="I32" s="233"/>
      <c r="J32" s="233"/>
      <c r="K32" s="233"/>
      <c r="L32" s="268">
        <v>0.2</v>
      </c>
      <c r="M32" s="267"/>
      <c r="N32" s="267"/>
      <c r="O32" s="267"/>
      <c r="P32" s="267"/>
      <c r="Q32" s="233"/>
      <c r="R32" s="233"/>
      <c r="S32" s="233"/>
      <c r="T32" s="233"/>
      <c r="U32" s="233"/>
      <c r="V32" s="233"/>
      <c r="W32" s="266">
        <f>ROUND(AZ94 + SUM(CD112:CD116), 2)</f>
        <v>0</v>
      </c>
      <c r="X32" s="267"/>
      <c r="Y32" s="267"/>
      <c r="Z32" s="267"/>
      <c r="AA32" s="267"/>
      <c r="AB32" s="267"/>
      <c r="AC32" s="267"/>
      <c r="AD32" s="267"/>
      <c r="AE32" s="267"/>
      <c r="AF32" s="233"/>
      <c r="AG32" s="233"/>
      <c r="AH32" s="233"/>
      <c r="AI32" s="233"/>
      <c r="AJ32" s="233"/>
      <c r="AK32" s="266">
        <f>ROUND(AV94 + SUM(BY112:BY116), 2)</f>
        <v>0</v>
      </c>
      <c r="AL32" s="267"/>
      <c r="AM32" s="267"/>
      <c r="AN32" s="267"/>
      <c r="AO32" s="267"/>
      <c r="AP32" s="233"/>
      <c r="AQ32" s="233"/>
      <c r="AR32" s="31"/>
      <c r="BE32" s="285"/>
    </row>
    <row r="33" spans="1:57" s="3" customFormat="1" ht="14.45" customHeight="1">
      <c r="B33" s="30"/>
      <c r="C33" s="233"/>
      <c r="D33" s="233"/>
      <c r="E33" s="233"/>
      <c r="F33" s="243" t="s">
        <v>43</v>
      </c>
      <c r="G33" s="233"/>
      <c r="H33" s="233"/>
      <c r="I33" s="233"/>
      <c r="J33" s="233"/>
      <c r="K33" s="233"/>
      <c r="L33" s="268">
        <v>0.2</v>
      </c>
      <c r="M33" s="267"/>
      <c r="N33" s="267"/>
      <c r="O33" s="267"/>
      <c r="P33" s="267"/>
      <c r="Q33" s="233"/>
      <c r="R33" s="233"/>
      <c r="S33" s="233"/>
      <c r="T33" s="233"/>
      <c r="U33" s="233"/>
      <c r="V33" s="233"/>
      <c r="W33" s="266">
        <f>ROUND(BA94 + SUM(CE112:CE116), 2)</f>
        <v>0</v>
      </c>
      <c r="X33" s="267"/>
      <c r="Y33" s="267"/>
      <c r="Z33" s="267"/>
      <c r="AA33" s="267"/>
      <c r="AB33" s="267"/>
      <c r="AC33" s="267"/>
      <c r="AD33" s="267"/>
      <c r="AE33" s="267"/>
      <c r="AF33" s="233"/>
      <c r="AG33" s="233"/>
      <c r="AH33" s="233"/>
      <c r="AI33" s="233"/>
      <c r="AJ33" s="233"/>
      <c r="AK33" s="266">
        <f>ROUND(AW94 + SUM(BZ112:BZ116), 2)</f>
        <v>0</v>
      </c>
      <c r="AL33" s="267"/>
      <c r="AM33" s="267"/>
      <c r="AN33" s="267"/>
      <c r="AO33" s="267"/>
      <c r="AP33" s="233"/>
      <c r="AQ33" s="233"/>
      <c r="AR33" s="31"/>
      <c r="BE33" s="285"/>
    </row>
    <row r="34" spans="1:57" s="3" customFormat="1" ht="14.45" hidden="1" customHeight="1">
      <c r="B34" s="30"/>
      <c r="C34" s="233"/>
      <c r="D34" s="233"/>
      <c r="E34" s="233"/>
      <c r="F34" s="243" t="s">
        <v>44</v>
      </c>
      <c r="G34" s="233"/>
      <c r="H34" s="233"/>
      <c r="I34" s="233"/>
      <c r="J34" s="233"/>
      <c r="K34" s="233"/>
      <c r="L34" s="268">
        <v>0.2</v>
      </c>
      <c r="M34" s="267"/>
      <c r="N34" s="267"/>
      <c r="O34" s="267"/>
      <c r="P34" s="267"/>
      <c r="Q34" s="233"/>
      <c r="R34" s="233"/>
      <c r="S34" s="233"/>
      <c r="T34" s="233"/>
      <c r="U34" s="233"/>
      <c r="V34" s="233"/>
      <c r="W34" s="266">
        <f>ROUND(BB94 + SUM(CF112:CF116), 2)</f>
        <v>0</v>
      </c>
      <c r="X34" s="267"/>
      <c r="Y34" s="267"/>
      <c r="Z34" s="267"/>
      <c r="AA34" s="267"/>
      <c r="AB34" s="267"/>
      <c r="AC34" s="267"/>
      <c r="AD34" s="267"/>
      <c r="AE34" s="267"/>
      <c r="AF34" s="233"/>
      <c r="AG34" s="233"/>
      <c r="AH34" s="233"/>
      <c r="AI34" s="233"/>
      <c r="AJ34" s="233"/>
      <c r="AK34" s="266">
        <v>0</v>
      </c>
      <c r="AL34" s="267"/>
      <c r="AM34" s="267"/>
      <c r="AN34" s="267"/>
      <c r="AO34" s="267"/>
      <c r="AP34" s="233"/>
      <c r="AQ34" s="233"/>
      <c r="AR34" s="31"/>
      <c r="BE34" s="285"/>
    </row>
    <row r="35" spans="1:57" s="3" customFormat="1" ht="14.45" hidden="1" customHeight="1">
      <c r="B35" s="30"/>
      <c r="C35" s="233"/>
      <c r="D35" s="233"/>
      <c r="E35" s="233"/>
      <c r="F35" s="243" t="s">
        <v>45</v>
      </c>
      <c r="G35" s="233"/>
      <c r="H35" s="233"/>
      <c r="I35" s="233"/>
      <c r="J35" s="233"/>
      <c r="K35" s="233"/>
      <c r="L35" s="268">
        <v>0.2</v>
      </c>
      <c r="M35" s="267"/>
      <c r="N35" s="267"/>
      <c r="O35" s="267"/>
      <c r="P35" s="267"/>
      <c r="Q35" s="233"/>
      <c r="R35" s="233"/>
      <c r="S35" s="233"/>
      <c r="T35" s="233"/>
      <c r="U35" s="233"/>
      <c r="V35" s="233"/>
      <c r="W35" s="266">
        <f>ROUND(BC94 + SUM(CG112:CG116), 2)</f>
        <v>0</v>
      </c>
      <c r="X35" s="267"/>
      <c r="Y35" s="267"/>
      <c r="Z35" s="267"/>
      <c r="AA35" s="267"/>
      <c r="AB35" s="267"/>
      <c r="AC35" s="267"/>
      <c r="AD35" s="267"/>
      <c r="AE35" s="267"/>
      <c r="AF35" s="233"/>
      <c r="AG35" s="233"/>
      <c r="AH35" s="233"/>
      <c r="AI35" s="233"/>
      <c r="AJ35" s="233"/>
      <c r="AK35" s="266">
        <v>0</v>
      </c>
      <c r="AL35" s="267"/>
      <c r="AM35" s="267"/>
      <c r="AN35" s="267"/>
      <c r="AO35" s="267"/>
      <c r="AP35" s="233"/>
      <c r="AQ35" s="233"/>
      <c r="AR35" s="31"/>
    </row>
    <row r="36" spans="1:57" s="3" customFormat="1" ht="14.45" hidden="1" customHeight="1">
      <c r="B36" s="30"/>
      <c r="C36" s="233"/>
      <c r="D36" s="233"/>
      <c r="E36" s="233"/>
      <c r="F36" s="243" t="s">
        <v>46</v>
      </c>
      <c r="G36" s="233"/>
      <c r="H36" s="233"/>
      <c r="I36" s="233"/>
      <c r="J36" s="233"/>
      <c r="K36" s="233"/>
      <c r="L36" s="268">
        <v>0</v>
      </c>
      <c r="M36" s="267"/>
      <c r="N36" s="267"/>
      <c r="O36" s="267"/>
      <c r="P36" s="267"/>
      <c r="Q36" s="233"/>
      <c r="R36" s="233"/>
      <c r="S36" s="233"/>
      <c r="T36" s="233"/>
      <c r="U36" s="233"/>
      <c r="V36" s="233"/>
      <c r="W36" s="266">
        <f>ROUND(BD94 + SUM(CH112:CH116), 2)</f>
        <v>0</v>
      </c>
      <c r="X36" s="267"/>
      <c r="Y36" s="267"/>
      <c r="Z36" s="267"/>
      <c r="AA36" s="267"/>
      <c r="AB36" s="267"/>
      <c r="AC36" s="267"/>
      <c r="AD36" s="267"/>
      <c r="AE36" s="267"/>
      <c r="AF36" s="233"/>
      <c r="AG36" s="233"/>
      <c r="AH36" s="233"/>
      <c r="AI36" s="233"/>
      <c r="AJ36" s="233"/>
      <c r="AK36" s="266">
        <v>0</v>
      </c>
      <c r="AL36" s="267"/>
      <c r="AM36" s="267"/>
      <c r="AN36" s="267"/>
      <c r="AO36" s="267"/>
      <c r="AP36" s="233"/>
      <c r="AQ36" s="233"/>
      <c r="AR36" s="31"/>
    </row>
    <row r="37" spans="1:57" s="2" customFormat="1" ht="6.95" customHeight="1">
      <c r="A37" s="245"/>
      <c r="B37" s="27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8"/>
      <c r="BE37" s="245"/>
    </row>
    <row r="38" spans="1:57" s="2" customFormat="1" ht="25.9" customHeight="1">
      <c r="A38" s="245"/>
      <c r="B38" s="27"/>
      <c r="C38" s="32"/>
      <c r="D38" s="33" t="s">
        <v>47</v>
      </c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34" t="s">
        <v>48</v>
      </c>
      <c r="U38" s="234"/>
      <c r="V38" s="234"/>
      <c r="W38" s="234"/>
      <c r="X38" s="272" t="s">
        <v>49</v>
      </c>
      <c r="Y38" s="270"/>
      <c r="Z38" s="270"/>
      <c r="AA38" s="270"/>
      <c r="AB38" s="270"/>
      <c r="AC38" s="234"/>
      <c r="AD38" s="234"/>
      <c r="AE38" s="234"/>
      <c r="AF38" s="234"/>
      <c r="AG38" s="234"/>
      <c r="AH38" s="234"/>
      <c r="AI38" s="234"/>
      <c r="AJ38" s="234"/>
      <c r="AK38" s="269">
        <f>SUM(AK29:AK36)</f>
        <v>0</v>
      </c>
      <c r="AL38" s="270"/>
      <c r="AM38" s="270"/>
      <c r="AN38" s="270"/>
      <c r="AO38" s="271"/>
      <c r="AP38" s="32"/>
      <c r="AQ38" s="32"/>
      <c r="AR38" s="28"/>
      <c r="BE38" s="245"/>
    </row>
    <row r="39" spans="1:57" s="2" customFormat="1" ht="6.95" customHeight="1">
      <c r="A39" s="245"/>
      <c r="B39" s="27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8"/>
      <c r="BE39" s="245"/>
    </row>
    <row r="40" spans="1:57" s="2" customFormat="1" ht="14.45" customHeight="1">
      <c r="A40" s="245"/>
      <c r="B40" s="27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8"/>
      <c r="BE40" s="245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35"/>
      <c r="C49" s="36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51</v>
      </c>
      <c r="AI49" s="38"/>
      <c r="AJ49" s="38"/>
      <c r="AK49" s="38"/>
      <c r="AL49" s="38"/>
      <c r="AM49" s="38"/>
      <c r="AN49" s="38"/>
      <c r="AO49" s="38"/>
      <c r="AP49" s="36"/>
      <c r="AQ49" s="36"/>
      <c r="AR49" s="39"/>
    </row>
    <row r="50" spans="1:57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245"/>
      <c r="B60" s="27"/>
      <c r="C60" s="242"/>
      <c r="D60" s="40" t="s">
        <v>52</v>
      </c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40" t="s">
        <v>53</v>
      </c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40" t="s">
        <v>52</v>
      </c>
      <c r="AI60" s="240"/>
      <c r="AJ60" s="240"/>
      <c r="AK60" s="240"/>
      <c r="AL60" s="240"/>
      <c r="AM60" s="40" t="s">
        <v>53</v>
      </c>
      <c r="AN60" s="240"/>
      <c r="AO60" s="240"/>
      <c r="AP60" s="242"/>
      <c r="AQ60" s="242"/>
      <c r="AR60" s="28"/>
      <c r="BE60" s="245"/>
    </row>
    <row r="61" spans="1:57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245"/>
      <c r="B64" s="27"/>
      <c r="C64" s="242"/>
      <c r="D64" s="37" t="s">
        <v>54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7" t="s">
        <v>55</v>
      </c>
      <c r="AI64" s="41"/>
      <c r="AJ64" s="41"/>
      <c r="AK64" s="41"/>
      <c r="AL64" s="41"/>
      <c r="AM64" s="41"/>
      <c r="AN64" s="41"/>
      <c r="AO64" s="41"/>
      <c r="AP64" s="242"/>
      <c r="AQ64" s="242"/>
      <c r="AR64" s="28"/>
      <c r="BE64" s="245"/>
    </row>
    <row r="65" spans="1:57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245"/>
      <c r="B75" s="27"/>
      <c r="C75" s="242"/>
      <c r="D75" s="40" t="s">
        <v>52</v>
      </c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40" t="s">
        <v>53</v>
      </c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40" t="s">
        <v>52</v>
      </c>
      <c r="AI75" s="240"/>
      <c r="AJ75" s="240"/>
      <c r="AK75" s="240"/>
      <c r="AL75" s="240"/>
      <c r="AM75" s="40" t="s">
        <v>53</v>
      </c>
      <c r="AN75" s="240"/>
      <c r="AO75" s="240"/>
      <c r="AP75" s="242"/>
      <c r="AQ75" s="242"/>
      <c r="AR75" s="28"/>
      <c r="BE75" s="245"/>
    </row>
    <row r="76" spans="1:57" s="2" customFormat="1">
      <c r="A76" s="245"/>
      <c r="B76" s="27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8"/>
      <c r="BE76" s="245"/>
    </row>
    <row r="77" spans="1:57" s="2" customFormat="1" ht="6.95" customHeight="1">
      <c r="A77" s="245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45"/>
    </row>
    <row r="81" spans="1:91" s="2" customFormat="1" ht="6.95" customHeight="1">
      <c r="A81" s="245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  <c r="BE81" s="245"/>
    </row>
    <row r="82" spans="1:91" s="2" customFormat="1" ht="24.95" customHeight="1">
      <c r="A82" s="245"/>
      <c r="B82" s="27"/>
      <c r="C82" s="20" t="s">
        <v>56</v>
      </c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8"/>
      <c r="BE82" s="245"/>
    </row>
    <row r="83" spans="1:91" s="2" customFormat="1" ht="6.95" customHeight="1">
      <c r="A83" s="245"/>
      <c r="B83" s="27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8"/>
      <c r="BE83" s="245"/>
    </row>
    <row r="84" spans="1:91" s="4" customFormat="1" ht="12" customHeight="1">
      <c r="B84" s="46"/>
      <c r="C84" s="243" t="s">
        <v>12</v>
      </c>
      <c r="D84" s="236"/>
      <c r="E84" s="236"/>
      <c r="F84" s="236"/>
      <c r="G84" s="236"/>
      <c r="H84" s="236"/>
      <c r="I84" s="236"/>
      <c r="J84" s="236"/>
      <c r="K84" s="236"/>
      <c r="L84" s="236" t="str">
        <f>K5</f>
        <v>20202080</v>
      </c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47"/>
    </row>
    <row r="85" spans="1:91" s="5" customFormat="1" ht="36.950000000000003" customHeight="1">
      <c r="B85" s="48"/>
      <c r="C85" s="49" t="s">
        <v>15</v>
      </c>
      <c r="D85" s="241"/>
      <c r="E85" s="241"/>
      <c r="F85" s="241"/>
      <c r="G85" s="241"/>
      <c r="H85" s="241"/>
      <c r="I85" s="241"/>
      <c r="J85" s="241"/>
      <c r="K85" s="241"/>
      <c r="L85" s="279" t="str">
        <f>K6</f>
        <v>Park Dunajská - Bratislava ( rev. 1 )</v>
      </c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  <c r="AN85" s="280"/>
      <c r="AO85" s="280"/>
      <c r="AP85" s="241"/>
      <c r="AQ85" s="241"/>
      <c r="AR85" s="50"/>
    </row>
    <row r="86" spans="1:91" s="2" customFormat="1" ht="6.95" customHeight="1">
      <c r="A86" s="245"/>
      <c r="B86" s="27"/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8"/>
      <c r="BE86" s="245"/>
    </row>
    <row r="87" spans="1:91" s="2" customFormat="1" ht="12" customHeight="1">
      <c r="A87" s="245"/>
      <c r="B87" s="27"/>
      <c r="C87" s="243" t="s">
        <v>19</v>
      </c>
      <c r="D87" s="242"/>
      <c r="E87" s="242"/>
      <c r="F87" s="242"/>
      <c r="G87" s="242"/>
      <c r="H87" s="242"/>
      <c r="I87" s="242"/>
      <c r="J87" s="242"/>
      <c r="K87" s="242"/>
      <c r="L87" s="51" t="str">
        <f>IF(K8="","",K8)</f>
        <v>k. ú. Staré Mesto, 8667/2</v>
      </c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3" t="s">
        <v>21</v>
      </c>
      <c r="AJ87" s="242"/>
      <c r="AK87" s="242"/>
      <c r="AL87" s="242"/>
      <c r="AM87" s="276" t="str">
        <f>IF(AN8= "","",AN8)</f>
        <v>8. 11. 2020</v>
      </c>
      <c r="AN87" s="276"/>
      <c r="AO87" s="242"/>
      <c r="AP87" s="242"/>
      <c r="AQ87" s="242"/>
      <c r="AR87" s="28"/>
      <c r="BE87" s="245"/>
    </row>
    <row r="88" spans="1:91" s="2" customFormat="1" ht="6.95" customHeight="1">
      <c r="A88" s="245"/>
      <c r="B88" s="27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242"/>
      <c r="AO88" s="242"/>
      <c r="AP88" s="242"/>
      <c r="AQ88" s="242"/>
      <c r="AR88" s="28"/>
      <c r="BE88" s="245"/>
    </row>
    <row r="89" spans="1:91" s="2" customFormat="1" ht="25.7" customHeight="1">
      <c r="A89" s="245"/>
      <c r="B89" s="27"/>
      <c r="C89" s="243" t="s">
        <v>23</v>
      </c>
      <c r="D89" s="242"/>
      <c r="E89" s="242"/>
      <c r="F89" s="242"/>
      <c r="G89" s="242"/>
      <c r="H89" s="242"/>
      <c r="I89" s="242"/>
      <c r="J89" s="242"/>
      <c r="K89" s="242"/>
      <c r="L89" s="236" t="str">
        <f>IF(E11= "","",E11)</f>
        <v>Hlavné mesto Slovenskej republiky Bratislava</v>
      </c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3" t="s">
        <v>29</v>
      </c>
      <c r="AJ89" s="242"/>
      <c r="AK89" s="242"/>
      <c r="AL89" s="242"/>
      <c r="AM89" s="277" t="str">
        <f>IF(E17="","",E17)</f>
        <v>Guldan Architects - Ing. Eugen Guldan, PhD.</v>
      </c>
      <c r="AN89" s="278"/>
      <c r="AO89" s="278"/>
      <c r="AP89" s="278"/>
      <c r="AQ89" s="242"/>
      <c r="AR89" s="28"/>
      <c r="AS89" s="260" t="s">
        <v>57</v>
      </c>
      <c r="AT89" s="261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45"/>
    </row>
    <row r="90" spans="1:91" s="2" customFormat="1" ht="15.2" customHeight="1">
      <c r="A90" s="245"/>
      <c r="B90" s="27"/>
      <c r="C90" s="243" t="s">
        <v>27</v>
      </c>
      <c r="D90" s="242"/>
      <c r="E90" s="242"/>
      <c r="F90" s="242"/>
      <c r="G90" s="242"/>
      <c r="H90" s="242"/>
      <c r="I90" s="242"/>
      <c r="J90" s="242"/>
      <c r="K90" s="242"/>
      <c r="L90" s="236" t="str">
        <f>IF(E14= "Vyplň údaj","",E14)</f>
        <v/>
      </c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3" t="s">
        <v>32</v>
      </c>
      <c r="AJ90" s="242"/>
      <c r="AK90" s="242"/>
      <c r="AL90" s="242"/>
      <c r="AM90" s="277" t="str">
        <f>IF(E20="","",E20)</f>
        <v>Ing. Hornok</v>
      </c>
      <c r="AN90" s="278"/>
      <c r="AO90" s="278"/>
      <c r="AP90" s="278"/>
      <c r="AQ90" s="242"/>
      <c r="AR90" s="28"/>
      <c r="AS90" s="262"/>
      <c r="AT90" s="263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45"/>
    </row>
    <row r="91" spans="1:91" s="2" customFormat="1" ht="10.9" customHeight="1">
      <c r="A91" s="245"/>
      <c r="B91" s="27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8"/>
      <c r="AS91" s="264"/>
      <c r="AT91" s="265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245"/>
    </row>
    <row r="92" spans="1:91" s="2" customFormat="1" ht="29.25" customHeight="1">
      <c r="A92" s="245"/>
      <c r="B92" s="27"/>
      <c r="C92" s="296" t="s">
        <v>58</v>
      </c>
      <c r="D92" s="275"/>
      <c r="E92" s="275"/>
      <c r="F92" s="275"/>
      <c r="G92" s="275"/>
      <c r="H92" s="58"/>
      <c r="I92" s="281" t="s">
        <v>59</v>
      </c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4" t="s">
        <v>60</v>
      </c>
      <c r="AH92" s="275"/>
      <c r="AI92" s="275"/>
      <c r="AJ92" s="275"/>
      <c r="AK92" s="275"/>
      <c r="AL92" s="275"/>
      <c r="AM92" s="275"/>
      <c r="AN92" s="281" t="s">
        <v>61</v>
      </c>
      <c r="AO92" s="275"/>
      <c r="AP92" s="282"/>
      <c r="AQ92" s="59" t="s">
        <v>62</v>
      </c>
      <c r="AR92" s="28"/>
      <c r="AS92" s="60" t="s">
        <v>63</v>
      </c>
      <c r="AT92" s="61" t="s">
        <v>64</v>
      </c>
      <c r="AU92" s="61" t="s">
        <v>65</v>
      </c>
      <c r="AV92" s="61" t="s">
        <v>66</v>
      </c>
      <c r="AW92" s="61" t="s">
        <v>67</v>
      </c>
      <c r="AX92" s="61" t="s">
        <v>68</v>
      </c>
      <c r="AY92" s="61" t="s">
        <v>69</v>
      </c>
      <c r="AZ92" s="61" t="s">
        <v>70</v>
      </c>
      <c r="BA92" s="61" t="s">
        <v>71</v>
      </c>
      <c r="BB92" s="61" t="s">
        <v>72</v>
      </c>
      <c r="BC92" s="61" t="s">
        <v>73</v>
      </c>
      <c r="BD92" s="62" t="s">
        <v>74</v>
      </c>
      <c r="BE92" s="245"/>
    </row>
    <row r="93" spans="1:91" s="2" customFormat="1" ht="10.9" customHeight="1">
      <c r="A93" s="245"/>
      <c r="B93" s="27"/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8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245"/>
    </row>
    <row r="94" spans="1:91" s="6" customFormat="1" ht="32.450000000000003" customHeight="1">
      <c r="B94" s="66"/>
      <c r="C94" s="67" t="s">
        <v>75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97">
        <f>ROUND(AG95+AG107,2)</f>
        <v>0</v>
      </c>
      <c r="AH94" s="297"/>
      <c r="AI94" s="297"/>
      <c r="AJ94" s="297"/>
      <c r="AK94" s="297"/>
      <c r="AL94" s="297"/>
      <c r="AM94" s="297"/>
      <c r="AN94" s="253">
        <f t="shared" ref="AN94:AN110" si="0">SUM(AG94,AT94)</f>
        <v>0</v>
      </c>
      <c r="AO94" s="253"/>
      <c r="AP94" s="253"/>
      <c r="AQ94" s="69" t="s">
        <v>1</v>
      </c>
      <c r="AR94" s="70"/>
      <c r="AS94" s="71">
        <f>ROUND(AS95+AS107,2)</f>
        <v>0</v>
      </c>
      <c r="AT94" s="72">
        <f t="shared" ref="AT94:AT110" si="1">ROUND(SUM(AV94:AW94),2)</f>
        <v>0</v>
      </c>
      <c r="AU94" s="73">
        <f>ROUND(AU95+AU107,5)</f>
        <v>0</v>
      </c>
      <c r="AV94" s="72">
        <f>ROUND(AZ94*L32,2)</f>
        <v>0</v>
      </c>
      <c r="AW94" s="72">
        <f>ROUND(BA94*L33,2)</f>
        <v>0</v>
      </c>
      <c r="AX94" s="72">
        <f>ROUND(BB94*L32,2)</f>
        <v>0</v>
      </c>
      <c r="AY94" s="72">
        <f>ROUND(BC94*L33,2)</f>
        <v>0</v>
      </c>
      <c r="AZ94" s="72">
        <f>ROUND(AZ95+AZ107,2)</f>
        <v>0</v>
      </c>
      <c r="BA94" s="72">
        <f>ROUND(BA95+BA107,2)</f>
        <v>0</v>
      </c>
      <c r="BB94" s="72">
        <f>ROUND(BB95+BB107,2)</f>
        <v>0</v>
      </c>
      <c r="BC94" s="72">
        <f>ROUND(BC95+BC107,2)</f>
        <v>0</v>
      </c>
      <c r="BD94" s="74">
        <f>ROUND(BD95+BD107,2)</f>
        <v>0</v>
      </c>
      <c r="BS94" s="75" t="s">
        <v>76</v>
      </c>
      <c r="BT94" s="75" t="s">
        <v>77</v>
      </c>
      <c r="BU94" s="76" t="s">
        <v>78</v>
      </c>
      <c r="BV94" s="75" t="s">
        <v>79</v>
      </c>
      <c r="BW94" s="75" t="s">
        <v>5</v>
      </c>
      <c r="BX94" s="75" t="s">
        <v>80</v>
      </c>
      <c r="CL94" s="75" t="s">
        <v>1</v>
      </c>
    </row>
    <row r="95" spans="1:91" s="7" customFormat="1" ht="16.5" customHeight="1">
      <c r="B95" s="77"/>
      <c r="C95" s="78"/>
      <c r="D95" s="256" t="s">
        <v>81</v>
      </c>
      <c r="E95" s="256"/>
      <c r="F95" s="256"/>
      <c r="G95" s="256"/>
      <c r="H95" s="256"/>
      <c r="I95" s="232"/>
      <c r="J95" s="256" t="s">
        <v>82</v>
      </c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9">
        <f>ROUND(SUM(AG96:AG106),2)</f>
        <v>0</v>
      </c>
      <c r="AH95" s="258"/>
      <c r="AI95" s="258"/>
      <c r="AJ95" s="258"/>
      <c r="AK95" s="258"/>
      <c r="AL95" s="258"/>
      <c r="AM95" s="258"/>
      <c r="AN95" s="257">
        <f t="shared" si="0"/>
        <v>0</v>
      </c>
      <c r="AO95" s="258"/>
      <c r="AP95" s="258"/>
      <c r="AQ95" s="79" t="s">
        <v>83</v>
      </c>
      <c r="AR95" s="80"/>
      <c r="AS95" s="81">
        <f>ROUND(SUM(AS96:AS106),2)</f>
        <v>0</v>
      </c>
      <c r="AT95" s="82">
        <f t="shared" si="1"/>
        <v>0</v>
      </c>
      <c r="AU95" s="83">
        <f>ROUND(SUM(AU96:AU106),5)</f>
        <v>0</v>
      </c>
      <c r="AV95" s="82">
        <f>ROUND(AZ95*L32,2)</f>
        <v>0</v>
      </c>
      <c r="AW95" s="82">
        <f>ROUND(BA95*L33,2)</f>
        <v>0</v>
      </c>
      <c r="AX95" s="82">
        <f>ROUND(BB95*L32,2)</f>
        <v>0</v>
      </c>
      <c r="AY95" s="82">
        <f>ROUND(BC95*L33,2)</f>
        <v>0</v>
      </c>
      <c r="AZ95" s="82">
        <f>ROUND(SUM(AZ96:AZ106),2)</f>
        <v>0</v>
      </c>
      <c r="BA95" s="82">
        <f>ROUND(SUM(BA96:BA106),2)</f>
        <v>0</v>
      </c>
      <c r="BB95" s="82">
        <f>ROUND(SUM(BB96:BB106),2)</f>
        <v>0</v>
      </c>
      <c r="BC95" s="82">
        <f>ROUND(SUM(BC96:BC106),2)</f>
        <v>0</v>
      </c>
      <c r="BD95" s="84">
        <f>ROUND(SUM(BD96:BD106),2)</f>
        <v>0</v>
      </c>
      <c r="BS95" s="85" t="s">
        <v>76</v>
      </c>
      <c r="BT95" s="85" t="s">
        <v>84</v>
      </c>
      <c r="BU95" s="85" t="s">
        <v>78</v>
      </c>
      <c r="BV95" s="85" t="s">
        <v>79</v>
      </c>
      <c r="BW95" s="85" t="s">
        <v>85</v>
      </c>
      <c r="BX95" s="85" t="s">
        <v>5</v>
      </c>
      <c r="CL95" s="85" t="s">
        <v>1</v>
      </c>
      <c r="CM95" s="85" t="s">
        <v>77</v>
      </c>
    </row>
    <row r="96" spans="1:91" s="4" customFormat="1" ht="16.5" customHeight="1">
      <c r="A96" s="86" t="s">
        <v>86</v>
      </c>
      <c r="B96" s="46"/>
      <c r="C96" s="231"/>
      <c r="D96" s="231"/>
      <c r="E96" s="255" t="s">
        <v>87</v>
      </c>
      <c r="F96" s="255"/>
      <c r="G96" s="255"/>
      <c r="H96" s="255"/>
      <c r="I96" s="255"/>
      <c r="J96" s="231"/>
      <c r="K96" s="255" t="s">
        <v>88</v>
      </c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48">
        <f>'SO-01 - Vstupná brána a n...'!J34</f>
        <v>0</v>
      </c>
      <c r="AH96" s="254"/>
      <c r="AI96" s="254"/>
      <c r="AJ96" s="254"/>
      <c r="AK96" s="254"/>
      <c r="AL96" s="254"/>
      <c r="AM96" s="254"/>
      <c r="AN96" s="248">
        <f t="shared" si="0"/>
        <v>0</v>
      </c>
      <c r="AO96" s="254"/>
      <c r="AP96" s="254"/>
      <c r="AQ96" s="87" t="s">
        <v>89</v>
      </c>
      <c r="AR96" s="47"/>
      <c r="AS96" s="88">
        <v>0</v>
      </c>
      <c r="AT96" s="89">
        <f t="shared" si="1"/>
        <v>0</v>
      </c>
      <c r="AU96" s="90">
        <f>'SO-01 - Vstupná brána a n...'!P137</f>
        <v>0</v>
      </c>
      <c r="AV96" s="89">
        <f>'SO-01 - Vstupná brána a n...'!J37</f>
        <v>0</v>
      </c>
      <c r="AW96" s="89">
        <f>'SO-01 - Vstupná brána a n...'!J38</f>
        <v>0</v>
      </c>
      <c r="AX96" s="89">
        <f>'SO-01 - Vstupná brána a n...'!J39</f>
        <v>0</v>
      </c>
      <c r="AY96" s="89">
        <f>'SO-01 - Vstupná brána a n...'!J40</f>
        <v>0</v>
      </c>
      <c r="AZ96" s="89">
        <f>'SO-01 - Vstupná brána a n...'!F37</f>
        <v>0</v>
      </c>
      <c r="BA96" s="89">
        <f>'SO-01 - Vstupná brána a n...'!F38</f>
        <v>0</v>
      </c>
      <c r="BB96" s="89">
        <f>'SO-01 - Vstupná brána a n...'!F39</f>
        <v>0</v>
      </c>
      <c r="BC96" s="89">
        <f>'SO-01 - Vstupná brána a n...'!F40</f>
        <v>0</v>
      </c>
      <c r="BD96" s="91">
        <f>'SO-01 - Vstupná brána a n...'!F41</f>
        <v>0</v>
      </c>
      <c r="BT96" s="247" t="s">
        <v>90</v>
      </c>
      <c r="BV96" s="247" t="s">
        <v>79</v>
      </c>
      <c r="BW96" s="247" t="s">
        <v>91</v>
      </c>
      <c r="BX96" s="247" t="s">
        <v>85</v>
      </c>
      <c r="CL96" s="247" t="s">
        <v>1</v>
      </c>
    </row>
    <row r="97" spans="1:91" s="4" customFormat="1" ht="16.5" customHeight="1">
      <c r="A97" s="86" t="s">
        <v>86</v>
      </c>
      <c r="B97" s="46"/>
      <c r="C97" s="231"/>
      <c r="D97" s="231"/>
      <c r="E97" s="255" t="s">
        <v>92</v>
      </c>
      <c r="F97" s="255"/>
      <c r="G97" s="255"/>
      <c r="H97" s="255"/>
      <c r="I97" s="255"/>
      <c r="J97" s="231"/>
      <c r="K97" s="255" t="s">
        <v>93</v>
      </c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48">
        <f>'SO-02 - Spevnené plochy'!J34</f>
        <v>0</v>
      </c>
      <c r="AH97" s="254"/>
      <c r="AI97" s="254"/>
      <c r="AJ97" s="254"/>
      <c r="AK97" s="254"/>
      <c r="AL97" s="254"/>
      <c r="AM97" s="254"/>
      <c r="AN97" s="248">
        <f t="shared" si="0"/>
        <v>0</v>
      </c>
      <c r="AO97" s="254"/>
      <c r="AP97" s="254"/>
      <c r="AQ97" s="87" t="s">
        <v>89</v>
      </c>
      <c r="AR97" s="47"/>
      <c r="AS97" s="88">
        <v>0</v>
      </c>
      <c r="AT97" s="89">
        <f t="shared" si="1"/>
        <v>0</v>
      </c>
      <c r="AU97" s="90">
        <f>'SO-02 - Spevnené plochy'!P139</f>
        <v>0</v>
      </c>
      <c r="AV97" s="89">
        <f>'SO-02 - Spevnené plochy'!J37</f>
        <v>0</v>
      </c>
      <c r="AW97" s="89">
        <f>'SO-02 - Spevnené plochy'!J38</f>
        <v>0</v>
      </c>
      <c r="AX97" s="89">
        <f>'SO-02 - Spevnené plochy'!J39</f>
        <v>0</v>
      </c>
      <c r="AY97" s="89">
        <f>'SO-02 - Spevnené plochy'!J40</f>
        <v>0</v>
      </c>
      <c r="AZ97" s="89">
        <f>'SO-02 - Spevnené plochy'!F37</f>
        <v>0</v>
      </c>
      <c r="BA97" s="89">
        <f>'SO-02 - Spevnené plochy'!F38</f>
        <v>0</v>
      </c>
      <c r="BB97" s="89">
        <f>'SO-02 - Spevnené plochy'!F39</f>
        <v>0</v>
      </c>
      <c r="BC97" s="89">
        <f>'SO-02 - Spevnené plochy'!F40</f>
        <v>0</v>
      </c>
      <c r="BD97" s="91">
        <f>'SO-02 - Spevnené plochy'!F41</f>
        <v>0</v>
      </c>
      <c r="BT97" s="247" t="s">
        <v>90</v>
      </c>
      <c r="BV97" s="247" t="s">
        <v>79</v>
      </c>
      <c r="BW97" s="247" t="s">
        <v>94</v>
      </c>
      <c r="BX97" s="247" t="s">
        <v>85</v>
      </c>
      <c r="CL97" s="247" t="s">
        <v>1</v>
      </c>
    </row>
    <row r="98" spans="1:91" s="4" customFormat="1" ht="16.5" customHeight="1">
      <c r="A98" s="86" t="s">
        <v>86</v>
      </c>
      <c r="B98" s="46"/>
      <c r="C98" s="231"/>
      <c r="D98" s="231"/>
      <c r="E98" s="255" t="s">
        <v>95</v>
      </c>
      <c r="F98" s="255"/>
      <c r="G98" s="255"/>
      <c r="H98" s="255"/>
      <c r="I98" s="255"/>
      <c r="J98" s="231"/>
      <c r="K98" s="255" t="s">
        <v>96</v>
      </c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48">
        <f>'SO-03 - Sadové úpravy'!J34</f>
        <v>0</v>
      </c>
      <c r="AH98" s="254"/>
      <c r="AI98" s="254"/>
      <c r="AJ98" s="254"/>
      <c r="AK98" s="254"/>
      <c r="AL98" s="254"/>
      <c r="AM98" s="254"/>
      <c r="AN98" s="248">
        <f t="shared" si="0"/>
        <v>0</v>
      </c>
      <c r="AO98" s="254"/>
      <c r="AP98" s="254"/>
      <c r="AQ98" s="87" t="s">
        <v>89</v>
      </c>
      <c r="AR98" s="47"/>
      <c r="AS98" s="88">
        <v>0</v>
      </c>
      <c r="AT98" s="89">
        <f t="shared" si="1"/>
        <v>0</v>
      </c>
      <c r="AU98" s="90">
        <f>'SO-03 - Sadové úpravy'!P135</f>
        <v>0</v>
      </c>
      <c r="AV98" s="89">
        <f>'SO-03 - Sadové úpravy'!J37</f>
        <v>0</v>
      </c>
      <c r="AW98" s="89">
        <f>'SO-03 - Sadové úpravy'!J38</f>
        <v>0</v>
      </c>
      <c r="AX98" s="89">
        <f>'SO-03 - Sadové úpravy'!J39</f>
        <v>0</v>
      </c>
      <c r="AY98" s="89">
        <f>'SO-03 - Sadové úpravy'!J40</f>
        <v>0</v>
      </c>
      <c r="AZ98" s="89">
        <f>'SO-03 - Sadové úpravy'!F37</f>
        <v>0</v>
      </c>
      <c r="BA98" s="89">
        <f>'SO-03 - Sadové úpravy'!F38</f>
        <v>0</v>
      </c>
      <c r="BB98" s="89">
        <f>'SO-03 - Sadové úpravy'!F39</f>
        <v>0</v>
      </c>
      <c r="BC98" s="89">
        <f>'SO-03 - Sadové úpravy'!F40</f>
        <v>0</v>
      </c>
      <c r="BD98" s="91">
        <f>'SO-03 - Sadové úpravy'!F41</f>
        <v>0</v>
      </c>
      <c r="BT98" s="247" t="s">
        <v>90</v>
      </c>
      <c r="BV98" s="247" t="s">
        <v>79</v>
      </c>
      <c r="BW98" s="247" t="s">
        <v>97</v>
      </c>
      <c r="BX98" s="247" t="s">
        <v>85</v>
      </c>
      <c r="CL98" s="247" t="s">
        <v>1</v>
      </c>
    </row>
    <row r="99" spans="1:91" s="4" customFormat="1" ht="16.5" customHeight="1">
      <c r="A99" s="86" t="s">
        <v>86</v>
      </c>
      <c r="B99" s="46"/>
      <c r="C99" s="231"/>
      <c r="D99" s="231"/>
      <c r="E99" s="255" t="s">
        <v>98</v>
      </c>
      <c r="F99" s="255"/>
      <c r="G99" s="255"/>
      <c r="H99" s="255"/>
      <c r="I99" s="255"/>
      <c r="J99" s="231"/>
      <c r="K99" s="255" t="s">
        <v>99</v>
      </c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48">
        <f>'SO-04 - Mobiliár a herné ...'!J34</f>
        <v>0</v>
      </c>
      <c r="AH99" s="254"/>
      <c r="AI99" s="254"/>
      <c r="AJ99" s="254"/>
      <c r="AK99" s="254"/>
      <c r="AL99" s="254"/>
      <c r="AM99" s="254"/>
      <c r="AN99" s="248">
        <f t="shared" si="0"/>
        <v>0</v>
      </c>
      <c r="AO99" s="254"/>
      <c r="AP99" s="254"/>
      <c r="AQ99" s="87" t="s">
        <v>89</v>
      </c>
      <c r="AR99" s="47"/>
      <c r="AS99" s="88">
        <v>0</v>
      </c>
      <c r="AT99" s="89">
        <f t="shared" si="1"/>
        <v>0</v>
      </c>
      <c r="AU99" s="90">
        <f>'SO-04 - Mobiliár a herné ...'!P137</f>
        <v>0</v>
      </c>
      <c r="AV99" s="89">
        <f>'SO-04 - Mobiliár a herné ...'!J37</f>
        <v>0</v>
      </c>
      <c r="AW99" s="89">
        <f>'SO-04 - Mobiliár a herné ...'!J38</f>
        <v>0</v>
      </c>
      <c r="AX99" s="89">
        <f>'SO-04 - Mobiliár a herné ...'!J39</f>
        <v>0</v>
      </c>
      <c r="AY99" s="89">
        <f>'SO-04 - Mobiliár a herné ...'!J40</f>
        <v>0</v>
      </c>
      <c r="AZ99" s="89">
        <f>'SO-04 - Mobiliár a herné ...'!F37</f>
        <v>0</v>
      </c>
      <c r="BA99" s="89">
        <f>'SO-04 - Mobiliár a herné ...'!F38</f>
        <v>0</v>
      </c>
      <c r="BB99" s="89">
        <f>'SO-04 - Mobiliár a herné ...'!F39</f>
        <v>0</v>
      </c>
      <c r="BC99" s="89">
        <f>'SO-04 - Mobiliár a herné ...'!F40</f>
        <v>0</v>
      </c>
      <c r="BD99" s="91">
        <f>'SO-04 - Mobiliár a herné ...'!F41</f>
        <v>0</v>
      </c>
      <c r="BT99" s="247" t="s">
        <v>90</v>
      </c>
      <c r="BV99" s="247" t="s">
        <v>79</v>
      </c>
      <c r="BW99" s="247" t="s">
        <v>100</v>
      </c>
      <c r="BX99" s="247" t="s">
        <v>85</v>
      </c>
      <c r="CL99" s="247" t="s">
        <v>1</v>
      </c>
    </row>
    <row r="100" spans="1:91" s="4" customFormat="1" ht="16.5" customHeight="1">
      <c r="A100" s="86" t="s">
        <v>86</v>
      </c>
      <c r="B100" s="46"/>
      <c r="C100" s="231"/>
      <c r="D100" s="231"/>
      <c r="E100" s="255" t="s">
        <v>101</v>
      </c>
      <c r="F100" s="255"/>
      <c r="G100" s="255"/>
      <c r="H100" s="255"/>
      <c r="I100" s="255"/>
      <c r="J100" s="231"/>
      <c r="K100" s="255" t="s">
        <v>102</v>
      </c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48">
        <f>'SO-05 - Elektroinštalácia...'!J34</f>
        <v>0</v>
      </c>
      <c r="AH100" s="254"/>
      <c r="AI100" s="254"/>
      <c r="AJ100" s="254"/>
      <c r="AK100" s="254"/>
      <c r="AL100" s="254"/>
      <c r="AM100" s="254"/>
      <c r="AN100" s="248">
        <f t="shared" si="0"/>
        <v>0</v>
      </c>
      <c r="AO100" s="254"/>
      <c r="AP100" s="254"/>
      <c r="AQ100" s="87" t="s">
        <v>89</v>
      </c>
      <c r="AR100" s="47"/>
      <c r="AS100" s="88">
        <v>0</v>
      </c>
      <c r="AT100" s="89">
        <f t="shared" si="1"/>
        <v>0</v>
      </c>
      <c r="AU100" s="90">
        <f>'SO-05 - Elektroinštalácia...'!P133</f>
        <v>0</v>
      </c>
      <c r="AV100" s="89">
        <f>'SO-05 - Elektroinštalácia...'!J37</f>
        <v>0</v>
      </c>
      <c r="AW100" s="89">
        <f>'SO-05 - Elektroinštalácia...'!J38</f>
        <v>0</v>
      </c>
      <c r="AX100" s="89">
        <f>'SO-05 - Elektroinštalácia...'!J39</f>
        <v>0</v>
      </c>
      <c r="AY100" s="89">
        <f>'SO-05 - Elektroinštalácia...'!J40</f>
        <v>0</v>
      </c>
      <c r="AZ100" s="89">
        <f>'SO-05 - Elektroinštalácia...'!F37</f>
        <v>0</v>
      </c>
      <c r="BA100" s="89">
        <f>'SO-05 - Elektroinštalácia...'!F38</f>
        <v>0</v>
      </c>
      <c r="BB100" s="89">
        <f>'SO-05 - Elektroinštalácia...'!F39</f>
        <v>0</v>
      </c>
      <c r="BC100" s="89">
        <f>'SO-05 - Elektroinštalácia...'!F40</f>
        <v>0</v>
      </c>
      <c r="BD100" s="91">
        <f>'SO-05 - Elektroinštalácia...'!F41</f>
        <v>0</v>
      </c>
      <c r="BT100" s="247" t="s">
        <v>90</v>
      </c>
      <c r="BV100" s="247" t="s">
        <v>79</v>
      </c>
      <c r="BW100" s="247" t="s">
        <v>103</v>
      </c>
      <c r="BX100" s="247" t="s">
        <v>85</v>
      </c>
      <c r="CL100" s="247" t="s">
        <v>1</v>
      </c>
    </row>
    <row r="101" spans="1:91" s="4" customFormat="1" ht="16.5" customHeight="1">
      <c r="A101" s="86" t="s">
        <v>86</v>
      </c>
      <c r="B101" s="46"/>
      <c r="C101" s="231"/>
      <c r="D101" s="231"/>
      <c r="E101" s="255" t="s">
        <v>104</v>
      </c>
      <c r="F101" s="255"/>
      <c r="G101" s="255"/>
      <c r="H101" s="255"/>
      <c r="I101" s="255"/>
      <c r="J101" s="231"/>
      <c r="K101" s="255" t="s">
        <v>105</v>
      </c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48">
        <f>'SO-06.1 - Zdravotechnika ...'!J34</f>
        <v>0</v>
      </c>
      <c r="AH101" s="254"/>
      <c r="AI101" s="254"/>
      <c r="AJ101" s="254"/>
      <c r="AK101" s="254"/>
      <c r="AL101" s="254"/>
      <c r="AM101" s="254"/>
      <c r="AN101" s="248">
        <f t="shared" si="0"/>
        <v>0</v>
      </c>
      <c r="AO101" s="254"/>
      <c r="AP101" s="254"/>
      <c r="AQ101" s="87" t="s">
        <v>89</v>
      </c>
      <c r="AR101" s="47"/>
      <c r="AS101" s="88">
        <v>0</v>
      </c>
      <c r="AT101" s="89">
        <f t="shared" si="1"/>
        <v>0</v>
      </c>
      <c r="AU101" s="90">
        <f>'SO-06.1 - Zdravotechnika ...'!P138</f>
        <v>0</v>
      </c>
      <c r="AV101" s="89">
        <f>'SO-06.1 - Zdravotechnika ...'!J37</f>
        <v>0</v>
      </c>
      <c r="AW101" s="89">
        <f>'SO-06.1 - Zdravotechnika ...'!J38</f>
        <v>0</v>
      </c>
      <c r="AX101" s="89">
        <f>'SO-06.1 - Zdravotechnika ...'!J39</f>
        <v>0</v>
      </c>
      <c r="AY101" s="89">
        <f>'SO-06.1 - Zdravotechnika ...'!J40</f>
        <v>0</v>
      </c>
      <c r="AZ101" s="89">
        <f>'SO-06.1 - Zdravotechnika ...'!F37</f>
        <v>0</v>
      </c>
      <c r="BA101" s="89">
        <f>'SO-06.1 - Zdravotechnika ...'!F38</f>
        <v>0</v>
      </c>
      <c r="BB101" s="89">
        <f>'SO-06.1 - Zdravotechnika ...'!F39</f>
        <v>0</v>
      </c>
      <c r="BC101" s="89">
        <f>'SO-06.1 - Zdravotechnika ...'!F40</f>
        <v>0</v>
      </c>
      <c r="BD101" s="91">
        <f>'SO-06.1 - Zdravotechnika ...'!F41</f>
        <v>0</v>
      </c>
      <c r="BT101" s="247" t="s">
        <v>90</v>
      </c>
      <c r="BV101" s="247" t="s">
        <v>79</v>
      </c>
      <c r="BW101" s="247" t="s">
        <v>106</v>
      </c>
      <c r="BX101" s="247" t="s">
        <v>85</v>
      </c>
      <c r="CL101" s="247" t="s">
        <v>1</v>
      </c>
    </row>
    <row r="102" spans="1:91" s="4" customFormat="1" ht="16.5" customHeight="1">
      <c r="A102" s="86" t="s">
        <v>86</v>
      </c>
      <c r="B102" s="46"/>
      <c r="C102" s="231"/>
      <c r="D102" s="231"/>
      <c r="E102" s="255" t="s">
        <v>107</v>
      </c>
      <c r="F102" s="255"/>
      <c r="G102" s="255"/>
      <c r="H102" s="255"/>
      <c r="I102" s="255"/>
      <c r="J102" s="231"/>
      <c r="K102" s="255" t="s">
        <v>108</v>
      </c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48">
        <f>'SO-06.2 - Zdravotechnika ...'!J34</f>
        <v>0</v>
      </c>
      <c r="AH102" s="254"/>
      <c r="AI102" s="254"/>
      <c r="AJ102" s="254"/>
      <c r="AK102" s="254"/>
      <c r="AL102" s="254"/>
      <c r="AM102" s="254"/>
      <c r="AN102" s="248">
        <f t="shared" si="0"/>
        <v>0</v>
      </c>
      <c r="AO102" s="254"/>
      <c r="AP102" s="254"/>
      <c r="AQ102" s="87" t="s">
        <v>89</v>
      </c>
      <c r="AR102" s="47"/>
      <c r="AS102" s="88">
        <v>0</v>
      </c>
      <c r="AT102" s="89">
        <f t="shared" si="1"/>
        <v>0</v>
      </c>
      <c r="AU102" s="90">
        <f>'SO-06.2 - Zdravotechnika ...'!P138</f>
        <v>0</v>
      </c>
      <c r="AV102" s="89">
        <f>'SO-06.2 - Zdravotechnika ...'!J37</f>
        <v>0</v>
      </c>
      <c r="AW102" s="89">
        <f>'SO-06.2 - Zdravotechnika ...'!J38</f>
        <v>0</v>
      </c>
      <c r="AX102" s="89">
        <f>'SO-06.2 - Zdravotechnika ...'!J39</f>
        <v>0</v>
      </c>
      <c r="AY102" s="89">
        <f>'SO-06.2 - Zdravotechnika ...'!J40</f>
        <v>0</v>
      </c>
      <c r="AZ102" s="89">
        <f>'SO-06.2 - Zdravotechnika ...'!F37</f>
        <v>0</v>
      </c>
      <c r="BA102" s="89">
        <f>'SO-06.2 - Zdravotechnika ...'!F38</f>
        <v>0</v>
      </c>
      <c r="BB102" s="89">
        <f>'SO-06.2 - Zdravotechnika ...'!F39</f>
        <v>0</v>
      </c>
      <c r="BC102" s="89">
        <f>'SO-06.2 - Zdravotechnika ...'!F40</f>
        <v>0</v>
      </c>
      <c r="BD102" s="91">
        <f>'SO-06.2 - Zdravotechnika ...'!F41</f>
        <v>0</v>
      </c>
      <c r="BT102" s="247" t="s">
        <v>90</v>
      </c>
      <c r="BV102" s="247" t="s">
        <v>79</v>
      </c>
      <c r="BW102" s="247" t="s">
        <v>109</v>
      </c>
      <c r="BX102" s="247" t="s">
        <v>85</v>
      </c>
      <c r="CL102" s="247" t="s">
        <v>1</v>
      </c>
    </row>
    <row r="103" spans="1:91" s="4" customFormat="1" ht="16.5" customHeight="1">
      <c r="A103" s="86" t="s">
        <v>86</v>
      </c>
      <c r="B103" s="46"/>
      <c r="C103" s="231"/>
      <c r="D103" s="231"/>
      <c r="E103" s="255" t="s">
        <v>110</v>
      </c>
      <c r="F103" s="255"/>
      <c r="G103" s="255"/>
      <c r="H103" s="255"/>
      <c r="I103" s="255"/>
      <c r="J103" s="231"/>
      <c r="K103" s="255" t="s">
        <v>111</v>
      </c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48">
        <f>'SO-07 - Búracie práce a o...'!J34</f>
        <v>0</v>
      </c>
      <c r="AH103" s="254"/>
      <c r="AI103" s="254"/>
      <c r="AJ103" s="254"/>
      <c r="AK103" s="254"/>
      <c r="AL103" s="254"/>
      <c r="AM103" s="254"/>
      <c r="AN103" s="248">
        <f t="shared" si="0"/>
        <v>0</v>
      </c>
      <c r="AO103" s="254"/>
      <c r="AP103" s="254"/>
      <c r="AQ103" s="87" t="s">
        <v>89</v>
      </c>
      <c r="AR103" s="47"/>
      <c r="AS103" s="88">
        <v>0</v>
      </c>
      <c r="AT103" s="89">
        <f t="shared" si="1"/>
        <v>0</v>
      </c>
      <c r="AU103" s="90">
        <f>'SO-07 - Búracie práce a o...'!P139</f>
        <v>0</v>
      </c>
      <c r="AV103" s="89">
        <f>'SO-07 - Búracie práce a o...'!J37</f>
        <v>0</v>
      </c>
      <c r="AW103" s="89">
        <f>'SO-07 - Búracie práce a o...'!J38</f>
        <v>0</v>
      </c>
      <c r="AX103" s="89">
        <f>'SO-07 - Búracie práce a o...'!J39</f>
        <v>0</v>
      </c>
      <c r="AY103" s="89">
        <f>'SO-07 - Búracie práce a o...'!J40</f>
        <v>0</v>
      </c>
      <c r="AZ103" s="89">
        <f>'SO-07 - Búracie práce a o...'!F37</f>
        <v>0</v>
      </c>
      <c r="BA103" s="89">
        <f>'SO-07 - Búracie práce a o...'!F38</f>
        <v>0</v>
      </c>
      <c r="BB103" s="89">
        <f>'SO-07 - Búracie práce a o...'!F39</f>
        <v>0</v>
      </c>
      <c r="BC103" s="89">
        <f>'SO-07 - Búracie práce a o...'!F40</f>
        <v>0</v>
      </c>
      <c r="BD103" s="91">
        <f>'SO-07 - Búracie práce a o...'!F41</f>
        <v>0</v>
      </c>
      <c r="BT103" s="247" t="s">
        <v>90</v>
      </c>
      <c r="BV103" s="247" t="s">
        <v>79</v>
      </c>
      <c r="BW103" s="247" t="s">
        <v>112</v>
      </c>
      <c r="BX103" s="247" t="s">
        <v>85</v>
      </c>
      <c r="CL103" s="247" t="s">
        <v>1</v>
      </c>
    </row>
    <row r="104" spans="1:91" s="4" customFormat="1" ht="16.5" customHeight="1">
      <c r="A104" s="86" t="s">
        <v>86</v>
      </c>
      <c r="B104" s="46"/>
      <c r="C104" s="231"/>
      <c r="D104" s="231"/>
      <c r="E104" s="255" t="s">
        <v>113</v>
      </c>
      <c r="F104" s="255"/>
      <c r="G104" s="255"/>
      <c r="H104" s="255"/>
      <c r="I104" s="255"/>
      <c r="J104" s="231"/>
      <c r="K104" s="255" t="s">
        <v>114</v>
      </c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48">
        <f>'SO-08 - Vodné prvky '!J34</f>
        <v>0</v>
      </c>
      <c r="AH104" s="254"/>
      <c r="AI104" s="254"/>
      <c r="AJ104" s="254"/>
      <c r="AK104" s="254"/>
      <c r="AL104" s="254"/>
      <c r="AM104" s="254"/>
      <c r="AN104" s="248">
        <f t="shared" si="0"/>
        <v>0</v>
      </c>
      <c r="AO104" s="254"/>
      <c r="AP104" s="254"/>
      <c r="AQ104" s="87" t="s">
        <v>89</v>
      </c>
      <c r="AR104" s="47"/>
      <c r="AS104" s="88">
        <v>0</v>
      </c>
      <c r="AT104" s="89">
        <f t="shared" si="1"/>
        <v>0</v>
      </c>
      <c r="AU104" s="90">
        <f>'SO-08 - Vodné prvky '!P133</f>
        <v>0</v>
      </c>
      <c r="AV104" s="89">
        <f>'SO-08 - Vodné prvky '!J37</f>
        <v>0</v>
      </c>
      <c r="AW104" s="89">
        <f>'SO-08 - Vodné prvky '!J38</f>
        <v>0</v>
      </c>
      <c r="AX104" s="89">
        <f>'SO-08 - Vodné prvky '!J39</f>
        <v>0</v>
      </c>
      <c r="AY104" s="89">
        <f>'SO-08 - Vodné prvky '!J40</f>
        <v>0</v>
      </c>
      <c r="AZ104" s="89">
        <f>'SO-08 - Vodné prvky '!F37</f>
        <v>0</v>
      </c>
      <c r="BA104" s="89">
        <f>'SO-08 - Vodné prvky '!F38</f>
        <v>0</v>
      </c>
      <c r="BB104" s="89">
        <f>'SO-08 - Vodné prvky '!F39</f>
        <v>0</v>
      </c>
      <c r="BC104" s="89">
        <f>'SO-08 - Vodné prvky '!F40</f>
        <v>0</v>
      </c>
      <c r="BD104" s="91">
        <f>'SO-08 - Vodné prvky '!F41</f>
        <v>0</v>
      </c>
      <c r="BT104" s="247" t="s">
        <v>90</v>
      </c>
      <c r="BV104" s="247" t="s">
        <v>79</v>
      </c>
      <c r="BW104" s="247" t="s">
        <v>115</v>
      </c>
      <c r="BX104" s="247" t="s">
        <v>85</v>
      </c>
      <c r="CL104" s="247" t="s">
        <v>1</v>
      </c>
    </row>
    <row r="105" spans="1:91" s="4" customFormat="1" ht="16.5" customHeight="1">
      <c r="A105" s="86" t="s">
        <v>86</v>
      </c>
      <c r="B105" s="46"/>
      <c r="C105" s="231"/>
      <c r="D105" s="231"/>
      <c r="E105" s="255" t="s">
        <v>116</v>
      </c>
      <c r="F105" s="255"/>
      <c r="G105" s="255"/>
      <c r="H105" s="255"/>
      <c r="I105" s="255"/>
      <c r="J105" s="231"/>
      <c r="K105" s="255" t="s">
        <v>117</v>
      </c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48">
        <f>'SO-09 - Zasakovacie jazierko'!J34</f>
        <v>0</v>
      </c>
      <c r="AH105" s="254"/>
      <c r="AI105" s="254"/>
      <c r="AJ105" s="254"/>
      <c r="AK105" s="254"/>
      <c r="AL105" s="254"/>
      <c r="AM105" s="254"/>
      <c r="AN105" s="248">
        <f t="shared" si="0"/>
        <v>0</v>
      </c>
      <c r="AO105" s="254"/>
      <c r="AP105" s="254"/>
      <c r="AQ105" s="87" t="s">
        <v>89</v>
      </c>
      <c r="AR105" s="47"/>
      <c r="AS105" s="88">
        <v>0</v>
      </c>
      <c r="AT105" s="89">
        <f t="shared" si="1"/>
        <v>0</v>
      </c>
      <c r="AU105" s="90">
        <f>'SO-09 - Zasakovacie jazierko'!P136</f>
        <v>0</v>
      </c>
      <c r="AV105" s="89">
        <f>'SO-09 - Zasakovacie jazierko'!J37</f>
        <v>0</v>
      </c>
      <c r="AW105" s="89">
        <f>'SO-09 - Zasakovacie jazierko'!J38</f>
        <v>0</v>
      </c>
      <c r="AX105" s="89">
        <f>'SO-09 - Zasakovacie jazierko'!J39</f>
        <v>0</v>
      </c>
      <c r="AY105" s="89">
        <f>'SO-09 - Zasakovacie jazierko'!J40</f>
        <v>0</v>
      </c>
      <c r="AZ105" s="89">
        <f>'SO-09 - Zasakovacie jazierko'!F37</f>
        <v>0</v>
      </c>
      <c r="BA105" s="89">
        <f>'SO-09 - Zasakovacie jazierko'!F38</f>
        <v>0</v>
      </c>
      <c r="BB105" s="89">
        <f>'SO-09 - Zasakovacie jazierko'!F39</f>
        <v>0</v>
      </c>
      <c r="BC105" s="89">
        <f>'SO-09 - Zasakovacie jazierko'!F40</f>
        <v>0</v>
      </c>
      <c r="BD105" s="91">
        <f>'SO-09 - Zasakovacie jazierko'!F41</f>
        <v>0</v>
      </c>
      <c r="BT105" s="247" t="s">
        <v>90</v>
      </c>
      <c r="BV105" s="247" t="s">
        <v>79</v>
      </c>
      <c r="BW105" s="247" t="s">
        <v>118</v>
      </c>
      <c r="BX105" s="247" t="s">
        <v>85</v>
      </c>
      <c r="CL105" s="247" t="s">
        <v>1</v>
      </c>
    </row>
    <row r="106" spans="1:91" s="4" customFormat="1" ht="16.5" customHeight="1">
      <c r="A106" s="86" t="s">
        <v>86</v>
      </c>
      <c r="B106" s="46"/>
      <c r="C106" s="231"/>
      <c r="D106" s="231"/>
      <c r="E106" s="255" t="s">
        <v>119</v>
      </c>
      <c r="F106" s="255"/>
      <c r="G106" s="255"/>
      <c r="H106" s="255"/>
      <c r="I106" s="255"/>
      <c r="J106" s="231"/>
      <c r="K106" s="255" t="s">
        <v>120</v>
      </c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48">
        <f>'SO-10 - Vodomerná šachta'!J34</f>
        <v>0</v>
      </c>
      <c r="AH106" s="254"/>
      <c r="AI106" s="254"/>
      <c r="AJ106" s="254"/>
      <c r="AK106" s="254"/>
      <c r="AL106" s="254"/>
      <c r="AM106" s="254"/>
      <c r="AN106" s="248">
        <f t="shared" si="0"/>
        <v>0</v>
      </c>
      <c r="AO106" s="254"/>
      <c r="AP106" s="254"/>
      <c r="AQ106" s="87" t="s">
        <v>89</v>
      </c>
      <c r="AR106" s="47"/>
      <c r="AS106" s="88">
        <v>0</v>
      </c>
      <c r="AT106" s="89">
        <f t="shared" si="1"/>
        <v>0</v>
      </c>
      <c r="AU106" s="90">
        <f>'SO-10 - Vodomerná šachta'!P136</f>
        <v>0</v>
      </c>
      <c r="AV106" s="89">
        <f>'SO-10 - Vodomerná šachta'!J37</f>
        <v>0</v>
      </c>
      <c r="AW106" s="89">
        <f>'SO-10 - Vodomerná šachta'!J38</f>
        <v>0</v>
      </c>
      <c r="AX106" s="89">
        <f>'SO-10 - Vodomerná šachta'!J39</f>
        <v>0</v>
      </c>
      <c r="AY106" s="89">
        <f>'SO-10 - Vodomerná šachta'!J40</f>
        <v>0</v>
      </c>
      <c r="AZ106" s="89">
        <f>'SO-10 - Vodomerná šachta'!F37</f>
        <v>0</v>
      </c>
      <c r="BA106" s="89">
        <f>'SO-10 - Vodomerná šachta'!F38</f>
        <v>0</v>
      </c>
      <c r="BB106" s="89">
        <f>'SO-10 - Vodomerná šachta'!F39</f>
        <v>0</v>
      </c>
      <c r="BC106" s="89">
        <f>'SO-10 - Vodomerná šachta'!F40</f>
        <v>0</v>
      </c>
      <c r="BD106" s="91">
        <f>'SO-10 - Vodomerná šachta'!F41</f>
        <v>0</v>
      </c>
      <c r="BT106" s="247" t="s">
        <v>90</v>
      </c>
      <c r="BV106" s="247" t="s">
        <v>79</v>
      </c>
      <c r="BW106" s="247" t="s">
        <v>121</v>
      </c>
      <c r="BX106" s="247" t="s">
        <v>85</v>
      </c>
      <c r="CL106" s="247" t="s">
        <v>1</v>
      </c>
    </row>
    <row r="107" spans="1:91" s="7" customFormat="1" ht="16.5" customHeight="1">
      <c r="B107" s="77"/>
      <c r="C107" s="78"/>
      <c r="D107" s="256" t="s">
        <v>122</v>
      </c>
      <c r="E107" s="256"/>
      <c r="F107" s="256"/>
      <c r="G107" s="256"/>
      <c r="H107" s="256"/>
      <c r="I107" s="232"/>
      <c r="J107" s="256" t="s">
        <v>123</v>
      </c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9">
        <f>ROUND(SUM(AG108:AG110),2)</f>
        <v>0</v>
      </c>
      <c r="AH107" s="258"/>
      <c r="AI107" s="258"/>
      <c r="AJ107" s="258"/>
      <c r="AK107" s="258"/>
      <c r="AL107" s="258"/>
      <c r="AM107" s="258"/>
      <c r="AN107" s="257">
        <f t="shared" si="0"/>
        <v>0</v>
      </c>
      <c r="AO107" s="258"/>
      <c r="AP107" s="258"/>
      <c r="AQ107" s="79" t="s">
        <v>83</v>
      </c>
      <c r="AR107" s="80"/>
      <c r="AS107" s="81">
        <f>ROUND(SUM(AS108:AS110),2)</f>
        <v>0</v>
      </c>
      <c r="AT107" s="82">
        <f t="shared" si="1"/>
        <v>0</v>
      </c>
      <c r="AU107" s="83">
        <f>ROUND(SUM(AU108:AU110),5)</f>
        <v>0</v>
      </c>
      <c r="AV107" s="82">
        <f>ROUND(AZ107*L32,2)</f>
        <v>0</v>
      </c>
      <c r="AW107" s="82">
        <f>ROUND(BA107*L33,2)</f>
        <v>0</v>
      </c>
      <c r="AX107" s="82">
        <f>ROUND(BB107*L32,2)</f>
        <v>0</v>
      </c>
      <c r="AY107" s="82">
        <f>ROUND(BC107*L33,2)</f>
        <v>0</v>
      </c>
      <c r="AZ107" s="82">
        <f>ROUND(SUM(AZ108:AZ110),2)</f>
        <v>0</v>
      </c>
      <c r="BA107" s="82">
        <f>ROUND(SUM(BA108:BA110),2)</f>
        <v>0</v>
      </c>
      <c r="BB107" s="82">
        <f>ROUND(SUM(BB108:BB110),2)</f>
        <v>0</v>
      </c>
      <c r="BC107" s="82">
        <f>ROUND(SUM(BC108:BC110),2)</f>
        <v>0</v>
      </c>
      <c r="BD107" s="84">
        <f>ROUND(SUM(BD108:BD110),2)</f>
        <v>0</v>
      </c>
      <c r="BS107" s="85" t="s">
        <v>76</v>
      </c>
      <c r="BT107" s="85" t="s">
        <v>84</v>
      </c>
      <c r="BU107" s="85" t="s">
        <v>78</v>
      </c>
      <c r="BV107" s="85" t="s">
        <v>79</v>
      </c>
      <c r="BW107" s="85" t="s">
        <v>124</v>
      </c>
      <c r="BX107" s="85" t="s">
        <v>5</v>
      </c>
      <c r="CL107" s="85" t="s">
        <v>1</v>
      </c>
      <c r="CM107" s="85" t="s">
        <v>77</v>
      </c>
    </row>
    <row r="108" spans="1:91" s="4" customFormat="1" ht="16.5" customHeight="1">
      <c r="A108" s="86" t="s">
        <v>86</v>
      </c>
      <c r="B108" s="46"/>
      <c r="C108" s="231"/>
      <c r="D108" s="231"/>
      <c r="E108" s="255" t="s">
        <v>92</v>
      </c>
      <c r="F108" s="255"/>
      <c r="G108" s="255"/>
      <c r="H108" s="255"/>
      <c r="I108" s="255"/>
      <c r="J108" s="231"/>
      <c r="K108" s="255" t="s">
        <v>93</v>
      </c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48">
        <f>'SO-02 - Spevnené plochy_01'!J34</f>
        <v>0</v>
      </c>
      <c r="AH108" s="254"/>
      <c r="AI108" s="254"/>
      <c r="AJ108" s="254"/>
      <c r="AK108" s="254"/>
      <c r="AL108" s="254"/>
      <c r="AM108" s="254"/>
      <c r="AN108" s="248">
        <f t="shared" si="0"/>
        <v>0</v>
      </c>
      <c r="AO108" s="254"/>
      <c r="AP108" s="254"/>
      <c r="AQ108" s="87" t="s">
        <v>89</v>
      </c>
      <c r="AR108" s="47"/>
      <c r="AS108" s="88">
        <v>0</v>
      </c>
      <c r="AT108" s="89">
        <f t="shared" si="1"/>
        <v>0</v>
      </c>
      <c r="AU108" s="90">
        <f>'SO-02 - Spevnené plochy_01'!P136</f>
        <v>0</v>
      </c>
      <c r="AV108" s="89">
        <f>'SO-02 - Spevnené plochy_01'!J37</f>
        <v>0</v>
      </c>
      <c r="AW108" s="89">
        <f>'SO-02 - Spevnené plochy_01'!J38</f>
        <v>0</v>
      </c>
      <c r="AX108" s="89">
        <f>'SO-02 - Spevnené plochy_01'!J39</f>
        <v>0</v>
      </c>
      <c r="AY108" s="89">
        <f>'SO-02 - Spevnené plochy_01'!J40</f>
        <v>0</v>
      </c>
      <c r="AZ108" s="89">
        <f>'SO-02 - Spevnené plochy_01'!F37</f>
        <v>0</v>
      </c>
      <c r="BA108" s="89">
        <f>'SO-02 - Spevnené plochy_01'!F38</f>
        <v>0</v>
      </c>
      <c r="BB108" s="89">
        <f>'SO-02 - Spevnené plochy_01'!F39</f>
        <v>0</v>
      </c>
      <c r="BC108" s="89">
        <f>'SO-02 - Spevnené plochy_01'!F40</f>
        <v>0</v>
      </c>
      <c r="BD108" s="91">
        <f>'SO-02 - Spevnené plochy_01'!F41</f>
        <v>0</v>
      </c>
      <c r="BT108" s="247" t="s">
        <v>90</v>
      </c>
      <c r="BV108" s="247" t="s">
        <v>79</v>
      </c>
      <c r="BW108" s="247" t="s">
        <v>125</v>
      </c>
      <c r="BX108" s="247" t="s">
        <v>124</v>
      </c>
      <c r="CL108" s="247" t="s">
        <v>1</v>
      </c>
    </row>
    <row r="109" spans="1:91" s="4" customFormat="1" ht="16.5" customHeight="1">
      <c r="A109" s="86" t="s">
        <v>86</v>
      </c>
      <c r="B109" s="46"/>
      <c r="C109" s="231"/>
      <c r="D109" s="231"/>
      <c r="E109" s="255" t="s">
        <v>95</v>
      </c>
      <c r="F109" s="255"/>
      <c r="G109" s="255"/>
      <c r="H109" s="255"/>
      <c r="I109" s="255"/>
      <c r="J109" s="231"/>
      <c r="K109" s="255" t="s">
        <v>96</v>
      </c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48">
        <f>'SO-03 - Sadové úpravy_01'!J34</f>
        <v>0</v>
      </c>
      <c r="AH109" s="254"/>
      <c r="AI109" s="254"/>
      <c r="AJ109" s="254"/>
      <c r="AK109" s="254"/>
      <c r="AL109" s="254"/>
      <c r="AM109" s="254"/>
      <c r="AN109" s="248">
        <f t="shared" si="0"/>
        <v>0</v>
      </c>
      <c r="AO109" s="254"/>
      <c r="AP109" s="254"/>
      <c r="AQ109" s="87" t="s">
        <v>89</v>
      </c>
      <c r="AR109" s="47"/>
      <c r="AS109" s="88">
        <v>0</v>
      </c>
      <c r="AT109" s="89">
        <f t="shared" si="1"/>
        <v>0</v>
      </c>
      <c r="AU109" s="90">
        <f>'SO-03 - Sadové úpravy_01'!P135</f>
        <v>0</v>
      </c>
      <c r="AV109" s="89">
        <f>'SO-03 - Sadové úpravy_01'!J37</f>
        <v>0</v>
      </c>
      <c r="AW109" s="89">
        <f>'SO-03 - Sadové úpravy_01'!J38</f>
        <v>0</v>
      </c>
      <c r="AX109" s="89">
        <f>'SO-03 - Sadové úpravy_01'!J39</f>
        <v>0</v>
      </c>
      <c r="AY109" s="89">
        <f>'SO-03 - Sadové úpravy_01'!J40</f>
        <v>0</v>
      </c>
      <c r="AZ109" s="89">
        <f>'SO-03 - Sadové úpravy_01'!F37</f>
        <v>0</v>
      </c>
      <c r="BA109" s="89">
        <f>'SO-03 - Sadové úpravy_01'!F38</f>
        <v>0</v>
      </c>
      <c r="BB109" s="89">
        <f>'SO-03 - Sadové úpravy_01'!F39</f>
        <v>0</v>
      </c>
      <c r="BC109" s="89">
        <f>'SO-03 - Sadové úpravy_01'!F40</f>
        <v>0</v>
      </c>
      <c r="BD109" s="91">
        <f>'SO-03 - Sadové úpravy_01'!F41</f>
        <v>0</v>
      </c>
      <c r="BT109" s="247" t="s">
        <v>90</v>
      </c>
      <c r="BV109" s="247" t="s">
        <v>79</v>
      </c>
      <c r="BW109" s="247" t="s">
        <v>126</v>
      </c>
      <c r="BX109" s="247" t="s">
        <v>124</v>
      </c>
      <c r="CL109" s="247" t="s">
        <v>1</v>
      </c>
    </row>
    <row r="110" spans="1:91" s="4" customFormat="1" ht="16.5" customHeight="1">
      <c r="A110" s="86" t="s">
        <v>86</v>
      </c>
      <c r="B110" s="46"/>
      <c r="C110" s="231"/>
      <c r="D110" s="231"/>
      <c r="E110" s="255" t="s">
        <v>113</v>
      </c>
      <c r="F110" s="255"/>
      <c r="G110" s="255"/>
      <c r="H110" s="255"/>
      <c r="I110" s="255"/>
      <c r="J110" s="231"/>
      <c r="K110" s="255" t="s">
        <v>127</v>
      </c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48">
        <f>'SO-08 - Vodné prvky'!J34</f>
        <v>0</v>
      </c>
      <c r="AH110" s="254"/>
      <c r="AI110" s="254"/>
      <c r="AJ110" s="254"/>
      <c r="AK110" s="254"/>
      <c r="AL110" s="254"/>
      <c r="AM110" s="254"/>
      <c r="AN110" s="248">
        <f t="shared" si="0"/>
        <v>0</v>
      </c>
      <c r="AO110" s="254"/>
      <c r="AP110" s="254"/>
      <c r="AQ110" s="87" t="s">
        <v>89</v>
      </c>
      <c r="AR110" s="47"/>
      <c r="AS110" s="92">
        <v>0</v>
      </c>
      <c r="AT110" s="93">
        <f t="shared" si="1"/>
        <v>0</v>
      </c>
      <c r="AU110" s="94">
        <f>'SO-08 - Vodné prvky'!P133</f>
        <v>0</v>
      </c>
      <c r="AV110" s="93">
        <f>'SO-08 - Vodné prvky'!J37</f>
        <v>0</v>
      </c>
      <c r="AW110" s="93">
        <f>'SO-08 - Vodné prvky'!J38</f>
        <v>0</v>
      </c>
      <c r="AX110" s="93">
        <f>'SO-08 - Vodné prvky'!J39</f>
        <v>0</v>
      </c>
      <c r="AY110" s="93">
        <f>'SO-08 - Vodné prvky'!J40</f>
        <v>0</v>
      </c>
      <c r="AZ110" s="93">
        <f>'SO-08 - Vodné prvky'!F37</f>
        <v>0</v>
      </c>
      <c r="BA110" s="93">
        <f>'SO-08 - Vodné prvky'!F38</f>
        <v>0</v>
      </c>
      <c r="BB110" s="93">
        <f>'SO-08 - Vodné prvky'!F39</f>
        <v>0</v>
      </c>
      <c r="BC110" s="93">
        <f>'SO-08 - Vodné prvky'!F40</f>
        <v>0</v>
      </c>
      <c r="BD110" s="95">
        <f>'SO-08 - Vodné prvky'!F41</f>
        <v>0</v>
      </c>
      <c r="BT110" s="247" t="s">
        <v>90</v>
      </c>
      <c r="BV110" s="247" t="s">
        <v>79</v>
      </c>
      <c r="BW110" s="247" t="s">
        <v>128</v>
      </c>
      <c r="BX110" s="247" t="s">
        <v>124</v>
      </c>
      <c r="CL110" s="247" t="s">
        <v>1</v>
      </c>
    </row>
    <row r="111" spans="1:91"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7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91" s="2" customFormat="1" ht="30" customHeight="1">
      <c r="A112" s="245"/>
      <c r="B112" s="27"/>
      <c r="C112" s="67" t="s">
        <v>129</v>
      </c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53">
        <f>ROUND(SUM(AG113:AG116), 2)</f>
        <v>0</v>
      </c>
      <c r="AH112" s="253"/>
      <c r="AI112" s="253"/>
      <c r="AJ112" s="253"/>
      <c r="AK112" s="253"/>
      <c r="AL112" s="253"/>
      <c r="AM112" s="253"/>
      <c r="AN112" s="253">
        <f>ROUND(SUM(AN113:AN116), 2)</f>
        <v>0</v>
      </c>
      <c r="AO112" s="253"/>
      <c r="AP112" s="253"/>
      <c r="AQ112" s="96"/>
      <c r="AR112" s="28"/>
      <c r="AS112" s="60" t="s">
        <v>130</v>
      </c>
      <c r="AT112" s="61" t="s">
        <v>131</v>
      </c>
      <c r="AU112" s="61" t="s">
        <v>41</v>
      </c>
      <c r="AV112" s="62" t="s">
        <v>64</v>
      </c>
      <c r="AW112" s="245"/>
      <c r="AX112" s="245"/>
      <c r="AY112" s="245"/>
      <c r="AZ112" s="245"/>
      <c r="BA112" s="245"/>
      <c r="BB112" s="245"/>
      <c r="BC112" s="245"/>
      <c r="BD112" s="245"/>
      <c r="BE112" s="245"/>
    </row>
    <row r="113" spans="1:89" s="2" customFormat="1" ht="19.899999999999999" customHeight="1">
      <c r="A113" s="245"/>
      <c r="B113" s="27"/>
      <c r="C113" s="242"/>
      <c r="D113" s="251" t="s">
        <v>132</v>
      </c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251"/>
      <c r="W113" s="251"/>
      <c r="X113" s="251"/>
      <c r="Y113" s="251"/>
      <c r="Z113" s="251"/>
      <c r="AA113" s="251"/>
      <c r="AB113" s="251"/>
      <c r="AC113" s="242"/>
      <c r="AD113" s="242"/>
      <c r="AE113" s="242"/>
      <c r="AF113" s="242"/>
      <c r="AG113" s="249">
        <f>ROUND(AG94 * AS113, 2)</f>
        <v>0</v>
      </c>
      <c r="AH113" s="248"/>
      <c r="AI113" s="248"/>
      <c r="AJ113" s="248"/>
      <c r="AK113" s="248"/>
      <c r="AL113" s="248"/>
      <c r="AM113" s="248"/>
      <c r="AN113" s="248">
        <f>ROUND(AG113 + AV113, 2)</f>
        <v>0</v>
      </c>
      <c r="AO113" s="248"/>
      <c r="AP113" s="248"/>
      <c r="AQ113" s="242"/>
      <c r="AR113" s="28"/>
      <c r="AS113" s="97">
        <v>0</v>
      </c>
      <c r="AT113" s="98" t="s">
        <v>133</v>
      </c>
      <c r="AU113" s="98" t="s">
        <v>42</v>
      </c>
      <c r="AV113" s="91">
        <f>ROUND(IF(AU113="základná",AG113*L32,IF(AU113="znížená",AG113*L33,0)), 2)</f>
        <v>0</v>
      </c>
      <c r="AW113" s="245"/>
      <c r="AX113" s="245"/>
      <c r="AY113" s="245"/>
      <c r="AZ113" s="245"/>
      <c r="BA113" s="245"/>
      <c r="BB113" s="245"/>
      <c r="BC113" s="245"/>
      <c r="BD113" s="245"/>
      <c r="BE113" s="245"/>
      <c r="BV113" s="14" t="s">
        <v>134</v>
      </c>
      <c r="BY113" s="99">
        <f>IF(AU113="základná",AV113,0)</f>
        <v>0</v>
      </c>
      <c r="BZ113" s="99">
        <f>IF(AU113="znížená",AV113,0)</f>
        <v>0</v>
      </c>
      <c r="CA113" s="99">
        <v>0</v>
      </c>
      <c r="CB113" s="99">
        <v>0</v>
      </c>
      <c r="CC113" s="99">
        <v>0</v>
      </c>
      <c r="CD113" s="99">
        <f>IF(AU113="základná",AG113,0)</f>
        <v>0</v>
      </c>
      <c r="CE113" s="99">
        <f>IF(AU113="znížená",AG113,0)</f>
        <v>0</v>
      </c>
      <c r="CF113" s="99">
        <f>IF(AU113="zákl. prenesená",AG113,0)</f>
        <v>0</v>
      </c>
      <c r="CG113" s="99">
        <f>IF(AU113="zníž. prenesená",AG113,0)</f>
        <v>0</v>
      </c>
      <c r="CH113" s="99">
        <f>IF(AU113="nulová",AG113,0)</f>
        <v>0</v>
      </c>
      <c r="CI113" s="14">
        <f>IF(AU113="základná",1,IF(AU113="znížená",2,IF(AU113="zákl. prenesená",4,IF(AU113="zníž. prenesená",5,3))))</f>
        <v>1</v>
      </c>
      <c r="CJ113" s="14">
        <f>IF(AT113="stavebná časť",1,IF(AT113="investičná časť",2,3))</f>
        <v>1</v>
      </c>
      <c r="CK113" s="14" t="str">
        <f>IF(D113="Vyplň vlastné","","x")</f>
        <v>x</v>
      </c>
    </row>
    <row r="114" spans="1:89" s="2" customFormat="1" ht="19.899999999999999" customHeight="1">
      <c r="A114" s="245"/>
      <c r="B114" s="27"/>
      <c r="C114" s="242"/>
      <c r="D114" s="250" t="s">
        <v>135</v>
      </c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  <c r="Y114" s="251"/>
      <c r="Z114" s="251"/>
      <c r="AA114" s="251"/>
      <c r="AB114" s="251"/>
      <c r="AC114" s="242"/>
      <c r="AD114" s="242"/>
      <c r="AE114" s="242"/>
      <c r="AF114" s="242"/>
      <c r="AG114" s="249">
        <f>ROUND(AG94 * AS114, 2)</f>
        <v>0</v>
      </c>
      <c r="AH114" s="248"/>
      <c r="AI114" s="248"/>
      <c r="AJ114" s="248"/>
      <c r="AK114" s="248"/>
      <c r="AL114" s="248"/>
      <c r="AM114" s="248"/>
      <c r="AN114" s="248">
        <f>ROUND(AG114 + AV114, 2)</f>
        <v>0</v>
      </c>
      <c r="AO114" s="248"/>
      <c r="AP114" s="248"/>
      <c r="AQ114" s="242"/>
      <c r="AR114" s="28"/>
      <c r="AS114" s="97">
        <v>0</v>
      </c>
      <c r="AT114" s="98" t="s">
        <v>133</v>
      </c>
      <c r="AU114" s="98" t="s">
        <v>42</v>
      </c>
      <c r="AV114" s="91">
        <f>ROUND(IF(AU114="základná",AG114*L32,IF(AU114="znížená",AG114*L33,0)), 2)</f>
        <v>0</v>
      </c>
      <c r="AW114" s="245"/>
      <c r="AX114" s="245"/>
      <c r="AY114" s="245"/>
      <c r="AZ114" s="245"/>
      <c r="BA114" s="245"/>
      <c r="BB114" s="245"/>
      <c r="BC114" s="245"/>
      <c r="BD114" s="245"/>
      <c r="BE114" s="245"/>
      <c r="BV114" s="14" t="s">
        <v>136</v>
      </c>
      <c r="BY114" s="99">
        <f>IF(AU114="základná",AV114,0)</f>
        <v>0</v>
      </c>
      <c r="BZ114" s="99">
        <f>IF(AU114="znížená",AV114,0)</f>
        <v>0</v>
      </c>
      <c r="CA114" s="99">
        <v>0</v>
      </c>
      <c r="CB114" s="99">
        <v>0</v>
      </c>
      <c r="CC114" s="99">
        <v>0</v>
      </c>
      <c r="CD114" s="99">
        <f>IF(AU114="základná",AG114,0)</f>
        <v>0</v>
      </c>
      <c r="CE114" s="99">
        <f>IF(AU114="znížená",AG114,0)</f>
        <v>0</v>
      </c>
      <c r="CF114" s="99">
        <f>IF(AU114="zákl. prenesená",AG114,0)</f>
        <v>0</v>
      </c>
      <c r="CG114" s="99">
        <f>IF(AU114="zníž. prenesená",AG114,0)</f>
        <v>0</v>
      </c>
      <c r="CH114" s="99">
        <f>IF(AU114="nulová",AG114,0)</f>
        <v>0</v>
      </c>
      <c r="CI114" s="14">
        <f>IF(AU114="základná",1,IF(AU114="znížená",2,IF(AU114="zákl. prenesená",4,IF(AU114="zníž. prenesená",5,3))))</f>
        <v>1</v>
      </c>
      <c r="CJ114" s="14">
        <f>IF(AT114="stavebná časť",1,IF(AT114="investičná časť",2,3))</f>
        <v>1</v>
      </c>
      <c r="CK114" s="14" t="str">
        <f>IF(D114="Vyplň vlastné","","x")</f>
        <v/>
      </c>
    </row>
    <row r="115" spans="1:89" s="2" customFormat="1" ht="19.899999999999999" customHeight="1">
      <c r="A115" s="245"/>
      <c r="B115" s="27"/>
      <c r="C115" s="242"/>
      <c r="D115" s="250" t="s">
        <v>135</v>
      </c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1"/>
      <c r="X115" s="251"/>
      <c r="Y115" s="251"/>
      <c r="Z115" s="251"/>
      <c r="AA115" s="251"/>
      <c r="AB115" s="251"/>
      <c r="AC115" s="242"/>
      <c r="AD115" s="242"/>
      <c r="AE115" s="242"/>
      <c r="AF115" s="242"/>
      <c r="AG115" s="249">
        <f>ROUND(AG94 * AS115, 2)</f>
        <v>0</v>
      </c>
      <c r="AH115" s="248"/>
      <c r="AI115" s="248"/>
      <c r="AJ115" s="248"/>
      <c r="AK115" s="248"/>
      <c r="AL115" s="248"/>
      <c r="AM115" s="248"/>
      <c r="AN115" s="248">
        <f>ROUND(AG115 + AV115, 2)</f>
        <v>0</v>
      </c>
      <c r="AO115" s="248"/>
      <c r="AP115" s="248"/>
      <c r="AQ115" s="242"/>
      <c r="AR115" s="28"/>
      <c r="AS115" s="97">
        <v>0</v>
      </c>
      <c r="AT115" s="98" t="s">
        <v>133</v>
      </c>
      <c r="AU115" s="98" t="s">
        <v>42</v>
      </c>
      <c r="AV115" s="91">
        <f>ROUND(IF(AU115="základná",AG115*L32,IF(AU115="znížená",AG115*L33,0)), 2)</f>
        <v>0</v>
      </c>
      <c r="AW115" s="245"/>
      <c r="AX115" s="245"/>
      <c r="AY115" s="245"/>
      <c r="AZ115" s="245"/>
      <c r="BA115" s="245"/>
      <c r="BB115" s="245"/>
      <c r="BC115" s="245"/>
      <c r="BD115" s="245"/>
      <c r="BE115" s="245"/>
      <c r="BV115" s="14" t="s">
        <v>136</v>
      </c>
      <c r="BY115" s="99">
        <f>IF(AU115="základná",AV115,0)</f>
        <v>0</v>
      </c>
      <c r="BZ115" s="99">
        <f>IF(AU115="znížená",AV115,0)</f>
        <v>0</v>
      </c>
      <c r="CA115" s="99">
        <v>0</v>
      </c>
      <c r="CB115" s="99">
        <v>0</v>
      </c>
      <c r="CC115" s="99">
        <v>0</v>
      </c>
      <c r="CD115" s="99">
        <f>IF(AU115="základná",AG115,0)</f>
        <v>0</v>
      </c>
      <c r="CE115" s="99">
        <f>IF(AU115="znížená",AG115,0)</f>
        <v>0</v>
      </c>
      <c r="CF115" s="99">
        <f>IF(AU115="zákl. prenesená",AG115,0)</f>
        <v>0</v>
      </c>
      <c r="CG115" s="99">
        <f>IF(AU115="zníž. prenesená",AG115,0)</f>
        <v>0</v>
      </c>
      <c r="CH115" s="99">
        <f>IF(AU115="nulová",AG115,0)</f>
        <v>0</v>
      </c>
      <c r="CI115" s="14">
        <f>IF(AU115="základná",1,IF(AU115="znížená",2,IF(AU115="zákl. prenesená",4,IF(AU115="zníž. prenesená",5,3))))</f>
        <v>1</v>
      </c>
      <c r="CJ115" s="14">
        <f>IF(AT115="stavebná časť",1,IF(AT115="investičná časť",2,3))</f>
        <v>1</v>
      </c>
      <c r="CK115" s="14" t="str">
        <f>IF(D115="Vyplň vlastné","","x")</f>
        <v/>
      </c>
    </row>
    <row r="116" spans="1:89" s="2" customFormat="1" ht="19.899999999999999" customHeight="1">
      <c r="A116" s="245"/>
      <c r="B116" s="27"/>
      <c r="C116" s="242"/>
      <c r="D116" s="250" t="s">
        <v>135</v>
      </c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  <c r="V116" s="251"/>
      <c r="W116" s="251"/>
      <c r="X116" s="251"/>
      <c r="Y116" s="251"/>
      <c r="Z116" s="251"/>
      <c r="AA116" s="251"/>
      <c r="AB116" s="251"/>
      <c r="AC116" s="242"/>
      <c r="AD116" s="242"/>
      <c r="AE116" s="242"/>
      <c r="AF116" s="242"/>
      <c r="AG116" s="249">
        <f>ROUND(AG94 * AS116, 2)</f>
        <v>0</v>
      </c>
      <c r="AH116" s="248"/>
      <c r="AI116" s="248"/>
      <c r="AJ116" s="248"/>
      <c r="AK116" s="248"/>
      <c r="AL116" s="248"/>
      <c r="AM116" s="248"/>
      <c r="AN116" s="248">
        <f>ROUND(AG116 + AV116, 2)</f>
        <v>0</v>
      </c>
      <c r="AO116" s="248"/>
      <c r="AP116" s="248"/>
      <c r="AQ116" s="242"/>
      <c r="AR116" s="28"/>
      <c r="AS116" s="100">
        <v>0</v>
      </c>
      <c r="AT116" s="101" t="s">
        <v>133</v>
      </c>
      <c r="AU116" s="101" t="s">
        <v>42</v>
      </c>
      <c r="AV116" s="95">
        <f>ROUND(IF(AU116="základná",AG116*L32,IF(AU116="znížená",AG116*L33,0)), 2)</f>
        <v>0</v>
      </c>
      <c r="AW116" s="245"/>
      <c r="AX116" s="245"/>
      <c r="AY116" s="245"/>
      <c r="AZ116" s="245"/>
      <c r="BA116" s="245"/>
      <c r="BB116" s="245"/>
      <c r="BC116" s="245"/>
      <c r="BD116" s="245"/>
      <c r="BE116" s="245"/>
      <c r="BV116" s="14" t="s">
        <v>136</v>
      </c>
      <c r="BY116" s="99">
        <f>IF(AU116="základná",AV116,0)</f>
        <v>0</v>
      </c>
      <c r="BZ116" s="99">
        <f>IF(AU116="znížená",AV116,0)</f>
        <v>0</v>
      </c>
      <c r="CA116" s="99">
        <v>0</v>
      </c>
      <c r="CB116" s="99">
        <v>0</v>
      </c>
      <c r="CC116" s="99">
        <v>0</v>
      </c>
      <c r="CD116" s="99">
        <f>IF(AU116="základná",AG116,0)</f>
        <v>0</v>
      </c>
      <c r="CE116" s="99">
        <f>IF(AU116="znížená",AG116,0)</f>
        <v>0</v>
      </c>
      <c r="CF116" s="99">
        <f>IF(AU116="zákl. prenesená",AG116,0)</f>
        <v>0</v>
      </c>
      <c r="CG116" s="99">
        <f>IF(AU116="zníž. prenesená",AG116,0)</f>
        <v>0</v>
      </c>
      <c r="CH116" s="99">
        <f>IF(AU116="nulová",AG116,0)</f>
        <v>0</v>
      </c>
      <c r="CI116" s="14">
        <f>IF(AU116="základná",1,IF(AU116="znížená",2,IF(AU116="zákl. prenesená",4,IF(AU116="zníž. prenesená",5,3))))</f>
        <v>1</v>
      </c>
      <c r="CJ116" s="14">
        <f>IF(AT116="stavebná časť",1,IF(AT116="investičná časť",2,3))</f>
        <v>1</v>
      </c>
      <c r="CK116" s="14" t="str">
        <f>IF(D116="Vyplň vlastné","","x")</f>
        <v/>
      </c>
    </row>
    <row r="117" spans="1:89" s="2" customFormat="1" ht="10.9" customHeight="1">
      <c r="A117" s="245"/>
      <c r="B117" s="27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  <c r="AJ117" s="242"/>
      <c r="AK117" s="242"/>
      <c r="AL117" s="242"/>
      <c r="AM117" s="242"/>
      <c r="AN117" s="242"/>
      <c r="AO117" s="242"/>
      <c r="AP117" s="242"/>
      <c r="AQ117" s="242"/>
      <c r="AR117" s="28"/>
      <c r="AS117" s="245"/>
      <c r="AT117" s="245"/>
      <c r="AU117" s="245"/>
      <c r="AV117" s="245"/>
      <c r="AW117" s="245"/>
      <c r="AX117" s="245"/>
      <c r="AY117" s="245"/>
      <c r="AZ117" s="245"/>
      <c r="BA117" s="245"/>
      <c r="BB117" s="245"/>
      <c r="BC117" s="245"/>
      <c r="BD117" s="245"/>
      <c r="BE117" s="245"/>
    </row>
    <row r="118" spans="1:89" s="2" customFormat="1" ht="30" customHeight="1">
      <c r="A118" s="245"/>
      <c r="B118" s="27"/>
      <c r="C118" s="102" t="s">
        <v>137</v>
      </c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252">
        <f>ROUND(AG94 + AG112, 2)</f>
        <v>0</v>
      </c>
      <c r="AH118" s="252"/>
      <c r="AI118" s="252"/>
      <c r="AJ118" s="252"/>
      <c r="AK118" s="252"/>
      <c r="AL118" s="252"/>
      <c r="AM118" s="252"/>
      <c r="AN118" s="252">
        <f>ROUND(AN94 + AN112, 2)</f>
        <v>0</v>
      </c>
      <c r="AO118" s="252"/>
      <c r="AP118" s="252"/>
      <c r="AQ118" s="103"/>
      <c r="AR118" s="28"/>
      <c r="AS118" s="245"/>
      <c r="AT118" s="245"/>
      <c r="AU118" s="245"/>
      <c r="AV118" s="245"/>
      <c r="AW118" s="245"/>
      <c r="AX118" s="245"/>
      <c r="AY118" s="245"/>
      <c r="AZ118" s="245"/>
      <c r="BA118" s="245"/>
      <c r="BB118" s="245"/>
      <c r="BC118" s="245"/>
      <c r="BD118" s="245"/>
      <c r="BE118" s="245"/>
    </row>
    <row r="119" spans="1:89" s="2" customFormat="1" ht="6.95" customHeight="1">
      <c r="A119" s="245"/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28"/>
      <c r="AS119" s="245"/>
      <c r="AT119" s="245"/>
      <c r="AU119" s="245"/>
      <c r="AV119" s="245"/>
      <c r="AW119" s="245"/>
      <c r="AX119" s="245"/>
      <c r="AY119" s="245"/>
      <c r="AZ119" s="245"/>
      <c r="BA119" s="245"/>
      <c r="BB119" s="245"/>
      <c r="BC119" s="245"/>
      <c r="BD119" s="245"/>
      <c r="BE119" s="245"/>
    </row>
  </sheetData>
  <sheetProtection algorithmName="SHA-512" hashValue="di5Ibulv4Ta1taQVAiRm0/IT1m+cOt00j2WXu2sB4PHmAX259Co7DVEz3m5GZ+SKDbUD51gSM09vACxe6dSbSg==" saltValue="pvfI+/m51B1C4fFLC7z7Dlg3+WHNlLiurksgwfC4BJTSg4MyhLSLskt1Z7zvcehdU/nM7efjpwS01OYudfjEQw==" spinCount="100000" sheet="1" objects="1" scenarios="1" formatColumns="0" formatRows="0"/>
  <mergeCells count="120">
    <mergeCell ref="E100:I100"/>
    <mergeCell ref="K100:AF100"/>
    <mergeCell ref="E101:I101"/>
    <mergeCell ref="K101:AF101"/>
    <mergeCell ref="E102:I102"/>
    <mergeCell ref="C92:G92"/>
    <mergeCell ref="I92:AF92"/>
    <mergeCell ref="AN94:AP94"/>
    <mergeCell ref="AG94:AM94"/>
    <mergeCell ref="J95:AF95"/>
    <mergeCell ref="D95:H95"/>
    <mergeCell ref="E96:I96"/>
    <mergeCell ref="K96:AF96"/>
    <mergeCell ref="E97:I97"/>
    <mergeCell ref="W33:AE33"/>
    <mergeCell ref="AK33:AO33"/>
    <mergeCell ref="L33:P33"/>
    <mergeCell ref="AK34:AO34"/>
    <mergeCell ref="L34:P34"/>
    <mergeCell ref="W34:AE34"/>
    <mergeCell ref="E98:I98"/>
    <mergeCell ref="K98:AF98"/>
    <mergeCell ref="K99:AF99"/>
    <mergeCell ref="E99:I99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AR2:BE2"/>
    <mergeCell ref="AG98:AM98"/>
    <mergeCell ref="AG104:AM104"/>
    <mergeCell ref="AG103:AM103"/>
    <mergeCell ref="AG102:AM102"/>
    <mergeCell ref="AG101:AM101"/>
    <mergeCell ref="AG100:AM100"/>
    <mergeCell ref="AG92:AM92"/>
    <mergeCell ref="AG97:AM97"/>
    <mergeCell ref="AG99:AM99"/>
    <mergeCell ref="AG96:AM96"/>
    <mergeCell ref="AG95:AM95"/>
    <mergeCell ref="AM87:AN87"/>
    <mergeCell ref="AM89:AP89"/>
    <mergeCell ref="AM90:AP90"/>
    <mergeCell ref="AN100:AP100"/>
    <mergeCell ref="AN103:AP103"/>
    <mergeCell ref="AN102:AP102"/>
    <mergeCell ref="L85:AO85"/>
    <mergeCell ref="AN95:AP95"/>
    <mergeCell ref="AN92:AP92"/>
    <mergeCell ref="BE5:BE34"/>
    <mergeCell ref="K5:AO5"/>
    <mergeCell ref="K6:AO6"/>
    <mergeCell ref="AS89:AT91"/>
    <mergeCell ref="AK35:AO35"/>
    <mergeCell ref="AK36:AO36"/>
    <mergeCell ref="W36:AE36"/>
    <mergeCell ref="L36:P36"/>
    <mergeCell ref="AK38:AO38"/>
    <mergeCell ref="X38:AB38"/>
    <mergeCell ref="K102:AF102"/>
    <mergeCell ref="W35:AE35"/>
    <mergeCell ref="L35:P35"/>
    <mergeCell ref="K97:AF97"/>
    <mergeCell ref="AN108:AP108"/>
    <mergeCell ref="AG108:AM108"/>
    <mergeCell ref="AN109:AP109"/>
    <mergeCell ref="AG109:AM109"/>
    <mergeCell ref="AN98:AP98"/>
    <mergeCell ref="AN101:AP101"/>
    <mergeCell ref="AN99:AP99"/>
    <mergeCell ref="AN97:AP97"/>
    <mergeCell ref="AN96:AP96"/>
    <mergeCell ref="AN104:AP104"/>
    <mergeCell ref="AN110:AP110"/>
    <mergeCell ref="AG110:AM110"/>
    <mergeCell ref="E103:I103"/>
    <mergeCell ref="K103:AF103"/>
    <mergeCell ref="K104:AF104"/>
    <mergeCell ref="E104:I104"/>
    <mergeCell ref="K105:AF105"/>
    <mergeCell ref="E105:I105"/>
    <mergeCell ref="E106:I106"/>
    <mergeCell ref="K106:AF106"/>
    <mergeCell ref="D107:H107"/>
    <mergeCell ref="J107:AF107"/>
    <mergeCell ref="E108:I108"/>
    <mergeCell ref="K108:AF108"/>
    <mergeCell ref="K109:AF109"/>
    <mergeCell ref="E109:I109"/>
    <mergeCell ref="K110:AF110"/>
    <mergeCell ref="E110:I110"/>
    <mergeCell ref="AN105:AP105"/>
    <mergeCell ref="AG105:AM105"/>
    <mergeCell ref="AN106:AP106"/>
    <mergeCell ref="AG106:AM106"/>
    <mergeCell ref="AN107:AP107"/>
    <mergeCell ref="AG107:AM107"/>
    <mergeCell ref="AN116:AP116"/>
    <mergeCell ref="AG116:AM116"/>
    <mergeCell ref="D116:AB116"/>
    <mergeCell ref="AG118:AM118"/>
    <mergeCell ref="AN118:AP118"/>
    <mergeCell ref="AG112:AM112"/>
    <mergeCell ref="AN112:AP112"/>
    <mergeCell ref="AG113:AM113"/>
    <mergeCell ref="AN113:AP113"/>
    <mergeCell ref="D113:AB113"/>
    <mergeCell ref="AG114:AM114"/>
    <mergeCell ref="AN114:AP114"/>
    <mergeCell ref="D114:AB114"/>
    <mergeCell ref="AG115:AM115"/>
    <mergeCell ref="D115:AB115"/>
    <mergeCell ref="AN115:AP115"/>
  </mergeCells>
  <dataValidations count="2">
    <dataValidation type="list" allowBlank="1" showInputMessage="1" showErrorMessage="1" error="Povolené sú hodnoty základná, znížená, nulová." sqref="AU112:AU116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112:AT116" xr:uid="{00000000-0002-0000-0000-000001000000}">
      <formula1>"stavebná časť, technologická časť, investičná časť"</formula1>
    </dataValidation>
  </dataValidations>
  <hyperlinks>
    <hyperlink ref="A96" location="'SO-01 - Vstupná brána a n...'!C2" display="/" xr:uid="{00000000-0004-0000-0000-000000000000}"/>
    <hyperlink ref="A97" location="'SO-02 - Spevnené plochy'!C2" display="/" xr:uid="{00000000-0004-0000-0000-000001000000}"/>
    <hyperlink ref="A98" location="'SO-03 - Sadové úpravy'!C2" display="/" xr:uid="{00000000-0004-0000-0000-000002000000}"/>
    <hyperlink ref="A99" location="'SO-04 - Mobiliár a herné ...'!C2" display="/" xr:uid="{00000000-0004-0000-0000-000003000000}"/>
    <hyperlink ref="A100" location="'SO-05 - Elektroinštalácia...'!C2" display="/" xr:uid="{00000000-0004-0000-0000-000004000000}"/>
    <hyperlink ref="A101" location="'SO-06.1 - Zdravotechnika ...'!C2" display="/" xr:uid="{00000000-0004-0000-0000-000005000000}"/>
    <hyperlink ref="A102" location="'SO-06.2 - Zdravotechnika ...'!C2" display="/" xr:uid="{00000000-0004-0000-0000-000006000000}"/>
    <hyperlink ref="A103" location="'SO-07 - Búracie práce a o...'!C2" display="/" xr:uid="{00000000-0004-0000-0000-000007000000}"/>
    <hyperlink ref="A104" location="'SO-08 - Vodné prvky '!C2" display="/" xr:uid="{00000000-0004-0000-0000-000008000000}"/>
    <hyperlink ref="A105" location="'SO-09 - Zasakovacie jazierko'!C2" display="/" xr:uid="{00000000-0004-0000-0000-000009000000}"/>
    <hyperlink ref="A106" location="'SO-10 - Vodomerná šachta'!C2" display="/" xr:uid="{00000000-0004-0000-0000-00000A000000}"/>
    <hyperlink ref="A108" location="'SO-02 - Spevnené plochy_01'!C2" display="/" xr:uid="{00000000-0004-0000-0000-00000B000000}"/>
    <hyperlink ref="A109" location="'SO-03 - Sadové úpravy_01'!C2" display="/" xr:uid="{00000000-0004-0000-0000-00000C000000}"/>
    <hyperlink ref="A110" location="'SO-08 - Vodné prvky'!C2" display="/" xr:uid="{00000000-0004-0000-0000-00000D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60"/>
  <sheetViews>
    <sheetView showGridLines="0" topLeftCell="A15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4" t="s">
        <v>115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7"/>
      <c r="AT3" s="14" t="s">
        <v>77</v>
      </c>
    </row>
    <row r="4" spans="1:46" s="1" customFormat="1" ht="24.95" customHeight="1">
      <c r="B4" s="17"/>
      <c r="D4" s="106" t="s">
        <v>138</v>
      </c>
      <c r="L4" s="17"/>
      <c r="M4" s="107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4" t="s">
        <v>15</v>
      </c>
      <c r="L6" s="17"/>
    </row>
    <row r="7" spans="1:46" s="1" customFormat="1" ht="16.5" customHeight="1">
      <c r="B7" s="17"/>
      <c r="E7" s="304" t="str">
        <f>'Rekapitulácia stavby'!K6</f>
        <v>Park Dunajská - Bratislava ( rev. 1 )</v>
      </c>
      <c r="F7" s="305"/>
      <c r="G7" s="305"/>
      <c r="H7" s="305"/>
      <c r="L7" s="17"/>
    </row>
    <row r="8" spans="1:46" s="1" customFormat="1" ht="12" customHeight="1">
      <c r="B8" s="17"/>
      <c r="D8" s="244" t="s">
        <v>139</v>
      </c>
      <c r="L8" s="17"/>
    </row>
    <row r="9" spans="1:46" s="2" customFormat="1" ht="16.5" customHeight="1">
      <c r="A9" s="245"/>
      <c r="B9" s="28"/>
      <c r="C9" s="245"/>
      <c r="D9" s="245"/>
      <c r="E9" s="304" t="s">
        <v>140</v>
      </c>
      <c r="F9" s="306"/>
      <c r="G9" s="306"/>
      <c r="H9" s="306"/>
      <c r="I9" s="245"/>
      <c r="J9" s="245"/>
      <c r="K9" s="245"/>
      <c r="L9" s="39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</row>
    <row r="10" spans="1:46" s="2" customFormat="1" ht="12" customHeight="1">
      <c r="A10" s="245"/>
      <c r="B10" s="28"/>
      <c r="C10" s="245"/>
      <c r="D10" s="244" t="s">
        <v>141</v>
      </c>
      <c r="E10" s="245"/>
      <c r="F10" s="245"/>
      <c r="G10" s="245"/>
      <c r="H10" s="245"/>
      <c r="I10" s="245"/>
      <c r="J10" s="245"/>
      <c r="K10" s="245"/>
      <c r="L10" s="39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</row>
    <row r="11" spans="1:46" s="2" customFormat="1" ht="16.5" customHeight="1">
      <c r="A11" s="245"/>
      <c r="B11" s="28"/>
      <c r="C11" s="245"/>
      <c r="D11" s="245"/>
      <c r="E11" s="307" t="s">
        <v>815</v>
      </c>
      <c r="F11" s="306"/>
      <c r="G11" s="306"/>
      <c r="H11" s="306"/>
      <c r="I11" s="245"/>
      <c r="J11" s="245"/>
      <c r="K11" s="245"/>
      <c r="L11" s="39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</row>
    <row r="12" spans="1:46" s="2" customFormat="1">
      <c r="A12" s="245"/>
      <c r="B12" s="28"/>
      <c r="C12" s="245"/>
      <c r="D12" s="245"/>
      <c r="E12" s="245"/>
      <c r="F12" s="245"/>
      <c r="G12" s="245"/>
      <c r="H12" s="245"/>
      <c r="I12" s="245"/>
      <c r="J12" s="245"/>
      <c r="K12" s="245"/>
      <c r="L12" s="39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</row>
    <row r="13" spans="1:46" s="2" customFormat="1" ht="12" customHeight="1">
      <c r="A13" s="245"/>
      <c r="B13" s="28"/>
      <c r="C13" s="245"/>
      <c r="D13" s="244" t="s">
        <v>17</v>
      </c>
      <c r="E13" s="245"/>
      <c r="F13" s="247" t="s">
        <v>1</v>
      </c>
      <c r="G13" s="245"/>
      <c r="H13" s="245"/>
      <c r="I13" s="244" t="s">
        <v>18</v>
      </c>
      <c r="J13" s="247" t="s">
        <v>1</v>
      </c>
      <c r="K13" s="245"/>
      <c r="L13" s="39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</row>
    <row r="14" spans="1:46" s="2" customFormat="1" ht="12" customHeight="1">
      <c r="A14" s="245"/>
      <c r="B14" s="28"/>
      <c r="C14" s="245"/>
      <c r="D14" s="244" t="s">
        <v>19</v>
      </c>
      <c r="E14" s="245"/>
      <c r="F14" s="247" t="s">
        <v>20</v>
      </c>
      <c r="G14" s="245"/>
      <c r="H14" s="245"/>
      <c r="I14" s="244" t="s">
        <v>21</v>
      </c>
      <c r="J14" s="108" t="str">
        <f>'Rekapitulácia stavby'!AN8</f>
        <v>8. 11. 2020</v>
      </c>
      <c r="K14" s="245"/>
      <c r="L14" s="39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</row>
    <row r="15" spans="1:46" s="2" customFormat="1" ht="10.9" customHeight="1">
      <c r="A15" s="245"/>
      <c r="B15" s="28"/>
      <c r="C15" s="245"/>
      <c r="D15" s="245"/>
      <c r="E15" s="245"/>
      <c r="F15" s="245"/>
      <c r="G15" s="245"/>
      <c r="H15" s="245"/>
      <c r="I15" s="245"/>
      <c r="J15" s="245"/>
      <c r="K15" s="245"/>
      <c r="L15" s="39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</row>
    <row r="16" spans="1:46" s="2" customFormat="1" ht="12" customHeight="1">
      <c r="A16" s="245"/>
      <c r="B16" s="28"/>
      <c r="C16" s="245"/>
      <c r="D16" s="244" t="s">
        <v>23</v>
      </c>
      <c r="E16" s="245"/>
      <c r="F16" s="245"/>
      <c r="G16" s="245"/>
      <c r="H16" s="245"/>
      <c r="I16" s="244" t="s">
        <v>24</v>
      </c>
      <c r="J16" s="247" t="s">
        <v>1</v>
      </c>
      <c r="K16" s="245"/>
      <c r="L16" s="39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</row>
    <row r="17" spans="1:31" s="2" customFormat="1" ht="18" customHeight="1">
      <c r="A17" s="245"/>
      <c r="B17" s="28"/>
      <c r="C17" s="245"/>
      <c r="D17" s="245"/>
      <c r="E17" s="247" t="s">
        <v>25</v>
      </c>
      <c r="F17" s="245"/>
      <c r="G17" s="245"/>
      <c r="H17" s="245"/>
      <c r="I17" s="244" t="s">
        <v>26</v>
      </c>
      <c r="J17" s="247" t="s">
        <v>1</v>
      </c>
      <c r="K17" s="245"/>
      <c r="L17" s="39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1" s="2" customFormat="1" ht="6.95" customHeight="1">
      <c r="A18" s="245"/>
      <c r="B18" s="28"/>
      <c r="C18" s="245"/>
      <c r="D18" s="245"/>
      <c r="E18" s="245"/>
      <c r="F18" s="245"/>
      <c r="G18" s="245"/>
      <c r="H18" s="245"/>
      <c r="I18" s="245"/>
      <c r="J18" s="245"/>
      <c r="K18" s="245"/>
      <c r="L18" s="39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</row>
    <row r="19" spans="1:31" s="2" customFormat="1" ht="12" customHeight="1">
      <c r="A19" s="245"/>
      <c r="B19" s="28"/>
      <c r="C19" s="245"/>
      <c r="D19" s="244" t="s">
        <v>27</v>
      </c>
      <c r="E19" s="245"/>
      <c r="F19" s="245"/>
      <c r="G19" s="245"/>
      <c r="H19" s="245"/>
      <c r="I19" s="244" t="s">
        <v>24</v>
      </c>
      <c r="J19" s="246" t="str">
        <f>'Rekapitulácia stavby'!AN13</f>
        <v>Vyplň údaj</v>
      </c>
      <c r="K19" s="245"/>
      <c r="L19" s="39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</row>
    <row r="20" spans="1:31" s="2" customFormat="1" ht="18" customHeight="1">
      <c r="A20" s="245"/>
      <c r="B20" s="28"/>
      <c r="C20" s="245"/>
      <c r="D20" s="245"/>
      <c r="E20" s="298" t="str">
        <f>'Rekapitulácia stavby'!E14</f>
        <v>Vyplň údaj</v>
      </c>
      <c r="F20" s="299"/>
      <c r="G20" s="299"/>
      <c r="H20" s="299"/>
      <c r="I20" s="244" t="s">
        <v>26</v>
      </c>
      <c r="J20" s="246" t="str">
        <f>'Rekapitulácia stavby'!AN14</f>
        <v>Vyplň údaj</v>
      </c>
      <c r="K20" s="245"/>
      <c r="L20" s="39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</row>
    <row r="21" spans="1:31" s="2" customFormat="1" ht="6.95" customHeight="1">
      <c r="A21" s="245"/>
      <c r="B21" s="28"/>
      <c r="C21" s="245"/>
      <c r="D21" s="245"/>
      <c r="E21" s="245"/>
      <c r="F21" s="245"/>
      <c r="G21" s="245"/>
      <c r="H21" s="245"/>
      <c r="I21" s="245"/>
      <c r="J21" s="245"/>
      <c r="K21" s="245"/>
      <c r="L21" s="39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</row>
    <row r="22" spans="1:31" s="2" customFormat="1" ht="12" customHeight="1">
      <c r="A22" s="245"/>
      <c r="B22" s="28"/>
      <c r="C22" s="245"/>
      <c r="D22" s="244" t="s">
        <v>29</v>
      </c>
      <c r="E22" s="245"/>
      <c r="F22" s="245"/>
      <c r="G22" s="245"/>
      <c r="H22" s="245"/>
      <c r="I22" s="244" t="s">
        <v>24</v>
      </c>
      <c r="J22" s="247" t="s">
        <v>1</v>
      </c>
      <c r="K22" s="245"/>
      <c r="L22" s="39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</row>
    <row r="23" spans="1:31" s="2" customFormat="1" ht="18" customHeight="1">
      <c r="A23" s="245"/>
      <c r="B23" s="28"/>
      <c r="C23" s="245"/>
      <c r="D23" s="245"/>
      <c r="E23" s="247" t="s">
        <v>30</v>
      </c>
      <c r="F23" s="245"/>
      <c r="G23" s="245"/>
      <c r="H23" s="245"/>
      <c r="I23" s="244" t="s">
        <v>26</v>
      </c>
      <c r="J23" s="247" t="s">
        <v>1</v>
      </c>
      <c r="K23" s="245"/>
      <c r="L23" s="39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</row>
    <row r="24" spans="1:31" s="2" customFormat="1" ht="6.95" customHeight="1">
      <c r="A24" s="245"/>
      <c r="B24" s="28"/>
      <c r="C24" s="245"/>
      <c r="D24" s="245"/>
      <c r="E24" s="245"/>
      <c r="F24" s="245"/>
      <c r="G24" s="245"/>
      <c r="H24" s="245"/>
      <c r="I24" s="245"/>
      <c r="J24" s="245"/>
      <c r="K24" s="245"/>
      <c r="L24" s="39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</row>
    <row r="25" spans="1:31" s="2" customFormat="1" ht="12" customHeight="1">
      <c r="A25" s="245"/>
      <c r="B25" s="28"/>
      <c r="C25" s="245"/>
      <c r="D25" s="244" t="s">
        <v>32</v>
      </c>
      <c r="E25" s="245"/>
      <c r="F25" s="245"/>
      <c r="G25" s="245"/>
      <c r="H25" s="245"/>
      <c r="I25" s="244" t="s">
        <v>24</v>
      </c>
      <c r="J25" s="247" t="s">
        <v>1</v>
      </c>
      <c r="K25" s="245"/>
      <c r="L25" s="39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</row>
    <row r="26" spans="1:31" s="2" customFormat="1" ht="18" customHeight="1">
      <c r="A26" s="245"/>
      <c r="B26" s="28"/>
      <c r="C26" s="245"/>
      <c r="D26" s="245"/>
      <c r="E26" s="247" t="s">
        <v>33</v>
      </c>
      <c r="F26" s="245"/>
      <c r="G26" s="245"/>
      <c r="H26" s="245"/>
      <c r="I26" s="244" t="s">
        <v>26</v>
      </c>
      <c r="J26" s="247" t="s">
        <v>1</v>
      </c>
      <c r="K26" s="245"/>
      <c r="L26" s="39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</row>
    <row r="27" spans="1:31" s="2" customFormat="1" ht="6.95" customHeight="1">
      <c r="A27" s="245"/>
      <c r="B27" s="28"/>
      <c r="C27" s="245"/>
      <c r="D27" s="245"/>
      <c r="E27" s="245"/>
      <c r="F27" s="245"/>
      <c r="G27" s="245"/>
      <c r="H27" s="245"/>
      <c r="I27" s="245"/>
      <c r="J27" s="245"/>
      <c r="K27" s="245"/>
      <c r="L27" s="39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</row>
    <row r="28" spans="1:31" s="2" customFormat="1" ht="12" customHeight="1">
      <c r="A28" s="245"/>
      <c r="B28" s="28"/>
      <c r="C28" s="245"/>
      <c r="D28" s="244" t="s">
        <v>34</v>
      </c>
      <c r="E28" s="245"/>
      <c r="F28" s="245"/>
      <c r="G28" s="245"/>
      <c r="H28" s="245"/>
      <c r="I28" s="245"/>
      <c r="J28" s="245"/>
      <c r="K28" s="245"/>
      <c r="L28" s="39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</row>
    <row r="29" spans="1:31" s="8" customFormat="1" ht="16.5" customHeight="1">
      <c r="A29" s="109"/>
      <c r="B29" s="110"/>
      <c r="C29" s="109"/>
      <c r="D29" s="109"/>
      <c r="E29" s="300" t="s">
        <v>1</v>
      </c>
      <c r="F29" s="300"/>
      <c r="G29" s="300"/>
      <c r="H29" s="300"/>
      <c r="I29" s="109"/>
      <c r="J29" s="109"/>
      <c r="K29" s="109"/>
      <c r="L29" s="111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</row>
    <row r="30" spans="1:31" s="2" customFormat="1" ht="6.95" customHeight="1">
      <c r="A30" s="245"/>
      <c r="B30" s="28"/>
      <c r="C30" s="245"/>
      <c r="D30" s="245"/>
      <c r="E30" s="245"/>
      <c r="F30" s="245"/>
      <c r="G30" s="245"/>
      <c r="H30" s="245"/>
      <c r="I30" s="245"/>
      <c r="J30" s="245"/>
      <c r="K30" s="245"/>
      <c r="L30" s="39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</row>
    <row r="31" spans="1:31" s="2" customFormat="1" ht="6.95" customHeight="1">
      <c r="A31" s="245"/>
      <c r="B31" s="28"/>
      <c r="C31" s="245"/>
      <c r="D31" s="112"/>
      <c r="E31" s="112"/>
      <c r="F31" s="112"/>
      <c r="G31" s="112"/>
      <c r="H31" s="112"/>
      <c r="I31" s="112"/>
      <c r="J31" s="112"/>
      <c r="K31" s="112"/>
      <c r="L31" s="39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</row>
    <row r="32" spans="1:31" s="2" customFormat="1" ht="14.45" customHeight="1">
      <c r="A32" s="245"/>
      <c r="B32" s="28"/>
      <c r="C32" s="245"/>
      <c r="D32" s="247" t="s">
        <v>143</v>
      </c>
      <c r="E32" s="245"/>
      <c r="F32" s="245"/>
      <c r="G32" s="245"/>
      <c r="H32" s="245"/>
      <c r="I32" s="245"/>
      <c r="J32" s="113">
        <f>J98</f>
        <v>0</v>
      </c>
      <c r="K32" s="245"/>
      <c r="L32" s="39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</row>
    <row r="33" spans="1:31" s="2" customFormat="1" ht="14.45" customHeight="1">
      <c r="A33" s="245"/>
      <c r="B33" s="28"/>
      <c r="C33" s="245"/>
      <c r="D33" s="114" t="s">
        <v>132</v>
      </c>
      <c r="E33" s="245"/>
      <c r="F33" s="245"/>
      <c r="G33" s="245"/>
      <c r="H33" s="245"/>
      <c r="I33" s="245"/>
      <c r="J33" s="113">
        <f>J104</f>
        <v>0</v>
      </c>
      <c r="K33" s="245"/>
      <c r="L33" s="39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</row>
    <row r="34" spans="1:31" s="2" customFormat="1" ht="25.35" customHeight="1">
      <c r="A34" s="245"/>
      <c r="B34" s="28"/>
      <c r="C34" s="245"/>
      <c r="D34" s="115" t="s">
        <v>37</v>
      </c>
      <c r="E34" s="245"/>
      <c r="F34" s="245"/>
      <c r="G34" s="245"/>
      <c r="H34" s="245"/>
      <c r="I34" s="245"/>
      <c r="J34" s="116">
        <f>ROUND(J32 + J33, 2)</f>
        <v>0</v>
      </c>
      <c r="K34" s="245"/>
      <c r="L34" s="39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</row>
    <row r="35" spans="1:31" s="2" customFormat="1" ht="6.95" customHeight="1">
      <c r="A35" s="245"/>
      <c r="B35" s="28"/>
      <c r="C35" s="245"/>
      <c r="D35" s="112"/>
      <c r="E35" s="112"/>
      <c r="F35" s="112"/>
      <c r="G35" s="112"/>
      <c r="H35" s="112"/>
      <c r="I35" s="112"/>
      <c r="J35" s="112"/>
      <c r="K35" s="112"/>
      <c r="L35" s="39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</row>
    <row r="36" spans="1:31" s="2" customFormat="1" ht="14.45" customHeight="1">
      <c r="A36" s="245"/>
      <c r="B36" s="28"/>
      <c r="C36" s="245"/>
      <c r="D36" s="245"/>
      <c r="E36" s="245"/>
      <c r="F36" s="117" t="s">
        <v>39</v>
      </c>
      <c r="G36" s="245"/>
      <c r="H36" s="245"/>
      <c r="I36" s="117" t="s">
        <v>38</v>
      </c>
      <c r="J36" s="117" t="s">
        <v>40</v>
      </c>
      <c r="K36" s="245"/>
      <c r="L36" s="39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</row>
    <row r="37" spans="1:31" s="2" customFormat="1" ht="14.45" customHeight="1">
      <c r="A37" s="245"/>
      <c r="B37" s="28"/>
      <c r="C37" s="245"/>
      <c r="D37" s="118" t="s">
        <v>41</v>
      </c>
      <c r="E37" s="244" t="s">
        <v>42</v>
      </c>
      <c r="F37" s="119">
        <f>ROUND((ROUND((SUM(BE104:BE111) + SUM(BE133:BE138)),  2) + SUM(BE140:BE159)), 2)</f>
        <v>0</v>
      </c>
      <c r="G37" s="245"/>
      <c r="H37" s="245"/>
      <c r="I37" s="120">
        <v>0.2</v>
      </c>
      <c r="J37" s="119">
        <f>ROUND((ROUND(((SUM(BE104:BE111) + SUM(BE133:BE138))*I37),  2) + (SUM(BE140:BE159)*I37)), 2)</f>
        <v>0</v>
      </c>
      <c r="K37" s="245"/>
      <c r="L37" s="39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</row>
    <row r="38" spans="1:31" s="2" customFormat="1" ht="14.45" customHeight="1">
      <c r="A38" s="245"/>
      <c r="B38" s="28"/>
      <c r="C38" s="245"/>
      <c r="D38" s="245"/>
      <c r="E38" s="244" t="s">
        <v>43</v>
      </c>
      <c r="F38" s="119">
        <f>ROUND((ROUND((SUM(BF104:BF111) + SUM(BF133:BF138)),  2) + SUM(BF140:BF159)), 2)</f>
        <v>0</v>
      </c>
      <c r="G38" s="245"/>
      <c r="H38" s="245"/>
      <c r="I38" s="120">
        <v>0.2</v>
      </c>
      <c r="J38" s="119">
        <f>ROUND((ROUND(((SUM(BF104:BF111) + SUM(BF133:BF138))*I38),  2) + (SUM(BF140:BF159)*I38)), 2)</f>
        <v>0</v>
      </c>
      <c r="K38" s="245"/>
      <c r="L38" s="39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</row>
    <row r="39" spans="1:31" s="2" customFormat="1" ht="14.45" hidden="1" customHeight="1">
      <c r="A39" s="245"/>
      <c r="B39" s="28"/>
      <c r="C39" s="245"/>
      <c r="D39" s="245"/>
      <c r="E39" s="244" t="s">
        <v>44</v>
      </c>
      <c r="F39" s="119">
        <f>ROUND((ROUND((SUM(BG104:BG111) + SUM(BG133:BG138)),  2) + SUM(BG140:BG159)), 2)</f>
        <v>0</v>
      </c>
      <c r="G39" s="245"/>
      <c r="H39" s="245"/>
      <c r="I39" s="120">
        <v>0.2</v>
      </c>
      <c r="J39" s="119">
        <f>0</f>
        <v>0</v>
      </c>
      <c r="K39" s="245"/>
      <c r="L39" s="39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</row>
    <row r="40" spans="1:31" s="2" customFormat="1" ht="14.45" hidden="1" customHeight="1">
      <c r="A40" s="245"/>
      <c r="B40" s="28"/>
      <c r="C40" s="245"/>
      <c r="D40" s="245"/>
      <c r="E40" s="244" t="s">
        <v>45</v>
      </c>
      <c r="F40" s="119">
        <f>ROUND((ROUND((SUM(BH104:BH111) + SUM(BH133:BH138)),  2) + SUM(BH140:BH159)), 2)</f>
        <v>0</v>
      </c>
      <c r="G40" s="245"/>
      <c r="H40" s="245"/>
      <c r="I40" s="120">
        <v>0.2</v>
      </c>
      <c r="J40" s="119">
        <f>0</f>
        <v>0</v>
      </c>
      <c r="K40" s="245"/>
      <c r="L40" s="39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</row>
    <row r="41" spans="1:31" s="2" customFormat="1" ht="14.45" hidden="1" customHeight="1">
      <c r="A41" s="245"/>
      <c r="B41" s="28"/>
      <c r="C41" s="245"/>
      <c r="D41" s="245"/>
      <c r="E41" s="244" t="s">
        <v>46</v>
      </c>
      <c r="F41" s="119">
        <f>ROUND((ROUND((SUM(BI104:BI111) + SUM(BI133:BI138)),  2) + SUM(BI140:BI159)), 2)</f>
        <v>0</v>
      </c>
      <c r="G41" s="245"/>
      <c r="H41" s="245"/>
      <c r="I41" s="120">
        <v>0</v>
      </c>
      <c r="J41" s="119">
        <f>0</f>
        <v>0</v>
      </c>
      <c r="K41" s="245"/>
      <c r="L41" s="39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</row>
    <row r="42" spans="1:31" s="2" customFormat="1" ht="6.95" customHeight="1">
      <c r="A42" s="245"/>
      <c r="B42" s="28"/>
      <c r="C42" s="245"/>
      <c r="D42" s="245"/>
      <c r="E42" s="245"/>
      <c r="F42" s="245"/>
      <c r="G42" s="245"/>
      <c r="H42" s="245"/>
      <c r="I42" s="245"/>
      <c r="J42" s="245"/>
      <c r="K42" s="245"/>
      <c r="L42" s="39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</row>
    <row r="43" spans="1:31" s="2" customFormat="1" ht="25.35" customHeight="1">
      <c r="A43" s="245"/>
      <c r="B43" s="28"/>
      <c r="C43" s="121"/>
      <c r="D43" s="122" t="s">
        <v>47</v>
      </c>
      <c r="E43" s="123"/>
      <c r="F43" s="123"/>
      <c r="G43" s="124" t="s">
        <v>48</v>
      </c>
      <c r="H43" s="125" t="s">
        <v>49</v>
      </c>
      <c r="I43" s="123"/>
      <c r="J43" s="126">
        <f>SUM(J34:J41)</f>
        <v>0</v>
      </c>
      <c r="K43" s="127"/>
      <c r="L43" s="39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</row>
    <row r="44" spans="1:31" s="2" customFormat="1" ht="14.45" customHeight="1">
      <c r="A44" s="245"/>
      <c r="B44" s="28"/>
      <c r="C44" s="245"/>
      <c r="D44" s="245"/>
      <c r="E44" s="245"/>
      <c r="F44" s="245"/>
      <c r="G44" s="245"/>
      <c r="H44" s="245"/>
      <c r="I44" s="245"/>
      <c r="J44" s="245"/>
      <c r="K44" s="245"/>
      <c r="L44" s="39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128" t="s">
        <v>50</v>
      </c>
      <c r="E50" s="129"/>
      <c r="F50" s="129"/>
      <c r="G50" s="128" t="s">
        <v>51</v>
      </c>
      <c r="H50" s="129"/>
      <c r="I50" s="129"/>
      <c r="J50" s="129"/>
      <c r="K50" s="129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45"/>
      <c r="B61" s="28"/>
      <c r="C61" s="245"/>
      <c r="D61" s="130" t="s">
        <v>52</v>
      </c>
      <c r="E61" s="131"/>
      <c r="F61" s="132" t="s">
        <v>53</v>
      </c>
      <c r="G61" s="130" t="s">
        <v>52</v>
      </c>
      <c r="H61" s="131"/>
      <c r="I61" s="131"/>
      <c r="J61" s="133" t="s">
        <v>53</v>
      </c>
      <c r="K61" s="131"/>
      <c r="L61" s="39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45"/>
      <c r="B65" s="28"/>
      <c r="C65" s="245"/>
      <c r="D65" s="128" t="s">
        <v>54</v>
      </c>
      <c r="E65" s="134"/>
      <c r="F65" s="134"/>
      <c r="G65" s="128" t="s">
        <v>55</v>
      </c>
      <c r="H65" s="134"/>
      <c r="I65" s="134"/>
      <c r="J65" s="134"/>
      <c r="K65" s="134"/>
      <c r="L65" s="39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45"/>
      <c r="B76" s="28"/>
      <c r="C76" s="245"/>
      <c r="D76" s="130" t="s">
        <v>52</v>
      </c>
      <c r="E76" s="131"/>
      <c r="F76" s="132" t="s">
        <v>53</v>
      </c>
      <c r="G76" s="130" t="s">
        <v>52</v>
      </c>
      <c r="H76" s="131"/>
      <c r="I76" s="131"/>
      <c r="J76" s="133" t="s">
        <v>53</v>
      </c>
      <c r="K76" s="131"/>
      <c r="L76" s="39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</row>
    <row r="77" spans="1:31" s="2" customFormat="1" ht="14.45" customHeight="1">
      <c r="A77" s="245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39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</row>
    <row r="81" spans="1:31" s="2" customFormat="1" ht="6.95" customHeight="1">
      <c r="A81" s="245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39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</row>
    <row r="82" spans="1:31" s="2" customFormat="1" ht="24.95" customHeight="1">
      <c r="A82" s="245"/>
      <c r="B82" s="27"/>
      <c r="C82" s="20" t="s">
        <v>144</v>
      </c>
      <c r="D82" s="242"/>
      <c r="E82" s="242"/>
      <c r="F82" s="242"/>
      <c r="G82" s="242"/>
      <c r="H82" s="242"/>
      <c r="I82" s="242"/>
      <c r="J82" s="242"/>
      <c r="K82" s="242"/>
      <c r="L82" s="39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</row>
    <row r="83" spans="1:31" s="2" customFormat="1" ht="6.95" customHeight="1">
      <c r="A83" s="245"/>
      <c r="B83" s="27"/>
      <c r="C83" s="242"/>
      <c r="D83" s="242"/>
      <c r="E83" s="242"/>
      <c r="F83" s="242"/>
      <c r="G83" s="242"/>
      <c r="H83" s="242"/>
      <c r="I83" s="242"/>
      <c r="J83" s="242"/>
      <c r="K83" s="242"/>
      <c r="L83" s="39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</row>
    <row r="84" spans="1:31" s="2" customFormat="1" ht="12" customHeight="1">
      <c r="A84" s="245"/>
      <c r="B84" s="27"/>
      <c r="C84" s="243" t="s">
        <v>15</v>
      </c>
      <c r="D84" s="242"/>
      <c r="E84" s="242"/>
      <c r="F84" s="242"/>
      <c r="G84" s="242"/>
      <c r="H84" s="242"/>
      <c r="I84" s="242"/>
      <c r="J84" s="242"/>
      <c r="K84" s="242"/>
      <c r="L84" s="39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</row>
    <row r="85" spans="1:31" s="2" customFormat="1" ht="16.5" customHeight="1">
      <c r="A85" s="245"/>
      <c r="B85" s="27"/>
      <c r="C85" s="242"/>
      <c r="D85" s="242"/>
      <c r="E85" s="302" t="str">
        <f>E7</f>
        <v>Park Dunajská - Bratislava ( rev. 1 )</v>
      </c>
      <c r="F85" s="303"/>
      <c r="G85" s="303"/>
      <c r="H85" s="303"/>
      <c r="I85" s="242"/>
      <c r="J85" s="242"/>
      <c r="K85" s="242"/>
      <c r="L85" s="39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</row>
    <row r="86" spans="1:31" s="1" customFormat="1" ht="12" customHeight="1">
      <c r="B86" s="18"/>
      <c r="C86" s="243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245"/>
      <c r="B87" s="27"/>
      <c r="C87" s="242"/>
      <c r="D87" s="242"/>
      <c r="E87" s="302" t="s">
        <v>140</v>
      </c>
      <c r="F87" s="301"/>
      <c r="G87" s="301"/>
      <c r="H87" s="301"/>
      <c r="I87" s="242"/>
      <c r="J87" s="242"/>
      <c r="K87" s="242"/>
      <c r="L87" s="39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</row>
    <row r="88" spans="1:31" s="2" customFormat="1" ht="12" customHeight="1">
      <c r="A88" s="245"/>
      <c r="B88" s="27"/>
      <c r="C88" s="243" t="s">
        <v>141</v>
      </c>
      <c r="D88" s="242"/>
      <c r="E88" s="242"/>
      <c r="F88" s="242"/>
      <c r="G88" s="242"/>
      <c r="H88" s="242"/>
      <c r="I88" s="242"/>
      <c r="J88" s="242"/>
      <c r="K88" s="242"/>
      <c r="L88" s="39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</row>
    <row r="89" spans="1:31" s="2" customFormat="1" ht="16.5" customHeight="1">
      <c r="A89" s="245"/>
      <c r="B89" s="27"/>
      <c r="C89" s="242"/>
      <c r="D89" s="242"/>
      <c r="E89" s="279" t="str">
        <f>E11</f>
        <v xml:space="preserve">SO-08 - Vodné prvky </v>
      </c>
      <c r="F89" s="301"/>
      <c r="G89" s="301"/>
      <c r="H89" s="301"/>
      <c r="I89" s="242"/>
      <c r="J89" s="242"/>
      <c r="K89" s="242"/>
      <c r="L89" s="39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</row>
    <row r="90" spans="1:31" s="2" customFormat="1" ht="6.95" customHeight="1">
      <c r="A90" s="245"/>
      <c r="B90" s="27"/>
      <c r="C90" s="242"/>
      <c r="D90" s="242"/>
      <c r="E90" s="242"/>
      <c r="F90" s="242"/>
      <c r="G90" s="242"/>
      <c r="H90" s="242"/>
      <c r="I90" s="242"/>
      <c r="J90" s="242"/>
      <c r="K90" s="242"/>
      <c r="L90" s="39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</row>
    <row r="91" spans="1:31" s="2" customFormat="1" ht="12" customHeight="1">
      <c r="A91" s="245"/>
      <c r="B91" s="27"/>
      <c r="C91" s="243" t="s">
        <v>19</v>
      </c>
      <c r="D91" s="242"/>
      <c r="E91" s="242"/>
      <c r="F91" s="237" t="str">
        <f>F14</f>
        <v>k. ú. Staré Mesto, 8667/2</v>
      </c>
      <c r="G91" s="242"/>
      <c r="H91" s="242"/>
      <c r="I91" s="243" t="s">
        <v>21</v>
      </c>
      <c r="J91" s="235" t="str">
        <f>IF(J14="","",J14)</f>
        <v>8. 11. 2020</v>
      </c>
      <c r="K91" s="242"/>
      <c r="L91" s="39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</row>
    <row r="92" spans="1:31" s="2" customFormat="1" ht="6.95" customHeight="1">
      <c r="A92" s="245"/>
      <c r="B92" s="27"/>
      <c r="C92" s="242"/>
      <c r="D92" s="242"/>
      <c r="E92" s="242"/>
      <c r="F92" s="242"/>
      <c r="G92" s="242"/>
      <c r="H92" s="242"/>
      <c r="I92" s="242"/>
      <c r="J92" s="242"/>
      <c r="K92" s="242"/>
      <c r="L92" s="39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</row>
    <row r="93" spans="1:31" s="2" customFormat="1" ht="40.15" customHeight="1">
      <c r="A93" s="245"/>
      <c r="B93" s="27"/>
      <c r="C93" s="243" t="s">
        <v>23</v>
      </c>
      <c r="D93" s="242"/>
      <c r="E93" s="242"/>
      <c r="F93" s="237" t="str">
        <f>E17</f>
        <v>Hlavné mesto Slovenskej republiky Bratislava</v>
      </c>
      <c r="G93" s="242"/>
      <c r="H93" s="242"/>
      <c r="I93" s="243" t="s">
        <v>29</v>
      </c>
      <c r="J93" s="239" t="str">
        <f>E23</f>
        <v>Guldan Architects - Ing. Eugen Guldan, PhD.</v>
      </c>
      <c r="K93" s="242"/>
      <c r="L93" s="39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</row>
    <row r="94" spans="1:31" s="2" customFormat="1" ht="15.2" customHeight="1">
      <c r="A94" s="245"/>
      <c r="B94" s="27"/>
      <c r="C94" s="243" t="s">
        <v>27</v>
      </c>
      <c r="D94" s="242"/>
      <c r="E94" s="242"/>
      <c r="F94" s="237" t="str">
        <f>IF(E20="","",E20)</f>
        <v>Vyplň údaj</v>
      </c>
      <c r="G94" s="242"/>
      <c r="H94" s="242"/>
      <c r="I94" s="243" t="s">
        <v>32</v>
      </c>
      <c r="J94" s="239" t="str">
        <f>E26</f>
        <v>Ing. Hornok</v>
      </c>
      <c r="K94" s="242"/>
      <c r="L94" s="39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</row>
    <row r="95" spans="1:31" s="2" customFormat="1" ht="10.35" customHeight="1">
      <c r="A95" s="245"/>
      <c r="B95" s="27"/>
      <c r="C95" s="242"/>
      <c r="D95" s="242"/>
      <c r="E95" s="242"/>
      <c r="F95" s="242"/>
      <c r="G95" s="242"/>
      <c r="H95" s="242"/>
      <c r="I95" s="242"/>
      <c r="J95" s="242"/>
      <c r="K95" s="242"/>
      <c r="L95" s="39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</row>
    <row r="96" spans="1:31" s="2" customFormat="1" ht="29.25" customHeight="1">
      <c r="A96" s="245"/>
      <c r="B96" s="27"/>
      <c r="C96" s="139" t="s">
        <v>145</v>
      </c>
      <c r="D96" s="103"/>
      <c r="E96" s="103"/>
      <c r="F96" s="103"/>
      <c r="G96" s="103"/>
      <c r="H96" s="103"/>
      <c r="I96" s="103"/>
      <c r="J96" s="140" t="s">
        <v>146</v>
      </c>
      <c r="K96" s="103"/>
      <c r="L96" s="39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</row>
    <row r="97" spans="1:65" s="2" customFormat="1" ht="10.35" customHeight="1">
      <c r="A97" s="245"/>
      <c r="B97" s="27"/>
      <c r="C97" s="242"/>
      <c r="D97" s="242"/>
      <c r="E97" s="242"/>
      <c r="F97" s="242"/>
      <c r="G97" s="242"/>
      <c r="H97" s="242"/>
      <c r="I97" s="242"/>
      <c r="J97" s="242"/>
      <c r="K97" s="242"/>
      <c r="L97" s="39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</row>
    <row r="98" spans="1:65" s="2" customFormat="1" ht="22.9" customHeight="1">
      <c r="A98" s="245"/>
      <c r="B98" s="27"/>
      <c r="C98" s="141" t="s">
        <v>147</v>
      </c>
      <c r="D98" s="242"/>
      <c r="E98" s="242"/>
      <c r="F98" s="242"/>
      <c r="G98" s="242"/>
      <c r="H98" s="242"/>
      <c r="I98" s="242"/>
      <c r="J98" s="230">
        <f>J133</f>
        <v>0</v>
      </c>
      <c r="K98" s="242"/>
      <c r="L98" s="39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U98" s="14" t="s">
        <v>148</v>
      </c>
    </row>
    <row r="99" spans="1:65" s="9" customFormat="1" ht="24.95" customHeight="1">
      <c r="B99" s="142"/>
      <c r="C99" s="143"/>
      <c r="D99" s="144" t="s">
        <v>573</v>
      </c>
      <c r="E99" s="145"/>
      <c r="F99" s="145"/>
      <c r="G99" s="145"/>
      <c r="H99" s="145"/>
      <c r="I99" s="145"/>
      <c r="J99" s="146">
        <f>J134</f>
        <v>0</v>
      </c>
      <c r="K99" s="143"/>
      <c r="L99" s="147"/>
    </row>
    <row r="100" spans="1:65" s="10" customFormat="1" ht="19.899999999999999" customHeight="1">
      <c r="B100" s="148"/>
      <c r="C100" s="231"/>
      <c r="D100" s="149" t="s">
        <v>816</v>
      </c>
      <c r="E100" s="150"/>
      <c r="F100" s="150"/>
      <c r="G100" s="150"/>
      <c r="H100" s="150"/>
      <c r="I100" s="150"/>
      <c r="J100" s="151">
        <f>J135</f>
        <v>0</v>
      </c>
      <c r="K100" s="231"/>
      <c r="L100" s="152"/>
    </row>
    <row r="101" spans="1:65" s="9" customFormat="1" ht="21.75" customHeight="1">
      <c r="B101" s="142"/>
      <c r="C101" s="143"/>
      <c r="D101" s="153" t="s">
        <v>155</v>
      </c>
      <c r="E101" s="143"/>
      <c r="F101" s="143"/>
      <c r="G101" s="143"/>
      <c r="H101" s="143"/>
      <c r="I101" s="143"/>
      <c r="J101" s="154">
        <f>J139</f>
        <v>0</v>
      </c>
      <c r="K101" s="143"/>
      <c r="L101" s="147"/>
    </row>
    <row r="102" spans="1:65" s="2" customFormat="1" ht="21.75" customHeight="1">
      <c r="A102" s="245"/>
      <c r="B102" s="27"/>
      <c r="C102" s="242"/>
      <c r="D102" s="242"/>
      <c r="E102" s="242"/>
      <c r="F102" s="242"/>
      <c r="G102" s="242"/>
      <c r="H102" s="242"/>
      <c r="I102" s="242"/>
      <c r="J102" s="242"/>
      <c r="K102" s="242"/>
      <c r="L102" s="39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5"/>
    </row>
    <row r="103" spans="1:65" s="2" customFormat="1" ht="6.95" customHeight="1">
      <c r="A103" s="245"/>
      <c r="B103" s="27"/>
      <c r="C103" s="242"/>
      <c r="D103" s="242"/>
      <c r="E103" s="242"/>
      <c r="F103" s="242"/>
      <c r="G103" s="242"/>
      <c r="H103" s="242"/>
      <c r="I103" s="242"/>
      <c r="J103" s="242"/>
      <c r="K103" s="242"/>
      <c r="L103" s="39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</row>
    <row r="104" spans="1:65" s="2" customFormat="1" ht="29.25" customHeight="1">
      <c r="A104" s="245"/>
      <c r="B104" s="27"/>
      <c r="C104" s="141" t="s">
        <v>156</v>
      </c>
      <c r="D104" s="242"/>
      <c r="E104" s="242"/>
      <c r="F104" s="242"/>
      <c r="G104" s="242"/>
      <c r="H104" s="242"/>
      <c r="I104" s="242"/>
      <c r="J104" s="155">
        <f>ROUND(J105 + J106 + J107 + J108 + J109 + J110,2)</f>
        <v>0</v>
      </c>
      <c r="K104" s="242"/>
      <c r="L104" s="39"/>
      <c r="N104" s="156" t="s">
        <v>41</v>
      </c>
      <c r="S104" s="245"/>
      <c r="T104" s="245"/>
      <c r="U104" s="245"/>
      <c r="V104" s="245"/>
      <c r="W104" s="245"/>
      <c r="X104" s="245"/>
      <c r="Y104" s="245"/>
      <c r="Z104" s="245"/>
      <c r="AA104" s="245"/>
      <c r="AB104" s="245"/>
      <c r="AC104" s="245"/>
      <c r="AD104" s="245"/>
      <c r="AE104" s="245"/>
    </row>
    <row r="105" spans="1:65" s="2" customFormat="1" ht="18" customHeight="1">
      <c r="A105" s="245"/>
      <c r="B105" s="27"/>
      <c r="C105" s="242"/>
      <c r="D105" s="250" t="s">
        <v>157</v>
      </c>
      <c r="E105" s="251"/>
      <c r="F105" s="251"/>
      <c r="G105" s="242"/>
      <c r="H105" s="242"/>
      <c r="I105" s="242"/>
      <c r="J105" s="227">
        <v>0</v>
      </c>
      <c r="K105" s="242"/>
      <c r="L105" s="157"/>
      <c r="M105" s="158"/>
      <c r="N105" s="159" t="s">
        <v>43</v>
      </c>
      <c r="O105" s="158"/>
      <c r="P105" s="158"/>
      <c r="Q105" s="158"/>
      <c r="R105" s="158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61" t="s">
        <v>158</v>
      </c>
      <c r="AZ105" s="158"/>
      <c r="BA105" s="158"/>
      <c r="BB105" s="158"/>
      <c r="BC105" s="158"/>
      <c r="BD105" s="158"/>
      <c r="BE105" s="162">
        <f t="shared" ref="BE105:BE110" si="0">IF(N105="základná",J105,0)</f>
        <v>0</v>
      </c>
      <c r="BF105" s="162">
        <f t="shared" ref="BF105:BF110" si="1">IF(N105="znížená",J105,0)</f>
        <v>0</v>
      </c>
      <c r="BG105" s="162">
        <f t="shared" ref="BG105:BG110" si="2">IF(N105="zákl. prenesená",J105,0)</f>
        <v>0</v>
      </c>
      <c r="BH105" s="162">
        <f t="shared" ref="BH105:BH110" si="3">IF(N105="zníž. prenesená",J105,0)</f>
        <v>0</v>
      </c>
      <c r="BI105" s="162">
        <f t="shared" ref="BI105:BI110" si="4">IF(N105="nulová",J105,0)</f>
        <v>0</v>
      </c>
      <c r="BJ105" s="161" t="s">
        <v>90</v>
      </c>
      <c r="BK105" s="158"/>
      <c r="BL105" s="158"/>
      <c r="BM105" s="158"/>
    </row>
    <row r="106" spans="1:65" s="2" customFormat="1" ht="18" customHeight="1">
      <c r="A106" s="245"/>
      <c r="B106" s="27"/>
      <c r="C106" s="242"/>
      <c r="D106" s="250" t="s">
        <v>159</v>
      </c>
      <c r="E106" s="251"/>
      <c r="F106" s="251"/>
      <c r="G106" s="242"/>
      <c r="H106" s="242"/>
      <c r="I106" s="242"/>
      <c r="J106" s="227">
        <v>0</v>
      </c>
      <c r="K106" s="242"/>
      <c r="L106" s="157"/>
      <c r="M106" s="158"/>
      <c r="N106" s="159" t="s">
        <v>43</v>
      </c>
      <c r="O106" s="158"/>
      <c r="P106" s="158"/>
      <c r="Q106" s="158"/>
      <c r="R106" s="158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61" t="s">
        <v>158</v>
      </c>
      <c r="AZ106" s="158"/>
      <c r="BA106" s="158"/>
      <c r="BB106" s="158"/>
      <c r="BC106" s="158"/>
      <c r="BD106" s="158"/>
      <c r="BE106" s="162">
        <f t="shared" si="0"/>
        <v>0</v>
      </c>
      <c r="BF106" s="162">
        <f t="shared" si="1"/>
        <v>0</v>
      </c>
      <c r="BG106" s="162">
        <f t="shared" si="2"/>
        <v>0</v>
      </c>
      <c r="BH106" s="162">
        <f t="shared" si="3"/>
        <v>0</v>
      </c>
      <c r="BI106" s="162">
        <f t="shared" si="4"/>
        <v>0</v>
      </c>
      <c r="BJ106" s="161" t="s">
        <v>90</v>
      </c>
      <c r="BK106" s="158"/>
      <c r="BL106" s="158"/>
      <c r="BM106" s="158"/>
    </row>
    <row r="107" spans="1:65" s="2" customFormat="1" ht="18" customHeight="1">
      <c r="A107" s="245"/>
      <c r="B107" s="27"/>
      <c r="C107" s="242"/>
      <c r="D107" s="250" t="s">
        <v>160</v>
      </c>
      <c r="E107" s="251"/>
      <c r="F107" s="251"/>
      <c r="G107" s="242"/>
      <c r="H107" s="242"/>
      <c r="I107" s="242"/>
      <c r="J107" s="227">
        <v>0</v>
      </c>
      <c r="K107" s="242"/>
      <c r="L107" s="157"/>
      <c r="M107" s="158"/>
      <c r="N107" s="159" t="s">
        <v>43</v>
      </c>
      <c r="O107" s="158"/>
      <c r="P107" s="158"/>
      <c r="Q107" s="158"/>
      <c r="R107" s="158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61" t="s">
        <v>158</v>
      </c>
      <c r="AZ107" s="158"/>
      <c r="BA107" s="158"/>
      <c r="BB107" s="158"/>
      <c r="BC107" s="158"/>
      <c r="BD107" s="158"/>
      <c r="BE107" s="162">
        <f t="shared" si="0"/>
        <v>0</v>
      </c>
      <c r="BF107" s="162">
        <f t="shared" si="1"/>
        <v>0</v>
      </c>
      <c r="BG107" s="162">
        <f t="shared" si="2"/>
        <v>0</v>
      </c>
      <c r="BH107" s="162">
        <f t="shared" si="3"/>
        <v>0</v>
      </c>
      <c r="BI107" s="162">
        <f t="shared" si="4"/>
        <v>0</v>
      </c>
      <c r="BJ107" s="161" t="s">
        <v>90</v>
      </c>
      <c r="BK107" s="158"/>
      <c r="BL107" s="158"/>
      <c r="BM107" s="158"/>
    </row>
    <row r="108" spans="1:65" s="2" customFormat="1" ht="18" customHeight="1">
      <c r="A108" s="245"/>
      <c r="B108" s="27"/>
      <c r="C108" s="242"/>
      <c r="D108" s="250" t="s">
        <v>161</v>
      </c>
      <c r="E108" s="251"/>
      <c r="F108" s="251"/>
      <c r="G108" s="242"/>
      <c r="H108" s="242"/>
      <c r="I108" s="242"/>
      <c r="J108" s="227">
        <v>0</v>
      </c>
      <c r="K108" s="242"/>
      <c r="L108" s="157"/>
      <c r="M108" s="158"/>
      <c r="N108" s="159" t="s">
        <v>43</v>
      </c>
      <c r="O108" s="158"/>
      <c r="P108" s="158"/>
      <c r="Q108" s="158"/>
      <c r="R108" s="158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61" t="s">
        <v>158</v>
      </c>
      <c r="AZ108" s="158"/>
      <c r="BA108" s="158"/>
      <c r="BB108" s="158"/>
      <c r="BC108" s="158"/>
      <c r="BD108" s="158"/>
      <c r="BE108" s="162">
        <f t="shared" si="0"/>
        <v>0</v>
      </c>
      <c r="BF108" s="162">
        <f t="shared" si="1"/>
        <v>0</v>
      </c>
      <c r="BG108" s="162">
        <f t="shared" si="2"/>
        <v>0</v>
      </c>
      <c r="BH108" s="162">
        <f t="shared" si="3"/>
        <v>0</v>
      </c>
      <c r="BI108" s="162">
        <f t="shared" si="4"/>
        <v>0</v>
      </c>
      <c r="BJ108" s="161" t="s">
        <v>90</v>
      </c>
      <c r="BK108" s="158"/>
      <c r="BL108" s="158"/>
      <c r="BM108" s="158"/>
    </row>
    <row r="109" spans="1:65" s="2" customFormat="1" ht="18" customHeight="1">
      <c r="A109" s="245"/>
      <c r="B109" s="27"/>
      <c r="C109" s="242"/>
      <c r="D109" s="250" t="s">
        <v>162</v>
      </c>
      <c r="E109" s="251"/>
      <c r="F109" s="251"/>
      <c r="G109" s="242"/>
      <c r="H109" s="242"/>
      <c r="I109" s="242"/>
      <c r="J109" s="227">
        <v>0</v>
      </c>
      <c r="K109" s="242"/>
      <c r="L109" s="157"/>
      <c r="M109" s="158"/>
      <c r="N109" s="159" t="s">
        <v>43</v>
      </c>
      <c r="O109" s="158"/>
      <c r="P109" s="158"/>
      <c r="Q109" s="158"/>
      <c r="R109" s="158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61" t="s">
        <v>158</v>
      </c>
      <c r="AZ109" s="158"/>
      <c r="BA109" s="158"/>
      <c r="BB109" s="158"/>
      <c r="BC109" s="158"/>
      <c r="BD109" s="158"/>
      <c r="BE109" s="162">
        <f t="shared" si="0"/>
        <v>0</v>
      </c>
      <c r="BF109" s="162">
        <f t="shared" si="1"/>
        <v>0</v>
      </c>
      <c r="BG109" s="162">
        <f t="shared" si="2"/>
        <v>0</v>
      </c>
      <c r="BH109" s="162">
        <f t="shared" si="3"/>
        <v>0</v>
      </c>
      <c r="BI109" s="162">
        <f t="shared" si="4"/>
        <v>0</v>
      </c>
      <c r="BJ109" s="161" t="s">
        <v>90</v>
      </c>
      <c r="BK109" s="158"/>
      <c r="BL109" s="158"/>
      <c r="BM109" s="158"/>
    </row>
    <row r="110" spans="1:65" s="2" customFormat="1" ht="18" customHeight="1">
      <c r="A110" s="245"/>
      <c r="B110" s="27"/>
      <c r="C110" s="242"/>
      <c r="D110" s="228" t="s">
        <v>163</v>
      </c>
      <c r="E110" s="242"/>
      <c r="F110" s="242"/>
      <c r="G110" s="242"/>
      <c r="H110" s="242"/>
      <c r="I110" s="242"/>
      <c r="J110" s="227">
        <f>ROUND(J32*T110,2)</f>
        <v>0</v>
      </c>
      <c r="K110" s="242"/>
      <c r="L110" s="157"/>
      <c r="M110" s="158"/>
      <c r="N110" s="159" t="s">
        <v>43</v>
      </c>
      <c r="O110" s="158"/>
      <c r="P110" s="158"/>
      <c r="Q110" s="158"/>
      <c r="R110" s="158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61" t="s">
        <v>164</v>
      </c>
      <c r="AZ110" s="158"/>
      <c r="BA110" s="158"/>
      <c r="BB110" s="158"/>
      <c r="BC110" s="158"/>
      <c r="BD110" s="158"/>
      <c r="BE110" s="162">
        <f t="shared" si="0"/>
        <v>0</v>
      </c>
      <c r="BF110" s="162">
        <f t="shared" si="1"/>
        <v>0</v>
      </c>
      <c r="BG110" s="162">
        <f t="shared" si="2"/>
        <v>0</v>
      </c>
      <c r="BH110" s="162">
        <f t="shared" si="3"/>
        <v>0</v>
      </c>
      <c r="BI110" s="162">
        <f t="shared" si="4"/>
        <v>0</v>
      </c>
      <c r="BJ110" s="161" t="s">
        <v>90</v>
      </c>
      <c r="BK110" s="158"/>
      <c r="BL110" s="158"/>
      <c r="BM110" s="158"/>
    </row>
    <row r="111" spans="1:65" s="2" customFormat="1">
      <c r="A111" s="245"/>
      <c r="B111" s="27"/>
      <c r="C111" s="242"/>
      <c r="D111" s="242"/>
      <c r="E111" s="242"/>
      <c r="F111" s="242"/>
      <c r="G111" s="242"/>
      <c r="H111" s="242"/>
      <c r="I111" s="242"/>
      <c r="J111" s="242"/>
      <c r="K111" s="242"/>
      <c r="L111" s="39"/>
      <c r="S111" s="245"/>
      <c r="T111" s="245"/>
      <c r="U111" s="245"/>
      <c r="V111" s="245"/>
      <c r="W111" s="245"/>
      <c r="X111" s="245"/>
      <c r="Y111" s="245"/>
      <c r="Z111" s="245"/>
      <c r="AA111" s="245"/>
      <c r="AB111" s="245"/>
      <c r="AC111" s="245"/>
      <c r="AD111" s="245"/>
      <c r="AE111" s="245"/>
    </row>
    <row r="112" spans="1:65" s="2" customFormat="1" ht="29.25" customHeight="1">
      <c r="A112" s="245"/>
      <c r="B112" s="27"/>
      <c r="C112" s="102" t="s">
        <v>137</v>
      </c>
      <c r="D112" s="103"/>
      <c r="E112" s="103"/>
      <c r="F112" s="103"/>
      <c r="G112" s="103"/>
      <c r="H112" s="103"/>
      <c r="I112" s="103"/>
      <c r="J112" s="229">
        <f>ROUND(J98+J104,2)</f>
        <v>0</v>
      </c>
      <c r="K112" s="103"/>
      <c r="L112" s="39"/>
      <c r="S112" s="245"/>
      <c r="T112" s="245"/>
      <c r="U112" s="245"/>
      <c r="V112" s="245"/>
      <c r="W112" s="245"/>
      <c r="X112" s="245"/>
      <c r="Y112" s="245"/>
      <c r="Z112" s="245"/>
      <c r="AA112" s="245"/>
      <c r="AB112" s="245"/>
      <c r="AC112" s="245"/>
      <c r="AD112" s="245"/>
      <c r="AE112" s="245"/>
    </row>
    <row r="113" spans="1:31" s="2" customFormat="1" ht="6.95" customHeight="1">
      <c r="A113" s="245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39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</row>
    <row r="117" spans="1:31" s="2" customFormat="1" ht="6.95" customHeight="1">
      <c r="A117" s="245"/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39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</row>
    <row r="118" spans="1:31" s="2" customFormat="1" ht="24.95" customHeight="1">
      <c r="A118" s="245"/>
      <c r="B118" s="27"/>
      <c r="C118" s="20" t="s">
        <v>165</v>
      </c>
      <c r="D118" s="242"/>
      <c r="E118" s="242"/>
      <c r="F118" s="242"/>
      <c r="G118" s="242"/>
      <c r="H118" s="242"/>
      <c r="I118" s="242"/>
      <c r="J118" s="242"/>
      <c r="K118" s="242"/>
      <c r="L118" s="39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</row>
    <row r="119" spans="1:31" s="2" customFormat="1" ht="6.95" customHeight="1">
      <c r="A119" s="245"/>
      <c r="B119" s="27"/>
      <c r="C119" s="242"/>
      <c r="D119" s="242"/>
      <c r="E119" s="242"/>
      <c r="F119" s="242"/>
      <c r="G119" s="242"/>
      <c r="H119" s="242"/>
      <c r="I119" s="242"/>
      <c r="J119" s="242"/>
      <c r="K119" s="242"/>
      <c r="L119" s="39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</row>
    <row r="120" spans="1:31" s="2" customFormat="1" ht="12" customHeight="1">
      <c r="A120" s="245"/>
      <c r="B120" s="27"/>
      <c r="C120" s="243" t="s">
        <v>15</v>
      </c>
      <c r="D120" s="242"/>
      <c r="E120" s="242"/>
      <c r="F120" s="242"/>
      <c r="G120" s="242"/>
      <c r="H120" s="242"/>
      <c r="I120" s="242"/>
      <c r="J120" s="242"/>
      <c r="K120" s="242"/>
      <c r="L120" s="39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</row>
    <row r="121" spans="1:31" s="2" customFormat="1" ht="16.5" customHeight="1">
      <c r="A121" s="245"/>
      <c r="B121" s="27"/>
      <c r="C121" s="242"/>
      <c r="D121" s="242"/>
      <c r="E121" s="302" t="str">
        <f>E7</f>
        <v>Park Dunajská - Bratislava ( rev. 1 )</v>
      </c>
      <c r="F121" s="303"/>
      <c r="G121" s="303"/>
      <c r="H121" s="303"/>
      <c r="I121" s="242"/>
      <c r="J121" s="242"/>
      <c r="K121" s="242"/>
      <c r="L121" s="39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</row>
    <row r="122" spans="1:31" s="1" customFormat="1" ht="12" customHeight="1">
      <c r="B122" s="18"/>
      <c r="C122" s="243" t="s">
        <v>139</v>
      </c>
      <c r="D122" s="19"/>
      <c r="E122" s="19"/>
      <c r="F122" s="19"/>
      <c r="G122" s="19"/>
      <c r="H122" s="19"/>
      <c r="I122" s="19"/>
      <c r="J122" s="19"/>
      <c r="K122" s="19"/>
      <c r="L122" s="17"/>
    </row>
    <row r="123" spans="1:31" s="2" customFormat="1" ht="16.5" customHeight="1">
      <c r="A123" s="245"/>
      <c r="B123" s="27"/>
      <c r="C123" s="242"/>
      <c r="D123" s="242"/>
      <c r="E123" s="302" t="s">
        <v>140</v>
      </c>
      <c r="F123" s="301"/>
      <c r="G123" s="301"/>
      <c r="H123" s="301"/>
      <c r="I123" s="242"/>
      <c r="J123" s="242"/>
      <c r="K123" s="242"/>
      <c r="L123" s="39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</row>
    <row r="124" spans="1:31" s="2" customFormat="1" ht="12" customHeight="1">
      <c r="A124" s="245"/>
      <c r="B124" s="27"/>
      <c r="C124" s="243" t="s">
        <v>141</v>
      </c>
      <c r="D124" s="242"/>
      <c r="E124" s="242"/>
      <c r="F124" s="242"/>
      <c r="G124" s="242"/>
      <c r="H124" s="242"/>
      <c r="I124" s="242"/>
      <c r="J124" s="242"/>
      <c r="K124" s="242"/>
      <c r="L124" s="39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</row>
    <row r="125" spans="1:31" s="2" customFormat="1" ht="16.5" customHeight="1">
      <c r="A125" s="245"/>
      <c r="B125" s="27"/>
      <c r="C125" s="242"/>
      <c r="D125" s="242"/>
      <c r="E125" s="279" t="str">
        <f>E11</f>
        <v xml:space="preserve">SO-08 - Vodné prvky </v>
      </c>
      <c r="F125" s="301"/>
      <c r="G125" s="301"/>
      <c r="H125" s="301"/>
      <c r="I125" s="242"/>
      <c r="J125" s="242"/>
      <c r="K125" s="242"/>
      <c r="L125" s="39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</row>
    <row r="126" spans="1:31" s="2" customFormat="1" ht="6.95" customHeight="1">
      <c r="A126" s="245"/>
      <c r="B126" s="27"/>
      <c r="C126" s="242"/>
      <c r="D126" s="242"/>
      <c r="E126" s="242"/>
      <c r="F126" s="242"/>
      <c r="G126" s="242"/>
      <c r="H126" s="242"/>
      <c r="I126" s="242"/>
      <c r="J126" s="242"/>
      <c r="K126" s="242"/>
      <c r="L126" s="39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</row>
    <row r="127" spans="1:31" s="2" customFormat="1" ht="12" customHeight="1">
      <c r="A127" s="245"/>
      <c r="B127" s="27"/>
      <c r="C127" s="243" t="s">
        <v>19</v>
      </c>
      <c r="D127" s="242"/>
      <c r="E127" s="242"/>
      <c r="F127" s="237" t="str">
        <f>F14</f>
        <v>k. ú. Staré Mesto, 8667/2</v>
      </c>
      <c r="G127" s="242"/>
      <c r="H127" s="242"/>
      <c r="I127" s="243" t="s">
        <v>21</v>
      </c>
      <c r="J127" s="235" t="str">
        <f>IF(J14="","",J14)</f>
        <v>8. 11. 2020</v>
      </c>
      <c r="K127" s="242"/>
      <c r="L127" s="39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</row>
    <row r="128" spans="1:31" s="2" customFormat="1" ht="6.95" customHeight="1">
      <c r="A128" s="245"/>
      <c r="B128" s="27"/>
      <c r="C128" s="242"/>
      <c r="D128" s="242"/>
      <c r="E128" s="242"/>
      <c r="F128" s="242"/>
      <c r="G128" s="242"/>
      <c r="H128" s="242"/>
      <c r="I128" s="242"/>
      <c r="J128" s="242"/>
      <c r="K128" s="242"/>
      <c r="L128" s="39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</row>
    <row r="129" spans="1:65" s="2" customFormat="1" ht="40.15" customHeight="1">
      <c r="A129" s="245"/>
      <c r="B129" s="27"/>
      <c r="C129" s="243" t="s">
        <v>23</v>
      </c>
      <c r="D129" s="242"/>
      <c r="E129" s="242"/>
      <c r="F129" s="237" t="str">
        <f>E17</f>
        <v>Hlavné mesto Slovenskej republiky Bratislava</v>
      </c>
      <c r="G129" s="242"/>
      <c r="H129" s="242"/>
      <c r="I129" s="243" t="s">
        <v>29</v>
      </c>
      <c r="J129" s="239" t="str">
        <f>E23</f>
        <v>Guldan Architects - Ing. Eugen Guldan, PhD.</v>
      </c>
      <c r="K129" s="242"/>
      <c r="L129" s="39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</row>
    <row r="130" spans="1:65" s="2" customFormat="1" ht="15.2" customHeight="1">
      <c r="A130" s="245"/>
      <c r="B130" s="27"/>
      <c r="C130" s="243" t="s">
        <v>27</v>
      </c>
      <c r="D130" s="242"/>
      <c r="E130" s="242"/>
      <c r="F130" s="237" t="str">
        <f>IF(E20="","",E20)</f>
        <v>Vyplň údaj</v>
      </c>
      <c r="G130" s="242"/>
      <c r="H130" s="242"/>
      <c r="I130" s="243" t="s">
        <v>32</v>
      </c>
      <c r="J130" s="239" t="str">
        <f>E26</f>
        <v>Ing. Hornok</v>
      </c>
      <c r="K130" s="242"/>
      <c r="L130" s="39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</row>
    <row r="131" spans="1:65" s="2" customFormat="1" ht="10.35" customHeight="1">
      <c r="A131" s="245"/>
      <c r="B131" s="27"/>
      <c r="C131" s="242"/>
      <c r="D131" s="242"/>
      <c r="E131" s="242"/>
      <c r="F131" s="242"/>
      <c r="G131" s="242"/>
      <c r="H131" s="242"/>
      <c r="I131" s="242"/>
      <c r="J131" s="242"/>
      <c r="K131" s="242"/>
      <c r="L131" s="39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</row>
    <row r="132" spans="1:65" s="11" customFormat="1" ht="29.25" customHeight="1">
      <c r="A132" s="163"/>
      <c r="B132" s="164"/>
      <c r="C132" s="165" t="s">
        <v>166</v>
      </c>
      <c r="D132" s="166" t="s">
        <v>62</v>
      </c>
      <c r="E132" s="166" t="s">
        <v>58</v>
      </c>
      <c r="F132" s="166" t="s">
        <v>59</v>
      </c>
      <c r="G132" s="166" t="s">
        <v>167</v>
      </c>
      <c r="H132" s="166" t="s">
        <v>168</v>
      </c>
      <c r="I132" s="166" t="s">
        <v>169</v>
      </c>
      <c r="J132" s="167" t="s">
        <v>146</v>
      </c>
      <c r="K132" s="168" t="s">
        <v>170</v>
      </c>
      <c r="L132" s="169"/>
      <c r="M132" s="60" t="s">
        <v>1</v>
      </c>
      <c r="N132" s="61" t="s">
        <v>41</v>
      </c>
      <c r="O132" s="61" t="s">
        <v>171</v>
      </c>
      <c r="P132" s="61" t="s">
        <v>172</v>
      </c>
      <c r="Q132" s="61" t="s">
        <v>173</v>
      </c>
      <c r="R132" s="61" t="s">
        <v>174</v>
      </c>
      <c r="S132" s="61" t="s">
        <v>175</v>
      </c>
      <c r="T132" s="62" t="s">
        <v>176</v>
      </c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</row>
    <row r="133" spans="1:65" s="2" customFormat="1" ht="22.9" customHeight="1">
      <c r="A133" s="245"/>
      <c r="B133" s="27"/>
      <c r="C133" s="67" t="s">
        <v>143</v>
      </c>
      <c r="D133" s="242"/>
      <c r="E133" s="242"/>
      <c r="F133" s="242"/>
      <c r="G133" s="242"/>
      <c r="H133" s="242"/>
      <c r="I133" s="242"/>
      <c r="J133" s="170">
        <f>BK133</f>
        <v>0</v>
      </c>
      <c r="K133" s="242"/>
      <c r="L133" s="28"/>
      <c r="M133" s="63"/>
      <c r="N133" s="171"/>
      <c r="O133" s="64"/>
      <c r="P133" s="172">
        <f>P134+P139</f>
        <v>0</v>
      </c>
      <c r="Q133" s="64"/>
      <c r="R133" s="172">
        <f>R134+R139</f>
        <v>0</v>
      </c>
      <c r="S133" s="64"/>
      <c r="T133" s="173">
        <f>T134+T139</f>
        <v>0</v>
      </c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  <c r="AT133" s="14" t="s">
        <v>76</v>
      </c>
      <c r="AU133" s="14" t="s">
        <v>148</v>
      </c>
      <c r="BK133" s="174">
        <f>BK134+BK139</f>
        <v>0</v>
      </c>
    </row>
    <row r="134" spans="1:65" s="12" customFormat="1" ht="25.9" customHeight="1">
      <c r="B134" s="175"/>
      <c r="C134" s="176"/>
      <c r="D134" s="177" t="s">
        <v>76</v>
      </c>
      <c r="E134" s="178" t="s">
        <v>220</v>
      </c>
      <c r="F134" s="178" t="s">
        <v>575</v>
      </c>
      <c r="G134" s="176"/>
      <c r="H134" s="176"/>
      <c r="I134" s="179"/>
      <c r="J134" s="154">
        <f>BK134</f>
        <v>0</v>
      </c>
      <c r="K134" s="176"/>
      <c r="L134" s="180"/>
      <c r="M134" s="181"/>
      <c r="N134" s="182"/>
      <c r="O134" s="182"/>
      <c r="P134" s="183">
        <f>P135</f>
        <v>0</v>
      </c>
      <c r="Q134" s="182"/>
      <c r="R134" s="183">
        <f>R135</f>
        <v>0</v>
      </c>
      <c r="S134" s="182"/>
      <c r="T134" s="184">
        <f>T135</f>
        <v>0</v>
      </c>
      <c r="AR134" s="185" t="s">
        <v>536</v>
      </c>
      <c r="AT134" s="186" t="s">
        <v>76</v>
      </c>
      <c r="AU134" s="186" t="s">
        <v>77</v>
      </c>
      <c r="AY134" s="185" t="s">
        <v>179</v>
      </c>
      <c r="BK134" s="187">
        <f>BK135</f>
        <v>0</v>
      </c>
    </row>
    <row r="135" spans="1:65" s="12" customFormat="1" ht="22.9" customHeight="1">
      <c r="B135" s="175"/>
      <c r="C135" s="176"/>
      <c r="D135" s="177" t="s">
        <v>76</v>
      </c>
      <c r="E135" s="188" t="s">
        <v>817</v>
      </c>
      <c r="F135" s="188" t="s">
        <v>818</v>
      </c>
      <c r="G135" s="176"/>
      <c r="H135" s="176"/>
      <c r="I135" s="179"/>
      <c r="J135" s="189">
        <f>BK135</f>
        <v>0</v>
      </c>
      <c r="K135" s="176"/>
      <c r="L135" s="180"/>
      <c r="M135" s="181"/>
      <c r="N135" s="182"/>
      <c r="O135" s="182"/>
      <c r="P135" s="183">
        <f>SUM(P136:P138)</f>
        <v>0</v>
      </c>
      <c r="Q135" s="182"/>
      <c r="R135" s="183">
        <f>SUM(R136:R138)</f>
        <v>0</v>
      </c>
      <c r="S135" s="182"/>
      <c r="T135" s="184">
        <f>SUM(T136:T138)</f>
        <v>0</v>
      </c>
      <c r="AR135" s="185" t="s">
        <v>536</v>
      </c>
      <c r="AT135" s="186" t="s">
        <v>76</v>
      </c>
      <c r="AU135" s="186" t="s">
        <v>84</v>
      </c>
      <c r="AY135" s="185" t="s">
        <v>179</v>
      </c>
      <c r="BK135" s="187">
        <f>SUM(BK136:BK138)</f>
        <v>0</v>
      </c>
    </row>
    <row r="136" spans="1:65" s="2" customFormat="1" ht="24.2" customHeight="1">
      <c r="A136" s="245"/>
      <c r="B136" s="27"/>
      <c r="C136" s="190" t="s">
        <v>193</v>
      </c>
      <c r="D136" s="190" t="s">
        <v>182</v>
      </c>
      <c r="E136" s="191" t="s">
        <v>819</v>
      </c>
      <c r="F136" s="192" t="s">
        <v>820</v>
      </c>
      <c r="G136" s="193" t="s">
        <v>204</v>
      </c>
      <c r="H136" s="194">
        <v>1</v>
      </c>
      <c r="I136" s="195"/>
      <c r="J136" s="196">
        <f>ROUND(I136*H136,2)</f>
        <v>0</v>
      </c>
      <c r="K136" s="197"/>
      <c r="L136" s="28"/>
      <c r="M136" s="198" t="s">
        <v>1</v>
      </c>
      <c r="N136" s="199" t="s">
        <v>43</v>
      </c>
      <c r="O136" s="56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  <c r="AR136" s="202" t="s">
        <v>475</v>
      </c>
      <c r="AT136" s="202" t="s">
        <v>182</v>
      </c>
      <c r="AU136" s="202" t="s">
        <v>90</v>
      </c>
      <c r="AY136" s="14" t="s">
        <v>179</v>
      </c>
      <c r="BE136" s="99">
        <f>IF(N136="základná",J136,0)</f>
        <v>0</v>
      </c>
      <c r="BF136" s="99">
        <f>IF(N136="znížená",J136,0)</f>
        <v>0</v>
      </c>
      <c r="BG136" s="99">
        <f>IF(N136="zákl. prenesená",J136,0)</f>
        <v>0</v>
      </c>
      <c r="BH136" s="99">
        <f>IF(N136="zníž. prenesená",J136,0)</f>
        <v>0</v>
      </c>
      <c r="BI136" s="99">
        <f>IF(N136="nulová",J136,0)</f>
        <v>0</v>
      </c>
      <c r="BJ136" s="14" t="s">
        <v>90</v>
      </c>
      <c r="BK136" s="99">
        <f>ROUND(I136*H136,2)</f>
        <v>0</v>
      </c>
      <c r="BL136" s="14" t="s">
        <v>475</v>
      </c>
      <c r="BM136" s="202" t="s">
        <v>821</v>
      </c>
    </row>
    <row r="137" spans="1:65" s="2" customFormat="1" ht="24.2" customHeight="1">
      <c r="A137" s="245"/>
      <c r="B137" s="27"/>
      <c r="C137" s="190" t="s">
        <v>640</v>
      </c>
      <c r="D137" s="190" t="s">
        <v>182</v>
      </c>
      <c r="E137" s="191" t="s">
        <v>822</v>
      </c>
      <c r="F137" s="192" t="s">
        <v>823</v>
      </c>
      <c r="G137" s="193" t="s">
        <v>204</v>
      </c>
      <c r="H137" s="194">
        <v>1</v>
      </c>
      <c r="I137" s="195"/>
      <c r="J137" s="196">
        <f>ROUND(I137*H137,2)</f>
        <v>0</v>
      </c>
      <c r="K137" s="197"/>
      <c r="L137" s="28"/>
      <c r="M137" s="198" t="s">
        <v>1</v>
      </c>
      <c r="N137" s="199" t="s">
        <v>43</v>
      </c>
      <c r="O137" s="56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  <c r="AR137" s="202" t="s">
        <v>475</v>
      </c>
      <c r="AT137" s="202" t="s">
        <v>182</v>
      </c>
      <c r="AU137" s="202" t="s">
        <v>90</v>
      </c>
      <c r="AY137" s="14" t="s">
        <v>179</v>
      </c>
      <c r="BE137" s="99">
        <f>IF(N137="základná",J137,0)</f>
        <v>0</v>
      </c>
      <c r="BF137" s="99">
        <f>IF(N137="znížená",J137,0)</f>
        <v>0</v>
      </c>
      <c r="BG137" s="99">
        <f>IF(N137="zákl. prenesená",J137,0)</f>
        <v>0</v>
      </c>
      <c r="BH137" s="99">
        <f>IF(N137="zníž. prenesená",J137,0)</f>
        <v>0</v>
      </c>
      <c r="BI137" s="99">
        <f>IF(N137="nulová",J137,0)</f>
        <v>0</v>
      </c>
      <c r="BJ137" s="14" t="s">
        <v>90</v>
      </c>
      <c r="BK137" s="99">
        <f>ROUND(I137*H137,2)</f>
        <v>0</v>
      </c>
      <c r="BL137" s="14" t="s">
        <v>475</v>
      </c>
      <c r="BM137" s="202" t="s">
        <v>824</v>
      </c>
    </row>
    <row r="138" spans="1:65" s="2" customFormat="1" ht="14.45" customHeight="1">
      <c r="A138" s="245"/>
      <c r="B138" s="27"/>
      <c r="C138" s="190" t="s">
        <v>347</v>
      </c>
      <c r="D138" s="190" t="s">
        <v>182</v>
      </c>
      <c r="E138" s="191" t="s">
        <v>825</v>
      </c>
      <c r="F138" s="192" t="s">
        <v>826</v>
      </c>
      <c r="G138" s="193" t="s">
        <v>678</v>
      </c>
      <c r="H138" s="194">
        <v>57.2</v>
      </c>
      <c r="I138" s="195"/>
      <c r="J138" s="196">
        <f>ROUND(I138*H138,2)</f>
        <v>0</v>
      </c>
      <c r="K138" s="197"/>
      <c r="L138" s="28"/>
      <c r="M138" s="198" t="s">
        <v>1</v>
      </c>
      <c r="N138" s="199" t="s">
        <v>43</v>
      </c>
      <c r="O138" s="56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245"/>
      <c r="V138" s="245"/>
      <c r="W138" s="245"/>
      <c r="X138" s="245"/>
      <c r="Y138" s="245"/>
      <c r="Z138" s="245"/>
      <c r="AA138" s="245"/>
      <c r="AB138" s="245"/>
      <c r="AC138" s="245"/>
      <c r="AD138" s="245"/>
      <c r="AE138" s="245"/>
      <c r="AR138" s="202" t="s">
        <v>475</v>
      </c>
      <c r="AT138" s="202" t="s">
        <v>182</v>
      </c>
      <c r="AU138" s="202" t="s">
        <v>90</v>
      </c>
      <c r="AY138" s="14" t="s">
        <v>179</v>
      </c>
      <c r="BE138" s="99">
        <f>IF(N138="základná",J138,0)</f>
        <v>0</v>
      </c>
      <c r="BF138" s="99">
        <f>IF(N138="znížená",J138,0)</f>
        <v>0</v>
      </c>
      <c r="BG138" s="99">
        <f>IF(N138="zákl. prenesená",J138,0)</f>
        <v>0</v>
      </c>
      <c r="BH138" s="99">
        <f>IF(N138="zníž. prenesená",J138,0)</f>
        <v>0</v>
      </c>
      <c r="BI138" s="99">
        <f>IF(N138="nulová",J138,0)</f>
        <v>0</v>
      </c>
      <c r="BJ138" s="14" t="s">
        <v>90</v>
      </c>
      <c r="BK138" s="99">
        <f>ROUND(I138*H138,2)</f>
        <v>0</v>
      </c>
      <c r="BL138" s="14" t="s">
        <v>475</v>
      </c>
      <c r="BM138" s="202" t="s">
        <v>827</v>
      </c>
    </row>
    <row r="139" spans="1:65" s="2" customFormat="1" ht="49.9" customHeight="1">
      <c r="A139" s="245"/>
      <c r="B139" s="27"/>
      <c r="C139" s="242"/>
      <c r="D139" s="242"/>
      <c r="E139" s="178" t="s">
        <v>263</v>
      </c>
      <c r="F139" s="178" t="s">
        <v>264</v>
      </c>
      <c r="G139" s="242"/>
      <c r="H139" s="242"/>
      <c r="I139" s="242"/>
      <c r="J139" s="154">
        <f t="shared" ref="J139:J159" si="5">BK139</f>
        <v>0</v>
      </c>
      <c r="K139" s="242"/>
      <c r="L139" s="28"/>
      <c r="M139" s="214"/>
      <c r="N139" s="215"/>
      <c r="O139" s="56"/>
      <c r="P139" s="56"/>
      <c r="Q139" s="56"/>
      <c r="R139" s="56"/>
      <c r="S139" s="56"/>
      <c r="T139" s="57"/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T139" s="14" t="s">
        <v>76</v>
      </c>
      <c r="AU139" s="14" t="s">
        <v>77</v>
      </c>
      <c r="AY139" s="14" t="s">
        <v>265</v>
      </c>
      <c r="BK139" s="99">
        <f>SUM(BK140:BK159)</f>
        <v>0</v>
      </c>
    </row>
    <row r="140" spans="1:65" s="2" customFormat="1" ht="16.350000000000001" customHeight="1">
      <c r="A140" s="245"/>
      <c r="B140" s="27"/>
      <c r="C140" s="216" t="s">
        <v>1</v>
      </c>
      <c r="D140" s="216" t="s">
        <v>182</v>
      </c>
      <c r="E140" s="217" t="s">
        <v>1</v>
      </c>
      <c r="F140" s="218" t="s">
        <v>1</v>
      </c>
      <c r="G140" s="219" t="s">
        <v>1</v>
      </c>
      <c r="H140" s="220"/>
      <c r="I140" s="221"/>
      <c r="J140" s="222">
        <f t="shared" si="5"/>
        <v>0</v>
      </c>
      <c r="K140" s="197"/>
      <c r="L140" s="28"/>
      <c r="M140" s="223" t="s">
        <v>1</v>
      </c>
      <c r="N140" s="224" t="s">
        <v>43</v>
      </c>
      <c r="O140" s="56"/>
      <c r="P140" s="56"/>
      <c r="Q140" s="56"/>
      <c r="R140" s="56"/>
      <c r="S140" s="56"/>
      <c r="T140" s="57"/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T140" s="14" t="s">
        <v>265</v>
      </c>
      <c r="AU140" s="14" t="s">
        <v>84</v>
      </c>
      <c r="AY140" s="14" t="s">
        <v>265</v>
      </c>
      <c r="BE140" s="99">
        <f t="shared" ref="BE140:BE159" si="6">IF(N140="základná",J140,0)</f>
        <v>0</v>
      </c>
      <c r="BF140" s="99">
        <f t="shared" ref="BF140:BF159" si="7">IF(N140="znížená",J140,0)</f>
        <v>0</v>
      </c>
      <c r="BG140" s="99">
        <f t="shared" ref="BG140:BG159" si="8">IF(N140="zákl. prenesená",J140,0)</f>
        <v>0</v>
      </c>
      <c r="BH140" s="99">
        <f t="shared" ref="BH140:BH159" si="9">IF(N140="zníž. prenesená",J140,0)</f>
        <v>0</v>
      </c>
      <c r="BI140" s="99">
        <f t="shared" ref="BI140:BI159" si="10">IF(N140="nulová",J140,0)</f>
        <v>0</v>
      </c>
      <c r="BJ140" s="14" t="s">
        <v>90</v>
      </c>
      <c r="BK140" s="99">
        <f t="shared" ref="BK140:BK159" si="11">I140*H140</f>
        <v>0</v>
      </c>
    </row>
    <row r="141" spans="1:65" s="2" customFormat="1" ht="16.350000000000001" customHeight="1">
      <c r="A141" s="245"/>
      <c r="B141" s="27"/>
      <c r="C141" s="216" t="s">
        <v>1</v>
      </c>
      <c r="D141" s="216" t="s">
        <v>182</v>
      </c>
      <c r="E141" s="217" t="s">
        <v>1</v>
      </c>
      <c r="F141" s="218" t="s">
        <v>1</v>
      </c>
      <c r="G141" s="219" t="s">
        <v>1</v>
      </c>
      <c r="H141" s="220"/>
      <c r="I141" s="221"/>
      <c r="J141" s="222">
        <f t="shared" si="5"/>
        <v>0</v>
      </c>
      <c r="K141" s="197"/>
      <c r="L141" s="28"/>
      <c r="M141" s="223" t="s">
        <v>1</v>
      </c>
      <c r="N141" s="224" t="s">
        <v>43</v>
      </c>
      <c r="O141" s="56"/>
      <c r="P141" s="56"/>
      <c r="Q141" s="56"/>
      <c r="R141" s="56"/>
      <c r="S141" s="56"/>
      <c r="T141" s="57"/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T141" s="14" t="s">
        <v>265</v>
      </c>
      <c r="AU141" s="14" t="s">
        <v>84</v>
      </c>
      <c r="AY141" s="14" t="s">
        <v>265</v>
      </c>
      <c r="BE141" s="99">
        <f t="shared" si="6"/>
        <v>0</v>
      </c>
      <c r="BF141" s="99">
        <f t="shared" si="7"/>
        <v>0</v>
      </c>
      <c r="BG141" s="99">
        <f t="shared" si="8"/>
        <v>0</v>
      </c>
      <c r="BH141" s="99">
        <f t="shared" si="9"/>
        <v>0</v>
      </c>
      <c r="BI141" s="99">
        <f t="shared" si="10"/>
        <v>0</v>
      </c>
      <c r="BJ141" s="14" t="s">
        <v>90</v>
      </c>
      <c r="BK141" s="99">
        <f t="shared" si="11"/>
        <v>0</v>
      </c>
    </row>
    <row r="142" spans="1:65" s="2" customFormat="1" ht="16.350000000000001" customHeight="1">
      <c r="A142" s="245"/>
      <c r="B142" s="27"/>
      <c r="C142" s="216" t="s">
        <v>1</v>
      </c>
      <c r="D142" s="216" t="s">
        <v>182</v>
      </c>
      <c r="E142" s="217" t="s">
        <v>1</v>
      </c>
      <c r="F142" s="218" t="s">
        <v>1</v>
      </c>
      <c r="G142" s="219" t="s">
        <v>1</v>
      </c>
      <c r="H142" s="220"/>
      <c r="I142" s="221"/>
      <c r="J142" s="222">
        <f t="shared" si="5"/>
        <v>0</v>
      </c>
      <c r="K142" s="197"/>
      <c r="L142" s="28"/>
      <c r="M142" s="223" t="s">
        <v>1</v>
      </c>
      <c r="N142" s="224" t="s">
        <v>43</v>
      </c>
      <c r="O142" s="56"/>
      <c r="P142" s="56"/>
      <c r="Q142" s="56"/>
      <c r="R142" s="56"/>
      <c r="S142" s="56"/>
      <c r="T142" s="57"/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T142" s="14" t="s">
        <v>265</v>
      </c>
      <c r="AU142" s="14" t="s">
        <v>84</v>
      </c>
      <c r="AY142" s="14" t="s">
        <v>265</v>
      </c>
      <c r="BE142" s="99">
        <f t="shared" si="6"/>
        <v>0</v>
      </c>
      <c r="BF142" s="99">
        <f t="shared" si="7"/>
        <v>0</v>
      </c>
      <c r="BG142" s="99">
        <f t="shared" si="8"/>
        <v>0</v>
      </c>
      <c r="BH142" s="99">
        <f t="shared" si="9"/>
        <v>0</v>
      </c>
      <c r="BI142" s="99">
        <f t="shared" si="10"/>
        <v>0</v>
      </c>
      <c r="BJ142" s="14" t="s">
        <v>90</v>
      </c>
      <c r="BK142" s="99">
        <f t="shared" si="11"/>
        <v>0</v>
      </c>
    </row>
    <row r="143" spans="1:65" s="2" customFormat="1" ht="16.350000000000001" customHeight="1">
      <c r="A143" s="245"/>
      <c r="B143" s="27"/>
      <c r="C143" s="216" t="s">
        <v>1</v>
      </c>
      <c r="D143" s="216" t="s">
        <v>182</v>
      </c>
      <c r="E143" s="217" t="s">
        <v>1</v>
      </c>
      <c r="F143" s="218" t="s">
        <v>1</v>
      </c>
      <c r="G143" s="219" t="s">
        <v>1</v>
      </c>
      <c r="H143" s="220"/>
      <c r="I143" s="221"/>
      <c r="J143" s="222">
        <f t="shared" si="5"/>
        <v>0</v>
      </c>
      <c r="K143" s="197"/>
      <c r="L143" s="28"/>
      <c r="M143" s="223" t="s">
        <v>1</v>
      </c>
      <c r="N143" s="224" t="s">
        <v>43</v>
      </c>
      <c r="O143" s="56"/>
      <c r="P143" s="56"/>
      <c r="Q143" s="56"/>
      <c r="R143" s="56"/>
      <c r="S143" s="56"/>
      <c r="T143" s="57"/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T143" s="14" t="s">
        <v>265</v>
      </c>
      <c r="AU143" s="14" t="s">
        <v>84</v>
      </c>
      <c r="AY143" s="14" t="s">
        <v>265</v>
      </c>
      <c r="BE143" s="99">
        <f t="shared" si="6"/>
        <v>0</v>
      </c>
      <c r="BF143" s="99">
        <f t="shared" si="7"/>
        <v>0</v>
      </c>
      <c r="BG143" s="99">
        <f t="shared" si="8"/>
        <v>0</v>
      </c>
      <c r="BH143" s="99">
        <f t="shared" si="9"/>
        <v>0</v>
      </c>
      <c r="BI143" s="99">
        <f t="shared" si="10"/>
        <v>0</v>
      </c>
      <c r="BJ143" s="14" t="s">
        <v>90</v>
      </c>
      <c r="BK143" s="99">
        <f t="shared" si="11"/>
        <v>0</v>
      </c>
    </row>
    <row r="144" spans="1:65" s="2" customFormat="1" ht="16.350000000000001" customHeight="1">
      <c r="A144" s="245"/>
      <c r="B144" s="27"/>
      <c r="C144" s="216" t="s">
        <v>1</v>
      </c>
      <c r="D144" s="216" t="s">
        <v>182</v>
      </c>
      <c r="E144" s="217" t="s">
        <v>1</v>
      </c>
      <c r="F144" s="218" t="s">
        <v>1</v>
      </c>
      <c r="G144" s="219" t="s">
        <v>1</v>
      </c>
      <c r="H144" s="220"/>
      <c r="I144" s="221"/>
      <c r="J144" s="222">
        <f t="shared" si="5"/>
        <v>0</v>
      </c>
      <c r="K144" s="197"/>
      <c r="L144" s="28"/>
      <c r="M144" s="223" t="s">
        <v>1</v>
      </c>
      <c r="N144" s="224" t="s">
        <v>43</v>
      </c>
      <c r="O144" s="56"/>
      <c r="P144" s="56"/>
      <c r="Q144" s="56"/>
      <c r="R144" s="56"/>
      <c r="S144" s="56"/>
      <c r="T144" s="57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T144" s="14" t="s">
        <v>265</v>
      </c>
      <c r="AU144" s="14" t="s">
        <v>84</v>
      </c>
      <c r="AY144" s="14" t="s">
        <v>265</v>
      </c>
      <c r="BE144" s="99">
        <f t="shared" si="6"/>
        <v>0</v>
      </c>
      <c r="BF144" s="99">
        <f t="shared" si="7"/>
        <v>0</v>
      </c>
      <c r="BG144" s="99">
        <f t="shared" si="8"/>
        <v>0</v>
      </c>
      <c r="BH144" s="99">
        <f t="shared" si="9"/>
        <v>0</v>
      </c>
      <c r="BI144" s="99">
        <f t="shared" si="10"/>
        <v>0</v>
      </c>
      <c r="BJ144" s="14" t="s">
        <v>90</v>
      </c>
      <c r="BK144" s="99">
        <f t="shared" si="11"/>
        <v>0</v>
      </c>
    </row>
    <row r="145" spans="1:63" s="2" customFormat="1" ht="16.350000000000001" customHeight="1">
      <c r="A145" s="245"/>
      <c r="B145" s="27"/>
      <c r="C145" s="216" t="s">
        <v>1</v>
      </c>
      <c r="D145" s="216" t="s">
        <v>182</v>
      </c>
      <c r="E145" s="217" t="s">
        <v>1</v>
      </c>
      <c r="F145" s="218" t="s">
        <v>1</v>
      </c>
      <c r="G145" s="219" t="s">
        <v>1</v>
      </c>
      <c r="H145" s="220"/>
      <c r="I145" s="221"/>
      <c r="J145" s="222">
        <f t="shared" si="5"/>
        <v>0</v>
      </c>
      <c r="K145" s="197"/>
      <c r="L145" s="28"/>
      <c r="M145" s="223" t="s">
        <v>1</v>
      </c>
      <c r="N145" s="224" t="s">
        <v>43</v>
      </c>
      <c r="O145" s="56"/>
      <c r="P145" s="56"/>
      <c r="Q145" s="56"/>
      <c r="R145" s="56"/>
      <c r="S145" s="56"/>
      <c r="T145" s="57"/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T145" s="14" t="s">
        <v>265</v>
      </c>
      <c r="AU145" s="14" t="s">
        <v>84</v>
      </c>
      <c r="AY145" s="14" t="s">
        <v>265</v>
      </c>
      <c r="BE145" s="99">
        <f t="shared" si="6"/>
        <v>0</v>
      </c>
      <c r="BF145" s="99">
        <f t="shared" si="7"/>
        <v>0</v>
      </c>
      <c r="BG145" s="99">
        <f t="shared" si="8"/>
        <v>0</v>
      </c>
      <c r="BH145" s="99">
        <f t="shared" si="9"/>
        <v>0</v>
      </c>
      <c r="BI145" s="99">
        <f t="shared" si="10"/>
        <v>0</v>
      </c>
      <c r="BJ145" s="14" t="s">
        <v>90</v>
      </c>
      <c r="BK145" s="99">
        <f t="shared" si="11"/>
        <v>0</v>
      </c>
    </row>
    <row r="146" spans="1:63" s="2" customFormat="1" ht="16.350000000000001" customHeight="1">
      <c r="A146" s="245"/>
      <c r="B146" s="27"/>
      <c r="C146" s="216" t="s">
        <v>1</v>
      </c>
      <c r="D146" s="216" t="s">
        <v>182</v>
      </c>
      <c r="E146" s="217" t="s">
        <v>1</v>
      </c>
      <c r="F146" s="218" t="s">
        <v>1</v>
      </c>
      <c r="G146" s="219" t="s">
        <v>1</v>
      </c>
      <c r="H146" s="220"/>
      <c r="I146" s="221"/>
      <c r="J146" s="222">
        <f t="shared" si="5"/>
        <v>0</v>
      </c>
      <c r="K146" s="197"/>
      <c r="L146" s="28"/>
      <c r="M146" s="223" t="s">
        <v>1</v>
      </c>
      <c r="N146" s="224" t="s">
        <v>43</v>
      </c>
      <c r="O146" s="56"/>
      <c r="P146" s="56"/>
      <c r="Q146" s="56"/>
      <c r="R146" s="56"/>
      <c r="S146" s="56"/>
      <c r="T146" s="57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T146" s="14" t="s">
        <v>265</v>
      </c>
      <c r="AU146" s="14" t="s">
        <v>84</v>
      </c>
      <c r="AY146" s="14" t="s">
        <v>265</v>
      </c>
      <c r="BE146" s="99">
        <f t="shared" si="6"/>
        <v>0</v>
      </c>
      <c r="BF146" s="99">
        <f t="shared" si="7"/>
        <v>0</v>
      </c>
      <c r="BG146" s="99">
        <f t="shared" si="8"/>
        <v>0</v>
      </c>
      <c r="BH146" s="99">
        <f t="shared" si="9"/>
        <v>0</v>
      </c>
      <c r="BI146" s="99">
        <f t="shared" si="10"/>
        <v>0</v>
      </c>
      <c r="BJ146" s="14" t="s">
        <v>90</v>
      </c>
      <c r="BK146" s="99">
        <f t="shared" si="11"/>
        <v>0</v>
      </c>
    </row>
    <row r="147" spans="1:63" s="2" customFormat="1" ht="16.350000000000001" customHeight="1">
      <c r="A147" s="245"/>
      <c r="B147" s="27"/>
      <c r="C147" s="216" t="s">
        <v>1</v>
      </c>
      <c r="D147" s="216" t="s">
        <v>182</v>
      </c>
      <c r="E147" s="217" t="s">
        <v>1</v>
      </c>
      <c r="F147" s="218" t="s">
        <v>1</v>
      </c>
      <c r="G147" s="219" t="s">
        <v>1</v>
      </c>
      <c r="H147" s="220"/>
      <c r="I147" s="221"/>
      <c r="J147" s="222">
        <f t="shared" si="5"/>
        <v>0</v>
      </c>
      <c r="K147" s="197"/>
      <c r="L147" s="28"/>
      <c r="M147" s="223" t="s">
        <v>1</v>
      </c>
      <c r="N147" s="224" t="s">
        <v>43</v>
      </c>
      <c r="O147" s="56"/>
      <c r="P147" s="56"/>
      <c r="Q147" s="56"/>
      <c r="R147" s="56"/>
      <c r="S147" s="56"/>
      <c r="T147" s="57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T147" s="14" t="s">
        <v>265</v>
      </c>
      <c r="AU147" s="14" t="s">
        <v>84</v>
      </c>
      <c r="AY147" s="14" t="s">
        <v>265</v>
      </c>
      <c r="BE147" s="99">
        <f t="shared" si="6"/>
        <v>0</v>
      </c>
      <c r="BF147" s="99">
        <f t="shared" si="7"/>
        <v>0</v>
      </c>
      <c r="BG147" s="99">
        <f t="shared" si="8"/>
        <v>0</v>
      </c>
      <c r="BH147" s="99">
        <f t="shared" si="9"/>
        <v>0</v>
      </c>
      <c r="BI147" s="99">
        <f t="shared" si="10"/>
        <v>0</v>
      </c>
      <c r="BJ147" s="14" t="s">
        <v>90</v>
      </c>
      <c r="BK147" s="99">
        <f t="shared" si="11"/>
        <v>0</v>
      </c>
    </row>
    <row r="148" spans="1:63" s="2" customFormat="1" ht="16.350000000000001" customHeight="1">
      <c r="A148" s="245"/>
      <c r="B148" s="27"/>
      <c r="C148" s="216" t="s">
        <v>1</v>
      </c>
      <c r="D148" s="216" t="s">
        <v>182</v>
      </c>
      <c r="E148" s="217" t="s">
        <v>1</v>
      </c>
      <c r="F148" s="218" t="s">
        <v>1</v>
      </c>
      <c r="G148" s="219" t="s">
        <v>1</v>
      </c>
      <c r="H148" s="220"/>
      <c r="I148" s="221"/>
      <c r="J148" s="222">
        <f t="shared" si="5"/>
        <v>0</v>
      </c>
      <c r="K148" s="197"/>
      <c r="L148" s="28"/>
      <c r="M148" s="223" t="s">
        <v>1</v>
      </c>
      <c r="N148" s="224" t="s">
        <v>43</v>
      </c>
      <c r="O148" s="56"/>
      <c r="P148" s="56"/>
      <c r="Q148" s="56"/>
      <c r="R148" s="56"/>
      <c r="S148" s="56"/>
      <c r="T148" s="57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T148" s="14" t="s">
        <v>265</v>
      </c>
      <c r="AU148" s="14" t="s">
        <v>84</v>
      </c>
      <c r="AY148" s="14" t="s">
        <v>265</v>
      </c>
      <c r="BE148" s="99">
        <f t="shared" si="6"/>
        <v>0</v>
      </c>
      <c r="BF148" s="99">
        <f t="shared" si="7"/>
        <v>0</v>
      </c>
      <c r="BG148" s="99">
        <f t="shared" si="8"/>
        <v>0</v>
      </c>
      <c r="BH148" s="99">
        <f t="shared" si="9"/>
        <v>0</v>
      </c>
      <c r="BI148" s="99">
        <f t="shared" si="10"/>
        <v>0</v>
      </c>
      <c r="BJ148" s="14" t="s">
        <v>90</v>
      </c>
      <c r="BK148" s="99">
        <f t="shared" si="11"/>
        <v>0</v>
      </c>
    </row>
    <row r="149" spans="1:63" s="2" customFormat="1" ht="16.350000000000001" customHeight="1">
      <c r="A149" s="245"/>
      <c r="B149" s="27"/>
      <c r="C149" s="216" t="s">
        <v>1</v>
      </c>
      <c r="D149" s="216" t="s">
        <v>182</v>
      </c>
      <c r="E149" s="217" t="s">
        <v>1</v>
      </c>
      <c r="F149" s="218" t="s">
        <v>1</v>
      </c>
      <c r="G149" s="219" t="s">
        <v>1</v>
      </c>
      <c r="H149" s="220"/>
      <c r="I149" s="221"/>
      <c r="J149" s="222">
        <f t="shared" si="5"/>
        <v>0</v>
      </c>
      <c r="K149" s="197"/>
      <c r="L149" s="28"/>
      <c r="M149" s="223" t="s">
        <v>1</v>
      </c>
      <c r="N149" s="224" t="s">
        <v>43</v>
      </c>
      <c r="O149" s="56"/>
      <c r="P149" s="56"/>
      <c r="Q149" s="56"/>
      <c r="R149" s="56"/>
      <c r="S149" s="56"/>
      <c r="T149" s="57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T149" s="14" t="s">
        <v>265</v>
      </c>
      <c r="AU149" s="14" t="s">
        <v>84</v>
      </c>
      <c r="AY149" s="14" t="s">
        <v>265</v>
      </c>
      <c r="BE149" s="99">
        <f t="shared" si="6"/>
        <v>0</v>
      </c>
      <c r="BF149" s="99">
        <f t="shared" si="7"/>
        <v>0</v>
      </c>
      <c r="BG149" s="99">
        <f t="shared" si="8"/>
        <v>0</v>
      </c>
      <c r="BH149" s="99">
        <f t="shared" si="9"/>
        <v>0</v>
      </c>
      <c r="BI149" s="99">
        <f t="shared" si="10"/>
        <v>0</v>
      </c>
      <c r="BJ149" s="14" t="s">
        <v>90</v>
      </c>
      <c r="BK149" s="99">
        <f t="shared" si="11"/>
        <v>0</v>
      </c>
    </row>
    <row r="150" spans="1:63" s="2" customFormat="1" ht="16.350000000000001" customHeight="1">
      <c r="A150" s="245"/>
      <c r="B150" s="27"/>
      <c r="C150" s="216" t="s">
        <v>1</v>
      </c>
      <c r="D150" s="216" t="s">
        <v>182</v>
      </c>
      <c r="E150" s="217" t="s">
        <v>1</v>
      </c>
      <c r="F150" s="218" t="s">
        <v>1</v>
      </c>
      <c r="G150" s="219" t="s">
        <v>1</v>
      </c>
      <c r="H150" s="220"/>
      <c r="I150" s="221"/>
      <c r="J150" s="222">
        <f t="shared" si="5"/>
        <v>0</v>
      </c>
      <c r="K150" s="197"/>
      <c r="L150" s="28"/>
      <c r="M150" s="223" t="s">
        <v>1</v>
      </c>
      <c r="N150" s="224" t="s">
        <v>43</v>
      </c>
      <c r="O150" s="56"/>
      <c r="P150" s="56"/>
      <c r="Q150" s="56"/>
      <c r="R150" s="56"/>
      <c r="S150" s="56"/>
      <c r="T150" s="57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T150" s="14" t="s">
        <v>265</v>
      </c>
      <c r="AU150" s="14" t="s">
        <v>84</v>
      </c>
      <c r="AY150" s="14" t="s">
        <v>265</v>
      </c>
      <c r="BE150" s="99">
        <f t="shared" si="6"/>
        <v>0</v>
      </c>
      <c r="BF150" s="99">
        <f t="shared" si="7"/>
        <v>0</v>
      </c>
      <c r="BG150" s="99">
        <f t="shared" si="8"/>
        <v>0</v>
      </c>
      <c r="BH150" s="99">
        <f t="shared" si="9"/>
        <v>0</v>
      </c>
      <c r="BI150" s="99">
        <f t="shared" si="10"/>
        <v>0</v>
      </c>
      <c r="BJ150" s="14" t="s">
        <v>90</v>
      </c>
      <c r="BK150" s="99">
        <f t="shared" si="11"/>
        <v>0</v>
      </c>
    </row>
    <row r="151" spans="1:63" s="2" customFormat="1" ht="16.350000000000001" customHeight="1">
      <c r="A151" s="245"/>
      <c r="B151" s="27"/>
      <c r="C151" s="216" t="s">
        <v>1</v>
      </c>
      <c r="D151" s="216" t="s">
        <v>182</v>
      </c>
      <c r="E151" s="217" t="s">
        <v>1</v>
      </c>
      <c r="F151" s="218" t="s">
        <v>1</v>
      </c>
      <c r="G151" s="219" t="s">
        <v>1</v>
      </c>
      <c r="H151" s="220"/>
      <c r="I151" s="221"/>
      <c r="J151" s="222">
        <f t="shared" si="5"/>
        <v>0</v>
      </c>
      <c r="K151" s="197"/>
      <c r="L151" s="28"/>
      <c r="M151" s="223" t="s">
        <v>1</v>
      </c>
      <c r="N151" s="224" t="s">
        <v>43</v>
      </c>
      <c r="O151" s="56"/>
      <c r="P151" s="56"/>
      <c r="Q151" s="56"/>
      <c r="R151" s="56"/>
      <c r="S151" s="56"/>
      <c r="T151" s="57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T151" s="14" t="s">
        <v>265</v>
      </c>
      <c r="AU151" s="14" t="s">
        <v>84</v>
      </c>
      <c r="AY151" s="14" t="s">
        <v>265</v>
      </c>
      <c r="BE151" s="99">
        <f t="shared" si="6"/>
        <v>0</v>
      </c>
      <c r="BF151" s="99">
        <f t="shared" si="7"/>
        <v>0</v>
      </c>
      <c r="BG151" s="99">
        <f t="shared" si="8"/>
        <v>0</v>
      </c>
      <c r="BH151" s="99">
        <f t="shared" si="9"/>
        <v>0</v>
      </c>
      <c r="BI151" s="99">
        <f t="shared" si="10"/>
        <v>0</v>
      </c>
      <c r="BJ151" s="14" t="s">
        <v>90</v>
      </c>
      <c r="BK151" s="99">
        <f t="shared" si="11"/>
        <v>0</v>
      </c>
    </row>
    <row r="152" spans="1:63" s="2" customFormat="1" ht="16.350000000000001" customHeight="1">
      <c r="A152" s="245"/>
      <c r="B152" s="27"/>
      <c r="C152" s="216" t="s">
        <v>1</v>
      </c>
      <c r="D152" s="216" t="s">
        <v>182</v>
      </c>
      <c r="E152" s="217" t="s">
        <v>1</v>
      </c>
      <c r="F152" s="218" t="s">
        <v>1</v>
      </c>
      <c r="G152" s="219" t="s">
        <v>1</v>
      </c>
      <c r="H152" s="220"/>
      <c r="I152" s="221"/>
      <c r="J152" s="222">
        <f t="shared" si="5"/>
        <v>0</v>
      </c>
      <c r="K152" s="197"/>
      <c r="L152" s="28"/>
      <c r="M152" s="223" t="s">
        <v>1</v>
      </c>
      <c r="N152" s="224" t="s">
        <v>43</v>
      </c>
      <c r="O152" s="56"/>
      <c r="P152" s="56"/>
      <c r="Q152" s="56"/>
      <c r="R152" s="56"/>
      <c r="S152" s="56"/>
      <c r="T152" s="57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T152" s="14" t="s">
        <v>265</v>
      </c>
      <c r="AU152" s="14" t="s">
        <v>84</v>
      </c>
      <c r="AY152" s="14" t="s">
        <v>265</v>
      </c>
      <c r="BE152" s="99">
        <f t="shared" si="6"/>
        <v>0</v>
      </c>
      <c r="BF152" s="99">
        <f t="shared" si="7"/>
        <v>0</v>
      </c>
      <c r="BG152" s="99">
        <f t="shared" si="8"/>
        <v>0</v>
      </c>
      <c r="BH152" s="99">
        <f t="shared" si="9"/>
        <v>0</v>
      </c>
      <c r="BI152" s="99">
        <f t="shared" si="10"/>
        <v>0</v>
      </c>
      <c r="BJ152" s="14" t="s">
        <v>90</v>
      </c>
      <c r="BK152" s="99">
        <f t="shared" si="11"/>
        <v>0</v>
      </c>
    </row>
    <row r="153" spans="1:63" s="2" customFormat="1" ht="16.350000000000001" customHeight="1">
      <c r="A153" s="245"/>
      <c r="B153" s="27"/>
      <c r="C153" s="216" t="s">
        <v>1</v>
      </c>
      <c r="D153" s="216" t="s">
        <v>182</v>
      </c>
      <c r="E153" s="217" t="s">
        <v>1</v>
      </c>
      <c r="F153" s="218" t="s">
        <v>1</v>
      </c>
      <c r="G153" s="219" t="s">
        <v>1</v>
      </c>
      <c r="H153" s="220"/>
      <c r="I153" s="221"/>
      <c r="J153" s="222">
        <f t="shared" si="5"/>
        <v>0</v>
      </c>
      <c r="K153" s="197"/>
      <c r="L153" s="28"/>
      <c r="M153" s="223" t="s">
        <v>1</v>
      </c>
      <c r="N153" s="224" t="s">
        <v>43</v>
      </c>
      <c r="O153" s="56"/>
      <c r="P153" s="56"/>
      <c r="Q153" s="56"/>
      <c r="R153" s="56"/>
      <c r="S153" s="56"/>
      <c r="T153" s="57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T153" s="14" t="s">
        <v>265</v>
      </c>
      <c r="AU153" s="14" t="s">
        <v>84</v>
      </c>
      <c r="AY153" s="14" t="s">
        <v>265</v>
      </c>
      <c r="BE153" s="99">
        <f t="shared" si="6"/>
        <v>0</v>
      </c>
      <c r="BF153" s="99">
        <f t="shared" si="7"/>
        <v>0</v>
      </c>
      <c r="BG153" s="99">
        <f t="shared" si="8"/>
        <v>0</v>
      </c>
      <c r="BH153" s="99">
        <f t="shared" si="9"/>
        <v>0</v>
      </c>
      <c r="BI153" s="99">
        <f t="shared" si="10"/>
        <v>0</v>
      </c>
      <c r="BJ153" s="14" t="s">
        <v>90</v>
      </c>
      <c r="BK153" s="99">
        <f t="shared" si="11"/>
        <v>0</v>
      </c>
    </row>
    <row r="154" spans="1:63" s="2" customFormat="1" ht="16.350000000000001" customHeight="1">
      <c r="A154" s="245"/>
      <c r="B154" s="27"/>
      <c r="C154" s="216" t="s">
        <v>1</v>
      </c>
      <c r="D154" s="216" t="s">
        <v>182</v>
      </c>
      <c r="E154" s="217" t="s">
        <v>1</v>
      </c>
      <c r="F154" s="218" t="s">
        <v>1</v>
      </c>
      <c r="G154" s="219" t="s">
        <v>1</v>
      </c>
      <c r="H154" s="220"/>
      <c r="I154" s="221"/>
      <c r="J154" s="222">
        <f t="shared" si="5"/>
        <v>0</v>
      </c>
      <c r="K154" s="197"/>
      <c r="L154" s="28"/>
      <c r="M154" s="223" t="s">
        <v>1</v>
      </c>
      <c r="N154" s="224" t="s">
        <v>43</v>
      </c>
      <c r="O154" s="56"/>
      <c r="P154" s="56"/>
      <c r="Q154" s="56"/>
      <c r="R154" s="56"/>
      <c r="S154" s="56"/>
      <c r="T154" s="57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T154" s="14" t="s">
        <v>265</v>
      </c>
      <c r="AU154" s="14" t="s">
        <v>84</v>
      </c>
      <c r="AY154" s="14" t="s">
        <v>265</v>
      </c>
      <c r="BE154" s="99">
        <f t="shared" si="6"/>
        <v>0</v>
      </c>
      <c r="BF154" s="99">
        <f t="shared" si="7"/>
        <v>0</v>
      </c>
      <c r="BG154" s="99">
        <f t="shared" si="8"/>
        <v>0</v>
      </c>
      <c r="BH154" s="99">
        <f t="shared" si="9"/>
        <v>0</v>
      </c>
      <c r="BI154" s="99">
        <f t="shared" si="10"/>
        <v>0</v>
      </c>
      <c r="BJ154" s="14" t="s">
        <v>90</v>
      </c>
      <c r="BK154" s="99">
        <f t="shared" si="11"/>
        <v>0</v>
      </c>
    </row>
    <row r="155" spans="1:63" s="2" customFormat="1" ht="16.350000000000001" customHeight="1">
      <c r="A155" s="245"/>
      <c r="B155" s="27"/>
      <c r="C155" s="216" t="s">
        <v>1</v>
      </c>
      <c r="D155" s="216" t="s">
        <v>182</v>
      </c>
      <c r="E155" s="217" t="s">
        <v>1</v>
      </c>
      <c r="F155" s="218" t="s">
        <v>1</v>
      </c>
      <c r="G155" s="219" t="s">
        <v>1</v>
      </c>
      <c r="H155" s="220"/>
      <c r="I155" s="221"/>
      <c r="J155" s="222">
        <f t="shared" si="5"/>
        <v>0</v>
      </c>
      <c r="K155" s="197"/>
      <c r="L155" s="28"/>
      <c r="M155" s="223" t="s">
        <v>1</v>
      </c>
      <c r="N155" s="224" t="s">
        <v>43</v>
      </c>
      <c r="O155" s="56"/>
      <c r="P155" s="56"/>
      <c r="Q155" s="56"/>
      <c r="R155" s="56"/>
      <c r="S155" s="56"/>
      <c r="T155" s="57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T155" s="14" t="s">
        <v>265</v>
      </c>
      <c r="AU155" s="14" t="s">
        <v>84</v>
      </c>
      <c r="AY155" s="14" t="s">
        <v>265</v>
      </c>
      <c r="BE155" s="99">
        <f t="shared" si="6"/>
        <v>0</v>
      </c>
      <c r="BF155" s="99">
        <f t="shared" si="7"/>
        <v>0</v>
      </c>
      <c r="BG155" s="99">
        <f t="shared" si="8"/>
        <v>0</v>
      </c>
      <c r="BH155" s="99">
        <f t="shared" si="9"/>
        <v>0</v>
      </c>
      <c r="BI155" s="99">
        <f t="shared" si="10"/>
        <v>0</v>
      </c>
      <c r="BJ155" s="14" t="s">
        <v>90</v>
      </c>
      <c r="BK155" s="99">
        <f t="shared" si="11"/>
        <v>0</v>
      </c>
    </row>
    <row r="156" spans="1:63" s="2" customFormat="1" ht="16.350000000000001" customHeight="1">
      <c r="A156" s="245"/>
      <c r="B156" s="27"/>
      <c r="C156" s="216" t="s">
        <v>1</v>
      </c>
      <c r="D156" s="216" t="s">
        <v>182</v>
      </c>
      <c r="E156" s="217" t="s">
        <v>1</v>
      </c>
      <c r="F156" s="218" t="s">
        <v>1</v>
      </c>
      <c r="G156" s="219" t="s">
        <v>1</v>
      </c>
      <c r="H156" s="220"/>
      <c r="I156" s="221"/>
      <c r="J156" s="222">
        <f t="shared" si="5"/>
        <v>0</v>
      </c>
      <c r="K156" s="197"/>
      <c r="L156" s="28"/>
      <c r="M156" s="223" t="s">
        <v>1</v>
      </c>
      <c r="N156" s="224" t="s">
        <v>43</v>
      </c>
      <c r="O156" s="56"/>
      <c r="P156" s="56"/>
      <c r="Q156" s="56"/>
      <c r="R156" s="56"/>
      <c r="S156" s="56"/>
      <c r="T156" s="57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T156" s="14" t="s">
        <v>265</v>
      </c>
      <c r="AU156" s="14" t="s">
        <v>84</v>
      </c>
      <c r="AY156" s="14" t="s">
        <v>265</v>
      </c>
      <c r="BE156" s="99">
        <f t="shared" si="6"/>
        <v>0</v>
      </c>
      <c r="BF156" s="99">
        <f t="shared" si="7"/>
        <v>0</v>
      </c>
      <c r="BG156" s="99">
        <f t="shared" si="8"/>
        <v>0</v>
      </c>
      <c r="BH156" s="99">
        <f t="shared" si="9"/>
        <v>0</v>
      </c>
      <c r="BI156" s="99">
        <f t="shared" si="10"/>
        <v>0</v>
      </c>
      <c r="BJ156" s="14" t="s">
        <v>90</v>
      </c>
      <c r="BK156" s="99">
        <f t="shared" si="11"/>
        <v>0</v>
      </c>
    </row>
    <row r="157" spans="1:63" s="2" customFormat="1" ht="16.350000000000001" customHeight="1">
      <c r="A157" s="245"/>
      <c r="B157" s="27"/>
      <c r="C157" s="216" t="s">
        <v>1</v>
      </c>
      <c r="D157" s="216" t="s">
        <v>182</v>
      </c>
      <c r="E157" s="217" t="s">
        <v>1</v>
      </c>
      <c r="F157" s="218" t="s">
        <v>1</v>
      </c>
      <c r="G157" s="219" t="s">
        <v>1</v>
      </c>
      <c r="H157" s="220"/>
      <c r="I157" s="221"/>
      <c r="J157" s="222">
        <f t="shared" si="5"/>
        <v>0</v>
      </c>
      <c r="K157" s="197"/>
      <c r="L157" s="28"/>
      <c r="M157" s="223" t="s">
        <v>1</v>
      </c>
      <c r="N157" s="224" t="s">
        <v>43</v>
      </c>
      <c r="O157" s="56"/>
      <c r="P157" s="56"/>
      <c r="Q157" s="56"/>
      <c r="R157" s="56"/>
      <c r="S157" s="56"/>
      <c r="T157" s="57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T157" s="14" t="s">
        <v>265</v>
      </c>
      <c r="AU157" s="14" t="s">
        <v>84</v>
      </c>
      <c r="AY157" s="14" t="s">
        <v>265</v>
      </c>
      <c r="BE157" s="99">
        <f t="shared" si="6"/>
        <v>0</v>
      </c>
      <c r="BF157" s="99">
        <f t="shared" si="7"/>
        <v>0</v>
      </c>
      <c r="BG157" s="99">
        <f t="shared" si="8"/>
        <v>0</v>
      </c>
      <c r="BH157" s="99">
        <f t="shared" si="9"/>
        <v>0</v>
      </c>
      <c r="BI157" s="99">
        <f t="shared" si="10"/>
        <v>0</v>
      </c>
      <c r="BJ157" s="14" t="s">
        <v>90</v>
      </c>
      <c r="BK157" s="99">
        <f t="shared" si="11"/>
        <v>0</v>
      </c>
    </row>
    <row r="158" spans="1:63" s="2" customFormat="1" ht="16.350000000000001" customHeight="1">
      <c r="A158" s="245"/>
      <c r="B158" s="27"/>
      <c r="C158" s="216" t="s">
        <v>1</v>
      </c>
      <c r="D158" s="216" t="s">
        <v>182</v>
      </c>
      <c r="E158" s="217" t="s">
        <v>1</v>
      </c>
      <c r="F158" s="218" t="s">
        <v>1</v>
      </c>
      <c r="G158" s="219" t="s">
        <v>1</v>
      </c>
      <c r="H158" s="220"/>
      <c r="I158" s="221"/>
      <c r="J158" s="222">
        <f t="shared" si="5"/>
        <v>0</v>
      </c>
      <c r="K158" s="197"/>
      <c r="L158" s="28"/>
      <c r="M158" s="223" t="s">
        <v>1</v>
      </c>
      <c r="N158" s="224" t="s">
        <v>43</v>
      </c>
      <c r="O158" s="56"/>
      <c r="P158" s="56"/>
      <c r="Q158" s="56"/>
      <c r="R158" s="56"/>
      <c r="S158" s="56"/>
      <c r="T158" s="57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T158" s="14" t="s">
        <v>265</v>
      </c>
      <c r="AU158" s="14" t="s">
        <v>84</v>
      </c>
      <c r="AY158" s="14" t="s">
        <v>265</v>
      </c>
      <c r="BE158" s="99">
        <f t="shared" si="6"/>
        <v>0</v>
      </c>
      <c r="BF158" s="99">
        <f t="shared" si="7"/>
        <v>0</v>
      </c>
      <c r="BG158" s="99">
        <f t="shared" si="8"/>
        <v>0</v>
      </c>
      <c r="BH158" s="99">
        <f t="shared" si="9"/>
        <v>0</v>
      </c>
      <c r="BI158" s="99">
        <f t="shared" si="10"/>
        <v>0</v>
      </c>
      <c r="BJ158" s="14" t="s">
        <v>90</v>
      </c>
      <c r="BK158" s="99">
        <f t="shared" si="11"/>
        <v>0</v>
      </c>
    </row>
    <row r="159" spans="1:63" s="2" customFormat="1" ht="16.350000000000001" customHeight="1">
      <c r="A159" s="245"/>
      <c r="B159" s="27"/>
      <c r="C159" s="216" t="s">
        <v>1</v>
      </c>
      <c r="D159" s="216" t="s">
        <v>182</v>
      </c>
      <c r="E159" s="217" t="s">
        <v>1</v>
      </c>
      <c r="F159" s="218" t="s">
        <v>1</v>
      </c>
      <c r="G159" s="219" t="s">
        <v>1</v>
      </c>
      <c r="H159" s="220"/>
      <c r="I159" s="221"/>
      <c r="J159" s="222">
        <f t="shared" si="5"/>
        <v>0</v>
      </c>
      <c r="K159" s="197"/>
      <c r="L159" s="28"/>
      <c r="M159" s="223" t="s">
        <v>1</v>
      </c>
      <c r="N159" s="224" t="s">
        <v>43</v>
      </c>
      <c r="O159" s="225"/>
      <c r="P159" s="225"/>
      <c r="Q159" s="225"/>
      <c r="R159" s="225"/>
      <c r="S159" s="225"/>
      <c r="T159" s="226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T159" s="14" t="s">
        <v>265</v>
      </c>
      <c r="AU159" s="14" t="s">
        <v>84</v>
      </c>
      <c r="AY159" s="14" t="s">
        <v>265</v>
      </c>
      <c r="BE159" s="99">
        <f t="shared" si="6"/>
        <v>0</v>
      </c>
      <c r="BF159" s="99">
        <f t="shared" si="7"/>
        <v>0</v>
      </c>
      <c r="BG159" s="99">
        <f t="shared" si="8"/>
        <v>0</v>
      </c>
      <c r="BH159" s="99">
        <f t="shared" si="9"/>
        <v>0</v>
      </c>
      <c r="BI159" s="99">
        <f t="shared" si="10"/>
        <v>0</v>
      </c>
      <c r="BJ159" s="14" t="s">
        <v>90</v>
      </c>
      <c r="BK159" s="99">
        <f t="shared" si="11"/>
        <v>0</v>
      </c>
    </row>
    <row r="160" spans="1:63" s="2" customFormat="1" ht="6.95" customHeight="1">
      <c r="A160" s="245"/>
      <c r="B160" s="42"/>
      <c r="C160" s="43"/>
      <c r="D160" s="43"/>
      <c r="E160" s="43"/>
      <c r="F160" s="43"/>
      <c r="G160" s="43"/>
      <c r="H160" s="43"/>
      <c r="I160" s="43"/>
      <c r="J160" s="43"/>
      <c r="K160" s="43"/>
      <c r="L160" s="28"/>
      <c r="M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</row>
  </sheetData>
  <sheetProtection algorithmName="SHA-512" hashValue="UXwivXNdmjRn3wZdFRep1UItE6K9uuzjJmwY5CUCdh3TRfMVhYmlWoy5CfW9EeghWAzq6MVgd/Lhhmrd/7cxuA==" saltValue="P+uuM6WYzoIDH87t3S0ImVXBVrPwP8DR8R51Kufd6aFDeQzXVBCa2u53FdMpw3FuKc/0S2h+cD0FdOvdn8QC6g==" spinCount="100000" sheet="1" objects="1" scenarios="1" formatColumns="0" formatRows="0" autoFilter="0"/>
  <autoFilter ref="C132:K159" xr:uid="{00000000-0009-0000-0000-000009000000}"/>
  <mergeCells count="17">
    <mergeCell ref="E11:H11"/>
    <mergeCell ref="E20:H20"/>
    <mergeCell ref="E29:H29"/>
    <mergeCell ref="E125:H125"/>
    <mergeCell ref="L2:V2"/>
    <mergeCell ref="D107:F107"/>
    <mergeCell ref="D108:F108"/>
    <mergeCell ref="D109:F109"/>
    <mergeCell ref="E121:H121"/>
    <mergeCell ref="E123:H123"/>
    <mergeCell ref="E85:H85"/>
    <mergeCell ref="E87:H87"/>
    <mergeCell ref="E89:H89"/>
    <mergeCell ref="D105:F105"/>
    <mergeCell ref="D106:F106"/>
    <mergeCell ref="E7:H7"/>
    <mergeCell ref="E9:H9"/>
  </mergeCells>
  <dataValidations count="2">
    <dataValidation type="list" allowBlank="1" showInputMessage="1" showErrorMessage="1" error="Povolené sú hodnoty K, M." sqref="D140:D160" xr:uid="{00000000-0002-0000-0900-000000000000}">
      <formula1>"K, M"</formula1>
    </dataValidation>
    <dataValidation type="list" allowBlank="1" showInputMessage="1" showErrorMessage="1" error="Povolené sú hodnoty základná, znížená, nulová." sqref="N140:N160" xr:uid="{00000000-0002-0000-09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82"/>
  <sheetViews>
    <sheetView showGridLines="0" topLeftCell="A165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4" t="s">
        <v>118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7"/>
      <c r="AT3" s="14" t="s">
        <v>77</v>
      </c>
    </row>
    <row r="4" spans="1:46" s="1" customFormat="1" ht="24.95" customHeight="1">
      <c r="B4" s="17"/>
      <c r="D4" s="106" t="s">
        <v>138</v>
      </c>
      <c r="L4" s="17"/>
      <c r="M4" s="107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4" t="s">
        <v>15</v>
      </c>
      <c r="L6" s="17"/>
    </row>
    <row r="7" spans="1:46" s="1" customFormat="1" ht="16.5" customHeight="1">
      <c r="B7" s="17"/>
      <c r="E7" s="304" t="str">
        <f>'Rekapitulácia stavby'!K6</f>
        <v>Park Dunajská - Bratislava ( rev. 1 )</v>
      </c>
      <c r="F7" s="305"/>
      <c r="G7" s="305"/>
      <c r="H7" s="305"/>
      <c r="L7" s="17"/>
    </row>
    <row r="8" spans="1:46" s="1" customFormat="1" ht="12" customHeight="1">
      <c r="B8" s="17"/>
      <c r="D8" s="244" t="s">
        <v>139</v>
      </c>
      <c r="L8" s="17"/>
    </row>
    <row r="9" spans="1:46" s="2" customFormat="1" ht="16.5" customHeight="1">
      <c r="A9" s="245"/>
      <c r="B9" s="28"/>
      <c r="C9" s="245"/>
      <c r="D9" s="245"/>
      <c r="E9" s="304" t="s">
        <v>140</v>
      </c>
      <c r="F9" s="306"/>
      <c r="G9" s="306"/>
      <c r="H9" s="306"/>
      <c r="I9" s="245"/>
      <c r="J9" s="245"/>
      <c r="K9" s="245"/>
      <c r="L9" s="39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</row>
    <row r="10" spans="1:46" s="2" customFormat="1" ht="12" customHeight="1">
      <c r="A10" s="245"/>
      <c r="B10" s="28"/>
      <c r="C10" s="245"/>
      <c r="D10" s="244" t="s">
        <v>141</v>
      </c>
      <c r="E10" s="245"/>
      <c r="F10" s="245"/>
      <c r="G10" s="245"/>
      <c r="H10" s="245"/>
      <c r="I10" s="245"/>
      <c r="J10" s="245"/>
      <c r="K10" s="245"/>
      <c r="L10" s="39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</row>
    <row r="11" spans="1:46" s="2" customFormat="1" ht="16.5" customHeight="1">
      <c r="A11" s="245"/>
      <c r="B11" s="28"/>
      <c r="C11" s="245"/>
      <c r="D11" s="245"/>
      <c r="E11" s="307" t="s">
        <v>828</v>
      </c>
      <c r="F11" s="306"/>
      <c r="G11" s="306"/>
      <c r="H11" s="306"/>
      <c r="I11" s="245"/>
      <c r="J11" s="245"/>
      <c r="K11" s="245"/>
      <c r="L11" s="39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</row>
    <row r="12" spans="1:46" s="2" customFormat="1">
      <c r="A12" s="245"/>
      <c r="B12" s="28"/>
      <c r="C12" s="245"/>
      <c r="D12" s="245"/>
      <c r="E12" s="245"/>
      <c r="F12" s="245"/>
      <c r="G12" s="245"/>
      <c r="H12" s="245"/>
      <c r="I12" s="245"/>
      <c r="J12" s="245"/>
      <c r="K12" s="245"/>
      <c r="L12" s="39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</row>
    <row r="13" spans="1:46" s="2" customFormat="1" ht="12" customHeight="1">
      <c r="A13" s="245"/>
      <c r="B13" s="28"/>
      <c r="C13" s="245"/>
      <c r="D13" s="244" t="s">
        <v>17</v>
      </c>
      <c r="E13" s="245"/>
      <c r="F13" s="247" t="s">
        <v>1</v>
      </c>
      <c r="G13" s="245"/>
      <c r="H13" s="245"/>
      <c r="I13" s="244" t="s">
        <v>18</v>
      </c>
      <c r="J13" s="247" t="s">
        <v>1</v>
      </c>
      <c r="K13" s="245"/>
      <c r="L13" s="39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</row>
    <row r="14" spans="1:46" s="2" customFormat="1" ht="12" customHeight="1">
      <c r="A14" s="245"/>
      <c r="B14" s="28"/>
      <c r="C14" s="245"/>
      <c r="D14" s="244" t="s">
        <v>19</v>
      </c>
      <c r="E14" s="245"/>
      <c r="F14" s="247" t="s">
        <v>20</v>
      </c>
      <c r="G14" s="245"/>
      <c r="H14" s="245"/>
      <c r="I14" s="244" t="s">
        <v>21</v>
      </c>
      <c r="J14" s="108" t="str">
        <f>'Rekapitulácia stavby'!AN8</f>
        <v>8. 11. 2020</v>
      </c>
      <c r="K14" s="245"/>
      <c r="L14" s="39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</row>
    <row r="15" spans="1:46" s="2" customFormat="1" ht="10.9" customHeight="1">
      <c r="A15" s="245"/>
      <c r="B15" s="28"/>
      <c r="C15" s="245"/>
      <c r="D15" s="245"/>
      <c r="E15" s="245"/>
      <c r="F15" s="245"/>
      <c r="G15" s="245"/>
      <c r="H15" s="245"/>
      <c r="I15" s="245"/>
      <c r="J15" s="245"/>
      <c r="K15" s="245"/>
      <c r="L15" s="39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</row>
    <row r="16" spans="1:46" s="2" customFormat="1" ht="12" customHeight="1">
      <c r="A16" s="245"/>
      <c r="B16" s="28"/>
      <c r="C16" s="245"/>
      <c r="D16" s="244" t="s">
        <v>23</v>
      </c>
      <c r="E16" s="245"/>
      <c r="F16" s="245"/>
      <c r="G16" s="245"/>
      <c r="H16" s="245"/>
      <c r="I16" s="244" t="s">
        <v>24</v>
      </c>
      <c r="J16" s="247" t="s">
        <v>1</v>
      </c>
      <c r="K16" s="245"/>
      <c r="L16" s="39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</row>
    <row r="17" spans="1:31" s="2" customFormat="1" ht="18" customHeight="1">
      <c r="A17" s="245"/>
      <c r="B17" s="28"/>
      <c r="C17" s="245"/>
      <c r="D17" s="245"/>
      <c r="E17" s="247" t="s">
        <v>25</v>
      </c>
      <c r="F17" s="245"/>
      <c r="G17" s="245"/>
      <c r="H17" s="245"/>
      <c r="I17" s="244" t="s">
        <v>26</v>
      </c>
      <c r="J17" s="247" t="s">
        <v>1</v>
      </c>
      <c r="K17" s="245"/>
      <c r="L17" s="39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1" s="2" customFormat="1" ht="6.95" customHeight="1">
      <c r="A18" s="245"/>
      <c r="B18" s="28"/>
      <c r="C18" s="245"/>
      <c r="D18" s="245"/>
      <c r="E18" s="245"/>
      <c r="F18" s="245"/>
      <c r="G18" s="245"/>
      <c r="H18" s="245"/>
      <c r="I18" s="245"/>
      <c r="J18" s="245"/>
      <c r="K18" s="245"/>
      <c r="L18" s="39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</row>
    <row r="19" spans="1:31" s="2" customFormat="1" ht="12" customHeight="1">
      <c r="A19" s="245"/>
      <c r="B19" s="28"/>
      <c r="C19" s="245"/>
      <c r="D19" s="244" t="s">
        <v>27</v>
      </c>
      <c r="E19" s="245"/>
      <c r="F19" s="245"/>
      <c r="G19" s="245"/>
      <c r="H19" s="245"/>
      <c r="I19" s="244" t="s">
        <v>24</v>
      </c>
      <c r="J19" s="246" t="str">
        <f>'Rekapitulácia stavby'!AN13</f>
        <v>Vyplň údaj</v>
      </c>
      <c r="K19" s="245"/>
      <c r="L19" s="39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</row>
    <row r="20" spans="1:31" s="2" customFormat="1" ht="18" customHeight="1">
      <c r="A20" s="245"/>
      <c r="B20" s="28"/>
      <c r="C20" s="245"/>
      <c r="D20" s="245"/>
      <c r="E20" s="298" t="str">
        <f>'Rekapitulácia stavby'!E14</f>
        <v>Vyplň údaj</v>
      </c>
      <c r="F20" s="299"/>
      <c r="G20" s="299"/>
      <c r="H20" s="299"/>
      <c r="I20" s="244" t="s">
        <v>26</v>
      </c>
      <c r="J20" s="246" t="str">
        <f>'Rekapitulácia stavby'!AN14</f>
        <v>Vyplň údaj</v>
      </c>
      <c r="K20" s="245"/>
      <c r="L20" s="39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</row>
    <row r="21" spans="1:31" s="2" customFormat="1" ht="6.95" customHeight="1">
      <c r="A21" s="245"/>
      <c r="B21" s="28"/>
      <c r="C21" s="245"/>
      <c r="D21" s="245"/>
      <c r="E21" s="245"/>
      <c r="F21" s="245"/>
      <c r="G21" s="245"/>
      <c r="H21" s="245"/>
      <c r="I21" s="245"/>
      <c r="J21" s="245"/>
      <c r="K21" s="245"/>
      <c r="L21" s="39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</row>
    <row r="22" spans="1:31" s="2" customFormat="1" ht="12" customHeight="1">
      <c r="A22" s="245"/>
      <c r="B22" s="28"/>
      <c r="C22" s="245"/>
      <c r="D22" s="244" t="s">
        <v>29</v>
      </c>
      <c r="E22" s="245"/>
      <c r="F22" s="245"/>
      <c r="G22" s="245"/>
      <c r="H22" s="245"/>
      <c r="I22" s="244" t="s">
        <v>24</v>
      </c>
      <c r="J22" s="247" t="s">
        <v>1</v>
      </c>
      <c r="K22" s="245"/>
      <c r="L22" s="39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</row>
    <row r="23" spans="1:31" s="2" customFormat="1" ht="18" customHeight="1">
      <c r="A23" s="245"/>
      <c r="B23" s="28"/>
      <c r="C23" s="245"/>
      <c r="D23" s="245"/>
      <c r="E23" s="247" t="s">
        <v>30</v>
      </c>
      <c r="F23" s="245"/>
      <c r="G23" s="245"/>
      <c r="H23" s="245"/>
      <c r="I23" s="244" t="s">
        <v>26</v>
      </c>
      <c r="J23" s="247" t="s">
        <v>1</v>
      </c>
      <c r="K23" s="245"/>
      <c r="L23" s="39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</row>
    <row r="24" spans="1:31" s="2" customFormat="1" ht="6.95" customHeight="1">
      <c r="A24" s="245"/>
      <c r="B24" s="28"/>
      <c r="C24" s="245"/>
      <c r="D24" s="245"/>
      <c r="E24" s="245"/>
      <c r="F24" s="245"/>
      <c r="G24" s="245"/>
      <c r="H24" s="245"/>
      <c r="I24" s="245"/>
      <c r="J24" s="245"/>
      <c r="K24" s="245"/>
      <c r="L24" s="39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</row>
    <row r="25" spans="1:31" s="2" customFormat="1" ht="12" customHeight="1">
      <c r="A25" s="245"/>
      <c r="B25" s="28"/>
      <c r="C25" s="245"/>
      <c r="D25" s="244" t="s">
        <v>32</v>
      </c>
      <c r="E25" s="245"/>
      <c r="F25" s="245"/>
      <c r="G25" s="245"/>
      <c r="H25" s="245"/>
      <c r="I25" s="244" t="s">
        <v>24</v>
      </c>
      <c r="J25" s="247" t="s">
        <v>1</v>
      </c>
      <c r="K25" s="245"/>
      <c r="L25" s="39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</row>
    <row r="26" spans="1:31" s="2" customFormat="1" ht="18" customHeight="1">
      <c r="A26" s="245"/>
      <c r="B26" s="28"/>
      <c r="C26" s="245"/>
      <c r="D26" s="245"/>
      <c r="E26" s="247" t="s">
        <v>33</v>
      </c>
      <c r="F26" s="245"/>
      <c r="G26" s="245"/>
      <c r="H26" s="245"/>
      <c r="I26" s="244" t="s">
        <v>26</v>
      </c>
      <c r="J26" s="247" t="s">
        <v>1</v>
      </c>
      <c r="K26" s="245"/>
      <c r="L26" s="39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</row>
    <row r="27" spans="1:31" s="2" customFormat="1" ht="6.95" customHeight="1">
      <c r="A27" s="245"/>
      <c r="B27" s="28"/>
      <c r="C27" s="245"/>
      <c r="D27" s="245"/>
      <c r="E27" s="245"/>
      <c r="F27" s="245"/>
      <c r="G27" s="245"/>
      <c r="H27" s="245"/>
      <c r="I27" s="245"/>
      <c r="J27" s="245"/>
      <c r="K27" s="245"/>
      <c r="L27" s="39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</row>
    <row r="28" spans="1:31" s="2" customFormat="1" ht="12" customHeight="1">
      <c r="A28" s="245"/>
      <c r="B28" s="28"/>
      <c r="C28" s="245"/>
      <c r="D28" s="244" t="s">
        <v>34</v>
      </c>
      <c r="E28" s="245"/>
      <c r="F28" s="245"/>
      <c r="G28" s="245"/>
      <c r="H28" s="245"/>
      <c r="I28" s="245"/>
      <c r="J28" s="245"/>
      <c r="K28" s="245"/>
      <c r="L28" s="39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</row>
    <row r="29" spans="1:31" s="8" customFormat="1" ht="16.5" customHeight="1">
      <c r="A29" s="109"/>
      <c r="B29" s="110"/>
      <c r="C29" s="109"/>
      <c r="D29" s="109"/>
      <c r="E29" s="300" t="s">
        <v>1</v>
      </c>
      <c r="F29" s="300"/>
      <c r="G29" s="300"/>
      <c r="H29" s="300"/>
      <c r="I29" s="109"/>
      <c r="J29" s="109"/>
      <c r="K29" s="109"/>
      <c r="L29" s="111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</row>
    <row r="30" spans="1:31" s="2" customFormat="1" ht="6.95" customHeight="1">
      <c r="A30" s="245"/>
      <c r="B30" s="28"/>
      <c r="C30" s="245"/>
      <c r="D30" s="245"/>
      <c r="E30" s="245"/>
      <c r="F30" s="245"/>
      <c r="G30" s="245"/>
      <c r="H30" s="245"/>
      <c r="I30" s="245"/>
      <c r="J30" s="245"/>
      <c r="K30" s="245"/>
      <c r="L30" s="39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</row>
    <row r="31" spans="1:31" s="2" customFormat="1" ht="6.95" customHeight="1">
      <c r="A31" s="245"/>
      <c r="B31" s="28"/>
      <c r="C31" s="245"/>
      <c r="D31" s="112"/>
      <c r="E31" s="112"/>
      <c r="F31" s="112"/>
      <c r="G31" s="112"/>
      <c r="H31" s="112"/>
      <c r="I31" s="112"/>
      <c r="J31" s="112"/>
      <c r="K31" s="112"/>
      <c r="L31" s="39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</row>
    <row r="32" spans="1:31" s="2" customFormat="1" ht="14.45" customHeight="1">
      <c r="A32" s="245"/>
      <c r="B32" s="28"/>
      <c r="C32" s="245"/>
      <c r="D32" s="247" t="s">
        <v>143</v>
      </c>
      <c r="E32" s="245"/>
      <c r="F32" s="245"/>
      <c r="G32" s="245"/>
      <c r="H32" s="245"/>
      <c r="I32" s="245"/>
      <c r="J32" s="113">
        <f>J98</f>
        <v>0</v>
      </c>
      <c r="K32" s="245"/>
      <c r="L32" s="39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</row>
    <row r="33" spans="1:31" s="2" customFormat="1" ht="14.45" customHeight="1">
      <c r="A33" s="245"/>
      <c r="B33" s="28"/>
      <c r="C33" s="245"/>
      <c r="D33" s="114" t="s">
        <v>132</v>
      </c>
      <c r="E33" s="245"/>
      <c r="F33" s="245"/>
      <c r="G33" s="245"/>
      <c r="H33" s="245"/>
      <c r="I33" s="245"/>
      <c r="J33" s="113">
        <f>J107</f>
        <v>0</v>
      </c>
      <c r="K33" s="245"/>
      <c r="L33" s="39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</row>
    <row r="34" spans="1:31" s="2" customFormat="1" ht="25.35" customHeight="1">
      <c r="A34" s="245"/>
      <c r="B34" s="28"/>
      <c r="C34" s="245"/>
      <c r="D34" s="115" t="s">
        <v>37</v>
      </c>
      <c r="E34" s="245"/>
      <c r="F34" s="245"/>
      <c r="G34" s="245"/>
      <c r="H34" s="245"/>
      <c r="I34" s="245"/>
      <c r="J34" s="116">
        <f>ROUND(J32 + J33, 2)</f>
        <v>0</v>
      </c>
      <c r="K34" s="245"/>
      <c r="L34" s="39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</row>
    <row r="35" spans="1:31" s="2" customFormat="1" ht="6.95" customHeight="1">
      <c r="A35" s="245"/>
      <c r="B35" s="28"/>
      <c r="C35" s="245"/>
      <c r="D35" s="112"/>
      <c r="E35" s="112"/>
      <c r="F35" s="112"/>
      <c r="G35" s="112"/>
      <c r="H35" s="112"/>
      <c r="I35" s="112"/>
      <c r="J35" s="112"/>
      <c r="K35" s="112"/>
      <c r="L35" s="39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</row>
    <row r="36" spans="1:31" s="2" customFormat="1" ht="14.45" customHeight="1">
      <c r="A36" s="245"/>
      <c r="B36" s="28"/>
      <c r="C36" s="245"/>
      <c r="D36" s="245"/>
      <c r="E36" s="245"/>
      <c r="F36" s="117" t="s">
        <v>39</v>
      </c>
      <c r="G36" s="245"/>
      <c r="H36" s="245"/>
      <c r="I36" s="117" t="s">
        <v>38</v>
      </c>
      <c r="J36" s="117" t="s">
        <v>40</v>
      </c>
      <c r="K36" s="245"/>
      <c r="L36" s="39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</row>
    <row r="37" spans="1:31" s="2" customFormat="1" ht="14.45" customHeight="1">
      <c r="A37" s="245"/>
      <c r="B37" s="28"/>
      <c r="C37" s="245"/>
      <c r="D37" s="118" t="s">
        <v>41</v>
      </c>
      <c r="E37" s="244" t="s">
        <v>42</v>
      </c>
      <c r="F37" s="119">
        <f>ROUND((ROUND((SUM(BE107:BE114) + SUM(BE136:BE160)),  2) + SUM(BE162:BE181)), 2)</f>
        <v>0</v>
      </c>
      <c r="G37" s="245"/>
      <c r="H37" s="245"/>
      <c r="I37" s="120">
        <v>0.2</v>
      </c>
      <c r="J37" s="119">
        <f>ROUND((ROUND(((SUM(BE107:BE114) + SUM(BE136:BE160))*I37),  2) + (SUM(BE162:BE181)*I37)), 2)</f>
        <v>0</v>
      </c>
      <c r="K37" s="245"/>
      <c r="L37" s="39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</row>
    <row r="38" spans="1:31" s="2" customFormat="1" ht="14.45" customHeight="1">
      <c r="A38" s="245"/>
      <c r="B38" s="28"/>
      <c r="C38" s="245"/>
      <c r="D38" s="245"/>
      <c r="E38" s="244" t="s">
        <v>43</v>
      </c>
      <c r="F38" s="119">
        <f>ROUND((ROUND((SUM(BF107:BF114) + SUM(BF136:BF160)),  2) + SUM(BF162:BF181)), 2)</f>
        <v>0</v>
      </c>
      <c r="G38" s="245"/>
      <c r="H38" s="245"/>
      <c r="I38" s="120">
        <v>0.2</v>
      </c>
      <c r="J38" s="119">
        <f>ROUND((ROUND(((SUM(BF107:BF114) + SUM(BF136:BF160))*I38),  2) + (SUM(BF162:BF181)*I38)), 2)</f>
        <v>0</v>
      </c>
      <c r="K38" s="245"/>
      <c r="L38" s="39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</row>
    <row r="39" spans="1:31" s="2" customFormat="1" ht="14.45" hidden="1" customHeight="1">
      <c r="A39" s="245"/>
      <c r="B39" s="28"/>
      <c r="C39" s="245"/>
      <c r="D39" s="245"/>
      <c r="E39" s="244" t="s">
        <v>44</v>
      </c>
      <c r="F39" s="119">
        <f>ROUND((ROUND((SUM(BG107:BG114) + SUM(BG136:BG160)),  2) + SUM(BG162:BG181)), 2)</f>
        <v>0</v>
      </c>
      <c r="G39" s="245"/>
      <c r="H39" s="245"/>
      <c r="I39" s="120">
        <v>0.2</v>
      </c>
      <c r="J39" s="119">
        <f>0</f>
        <v>0</v>
      </c>
      <c r="K39" s="245"/>
      <c r="L39" s="39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</row>
    <row r="40" spans="1:31" s="2" customFormat="1" ht="14.45" hidden="1" customHeight="1">
      <c r="A40" s="245"/>
      <c r="B40" s="28"/>
      <c r="C40" s="245"/>
      <c r="D40" s="245"/>
      <c r="E40" s="244" t="s">
        <v>45</v>
      </c>
      <c r="F40" s="119">
        <f>ROUND((ROUND((SUM(BH107:BH114) + SUM(BH136:BH160)),  2) + SUM(BH162:BH181)), 2)</f>
        <v>0</v>
      </c>
      <c r="G40" s="245"/>
      <c r="H40" s="245"/>
      <c r="I40" s="120">
        <v>0.2</v>
      </c>
      <c r="J40" s="119">
        <f>0</f>
        <v>0</v>
      </c>
      <c r="K40" s="245"/>
      <c r="L40" s="39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</row>
    <row r="41" spans="1:31" s="2" customFormat="1" ht="14.45" hidden="1" customHeight="1">
      <c r="A41" s="245"/>
      <c r="B41" s="28"/>
      <c r="C41" s="245"/>
      <c r="D41" s="245"/>
      <c r="E41" s="244" t="s">
        <v>46</v>
      </c>
      <c r="F41" s="119">
        <f>ROUND((ROUND((SUM(BI107:BI114) + SUM(BI136:BI160)),  2) + SUM(BI162:BI181)), 2)</f>
        <v>0</v>
      </c>
      <c r="G41" s="245"/>
      <c r="H41" s="245"/>
      <c r="I41" s="120">
        <v>0</v>
      </c>
      <c r="J41" s="119">
        <f>0</f>
        <v>0</v>
      </c>
      <c r="K41" s="245"/>
      <c r="L41" s="39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</row>
    <row r="42" spans="1:31" s="2" customFormat="1" ht="6.95" customHeight="1">
      <c r="A42" s="245"/>
      <c r="B42" s="28"/>
      <c r="C42" s="245"/>
      <c r="D42" s="245"/>
      <c r="E42" s="245"/>
      <c r="F42" s="245"/>
      <c r="G42" s="245"/>
      <c r="H42" s="245"/>
      <c r="I42" s="245"/>
      <c r="J42" s="245"/>
      <c r="K42" s="245"/>
      <c r="L42" s="39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</row>
    <row r="43" spans="1:31" s="2" customFormat="1" ht="25.35" customHeight="1">
      <c r="A43" s="245"/>
      <c r="B43" s="28"/>
      <c r="C43" s="121"/>
      <c r="D43" s="122" t="s">
        <v>47</v>
      </c>
      <c r="E43" s="123"/>
      <c r="F43" s="123"/>
      <c r="G43" s="124" t="s">
        <v>48</v>
      </c>
      <c r="H43" s="125" t="s">
        <v>49</v>
      </c>
      <c r="I43" s="123"/>
      <c r="J43" s="126">
        <f>SUM(J34:J41)</f>
        <v>0</v>
      </c>
      <c r="K43" s="127"/>
      <c r="L43" s="39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</row>
    <row r="44" spans="1:31" s="2" customFormat="1" ht="14.45" customHeight="1">
      <c r="A44" s="245"/>
      <c r="B44" s="28"/>
      <c r="C44" s="245"/>
      <c r="D44" s="245"/>
      <c r="E44" s="245"/>
      <c r="F44" s="245"/>
      <c r="G44" s="245"/>
      <c r="H44" s="245"/>
      <c r="I44" s="245"/>
      <c r="J44" s="245"/>
      <c r="K44" s="245"/>
      <c r="L44" s="39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128" t="s">
        <v>50</v>
      </c>
      <c r="E50" s="129"/>
      <c r="F50" s="129"/>
      <c r="G50" s="128" t="s">
        <v>51</v>
      </c>
      <c r="H50" s="129"/>
      <c r="I50" s="129"/>
      <c r="J50" s="129"/>
      <c r="K50" s="129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45"/>
      <c r="B61" s="28"/>
      <c r="C61" s="245"/>
      <c r="D61" s="130" t="s">
        <v>52</v>
      </c>
      <c r="E61" s="131"/>
      <c r="F61" s="132" t="s">
        <v>53</v>
      </c>
      <c r="G61" s="130" t="s">
        <v>52</v>
      </c>
      <c r="H61" s="131"/>
      <c r="I61" s="131"/>
      <c r="J61" s="133" t="s">
        <v>53</v>
      </c>
      <c r="K61" s="131"/>
      <c r="L61" s="39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45"/>
      <c r="B65" s="28"/>
      <c r="C65" s="245"/>
      <c r="D65" s="128" t="s">
        <v>54</v>
      </c>
      <c r="E65" s="134"/>
      <c r="F65" s="134"/>
      <c r="G65" s="128" t="s">
        <v>55</v>
      </c>
      <c r="H65" s="134"/>
      <c r="I65" s="134"/>
      <c r="J65" s="134"/>
      <c r="K65" s="134"/>
      <c r="L65" s="39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45"/>
      <c r="B76" s="28"/>
      <c r="C76" s="245"/>
      <c r="D76" s="130" t="s">
        <v>52</v>
      </c>
      <c r="E76" s="131"/>
      <c r="F76" s="132" t="s">
        <v>53</v>
      </c>
      <c r="G76" s="130" t="s">
        <v>52</v>
      </c>
      <c r="H76" s="131"/>
      <c r="I76" s="131"/>
      <c r="J76" s="133" t="s">
        <v>53</v>
      </c>
      <c r="K76" s="131"/>
      <c r="L76" s="39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</row>
    <row r="77" spans="1:31" s="2" customFormat="1" ht="14.45" customHeight="1">
      <c r="A77" s="245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39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</row>
    <row r="81" spans="1:31" s="2" customFormat="1" ht="6.95" customHeight="1">
      <c r="A81" s="245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39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</row>
    <row r="82" spans="1:31" s="2" customFormat="1" ht="24.95" customHeight="1">
      <c r="A82" s="245"/>
      <c r="B82" s="27"/>
      <c r="C82" s="20" t="s">
        <v>144</v>
      </c>
      <c r="D82" s="242"/>
      <c r="E82" s="242"/>
      <c r="F82" s="242"/>
      <c r="G82" s="242"/>
      <c r="H82" s="242"/>
      <c r="I82" s="242"/>
      <c r="J82" s="242"/>
      <c r="K82" s="242"/>
      <c r="L82" s="39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</row>
    <row r="83" spans="1:31" s="2" customFormat="1" ht="6.95" customHeight="1">
      <c r="A83" s="245"/>
      <c r="B83" s="27"/>
      <c r="C83" s="242"/>
      <c r="D83" s="242"/>
      <c r="E83" s="242"/>
      <c r="F83" s="242"/>
      <c r="G83" s="242"/>
      <c r="H83" s="242"/>
      <c r="I83" s="242"/>
      <c r="J83" s="242"/>
      <c r="K83" s="242"/>
      <c r="L83" s="39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</row>
    <row r="84" spans="1:31" s="2" customFormat="1" ht="12" customHeight="1">
      <c r="A84" s="245"/>
      <c r="B84" s="27"/>
      <c r="C84" s="243" t="s">
        <v>15</v>
      </c>
      <c r="D84" s="242"/>
      <c r="E84" s="242"/>
      <c r="F84" s="242"/>
      <c r="G84" s="242"/>
      <c r="H84" s="242"/>
      <c r="I84" s="242"/>
      <c r="J84" s="242"/>
      <c r="K84" s="242"/>
      <c r="L84" s="39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</row>
    <row r="85" spans="1:31" s="2" customFormat="1" ht="16.5" customHeight="1">
      <c r="A85" s="245"/>
      <c r="B85" s="27"/>
      <c r="C85" s="242"/>
      <c r="D85" s="242"/>
      <c r="E85" s="302" t="str">
        <f>E7</f>
        <v>Park Dunajská - Bratislava ( rev. 1 )</v>
      </c>
      <c r="F85" s="303"/>
      <c r="G85" s="303"/>
      <c r="H85" s="303"/>
      <c r="I85" s="242"/>
      <c r="J85" s="242"/>
      <c r="K85" s="242"/>
      <c r="L85" s="39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</row>
    <row r="86" spans="1:31" s="1" customFormat="1" ht="12" customHeight="1">
      <c r="B86" s="18"/>
      <c r="C86" s="243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245"/>
      <c r="B87" s="27"/>
      <c r="C87" s="242"/>
      <c r="D87" s="242"/>
      <c r="E87" s="302" t="s">
        <v>140</v>
      </c>
      <c r="F87" s="301"/>
      <c r="G87" s="301"/>
      <c r="H87" s="301"/>
      <c r="I87" s="242"/>
      <c r="J87" s="242"/>
      <c r="K87" s="242"/>
      <c r="L87" s="39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</row>
    <row r="88" spans="1:31" s="2" customFormat="1" ht="12" customHeight="1">
      <c r="A88" s="245"/>
      <c r="B88" s="27"/>
      <c r="C88" s="243" t="s">
        <v>141</v>
      </c>
      <c r="D88" s="242"/>
      <c r="E88" s="242"/>
      <c r="F88" s="242"/>
      <c r="G88" s="242"/>
      <c r="H88" s="242"/>
      <c r="I88" s="242"/>
      <c r="J88" s="242"/>
      <c r="K88" s="242"/>
      <c r="L88" s="39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</row>
    <row r="89" spans="1:31" s="2" customFormat="1" ht="16.5" customHeight="1">
      <c r="A89" s="245"/>
      <c r="B89" s="27"/>
      <c r="C89" s="242"/>
      <c r="D89" s="242"/>
      <c r="E89" s="279" t="str">
        <f>E11</f>
        <v>SO-09 - Zasakovacie jazierko</v>
      </c>
      <c r="F89" s="301"/>
      <c r="G89" s="301"/>
      <c r="H89" s="301"/>
      <c r="I89" s="242"/>
      <c r="J89" s="242"/>
      <c r="K89" s="242"/>
      <c r="L89" s="39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</row>
    <row r="90" spans="1:31" s="2" customFormat="1" ht="6.95" customHeight="1">
      <c r="A90" s="245"/>
      <c r="B90" s="27"/>
      <c r="C90" s="242"/>
      <c r="D90" s="242"/>
      <c r="E90" s="242"/>
      <c r="F90" s="242"/>
      <c r="G90" s="242"/>
      <c r="H90" s="242"/>
      <c r="I90" s="242"/>
      <c r="J90" s="242"/>
      <c r="K90" s="242"/>
      <c r="L90" s="39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</row>
    <row r="91" spans="1:31" s="2" customFormat="1" ht="12" customHeight="1">
      <c r="A91" s="245"/>
      <c r="B91" s="27"/>
      <c r="C91" s="243" t="s">
        <v>19</v>
      </c>
      <c r="D91" s="242"/>
      <c r="E91" s="242"/>
      <c r="F91" s="237" t="str">
        <f>F14</f>
        <v>k. ú. Staré Mesto, 8667/2</v>
      </c>
      <c r="G91" s="242"/>
      <c r="H91" s="242"/>
      <c r="I91" s="243" t="s">
        <v>21</v>
      </c>
      <c r="J91" s="235" t="str">
        <f>IF(J14="","",J14)</f>
        <v>8. 11. 2020</v>
      </c>
      <c r="K91" s="242"/>
      <c r="L91" s="39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</row>
    <row r="92" spans="1:31" s="2" customFormat="1" ht="6.95" customHeight="1">
      <c r="A92" s="245"/>
      <c r="B92" s="27"/>
      <c r="C92" s="242"/>
      <c r="D92" s="242"/>
      <c r="E92" s="242"/>
      <c r="F92" s="242"/>
      <c r="G92" s="242"/>
      <c r="H92" s="242"/>
      <c r="I92" s="242"/>
      <c r="J92" s="242"/>
      <c r="K92" s="242"/>
      <c r="L92" s="39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</row>
    <row r="93" spans="1:31" s="2" customFormat="1" ht="40.15" customHeight="1">
      <c r="A93" s="245"/>
      <c r="B93" s="27"/>
      <c r="C93" s="243" t="s">
        <v>23</v>
      </c>
      <c r="D93" s="242"/>
      <c r="E93" s="242"/>
      <c r="F93" s="237" t="str">
        <f>E17</f>
        <v>Hlavné mesto Slovenskej republiky Bratislava</v>
      </c>
      <c r="G93" s="242"/>
      <c r="H93" s="242"/>
      <c r="I93" s="243" t="s">
        <v>29</v>
      </c>
      <c r="J93" s="239" t="str">
        <f>E23</f>
        <v>Guldan Architects - Ing. Eugen Guldan, PhD.</v>
      </c>
      <c r="K93" s="242"/>
      <c r="L93" s="39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</row>
    <row r="94" spans="1:31" s="2" customFormat="1" ht="15.2" customHeight="1">
      <c r="A94" s="245"/>
      <c r="B94" s="27"/>
      <c r="C94" s="243" t="s">
        <v>27</v>
      </c>
      <c r="D94" s="242"/>
      <c r="E94" s="242"/>
      <c r="F94" s="237" t="str">
        <f>IF(E20="","",E20)</f>
        <v>Vyplň údaj</v>
      </c>
      <c r="G94" s="242"/>
      <c r="H94" s="242"/>
      <c r="I94" s="243" t="s">
        <v>32</v>
      </c>
      <c r="J94" s="239" t="str">
        <f>E26</f>
        <v>Ing. Hornok</v>
      </c>
      <c r="K94" s="242"/>
      <c r="L94" s="39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</row>
    <row r="95" spans="1:31" s="2" customFormat="1" ht="10.35" customHeight="1">
      <c r="A95" s="245"/>
      <c r="B95" s="27"/>
      <c r="C95" s="242"/>
      <c r="D95" s="242"/>
      <c r="E95" s="242"/>
      <c r="F95" s="242"/>
      <c r="G95" s="242"/>
      <c r="H95" s="242"/>
      <c r="I95" s="242"/>
      <c r="J95" s="242"/>
      <c r="K95" s="242"/>
      <c r="L95" s="39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</row>
    <row r="96" spans="1:31" s="2" customFormat="1" ht="29.25" customHeight="1">
      <c r="A96" s="245"/>
      <c r="B96" s="27"/>
      <c r="C96" s="139" t="s">
        <v>145</v>
      </c>
      <c r="D96" s="103"/>
      <c r="E96" s="103"/>
      <c r="F96" s="103"/>
      <c r="G96" s="103"/>
      <c r="H96" s="103"/>
      <c r="I96" s="103"/>
      <c r="J96" s="140" t="s">
        <v>146</v>
      </c>
      <c r="K96" s="103"/>
      <c r="L96" s="39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</row>
    <row r="97" spans="1:65" s="2" customFormat="1" ht="10.35" customHeight="1">
      <c r="A97" s="245"/>
      <c r="B97" s="27"/>
      <c r="C97" s="242"/>
      <c r="D97" s="242"/>
      <c r="E97" s="242"/>
      <c r="F97" s="242"/>
      <c r="G97" s="242"/>
      <c r="H97" s="242"/>
      <c r="I97" s="242"/>
      <c r="J97" s="242"/>
      <c r="K97" s="242"/>
      <c r="L97" s="39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</row>
    <row r="98" spans="1:65" s="2" customFormat="1" ht="22.9" customHeight="1">
      <c r="A98" s="245"/>
      <c r="B98" s="27"/>
      <c r="C98" s="141" t="s">
        <v>147</v>
      </c>
      <c r="D98" s="242"/>
      <c r="E98" s="242"/>
      <c r="F98" s="242"/>
      <c r="G98" s="242"/>
      <c r="H98" s="242"/>
      <c r="I98" s="242"/>
      <c r="J98" s="230">
        <f>J136</f>
        <v>0</v>
      </c>
      <c r="K98" s="242"/>
      <c r="L98" s="39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U98" s="14" t="s">
        <v>148</v>
      </c>
    </row>
    <row r="99" spans="1:65" s="9" customFormat="1" ht="24.95" customHeight="1">
      <c r="B99" s="142"/>
      <c r="C99" s="143"/>
      <c r="D99" s="144" t="s">
        <v>149</v>
      </c>
      <c r="E99" s="145"/>
      <c r="F99" s="145"/>
      <c r="G99" s="145"/>
      <c r="H99" s="145"/>
      <c r="I99" s="145"/>
      <c r="J99" s="146">
        <f>J137</f>
        <v>0</v>
      </c>
      <c r="K99" s="143"/>
      <c r="L99" s="147"/>
    </row>
    <row r="100" spans="1:65" s="10" customFormat="1" ht="19.899999999999999" customHeight="1">
      <c r="B100" s="148"/>
      <c r="C100" s="231"/>
      <c r="D100" s="149" t="s">
        <v>150</v>
      </c>
      <c r="E100" s="150"/>
      <c r="F100" s="150"/>
      <c r="G100" s="150"/>
      <c r="H100" s="150"/>
      <c r="I100" s="150"/>
      <c r="J100" s="151">
        <f>J138</f>
        <v>0</v>
      </c>
      <c r="K100" s="231"/>
      <c r="L100" s="152"/>
    </row>
    <row r="101" spans="1:65" s="10" customFormat="1" ht="19.899999999999999" customHeight="1">
      <c r="B101" s="148"/>
      <c r="C101" s="231"/>
      <c r="D101" s="149" t="s">
        <v>151</v>
      </c>
      <c r="E101" s="150"/>
      <c r="F101" s="150"/>
      <c r="G101" s="150"/>
      <c r="H101" s="150"/>
      <c r="I101" s="150"/>
      <c r="J101" s="151">
        <f>J150</f>
        <v>0</v>
      </c>
      <c r="K101" s="231"/>
      <c r="L101" s="152"/>
    </row>
    <row r="102" spans="1:65" s="10" customFormat="1" ht="19.899999999999999" customHeight="1">
      <c r="B102" s="148"/>
      <c r="C102" s="231"/>
      <c r="D102" s="149" t="s">
        <v>269</v>
      </c>
      <c r="E102" s="150"/>
      <c r="F102" s="150"/>
      <c r="G102" s="150"/>
      <c r="H102" s="150"/>
      <c r="I102" s="150"/>
      <c r="J102" s="151">
        <f>J154</f>
        <v>0</v>
      </c>
      <c r="K102" s="231"/>
      <c r="L102" s="152"/>
    </row>
    <row r="103" spans="1:65" s="10" customFormat="1" ht="19.899999999999999" customHeight="1">
      <c r="B103" s="148"/>
      <c r="C103" s="231"/>
      <c r="D103" s="149" t="s">
        <v>270</v>
      </c>
      <c r="E103" s="150"/>
      <c r="F103" s="150"/>
      <c r="G103" s="150"/>
      <c r="H103" s="150"/>
      <c r="I103" s="150"/>
      <c r="J103" s="151">
        <f>J159</f>
        <v>0</v>
      </c>
      <c r="K103" s="231"/>
      <c r="L103" s="152"/>
    </row>
    <row r="104" spans="1:65" s="9" customFormat="1" ht="21.75" customHeight="1">
      <c r="B104" s="142"/>
      <c r="C104" s="143"/>
      <c r="D104" s="153" t="s">
        <v>155</v>
      </c>
      <c r="E104" s="143"/>
      <c r="F104" s="143"/>
      <c r="G104" s="143"/>
      <c r="H104" s="143"/>
      <c r="I104" s="143"/>
      <c r="J104" s="154">
        <f>J161</f>
        <v>0</v>
      </c>
      <c r="K104" s="143"/>
      <c r="L104" s="147"/>
    </row>
    <row r="105" spans="1:65" s="2" customFormat="1" ht="21.75" customHeight="1">
      <c r="A105" s="245"/>
      <c r="B105" s="27"/>
      <c r="C105" s="242"/>
      <c r="D105" s="242"/>
      <c r="E105" s="242"/>
      <c r="F105" s="242"/>
      <c r="G105" s="242"/>
      <c r="H105" s="242"/>
      <c r="I105" s="242"/>
      <c r="J105" s="242"/>
      <c r="K105" s="242"/>
      <c r="L105" s="39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</row>
    <row r="106" spans="1:65" s="2" customFormat="1" ht="6.95" customHeight="1">
      <c r="A106" s="245"/>
      <c r="B106" s="27"/>
      <c r="C106" s="242"/>
      <c r="D106" s="242"/>
      <c r="E106" s="242"/>
      <c r="F106" s="242"/>
      <c r="G106" s="242"/>
      <c r="H106" s="242"/>
      <c r="I106" s="242"/>
      <c r="J106" s="242"/>
      <c r="K106" s="242"/>
      <c r="L106" s="39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</row>
    <row r="107" spans="1:65" s="2" customFormat="1" ht="29.25" customHeight="1">
      <c r="A107" s="245"/>
      <c r="B107" s="27"/>
      <c r="C107" s="141" t="s">
        <v>156</v>
      </c>
      <c r="D107" s="242"/>
      <c r="E107" s="242"/>
      <c r="F107" s="242"/>
      <c r="G107" s="242"/>
      <c r="H107" s="242"/>
      <c r="I107" s="242"/>
      <c r="J107" s="155">
        <f>ROUND(J108 + J109 + J110 + J111 + J112 + J113,2)</f>
        <v>0</v>
      </c>
      <c r="K107" s="242"/>
      <c r="L107" s="39"/>
      <c r="N107" s="156" t="s">
        <v>41</v>
      </c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</row>
    <row r="108" spans="1:65" s="2" customFormat="1" ht="18" customHeight="1">
      <c r="A108" s="245"/>
      <c r="B108" s="27"/>
      <c r="C108" s="242"/>
      <c r="D108" s="250" t="s">
        <v>157</v>
      </c>
      <c r="E108" s="251"/>
      <c r="F108" s="251"/>
      <c r="G108" s="242"/>
      <c r="H108" s="242"/>
      <c r="I108" s="242"/>
      <c r="J108" s="227">
        <v>0</v>
      </c>
      <c r="K108" s="242"/>
      <c r="L108" s="157"/>
      <c r="M108" s="158"/>
      <c r="N108" s="159" t="s">
        <v>43</v>
      </c>
      <c r="O108" s="158"/>
      <c r="P108" s="158"/>
      <c r="Q108" s="158"/>
      <c r="R108" s="158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61" t="s">
        <v>158</v>
      </c>
      <c r="AZ108" s="158"/>
      <c r="BA108" s="158"/>
      <c r="BB108" s="158"/>
      <c r="BC108" s="158"/>
      <c r="BD108" s="158"/>
      <c r="BE108" s="162">
        <f t="shared" ref="BE108:BE113" si="0">IF(N108="základná",J108,0)</f>
        <v>0</v>
      </c>
      <c r="BF108" s="162">
        <f t="shared" ref="BF108:BF113" si="1">IF(N108="znížená",J108,0)</f>
        <v>0</v>
      </c>
      <c r="BG108" s="162">
        <f t="shared" ref="BG108:BG113" si="2">IF(N108="zákl. prenesená",J108,0)</f>
        <v>0</v>
      </c>
      <c r="BH108" s="162">
        <f t="shared" ref="BH108:BH113" si="3">IF(N108="zníž. prenesená",J108,0)</f>
        <v>0</v>
      </c>
      <c r="BI108" s="162">
        <f t="shared" ref="BI108:BI113" si="4">IF(N108="nulová",J108,0)</f>
        <v>0</v>
      </c>
      <c r="BJ108" s="161" t="s">
        <v>90</v>
      </c>
      <c r="BK108" s="158"/>
      <c r="BL108" s="158"/>
      <c r="BM108" s="158"/>
    </row>
    <row r="109" spans="1:65" s="2" customFormat="1" ht="18" customHeight="1">
      <c r="A109" s="245"/>
      <c r="B109" s="27"/>
      <c r="C109" s="242"/>
      <c r="D109" s="250" t="s">
        <v>159</v>
      </c>
      <c r="E109" s="251"/>
      <c r="F109" s="251"/>
      <c r="G109" s="242"/>
      <c r="H109" s="242"/>
      <c r="I109" s="242"/>
      <c r="J109" s="227">
        <v>0</v>
      </c>
      <c r="K109" s="242"/>
      <c r="L109" s="157"/>
      <c r="M109" s="158"/>
      <c r="N109" s="159" t="s">
        <v>43</v>
      </c>
      <c r="O109" s="158"/>
      <c r="P109" s="158"/>
      <c r="Q109" s="158"/>
      <c r="R109" s="158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61" t="s">
        <v>158</v>
      </c>
      <c r="AZ109" s="158"/>
      <c r="BA109" s="158"/>
      <c r="BB109" s="158"/>
      <c r="BC109" s="158"/>
      <c r="BD109" s="158"/>
      <c r="BE109" s="162">
        <f t="shared" si="0"/>
        <v>0</v>
      </c>
      <c r="BF109" s="162">
        <f t="shared" si="1"/>
        <v>0</v>
      </c>
      <c r="BG109" s="162">
        <f t="shared" si="2"/>
        <v>0</v>
      </c>
      <c r="BH109" s="162">
        <f t="shared" si="3"/>
        <v>0</v>
      </c>
      <c r="BI109" s="162">
        <f t="shared" si="4"/>
        <v>0</v>
      </c>
      <c r="BJ109" s="161" t="s">
        <v>90</v>
      </c>
      <c r="BK109" s="158"/>
      <c r="BL109" s="158"/>
      <c r="BM109" s="158"/>
    </row>
    <row r="110" spans="1:65" s="2" customFormat="1" ht="18" customHeight="1">
      <c r="A110" s="245"/>
      <c r="B110" s="27"/>
      <c r="C110" s="242"/>
      <c r="D110" s="250" t="s">
        <v>160</v>
      </c>
      <c r="E110" s="251"/>
      <c r="F110" s="251"/>
      <c r="G110" s="242"/>
      <c r="H110" s="242"/>
      <c r="I110" s="242"/>
      <c r="J110" s="227">
        <v>0</v>
      </c>
      <c r="K110" s="242"/>
      <c r="L110" s="157"/>
      <c r="M110" s="158"/>
      <c r="N110" s="159" t="s">
        <v>43</v>
      </c>
      <c r="O110" s="158"/>
      <c r="P110" s="158"/>
      <c r="Q110" s="158"/>
      <c r="R110" s="158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61" t="s">
        <v>158</v>
      </c>
      <c r="AZ110" s="158"/>
      <c r="BA110" s="158"/>
      <c r="BB110" s="158"/>
      <c r="BC110" s="158"/>
      <c r="BD110" s="158"/>
      <c r="BE110" s="162">
        <f t="shared" si="0"/>
        <v>0</v>
      </c>
      <c r="BF110" s="162">
        <f t="shared" si="1"/>
        <v>0</v>
      </c>
      <c r="BG110" s="162">
        <f t="shared" si="2"/>
        <v>0</v>
      </c>
      <c r="BH110" s="162">
        <f t="shared" si="3"/>
        <v>0</v>
      </c>
      <c r="BI110" s="162">
        <f t="shared" si="4"/>
        <v>0</v>
      </c>
      <c r="BJ110" s="161" t="s">
        <v>90</v>
      </c>
      <c r="BK110" s="158"/>
      <c r="BL110" s="158"/>
      <c r="BM110" s="158"/>
    </row>
    <row r="111" spans="1:65" s="2" customFormat="1" ht="18" customHeight="1">
      <c r="A111" s="245"/>
      <c r="B111" s="27"/>
      <c r="C111" s="242"/>
      <c r="D111" s="250" t="s">
        <v>161</v>
      </c>
      <c r="E111" s="251"/>
      <c r="F111" s="251"/>
      <c r="G111" s="242"/>
      <c r="H111" s="242"/>
      <c r="I111" s="242"/>
      <c r="J111" s="227">
        <v>0</v>
      </c>
      <c r="K111" s="242"/>
      <c r="L111" s="157"/>
      <c r="M111" s="158"/>
      <c r="N111" s="159" t="s">
        <v>43</v>
      </c>
      <c r="O111" s="158"/>
      <c r="P111" s="158"/>
      <c r="Q111" s="158"/>
      <c r="R111" s="158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61" t="s">
        <v>158</v>
      </c>
      <c r="AZ111" s="158"/>
      <c r="BA111" s="158"/>
      <c r="BB111" s="158"/>
      <c r="BC111" s="158"/>
      <c r="BD111" s="158"/>
      <c r="BE111" s="162">
        <f t="shared" si="0"/>
        <v>0</v>
      </c>
      <c r="BF111" s="162">
        <f t="shared" si="1"/>
        <v>0</v>
      </c>
      <c r="BG111" s="162">
        <f t="shared" si="2"/>
        <v>0</v>
      </c>
      <c r="BH111" s="162">
        <f t="shared" si="3"/>
        <v>0</v>
      </c>
      <c r="BI111" s="162">
        <f t="shared" si="4"/>
        <v>0</v>
      </c>
      <c r="BJ111" s="161" t="s">
        <v>90</v>
      </c>
      <c r="BK111" s="158"/>
      <c r="BL111" s="158"/>
      <c r="BM111" s="158"/>
    </row>
    <row r="112" spans="1:65" s="2" customFormat="1" ht="18" customHeight="1">
      <c r="A112" s="245"/>
      <c r="B112" s="27"/>
      <c r="C112" s="242"/>
      <c r="D112" s="250" t="s">
        <v>162</v>
      </c>
      <c r="E112" s="251"/>
      <c r="F112" s="251"/>
      <c r="G112" s="242"/>
      <c r="H112" s="242"/>
      <c r="I112" s="242"/>
      <c r="J112" s="227">
        <v>0</v>
      </c>
      <c r="K112" s="242"/>
      <c r="L112" s="157"/>
      <c r="M112" s="158"/>
      <c r="N112" s="159" t="s">
        <v>43</v>
      </c>
      <c r="O112" s="158"/>
      <c r="P112" s="158"/>
      <c r="Q112" s="158"/>
      <c r="R112" s="158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61" t="s">
        <v>158</v>
      </c>
      <c r="AZ112" s="158"/>
      <c r="BA112" s="158"/>
      <c r="BB112" s="158"/>
      <c r="BC112" s="158"/>
      <c r="BD112" s="158"/>
      <c r="BE112" s="162">
        <f t="shared" si="0"/>
        <v>0</v>
      </c>
      <c r="BF112" s="162">
        <f t="shared" si="1"/>
        <v>0</v>
      </c>
      <c r="BG112" s="162">
        <f t="shared" si="2"/>
        <v>0</v>
      </c>
      <c r="BH112" s="162">
        <f t="shared" si="3"/>
        <v>0</v>
      </c>
      <c r="BI112" s="162">
        <f t="shared" si="4"/>
        <v>0</v>
      </c>
      <c r="BJ112" s="161" t="s">
        <v>90</v>
      </c>
      <c r="BK112" s="158"/>
      <c r="BL112" s="158"/>
      <c r="BM112" s="158"/>
    </row>
    <row r="113" spans="1:65" s="2" customFormat="1" ht="18" customHeight="1">
      <c r="A113" s="245"/>
      <c r="B113" s="27"/>
      <c r="C113" s="242"/>
      <c r="D113" s="228" t="s">
        <v>163</v>
      </c>
      <c r="E113" s="242"/>
      <c r="F113" s="242"/>
      <c r="G113" s="242"/>
      <c r="H113" s="242"/>
      <c r="I113" s="242"/>
      <c r="J113" s="227">
        <f>ROUND(J32*T113,2)</f>
        <v>0</v>
      </c>
      <c r="K113" s="242"/>
      <c r="L113" s="157"/>
      <c r="M113" s="158"/>
      <c r="N113" s="159" t="s">
        <v>43</v>
      </c>
      <c r="O113" s="158"/>
      <c r="P113" s="158"/>
      <c r="Q113" s="158"/>
      <c r="R113" s="158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61" t="s">
        <v>164</v>
      </c>
      <c r="AZ113" s="158"/>
      <c r="BA113" s="158"/>
      <c r="BB113" s="158"/>
      <c r="BC113" s="158"/>
      <c r="BD113" s="158"/>
      <c r="BE113" s="162">
        <f t="shared" si="0"/>
        <v>0</v>
      </c>
      <c r="BF113" s="162">
        <f t="shared" si="1"/>
        <v>0</v>
      </c>
      <c r="BG113" s="162">
        <f t="shared" si="2"/>
        <v>0</v>
      </c>
      <c r="BH113" s="162">
        <f t="shared" si="3"/>
        <v>0</v>
      </c>
      <c r="BI113" s="162">
        <f t="shared" si="4"/>
        <v>0</v>
      </c>
      <c r="BJ113" s="161" t="s">
        <v>90</v>
      </c>
      <c r="BK113" s="158"/>
      <c r="BL113" s="158"/>
      <c r="BM113" s="158"/>
    </row>
    <row r="114" spans="1:65" s="2" customFormat="1">
      <c r="A114" s="245"/>
      <c r="B114" s="27"/>
      <c r="C114" s="242"/>
      <c r="D114" s="242"/>
      <c r="E114" s="242"/>
      <c r="F114" s="242"/>
      <c r="G114" s="242"/>
      <c r="H114" s="242"/>
      <c r="I114" s="242"/>
      <c r="J114" s="242"/>
      <c r="K114" s="242"/>
      <c r="L114" s="39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5"/>
      <c r="AE114" s="245"/>
    </row>
    <row r="115" spans="1:65" s="2" customFormat="1" ht="29.25" customHeight="1">
      <c r="A115" s="245"/>
      <c r="B115" s="27"/>
      <c r="C115" s="102" t="s">
        <v>137</v>
      </c>
      <c r="D115" s="103"/>
      <c r="E115" s="103"/>
      <c r="F115" s="103"/>
      <c r="G115" s="103"/>
      <c r="H115" s="103"/>
      <c r="I115" s="103"/>
      <c r="J115" s="229">
        <f>ROUND(J98+J107,2)</f>
        <v>0</v>
      </c>
      <c r="K115" s="103"/>
      <c r="L115" s="39"/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  <c r="AC115" s="245"/>
      <c r="AD115" s="245"/>
      <c r="AE115" s="245"/>
    </row>
    <row r="116" spans="1:65" s="2" customFormat="1" ht="6.95" customHeight="1">
      <c r="A116" s="245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39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</row>
    <row r="120" spans="1:65" s="2" customFormat="1" ht="6.95" customHeight="1">
      <c r="A120" s="245"/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39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</row>
    <row r="121" spans="1:65" s="2" customFormat="1" ht="24.95" customHeight="1">
      <c r="A121" s="245"/>
      <c r="B121" s="27"/>
      <c r="C121" s="20" t="s">
        <v>165</v>
      </c>
      <c r="D121" s="242"/>
      <c r="E121" s="242"/>
      <c r="F121" s="242"/>
      <c r="G121" s="242"/>
      <c r="H121" s="242"/>
      <c r="I121" s="242"/>
      <c r="J121" s="242"/>
      <c r="K121" s="242"/>
      <c r="L121" s="39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</row>
    <row r="122" spans="1:65" s="2" customFormat="1" ht="6.95" customHeight="1">
      <c r="A122" s="245"/>
      <c r="B122" s="27"/>
      <c r="C122" s="242"/>
      <c r="D122" s="242"/>
      <c r="E122" s="242"/>
      <c r="F122" s="242"/>
      <c r="G122" s="242"/>
      <c r="H122" s="242"/>
      <c r="I122" s="242"/>
      <c r="J122" s="242"/>
      <c r="K122" s="242"/>
      <c r="L122" s="39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</row>
    <row r="123" spans="1:65" s="2" customFormat="1" ht="12" customHeight="1">
      <c r="A123" s="245"/>
      <c r="B123" s="27"/>
      <c r="C123" s="243" t="s">
        <v>15</v>
      </c>
      <c r="D123" s="242"/>
      <c r="E123" s="242"/>
      <c r="F123" s="242"/>
      <c r="G123" s="242"/>
      <c r="H123" s="242"/>
      <c r="I123" s="242"/>
      <c r="J123" s="242"/>
      <c r="K123" s="242"/>
      <c r="L123" s="39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</row>
    <row r="124" spans="1:65" s="2" customFormat="1" ht="16.5" customHeight="1">
      <c r="A124" s="245"/>
      <c r="B124" s="27"/>
      <c r="C124" s="242"/>
      <c r="D124" s="242"/>
      <c r="E124" s="302" t="str">
        <f>E7</f>
        <v>Park Dunajská - Bratislava ( rev. 1 )</v>
      </c>
      <c r="F124" s="303"/>
      <c r="G124" s="303"/>
      <c r="H124" s="303"/>
      <c r="I124" s="242"/>
      <c r="J124" s="242"/>
      <c r="K124" s="242"/>
      <c r="L124" s="39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</row>
    <row r="125" spans="1:65" s="1" customFormat="1" ht="12" customHeight="1">
      <c r="B125" s="18"/>
      <c r="C125" s="243" t="s">
        <v>139</v>
      </c>
      <c r="D125" s="19"/>
      <c r="E125" s="19"/>
      <c r="F125" s="19"/>
      <c r="G125" s="19"/>
      <c r="H125" s="19"/>
      <c r="I125" s="19"/>
      <c r="J125" s="19"/>
      <c r="K125" s="19"/>
      <c r="L125" s="17"/>
    </row>
    <row r="126" spans="1:65" s="2" customFormat="1" ht="16.5" customHeight="1">
      <c r="A126" s="245"/>
      <c r="B126" s="27"/>
      <c r="C126" s="242"/>
      <c r="D126" s="242"/>
      <c r="E126" s="302" t="s">
        <v>140</v>
      </c>
      <c r="F126" s="301"/>
      <c r="G126" s="301"/>
      <c r="H126" s="301"/>
      <c r="I126" s="242"/>
      <c r="J126" s="242"/>
      <c r="K126" s="242"/>
      <c r="L126" s="39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</row>
    <row r="127" spans="1:65" s="2" customFormat="1" ht="12" customHeight="1">
      <c r="A127" s="245"/>
      <c r="B127" s="27"/>
      <c r="C127" s="243" t="s">
        <v>141</v>
      </c>
      <c r="D127" s="242"/>
      <c r="E127" s="242"/>
      <c r="F127" s="242"/>
      <c r="G127" s="242"/>
      <c r="H127" s="242"/>
      <c r="I127" s="242"/>
      <c r="J127" s="242"/>
      <c r="K127" s="242"/>
      <c r="L127" s="39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</row>
    <row r="128" spans="1:65" s="2" customFormat="1" ht="16.5" customHeight="1">
      <c r="A128" s="245"/>
      <c r="B128" s="27"/>
      <c r="C128" s="242"/>
      <c r="D128" s="242"/>
      <c r="E128" s="279" t="str">
        <f>E11</f>
        <v>SO-09 - Zasakovacie jazierko</v>
      </c>
      <c r="F128" s="301"/>
      <c r="G128" s="301"/>
      <c r="H128" s="301"/>
      <c r="I128" s="242"/>
      <c r="J128" s="242"/>
      <c r="K128" s="242"/>
      <c r="L128" s="39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</row>
    <row r="129" spans="1:65" s="2" customFormat="1" ht="6.95" customHeight="1">
      <c r="A129" s="245"/>
      <c r="B129" s="27"/>
      <c r="C129" s="242"/>
      <c r="D129" s="242"/>
      <c r="E129" s="242"/>
      <c r="F129" s="242"/>
      <c r="G129" s="242"/>
      <c r="H129" s="242"/>
      <c r="I129" s="242"/>
      <c r="J129" s="242"/>
      <c r="K129" s="242"/>
      <c r="L129" s="39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</row>
    <row r="130" spans="1:65" s="2" customFormat="1" ht="12" customHeight="1">
      <c r="A130" s="245"/>
      <c r="B130" s="27"/>
      <c r="C130" s="243" t="s">
        <v>19</v>
      </c>
      <c r="D130" s="242"/>
      <c r="E130" s="242"/>
      <c r="F130" s="237" t="str">
        <f>F14</f>
        <v>k. ú. Staré Mesto, 8667/2</v>
      </c>
      <c r="G130" s="242"/>
      <c r="H130" s="242"/>
      <c r="I130" s="243" t="s">
        <v>21</v>
      </c>
      <c r="J130" s="235" t="str">
        <f>IF(J14="","",J14)</f>
        <v>8. 11. 2020</v>
      </c>
      <c r="K130" s="242"/>
      <c r="L130" s="39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</row>
    <row r="131" spans="1:65" s="2" customFormat="1" ht="6.95" customHeight="1">
      <c r="A131" s="245"/>
      <c r="B131" s="27"/>
      <c r="C131" s="242"/>
      <c r="D131" s="242"/>
      <c r="E131" s="242"/>
      <c r="F131" s="242"/>
      <c r="G131" s="242"/>
      <c r="H131" s="242"/>
      <c r="I131" s="242"/>
      <c r="J131" s="242"/>
      <c r="K131" s="242"/>
      <c r="L131" s="39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</row>
    <row r="132" spans="1:65" s="2" customFormat="1" ht="40.15" customHeight="1">
      <c r="A132" s="245"/>
      <c r="B132" s="27"/>
      <c r="C132" s="243" t="s">
        <v>23</v>
      </c>
      <c r="D132" s="242"/>
      <c r="E132" s="242"/>
      <c r="F132" s="237" t="str">
        <f>E17</f>
        <v>Hlavné mesto Slovenskej republiky Bratislava</v>
      </c>
      <c r="G132" s="242"/>
      <c r="H132" s="242"/>
      <c r="I132" s="243" t="s">
        <v>29</v>
      </c>
      <c r="J132" s="239" t="str">
        <f>E23</f>
        <v>Guldan Architects - Ing. Eugen Guldan, PhD.</v>
      </c>
      <c r="K132" s="242"/>
      <c r="L132" s="39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  <c r="AE132" s="245"/>
    </row>
    <row r="133" spans="1:65" s="2" customFormat="1" ht="15.2" customHeight="1">
      <c r="A133" s="245"/>
      <c r="B133" s="27"/>
      <c r="C133" s="243" t="s">
        <v>27</v>
      </c>
      <c r="D133" s="242"/>
      <c r="E133" s="242"/>
      <c r="F133" s="237" t="str">
        <f>IF(E20="","",E20)</f>
        <v>Vyplň údaj</v>
      </c>
      <c r="G133" s="242"/>
      <c r="H133" s="242"/>
      <c r="I133" s="243" t="s">
        <v>32</v>
      </c>
      <c r="J133" s="239" t="str">
        <f>E26</f>
        <v>Ing. Hornok</v>
      </c>
      <c r="K133" s="242"/>
      <c r="L133" s="39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</row>
    <row r="134" spans="1:65" s="2" customFormat="1" ht="10.35" customHeight="1">
      <c r="A134" s="245"/>
      <c r="B134" s="27"/>
      <c r="C134" s="242"/>
      <c r="D134" s="242"/>
      <c r="E134" s="242"/>
      <c r="F134" s="242"/>
      <c r="G134" s="242"/>
      <c r="H134" s="242"/>
      <c r="I134" s="242"/>
      <c r="J134" s="242"/>
      <c r="K134" s="242"/>
      <c r="L134" s="39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</row>
    <row r="135" spans="1:65" s="11" customFormat="1" ht="29.25" customHeight="1">
      <c r="A135" s="163"/>
      <c r="B135" s="164"/>
      <c r="C135" s="165" t="s">
        <v>166</v>
      </c>
      <c r="D135" s="166" t="s">
        <v>62</v>
      </c>
      <c r="E135" s="166" t="s">
        <v>58</v>
      </c>
      <c r="F135" s="166" t="s">
        <v>59</v>
      </c>
      <c r="G135" s="166" t="s">
        <v>167</v>
      </c>
      <c r="H135" s="166" t="s">
        <v>168</v>
      </c>
      <c r="I135" s="166" t="s">
        <v>169</v>
      </c>
      <c r="J135" s="167" t="s">
        <v>146</v>
      </c>
      <c r="K135" s="168" t="s">
        <v>170</v>
      </c>
      <c r="L135" s="169"/>
      <c r="M135" s="60" t="s">
        <v>1</v>
      </c>
      <c r="N135" s="61" t="s">
        <v>41</v>
      </c>
      <c r="O135" s="61" t="s">
        <v>171</v>
      </c>
      <c r="P135" s="61" t="s">
        <v>172</v>
      </c>
      <c r="Q135" s="61" t="s">
        <v>173</v>
      </c>
      <c r="R135" s="61" t="s">
        <v>174</v>
      </c>
      <c r="S135" s="61" t="s">
        <v>175</v>
      </c>
      <c r="T135" s="62" t="s">
        <v>176</v>
      </c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</row>
    <row r="136" spans="1:65" s="2" customFormat="1" ht="22.9" customHeight="1">
      <c r="A136" s="245"/>
      <c r="B136" s="27"/>
      <c r="C136" s="67" t="s">
        <v>143</v>
      </c>
      <c r="D136" s="242"/>
      <c r="E136" s="242"/>
      <c r="F136" s="242"/>
      <c r="G136" s="242"/>
      <c r="H136" s="242"/>
      <c r="I136" s="242"/>
      <c r="J136" s="170">
        <f>BK136</f>
        <v>0</v>
      </c>
      <c r="K136" s="242"/>
      <c r="L136" s="28"/>
      <c r="M136" s="63"/>
      <c r="N136" s="171"/>
      <c r="O136" s="64"/>
      <c r="P136" s="172">
        <f>P137+P161</f>
        <v>0</v>
      </c>
      <c r="Q136" s="64"/>
      <c r="R136" s="172">
        <f>R137+R161</f>
        <v>40.046333699999998</v>
      </c>
      <c r="S136" s="64"/>
      <c r="T136" s="173">
        <f>T137+T161</f>
        <v>0</v>
      </c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  <c r="AT136" s="14" t="s">
        <v>76</v>
      </c>
      <c r="AU136" s="14" t="s">
        <v>148</v>
      </c>
      <c r="BK136" s="174">
        <f>BK137+BK161</f>
        <v>0</v>
      </c>
    </row>
    <row r="137" spans="1:65" s="12" customFormat="1" ht="25.9" customHeight="1">
      <c r="B137" s="175"/>
      <c r="C137" s="176"/>
      <c r="D137" s="177" t="s">
        <v>76</v>
      </c>
      <c r="E137" s="178" t="s">
        <v>177</v>
      </c>
      <c r="F137" s="178" t="s">
        <v>178</v>
      </c>
      <c r="G137" s="176"/>
      <c r="H137" s="176"/>
      <c r="I137" s="179"/>
      <c r="J137" s="154">
        <f>BK137</f>
        <v>0</v>
      </c>
      <c r="K137" s="176"/>
      <c r="L137" s="180"/>
      <c r="M137" s="181"/>
      <c r="N137" s="182"/>
      <c r="O137" s="182"/>
      <c r="P137" s="183">
        <f>P138+P150+P154+P159</f>
        <v>0</v>
      </c>
      <c r="Q137" s="182"/>
      <c r="R137" s="183">
        <f>R138+R150+R154+R159</f>
        <v>40.046333699999998</v>
      </c>
      <c r="S137" s="182"/>
      <c r="T137" s="184">
        <f>T138+T150+T154+T159</f>
        <v>0</v>
      </c>
      <c r="AR137" s="185" t="s">
        <v>84</v>
      </c>
      <c r="AT137" s="186" t="s">
        <v>76</v>
      </c>
      <c r="AU137" s="186" t="s">
        <v>77</v>
      </c>
      <c r="AY137" s="185" t="s">
        <v>179</v>
      </c>
      <c r="BK137" s="187">
        <f>BK138+BK150+BK154+BK159</f>
        <v>0</v>
      </c>
    </row>
    <row r="138" spans="1:65" s="12" customFormat="1" ht="22.9" customHeight="1">
      <c r="B138" s="175"/>
      <c r="C138" s="176"/>
      <c r="D138" s="177" t="s">
        <v>76</v>
      </c>
      <c r="E138" s="188" t="s">
        <v>84</v>
      </c>
      <c r="F138" s="188" t="s">
        <v>180</v>
      </c>
      <c r="G138" s="176"/>
      <c r="H138" s="176"/>
      <c r="I138" s="179"/>
      <c r="J138" s="189">
        <f>BK138</f>
        <v>0</v>
      </c>
      <c r="K138" s="176"/>
      <c r="L138" s="180"/>
      <c r="M138" s="181"/>
      <c r="N138" s="182"/>
      <c r="O138" s="182"/>
      <c r="P138" s="183">
        <f>SUM(P139:P149)</f>
        <v>0</v>
      </c>
      <c r="Q138" s="182"/>
      <c r="R138" s="183">
        <f>SUM(R139:R149)</f>
        <v>24.12</v>
      </c>
      <c r="S138" s="182"/>
      <c r="T138" s="184">
        <f>SUM(T139:T149)</f>
        <v>0</v>
      </c>
      <c r="AR138" s="185" t="s">
        <v>84</v>
      </c>
      <c r="AT138" s="186" t="s">
        <v>76</v>
      </c>
      <c r="AU138" s="186" t="s">
        <v>84</v>
      </c>
      <c r="AY138" s="185" t="s">
        <v>179</v>
      </c>
      <c r="BK138" s="187">
        <f>SUM(BK139:BK149)</f>
        <v>0</v>
      </c>
    </row>
    <row r="139" spans="1:65" s="2" customFormat="1" ht="14.45" customHeight="1">
      <c r="A139" s="245"/>
      <c r="B139" s="27"/>
      <c r="C139" s="190" t="s">
        <v>275</v>
      </c>
      <c r="D139" s="190" t="s">
        <v>182</v>
      </c>
      <c r="E139" s="191" t="s">
        <v>760</v>
      </c>
      <c r="F139" s="192" t="s">
        <v>761</v>
      </c>
      <c r="G139" s="193" t="s">
        <v>185</v>
      </c>
      <c r="H139" s="194">
        <v>16.2</v>
      </c>
      <c r="I139" s="195"/>
      <c r="J139" s="196">
        <f t="shared" ref="J139:J149" si="5">ROUND(I139*H139,2)</f>
        <v>0</v>
      </c>
      <c r="K139" s="197"/>
      <c r="L139" s="28"/>
      <c r="M139" s="198" t="s">
        <v>1</v>
      </c>
      <c r="N139" s="199" t="s">
        <v>43</v>
      </c>
      <c r="O139" s="56"/>
      <c r="P139" s="200">
        <f t="shared" ref="P139:P149" si="6">O139*H139</f>
        <v>0</v>
      </c>
      <c r="Q139" s="200">
        <v>0</v>
      </c>
      <c r="R139" s="200">
        <f t="shared" ref="R139:R149" si="7">Q139*H139</f>
        <v>0</v>
      </c>
      <c r="S139" s="200">
        <v>0</v>
      </c>
      <c r="T139" s="201">
        <f t="shared" ref="T139:T149" si="8">S139*H139</f>
        <v>0</v>
      </c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R139" s="202" t="s">
        <v>186</v>
      </c>
      <c r="AT139" s="202" t="s">
        <v>182</v>
      </c>
      <c r="AU139" s="202" t="s">
        <v>90</v>
      </c>
      <c r="AY139" s="14" t="s">
        <v>179</v>
      </c>
      <c r="BE139" s="99">
        <f t="shared" ref="BE139:BE149" si="9">IF(N139="základná",J139,0)</f>
        <v>0</v>
      </c>
      <c r="BF139" s="99">
        <f t="shared" ref="BF139:BF149" si="10">IF(N139="znížená",J139,0)</f>
        <v>0</v>
      </c>
      <c r="BG139" s="99">
        <f t="shared" ref="BG139:BG149" si="11">IF(N139="zákl. prenesená",J139,0)</f>
        <v>0</v>
      </c>
      <c r="BH139" s="99">
        <f t="shared" ref="BH139:BH149" si="12">IF(N139="zníž. prenesená",J139,0)</f>
        <v>0</v>
      </c>
      <c r="BI139" s="99">
        <f t="shared" ref="BI139:BI149" si="13">IF(N139="nulová",J139,0)</f>
        <v>0</v>
      </c>
      <c r="BJ139" s="14" t="s">
        <v>90</v>
      </c>
      <c r="BK139" s="99">
        <f t="shared" ref="BK139:BK149" si="14">ROUND(I139*H139,2)</f>
        <v>0</v>
      </c>
      <c r="BL139" s="14" t="s">
        <v>186</v>
      </c>
      <c r="BM139" s="202" t="s">
        <v>829</v>
      </c>
    </row>
    <row r="140" spans="1:65" s="2" customFormat="1" ht="24.2" customHeight="1">
      <c r="A140" s="245"/>
      <c r="B140" s="27"/>
      <c r="C140" s="190" t="s">
        <v>584</v>
      </c>
      <c r="D140" s="190" t="s">
        <v>182</v>
      </c>
      <c r="E140" s="191" t="s">
        <v>763</v>
      </c>
      <c r="F140" s="192" t="s">
        <v>764</v>
      </c>
      <c r="G140" s="193" t="s">
        <v>185</v>
      </c>
      <c r="H140" s="194">
        <v>16.2</v>
      </c>
      <c r="I140" s="195"/>
      <c r="J140" s="196">
        <f t="shared" si="5"/>
        <v>0</v>
      </c>
      <c r="K140" s="197"/>
      <c r="L140" s="28"/>
      <c r="M140" s="198" t="s">
        <v>1</v>
      </c>
      <c r="N140" s="199" t="s">
        <v>43</v>
      </c>
      <c r="O140" s="56"/>
      <c r="P140" s="200">
        <f t="shared" si="6"/>
        <v>0</v>
      </c>
      <c r="Q140" s="200">
        <v>0</v>
      </c>
      <c r="R140" s="200">
        <f t="shared" si="7"/>
        <v>0</v>
      </c>
      <c r="S140" s="200">
        <v>0</v>
      </c>
      <c r="T140" s="201">
        <f t="shared" si="8"/>
        <v>0</v>
      </c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R140" s="202" t="s">
        <v>186</v>
      </c>
      <c r="AT140" s="202" t="s">
        <v>182</v>
      </c>
      <c r="AU140" s="202" t="s">
        <v>90</v>
      </c>
      <c r="AY140" s="14" t="s">
        <v>179</v>
      </c>
      <c r="BE140" s="99">
        <f t="shared" si="9"/>
        <v>0</v>
      </c>
      <c r="BF140" s="99">
        <f t="shared" si="10"/>
        <v>0</v>
      </c>
      <c r="BG140" s="99">
        <f t="shared" si="11"/>
        <v>0</v>
      </c>
      <c r="BH140" s="99">
        <f t="shared" si="12"/>
        <v>0</v>
      </c>
      <c r="BI140" s="99">
        <f t="shared" si="13"/>
        <v>0</v>
      </c>
      <c r="BJ140" s="14" t="s">
        <v>90</v>
      </c>
      <c r="BK140" s="99">
        <f t="shared" si="14"/>
        <v>0</v>
      </c>
      <c r="BL140" s="14" t="s">
        <v>186</v>
      </c>
      <c r="BM140" s="202" t="s">
        <v>830</v>
      </c>
    </row>
    <row r="141" spans="1:65" s="2" customFormat="1" ht="24.2" customHeight="1">
      <c r="A141" s="245"/>
      <c r="B141" s="27"/>
      <c r="C141" s="190" t="s">
        <v>215</v>
      </c>
      <c r="D141" s="190" t="s">
        <v>182</v>
      </c>
      <c r="E141" s="191" t="s">
        <v>831</v>
      </c>
      <c r="F141" s="192" t="s">
        <v>832</v>
      </c>
      <c r="G141" s="193" t="s">
        <v>185</v>
      </c>
      <c r="H141" s="194">
        <v>9.0500000000000007</v>
      </c>
      <c r="I141" s="195"/>
      <c r="J141" s="196">
        <f t="shared" si="5"/>
        <v>0</v>
      </c>
      <c r="K141" s="197"/>
      <c r="L141" s="28"/>
      <c r="M141" s="198" t="s">
        <v>1</v>
      </c>
      <c r="N141" s="199" t="s">
        <v>43</v>
      </c>
      <c r="O141" s="56"/>
      <c r="P141" s="200">
        <f t="shared" si="6"/>
        <v>0</v>
      </c>
      <c r="Q141" s="200">
        <v>0</v>
      </c>
      <c r="R141" s="200">
        <f t="shared" si="7"/>
        <v>0</v>
      </c>
      <c r="S141" s="200">
        <v>0</v>
      </c>
      <c r="T141" s="201">
        <f t="shared" si="8"/>
        <v>0</v>
      </c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R141" s="202" t="s">
        <v>186</v>
      </c>
      <c r="AT141" s="202" t="s">
        <v>182</v>
      </c>
      <c r="AU141" s="202" t="s">
        <v>90</v>
      </c>
      <c r="AY141" s="14" t="s">
        <v>179</v>
      </c>
      <c r="BE141" s="99">
        <f t="shared" si="9"/>
        <v>0</v>
      </c>
      <c r="BF141" s="99">
        <f t="shared" si="10"/>
        <v>0</v>
      </c>
      <c r="BG141" s="99">
        <f t="shared" si="11"/>
        <v>0</v>
      </c>
      <c r="BH141" s="99">
        <f t="shared" si="12"/>
        <v>0</v>
      </c>
      <c r="BI141" s="99">
        <f t="shared" si="13"/>
        <v>0</v>
      </c>
      <c r="BJ141" s="14" t="s">
        <v>90</v>
      </c>
      <c r="BK141" s="99">
        <f t="shared" si="14"/>
        <v>0</v>
      </c>
      <c r="BL141" s="14" t="s">
        <v>186</v>
      </c>
      <c r="BM141" s="202" t="s">
        <v>833</v>
      </c>
    </row>
    <row r="142" spans="1:65" s="2" customFormat="1" ht="37.9" customHeight="1">
      <c r="A142" s="245"/>
      <c r="B142" s="27"/>
      <c r="C142" s="190" t="s">
        <v>211</v>
      </c>
      <c r="D142" s="190" t="s">
        <v>182</v>
      </c>
      <c r="E142" s="191" t="s">
        <v>834</v>
      </c>
      <c r="F142" s="192" t="s">
        <v>835</v>
      </c>
      <c r="G142" s="193" t="s">
        <v>185</v>
      </c>
      <c r="H142" s="194">
        <v>9.0500000000000007</v>
      </c>
      <c r="I142" s="195"/>
      <c r="J142" s="196">
        <f t="shared" si="5"/>
        <v>0</v>
      </c>
      <c r="K142" s="197"/>
      <c r="L142" s="28"/>
      <c r="M142" s="198" t="s">
        <v>1</v>
      </c>
      <c r="N142" s="199" t="s">
        <v>43</v>
      </c>
      <c r="O142" s="56"/>
      <c r="P142" s="200">
        <f t="shared" si="6"/>
        <v>0</v>
      </c>
      <c r="Q142" s="200">
        <v>0</v>
      </c>
      <c r="R142" s="200">
        <f t="shared" si="7"/>
        <v>0</v>
      </c>
      <c r="S142" s="200">
        <v>0</v>
      </c>
      <c r="T142" s="201">
        <f t="shared" si="8"/>
        <v>0</v>
      </c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R142" s="202" t="s">
        <v>186</v>
      </c>
      <c r="AT142" s="202" t="s">
        <v>182</v>
      </c>
      <c r="AU142" s="202" t="s">
        <v>90</v>
      </c>
      <c r="AY142" s="14" t="s">
        <v>179</v>
      </c>
      <c r="BE142" s="99">
        <f t="shared" si="9"/>
        <v>0</v>
      </c>
      <c r="BF142" s="99">
        <f t="shared" si="10"/>
        <v>0</v>
      </c>
      <c r="BG142" s="99">
        <f t="shared" si="11"/>
        <v>0</v>
      </c>
      <c r="BH142" s="99">
        <f t="shared" si="12"/>
        <v>0</v>
      </c>
      <c r="BI142" s="99">
        <f t="shared" si="13"/>
        <v>0</v>
      </c>
      <c r="BJ142" s="14" t="s">
        <v>90</v>
      </c>
      <c r="BK142" s="99">
        <f t="shared" si="14"/>
        <v>0</v>
      </c>
      <c r="BL142" s="14" t="s">
        <v>186</v>
      </c>
      <c r="BM142" s="202" t="s">
        <v>836</v>
      </c>
    </row>
    <row r="143" spans="1:65" s="2" customFormat="1" ht="24.2" customHeight="1">
      <c r="A143" s="245"/>
      <c r="B143" s="27"/>
      <c r="C143" s="190" t="s">
        <v>207</v>
      </c>
      <c r="D143" s="190" t="s">
        <v>182</v>
      </c>
      <c r="E143" s="191" t="s">
        <v>766</v>
      </c>
      <c r="F143" s="192" t="s">
        <v>767</v>
      </c>
      <c r="G143" s="193" t="s">
        <v>185</v>
      </c>
      <c r="H143" s="194">
        <v>25.25</v>
      </c>
      <c r="I143" s="195"/>
      <c r="J143" s="196">
        <f t="shared" si="5"/>
        <v>0</v>
      </c>
      <c r="K143" s="197"/>
      <c r="L143" s="28"/>
      <c r="M143" s="198" t="s">
        <v>1</v>
      </c>
      <c r="N143" s="199" t="s">
        <v>43</v>
      </c>
      <c r="O143" s="56"/>
      <c r="P143" s="200">
        <f t="shared" si="6"/>
        <v>0</v>
      </c>
      <c r="Q143" s="200">
        <v>0</v>
      </c>
      <c r="R143" s="200">
        <f t="shared" si="7"/>
        <v>0</v>
      </c>
      <c r="S143" s="200">
        <v>0</v>
      </c>
      <c r="T143" s="201">
        <f t="shared" si="8"/>
        <v>0</v>
      </c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R143" s="202" t="s">
        <v>186</v>
      </c>
      <c r="AT143" s="202" t="s">
        <v>182</v>
      </c>
      <c r="AU143" s="202" t="s">
        <v>90</v>
      </c>
      <c r="AY143" s="14" t="s">
        <v>179</v>
      </c>
      <c r="BE143" s="99">
        <f t="shared" si="9"/>
        <v>0</v>
      </c>
      <c r="BF143" s="99">
        <f t="shared" si="10"/>
        <v>0</v>
      </c>
      <c r="BG143" s="99">
        <f t="shared" si="11"/>
        <v>0</v>
      </c>
      <c r="BH143" s="99">
        <f t="shared" si="12"/>
        <v>0</v>
      </c>
      <c r="BI143" s="99">
        <f t="shared" si="13"/>
        <v>0</v>
      </c>
      <c r="BJ143" s="14" t="s">
        <v>90</v>
      </c>
      <c r="BK143" s="99">
        <f t="shared" si="14"/>
        <v>0</v>
      </c>
      <c r="BL143" s="14" t="s">
        <v>186</v>
      </c>
      <c r="BM143" s="202" t="s">
        <v>837</v>
      </c>
    </row>
    <row r="144" spans="1:65" s="2" customFormat="1" ht="24.2" customHeight="1">
      <c r="A144" s="245"/>
      <c r="B144" s="27"/>
      <c r="C144" s="190" t="s">
        <v>201</v>
      </c>
      <c r="D144" s="190" t="s">
        <v>182</v>
      </c>
      <c r="E144" s="191" t="s">
        <v>838</v>
      </c>
      <c r="F144" s="192" t="s">
        <v>839</v>
      </c>
      <c r="G144" s="193" t="s">
        <v>257</v>
      </c>
      <c r="H144" s="194">
        <v>25.93</v>
      </c>
      <c r="I144" s="195"/>
      <c r="J144" s="196">
        <f t="shared" si="5"/>
        <v>0</v>
      </c>
      <c r="K144" s="197"/>
      <c r="L144" s="28"/>
      <c r="M144" s="198" t="s">
        <v>1</v>
      </c>
      <c r="N144" s="199" t="s">
        <v>43</v>
      </c>
      <c r="O144" s="56"/>
      <c r="P144" s="200">
        <f t="shared" si="6"/>
        <v>0</v>
      </c>
      <c r="Q144" s="200">
        <v>0</v>
      </c>
      <c r="R144" s="200">
        <f t="shared" si="7"/>
        <v>0</v>
      </c>
      <c r="S144" s="200">
        <v>0</v>
      </c>
      <c r="T144" s="201">
        <f t="shared" si="8"/>
        <v>0</v>
      </c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R144" s="202" t="s">
        <v>186</v>
      </c>
      <c r="AT144" s="202" t="s">
        <v>182</v>
      </c>
      <c r="AU144" s="202" t="s">
        <v>90</v>
      </c>
      <c r="AY144" s="14" t="s">
        <v>179</v>
      </c>
      <c r="BE144" s="99">
        <f t="shared" si="9"/>
        <v>0</v>
      </c>
      <c r="BF144" s="99">
        <f t="shared" si="10"/>
        <v>0</v>
      </c>
      <c r="BG144" s="99">
        <f t="shared" si="11"/>
        <v>0</v>
      </c>
      <c r="BH144" s="99">
        <f t="shared" si="12"/>
        <v>0</v>
      </c>
      <c r="BI144" s="99">
        <f t="shared" si="13"/>
        <v>0</v>
      </c>
      <c r="BJ144" s="14" t="s">
        <v>90</v>
      </c>
      <c r="BK144" s="99">
        <f t="shared" si="14"/>
        <v>0</v>
      </c>
      <c r="BL144" s="14" t="s">
        <v>186</v>
      </c>
      <c r="BM144" s="202" t="s">
        <v>840</v>
      </c>
    </row>
    <row r="145" spans="1:65" s="2" customFormat="1" ht="24.2" customHeight="1">
      <c r="A145" s="245"/>
      <c r="B145" s="27"/>
      <c r="C145" s="190" t="s">
        <v>219</v>
      </c>
      <c r="D145" s="190" t="s">
        <v>182</v>
      </c>
      <c r="E145" s="191" t="s">
        <v>841</v>
      </c>
      <c r="F145" s="192" t="s">
        <v>842</v>
      </c>
      <c r="G145" s="193" t="s">
        <v>257</v>
      </c>
      <c r="H145" s="194">
        <v>53.51</v>
      </c>
      <c r="I145" s="195"/>
      <c r="J145" s="196">
        <f t="shared" si="5"/>
        <v>0</v>
      </c>
      <c r="K145" s="197"/>
      <c r="L145" s="28"/>
      <c r="M145" s="198" t="s">
        <v>1</v>
      </c>
      <c r="N145" s="199" t="s">
        <v>43</v>
      </c>
      <c r="O145" s="56"/>
      <c r="P145" s="200">
        <f t="shared" si="6"/>
        <v>0</v>
      </c>
      <c r="Q145" s="200">
        <v>0</v>
      </c>
      <c r="R145" s="200">
        <f t="shared" si="7"/>
        <v>0</v>
      </c>
      <c r="S145" s="200">
        <v>0</v>
      </c>
      <c r="T145" s="201">
        <f t="shared" si="8"/>
        <v>0</v>
      </c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R145" s="202" t="s">
        <v>186</v>
      </c>
      <c r="AT145" s="202" t="s">
        <v>182</v>
      </c>
      <c r="AU145" s="202" t="s">
        <v>90</v>
      </c>
      <c r="AY145" s="14" t="s">
        <v>179</v>
      </c>
      <c r="BE145" s="99">
        <f t="shared" si="9"/>
        <v>0</v>
      </c>
      <c r="BF145" s="99">
        <f t="shared" si="10"/>
        <v>0</v>
      </c>
      <c r="BG145" s="99">
        <f t="shared" si="11"/>
        <v>0</v>
      </c>
      <c r="BH145" s="99">
        <f t="shared" si="12"/>
        <v>0</v>
      </c>
      <c r="BI145" s="99">
        <f t="shared" si="13"/>
        <v>0</v>
      </c>
      <c r="BJ145" s="14" t="s">
        <v>90</v>
      </c>
      <c r="BK145" s="99">
        <f t="shared" si="14"/>
        <v>0</v>
      </c>
      <c r="BL145" s="14" t="s">
        <v>186</v>
      </c>
      <c r="BM145" s="202" t="s">
        <v>843</v>
      </c>
    </row>
    <row r="146" spans="1:65" s="2" customFormat="1" ht="14.45" customHeight="1">
      <c r="A146" s="245"/>
      <c r="B146" s="27"/>
      <c r="C146" s="203" t="s">
        <v>224</v>
      </c>
      <c r="D146" s="203" t="s">
        <v>220</v>
      </c>
      <c r="E146" s="204" t="s">
        <v>844</v>
      </c>
      <c r="F146" s="205" t="s">
        <v>845</v>
      </c>
      <c r="G146" s="206" t="s">
        <v>250</v>
      </c>
      <c r="H146" s="207">
        <v>8.5619999999999994</v>
      </c>
      <c r="I146" s="208"/>
      <c r="J146" s="209">
        <f t="shared" si="5"/>
        <v>0</v>
      </c>
      <c r="K146" s="210"/>
      <c r="L146" s="211"/>
      <c r="M146" s="212" t="s">
        <v>1</v>
      </c>
      <c r="N146" s="213" t="s">
        <v>43</v>
      </c>
      <c r="O146" s="56"/>
      <c r="P146" s="200">
        <f t="shared" si="6"/>
        <v>0</v>
      </c>
      <c r="Q146" s="200">
        <v>1</v>
      </c>
      <c r="R146" s="200">
        <f t="shared" si="7"/>
        <v>8.5619999999999994</v>
      </c>
      <c r="S146" s="200">
        <v>0</v>
      </c>
      <c r="T146" s="201">
        <f t="shared" si="8"/>
        <v>0</v>
      </c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R146" s="202" t="s">
        <v>211</v>
      </c>
      <c r="AT146" s="202" t="s">
        <v>220</v>
      </c>
      <c r="AU146" s="202" t="s">
        <v>90</v>
      </c>
      <c r="AY146" s="14" t="s">
        <v>179</v>
      </c>
      <c r="BE146" s="99">
        <f t="shared" si="9"/>
        <v>0</v>
      </c>
      <c r="BF146" s="99">
        <f t="shared" si="10"/>
        <v>0</v>
      </c>
      <c r="BG146" s="99">
        <f t="shared" si="11"/>
        <v>0</v>
      </c>
      <c r="BH146" s="99">
        <f t="shared" si="12"/>
        <v>0</v>
      </c>
      <c r="BI146" s="99">
        <f t="shared" si="13"/>
        <v>0</v>
      </c>
      <c r="BJ146" s="14" t="s">
        <v>90</v>
      </c>
      <c r="BK146" s="99">
        <f t="shared" si="14"/>
        <v>0</v>
      </c>
      <c r="BL146" s="14" t="s">
        <v>186</v>
      </c>
      <c r="BM146" s="202" t="s">
        <v>846</v>
      </c>
    </row>
    <row r="147" spans="1:65" s="2" customFormat="1" ht="37.9" customHeight="1">
      <c r="A147" s="245"/>
      <c r="B147" s="27"/>
      <c r="C147" s="190" t="s">
        <v>228</v>
      </c>
      <c r="D147" s="190" t="s">
        <v>182</v>
      </c>
      <c r="E147" s="191" t="s">
        <v>847</v>
      </c>
      <c r="F147" s="192" t="s">
        <v>848</v>
      </c>
      <c r="G147" s="193" t="s">
        <v>257</v>
      </c>
      <c r="H147" s="194">
        <v>25.93</v>
      </c>
      <c r="I147" s="195"/>
      <c r="J147" s="196">
        <f t="shared" si="5"/>
        <v>0</v>
      </c>
      <c r="K147" s="197"/>
      <c r="L147" s="28"/>
      <c r="M147" s="198" t="s">
        <v>1</v>
      </c>
      <c r="N147" s="199" t="s">
        <v>43</v>
      </c>
      <c r="O147" s="56"/>
      <c r="P147" s="200">
        <f t="shared" si="6"/>
        <v>0</v>
      </c>
      <c r="Q147" s="200">
        <v>0</v>
      </c>
      <c r="R147" s="200">
        <f t="shared" si="7"/>
        <v>0</v>
      </c>
      <c r="S147" s="200">
        <v>0</v>
      </c>
      <c r="T147" s="201">
        <f t="shared" si="8"/>
        <v>0</v>
      </c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R147" s="202" t="s">
        <v>186</v>
      </c>
      <c r="AT147" s="202" t="s">
        <v>182</v>
      </c>
      <c r="AU147" s="202" t="s">
        <v>90</v>
      </c>
      <c r="AY147" s="14" t="s">
        <v>179</v>
      </c>
      <c r="BE147" s="99">
        <f t="shared" si="9"/>
        <v>0</v>
      </c>
      <c r="BF147" s="99">
        <f t="shared" si="10"/>
        <v>0</v>
      </c>
      <c r="BG147" s="99">
        <f t="shared" si="11"/>
        <v>0</v>
      </c>
      <c r="BH147" s="99">
        <f t="shared" si="12"/>
        <v>0</v>
      </c>
      <c r="BI147" s="99">
        <f t="shared" si="13"/>
        <v>0</v>
      </c>
      <c r="BJ147" s="14" t="s">
        <v>90</v>
      </c>
      <c r="BK147" s="99">
        <f t="shared" si="14"/>
        <v>0</v>
      </c>
      <c r="BL147" s="14" t="s">
        <v>186</v>
      </c>
      <c r="BM147" s="202" t="s">
        <v>849</v>
      </c>
    </row>
    <row r="148" spans="1:65" s="2" customFormat="1" ht="14.45" customHeight="1">
      <c r="A148" s="245"/>
      <c r="B148" s="27"/>
      <c r="C148" s="203" t="s">
        <v>232</v>
      </c>
      <c r="D148" s="203" t="s">
        <v>220</v>
      </c>
      <c r="E148" s="204" t="s">
        <v>844</v>
      </c>
      <c r="F148" s="205" t="s">
        <v>845</v>
      </c>
      <c r="G148" s="206" t="s">
        <v>250</v>
      </c>
      <c r="H148" s="207">
        <v>6.2229999999999999</v>
      </c>
      <c r="I148" s="208"/>
      <c r="J148" s="209">
        <f t="shared" si="5"/>
        <v>0</v>
      </c>
      <c r="K148" s="210"/>
      <c r="L148" s="211"/>
      <c r="M148" s="212" t="s">
        <v>1</v>
      </c>
      <c r="N148" s="213" t="s">
        <v>43</v>
      </c>
      <c r="O148" s="56"/>
      <c r="P148" s="200">
        <f t="shared" si="6"/>
        <v>0</v>
      </c>
      <c r="Q148" s="200">
        <v>1</v>
      </c>
      <c r="R148" s="200">
        <f t="shared" si="7"/>
        <v>6.2229999999999999</v>
      </c>
      <c r="S148" s="200">
        <v>0</v>
      </c>
      <c r="T148" s="201">
        <f t="shared" si="8"/>
        <v>0</v>
      </c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R148" s="202" t="s">
        <v>211</v>
      </c>
      <c r="AT148" s="202" t="s">
        <v>220</v>
      </c>
      <c r="AU148" s="202" t="s">
        <v>90</v>
      </c>
      <c r="AY148" s="14" t="s">
        <v>179</v>
      </c>
      <c r="BE148" s="99">
        <f t="shared" si="9"/>
        <v>0</v>
      </c>
      <c r="BF148" s="99">
        <f t="shared" si="10"/>
        <v>0</v>
      </c>
      <c r="BG148" s="99">
        <f t="shared" si="11"/>
        <v>0</v>
      </c>
      <c r="BH148" s="99">
        <f t="shared" si="12"/>
        <v>0</v>
      </c>
      <c r="BI148" s="99">
        <f t="shared" si="13"/>
        <v>0</v>
      </c>
      <c r="BJ148" s="14" t="s">
        <v>90</v>
      </c>
      <c r="BK148" s="99">
        <f t="shared" si="14"/>
        <v>0</v>
      </c>
      <c r="BL148" s="14" t="s">
        <v>186</v>
      </c>
      <c r="BM148" s="202" t="s">
        <v>850</v>
      </c>
    </row>
    <row r="149" spans="1:65" s="2" customFormat="1" ht="14.45" customHeight="1">
      <c r="A149" s="245"/>
      <c r="B149" s="27"/>
      <c r="C149" s="203" t="s">
        <v>236</v>
      </c>
      <c r="D149" s="203" t="s">
        <v>220</v>
      </c>
      <c r="E149" s="204" t="s">
        <v>851</v>
      </c>
      <c r="F149" s="205" t="s">
        <v>852</v>
      </c>
      <c r="G149" s="206" t="s">
        <v>250</v>
      </c>
      <c r="H149" s="207">
        <v>9.3350000000000009</v>
      </c>
      <c r="I149" s="208"/>
      <c r="J149" s="209">
        <f t="shared" si="5"/>
        <v>0</v>
      </c>
      <c r="K149" s="210"/>
      <c r="L149" s="211"/>
      <c r="M149" s="212" t="s">
        <v>1</v>
      </c>
      <c r="N149" s="213" t="s">
        <v>43</v>
      </c>
      <c r="O149" s="56"/>
      <c r="P149" s="200">
        <f t="shared" si="6"/>
        <v>0</v>
      </c>
      <c r="Q149" s="200">
        <v>1</v>
      </c>
      <c r="R149" s="200">
        <f t="shared" si="7"/>
        <v>9.3350000000000009</v>
      </c>
      <c r="S149" s="200">
        <v>0</v>
      </c>
      <c r="T149" s="201">
        <f t="shared" si="8"/>
        <v>0</v>
      </c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R149" s="202" t="s">
        <v>211</v>
      </c>
      <c r="AT149" s="202" t="s">
        <v>220</v>
      </c>
      <c r="AU149" s="202" t="s">
        <v>90</v>
      </c>
      <c r="AY149" s="14" t="s">
        <v>179</v>
      </c>
      <c r="BE149" s="99">
        <f t="shared" si="9"/>
        <v>0</v>
      </c>
      <c r="BF149" s="99">
        <f t="shared" si="10"/>
        <v>0</v>
      </c>
      <c r="BG149" s="99">
        <f t="shared" si="11"/>
        <v>0</v>
      </c>
      <c r="BH149" s="99">
        <f t="shared" si="12"/>
        <v>0</v>
      </c>
      <c r="BI149" s="99">
        <f t="shared" si="13"/>
        <v>0</v>
      </c>
      <c r="BJ149" s="14" t="s">
        <v>90</v>
      </c>
      <c r="BK149" s="99">
        <f t="shared" si="14"/>
        <v>0</v>
      </c>
      <c r="BL149" s="14" t="s">
        <v>186</v>
      </c>
      <c r="BM149" s="202" t="s">
        <v>853</v>
      </c>
    </row>
    <row r="150" spans="1:65" s="12" customFormat="1" ht="22.9" customHeight="1">
      <c r="B150" s="175"/>
      <c r="C150" s="176"/>
      <c r="D150" s="177" t="s">
        <v>76</v>
      </c>
      <c r="E150" s="188" t="s">
        <v>90</v>
      </c>
      <c r="F150" s="188" t="s">
        <v>188</v>
      </c>
      <c r="G150" s="176"/>
      <c r="H150" s="176"/>
      <c r="I150" s="179"/>
      <c r="J150" s="189">
        <f>BK150</f>
        <v>0</v>
      </c>
      <c r="K150" s="176"/>
      <c r="L150" s="180"/>
      <c r="M150" s="181"/>
      <c r="N150" s="182"/>
      <c r="O150" s="182"/>
      <c r="P150" s="183">
        <f>SUM(P151:P153)</f>
        <v>0</v>
      </c>
      <c r="Q150" s="182"/>
      <c r="R150" s="183">
        <f>SUM(R151:R153)</f>
        <v>14.773807400000001</v>
      </c>
      <c r="S150" s="182"/>
      <c r="T150" s="184">
        <f>SUM(T151:T153)</f>
        <v>0</v>
      </c>
      <c r="AR150" s="185" t="s">
        <v>84</v>
      </c>
      <c r="AT150" s="186" t="s">
        <v>76</v>
      </c>
      <c r="AU150" s="186" t="s">
        <v>84</v>
      </c>
      <c r="AY150" s="185" t="s">
        <v>179</v>
      </c>
      <c r="BK150" s="187">
        <f>SUM(BK151:BK153)</f>
        <v>0</v>
      </c>
    </row>
    <row r="151" spans="1:65" s="2" customFormat="1" ht="24.2" customHeight="1">
      <c r="A151" s="245"/>
      <c r="B151" s="27"/>
      <c r="C151" s="190" t="s">
        <v>205</v>
      </c>
      <c r="D151" s="190" t="s">
        <v>182</v>
      </c>
      <c r="E151" s="191" t="s">
        <v>854</v>
      </c>
      <c r="F151" s="192" t="s">
        <v>855</v>
      </c>
      <c r="G151" s="193" t="s">
        <v>185</v>
      </c>
      <c r="H151" s="194">
        <v>9.0500000000000007</v>
      </c>
      <c r="I151" s="195"/>
      <c r="J151" s="196">
        <f>ROUND(I151*H151,2)</f>
        <v>0</v>
      </c>
      <c r="K151" s="197"/>
      <c r="L151" s="28"/>
      <c r="M151" s="198" t="s">
        <v>1</v>
      </c>
      <c r="N151" s="199" t="s">
        <v>43</v>
      </c>
      <c r="O151" s="56"/>
      <c r="P151" s="200">
        <f>O151*H151</f>
        <v>0</v>
      </c>
      <c r="Q151" s="200">
        <v>1.63</v>
      </c>
      <c r="R151" s="200">
        <f>Q151*H151</f>
        <v>14.7515</v>
      </c>
      <c r="S151" s="200">
        <v>0</v>
      </c>
      <c r="T151" s="201">
        <f>S151*H151</f>
        <v>0</v>
      </c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R151" s="202" t="s">
        <v>186</v>
      </c>
      <c r="AT151" s="202" t="s">
        <v>182</v>
      </c>
      <c r="AU151" s="202" t="s">
        <v>90</v>
      </c>
      <c r="AY151" s="14" t="s">
        <v>179</v>
      </c>
      <c r="BE151" s="99">
        <f>IF(N151="základná",J151,0)</f>
        <v>0</v>
      </c>
      <c r="BF151" s="99">
        <f>IF(N151="znížená",J151,0)</f>
        <v>0</v>
      </c>
      <c r="BG151" s="99">
        <f>IF(N151="zákl. prenesená",J151,0)</f>
        <v>0</v>
      </c>
      <c r="BH151" s="99">
        <f>IF(N151="zníž. prenesená",J151,0)</f>
        <v>0</v>
      </c>
      <c r="BI151" s="99">
        <f>IF(N151="nulová",J151,0)</f>
        <v>0</v>
      </c>
      <c r="BJ151" s="14" t="s">
        <v>90</v>
      </c>
      <c r="BK151" s="99">
        <f>ROUND(I151*H151,2)</f>
        <v>0</v>
      </c>
      <c r="BL151" s="14" t="s">
        <v>186</v>
      </c>
      <c r="BM151" s="202" t="s">
        <v>856</v>
      </c>
    </row>
    <row r="152" spans="1:65" s="2" customFormat="1" ht="24.2" customHeight="1">
      <c r="A152" s="245"/>
      <c r="B152" s="27"/>
      <c r="C152" s="190" t="s">
        <v>612</v>
      </c>
      <c r="D152" s="190" t="s">
        <v>182</v>
      </c>
      <c r="E152" s="191" t="s">
        <v>857</v>
      </c>
      <c r="F152" s="192" t="s">
        <v>858</v>
      </c>
      <c r="G152" s="193" t="s">
        <v>257</v>
      </c>
      <c r="H152" s="194">
        <v>43.74</v>
      </c>
      <c r="I152" s="195"/>
      <c r="J152" s="196">
        <f>ROUND(I152*H152,2)</f>
        <v>0</v>
      </c>
      <c r="K152" s="197"/>
      <c r="L152" s="28"/>
      <c r="M152" s="198" t="s">
        <v>1</v>
      </c>
      <c r="N152" s="199" t="s">
        <v>43</v>
      </c>
      <c r="O152" s="56"/>
      <c r="P152" s="200">
        <f>O152*H152</f>
        <v>0</v>
      </c>
      <c r="Q152" s="200">
        <v>1.8000000000000001E-4</v>
      </c>
      <c r="R152" s="200">
        <f>Q152*H152</f>
        <v>7.8732000000000003E-3</v>
      </c>
      <c r="S152" s="200">
        <v>0</v>
      </c>
      <c r="T152" s="201">
        <f>S152*H152</f>
        <v>0</v>
      </c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R152" s="202" t="s">
        <v>186</v>
      </c>
      <c r="AT152" s="202" t="s">
        <v>182</v>
      </c>
      <c r="AU152" s="202" t="s">
        <v>90</v>
      </c>
      <c r="AY152" s="14" t="s">
        <v>179</v>
      </c>
      <c r="BE152" s="99">
        <f>IF(N152="základná",J152,0)</f>
        <v>0</v>
      </c>
      <c r="BF152" s="99">
        <f>IF(N152="znížená",J152,0)</f>
        <v>0</v>
      </c>
      <c r="BG152" s="99">
        <f>IF(N152="zákl. prenesená",J152,0)</f>
        <v>0</v>
      </c>
      <c r="BH152" s="99">
        <f>IF(N152="zníž. prenesená",J152,0)</f>
        <v>0</v>
      </c>
      <c r="BI152" s="99">
        <f>IF(N152="nulová",J152,0)</f>
        <v>0</v>
      </c>
      <c r="BJ152" s="14" t="s">
        <v>90</v>
      </c>
      <c r="BK152" s="99">
        <f>ROUND(I152*H152,2)</f>
        <v>0</v>
      </c>
      <c r="BL152" s="14" t="s">
        <v>186</v>
      </c>
      <c r="BM152" s="202" t="s">
        <v>859</v>
      </c>
    </row>
    <row r="153" spans="1:65" s="2" customFormat="1" ht="14.45" customHeight="1">
      <c r="A153" s="245"/>
      <c r="B153" s="27"/>
      <c r="C153" s="203" t="s">
        <v>597</v>
      </c>
      <c r="D153" s="203" t="s">
        <v>220</v>
      </c>
      <c r="E153" s="204" t="s">
        <v>276</v>
      </c>
      <c r="F153" s="205" t="s">
        <v>277</v>
      </c>
      <c r="G153" s="206" t="s">
        <v>257</v>
      </c>
      <c r="H153" s="207">
        <v>48.113999999999997</v>
      </c>
      <c r="I153" s="208"/>
      <c r="J153" s="209">
        <f>ROUND(I153*H153,2)</f>
        <v>0</v>
      </c>
      <c r="K153" s="210"/>
      <c r="L153" s="211"/>
      <c r="M153" s="212" t="s">
        <v>1</v>
      </c>
      <c r="N153" s="213" t="s">
        <v>43</v>
      </c>
      <c r="O153" s="56"/>
      <c r="P153" s="200">
        <f>O153*H153</f>
        <v>0</v>
      </c>
      <c r="Q153" s="200">
        <v>2.9999999999999997E-4</v>
      </c>
      <c r="R153" s="200">
        <f>Q153*H153</f>
        <v>1.4434199999999998E-2</v>
      </c>
      <c r="S153" s="200">
        <v>0</v>
      </c>
      <c r="T153" s="201">
        <f>S153*H153</f>
        <v>0</v>
      </c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R153" s="202" t="s">
        <v>211</v>
      </c>
      <c r="AT153" s="202" t="s">
        <v>220</v>
      </c>
      <c r="AU153" s="202" t="s">
        <v>90</v>
      </c>
      <c r="AY153" s="14" t="s">
        <v>179</v>
      </c>
      <c r="BE153" s="99">
        <f>IF(N153="základná",J153,0)</f>
        <v>0</v>
      </c>
      <c r="BF153" s="99">
        <f>IF(N153="znížená",J153,0)</f>
        <v>0</v>
      </c>
      <c r="BG153" s="99">
        <f>IF(N153="zákl. prenesená",J153,0)</f>
        <v>0</v>
      </c>
      <c r="BH153" s="99">
        <f>IF(N153="zníž. prenesená",J153,0)</f>
        <v>0</v>
      </c>
      <c r="BI153" s="99">
        <f>IF(N153="nulová",J153,0)</f>
        <v>0</v>
      </c>
      <c r="BJ153" s="14" t="s">
        <v>90</v>
      </c>
      <c r="BK153" s="99">
        <f>ROUND(I153*H153,2)</f>
        <v>0</v>
      </c>
      <c r="BL153" s="14" t="s">
        <v>186</v>
      </c>
      <c r="BM153" s="202" t="s">
        <v>860</v>
      </c>
    </row>
    <row r="154" spans="1:65" s="12" customFormat="1" ht="22.9" customHeight="1">
      <c r="B154" s="175"/>
      <c r="C154" s="176"/>
      <c r="D154" s="177" t="s">
        <v>76</v>
      </c>
      <c r="E154" s="188" t="s">
        <v>207</v>
      </c>
      <c r="F154" s="188" t="s">
        <v>326</v>
      </c>
      <c r="G154" s="176"/>
      <c r="H154" s="176"/>
      <c r="I154" s="179"/>
      <c r="J154" s="189">
        <f>BK154</f>
        <v>0</v>
      </c>
      <c r="K154" s="176"/>
      <c r="L154" s="180"/>
      <c r="M154" s="181"/>
      <c r="N154" s="182"/>
      <c r="O154" s="182"/>
      <c r="P154" s="183">
        <f>SUM(P155:P158)</f>
        <v>0</v>
      </c>
      <c r="Q154" s="182"/>
      <c r="R154" s="183">
        <f>SUM(R155:R158)</f>
        <v>1.1525262999999999</v>
      </c>
      <c r="S154" s="182"/>
      <c r="T154" s="184">
        <f>SUM(T155:T158)</f>
        <v>0</v>
      </c>
      <c r="AR154" s="185" t="s">
        <v>84</v>
      </c>
      <c r="AT154" s="186" t="s">
        <v>76</v>
      </c>
      <c r="AU154" s="186" t="s">
        <v>84</v>
      </c>
      <c r="AY154" s="185" t="s">
        <v>179</v>
      </c>
      <c r="BK154" s="187">
        <f>SUM(BK155:BK158)</f>
        <v>0</v>
      </c>
    </row>
    <row r="155" spans="1:65" s="2" customFormat="1" ht="24.2" customHeight="1">
      <c r="A155" s="245"/>
      <c r="B155" s="27"/>
      <c r="C155" s="190" t="s">
        <v>84</v>
      </c>
      <c r="D155" s="190" t="s">
        <v>182</v>
      </c>
      <c r="E155" s="191" t="s">
        <v>332</v>
      </c>
      <c r="F155" s="192" t="s">
        <v>333</v>
      </c>
      <c r="G155" s="193" t="s">
        <v>204</v>
      </c>
      <c r="H155" s="194">
        <v>4</v>
      </c>
      <c r="I155" s="195"/>
      <c r="J155" s="196">
        <f>ROUND(I155*H155,2)</f>
        <v>0</v>
      </c>
      <c r="K155" s="197"/>
      <c r="L155" s="28"/>
      <c r="M155" s="198" t="s">
        <v>1</v>
      </c>
      <c r="N155" s="199" t="s">
        <v>43</v>
      </c>
      <c r="O155" s="56"/>
      <c r="P155" s="200">
        <f>O155*H155</f>
        <v>0</v>
      </c>
      <c r="Q155" s="200">
        <v>0.11606</v>
      </c>
      <c r="R155" s="200">
        <f>Q155*H155</f>
        <v>0.46423999999999999</v>
      </c>
      <c r="S155" s="200">
        <v>0</v>
      </c>
      <c r="T155" s="201">
        <f>S155*H155</f>
        <v>0</v>
      </c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R155" s="202" t="s">
        <v>186</v>
      </c>
      <c r="AT155" s="202" t="s">
        <v>182</v>
      </c>
      <c r="AU155" s="202" t="s">
        <v>90</v>
      </c>
      <c r="AY155" s="14" t="s">
        <v>179</v>
      </c>
      <c r="BE155" s="99">
        <f>IF(N155="základná",J155,0)</f>
        <v>0</v>
      </c>
      <c r="BF155" s="99">
        <f>IF(N155="znížená",J155,0)</f>
        <v>0</v>
      </c>
      <c r="BG155" s="99">
        <f>IF(N155="zákl. prenesená",J155,0)</f>
        <v>0</v>
      </c>
      <c r="BH155" s="99">
        <f>IF(N155="zníž. prenesená",J155,0)</f>
        <v>0</v>
      </c>
      <c r="BI155" s="99">
        <f>IF(N155="nulová",J155,0)</f>
        <v>0</v>
      </c>
      <c r="BJ155" s="14" t="s">
        <v>90</v>
      </c>
      <c r="BK155" s="99">
        <f>ROUND(I155*H155,2)</f>
        <v>0</v>
      </c>
      <c r="BL155" s="14" t="s">
        <v>186</v>
      </c>
      <c r="BM155" s="202" t="s">
        <v>861</v>
      </c>
    </row>
    <row r="156" spans="1:65" s="2" customFormat="1" ht="14.45" customHeight="1">
      <c r="A156" s="245"/>
      <c r="B156" s="27"/>
      <c r="C156" s="203" t="s">
        <v>90</v>
      </c>
      <c r="D156" s="203" t="s">
        <v>220</v>
      </c>
      <c r="E156" s="204" t="s">
        <v>336</v>
      </c>
      <c r="F156" s="205" t="s">
        <v>337</v>
      </c>
      <c r="G156" s="206" t="s">
        <v>204</v>
      </c>
      <c r="H156" s="207">
        <v>4.04</v>
      </c>
      <c r="I156" s="208"/>
      <c r="J156" s="209">
        <f>ROUND(I156*H156,2)</f>
        <v>0</v>
      </c>
      <c r="K156" s="210"/>
      <c r="L156" s="211"/>
      <c r="M156" s="212" t="s">
        <v>1</v>
      </c>
      <c r="N156" s="213" t="s">
        <v>43</v>
      </c>
      <c r="O156" s="56"/>
      <c r="P156" s="200">
        <f>O156*H156</f>
        <v>0</v>
      </c>
      <c r="Q156" s="200">
        <v>2.76E-2</v>
      </c>
      <c r="R156" s="200">
        <f>Q156*H156</f>
        <v>0.11150400000000001</v>
      </c>
      <c r="S156" s="200">
        <v>0</v>
      </c>
      <c r="T156" s="201">
        <f>S156*H156</f>
        <v>0</v>
      </c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R156" s="202" t="s">
        <v>211</v>
      </c>
      <c r="AT156" s="202" t="s">
        <v>220</v>
      </c>
      <c r="AU156" s="202" t="s">
        <v>90</v>
      </c>
      <c r="AY156" s="14" t="s">
        <v>179</v>
      </c>
      <c r="BE156" s="99">
        <f>IF(N156="základná",J156,0)</f>
        <v>0</v>
      </c>
      <c r="BF156" s="99">
        <f>IF(N156="znížená",J156,0)</f>
        <v>0</v>
      </c>
      <c r="BG156" s="99">
        <f>IF(N156="zákl. prenesená",J156,0)</f>
        <v>0</v>
      </c>
      <c r="BH156" s="99">
        <f>IF(N156="zníž. prenesená",J156,0)</f>
        <v>0</v>
      </c>
      <c r="BI156" s="99">
        <f>IF(N156="nulová",J156,0)</f>
        <v>0</v>
      </c>
      <c r="BJ156" s="14" t="s">
        <v>90</v>
      </c>
      <c r="BK156" s="99">
        <f>ROUND(I156*H156,2)</f>
        <v>0</v>
      </c>
      <c r="BL156" s="14" t="s">
        <v>186</v>
      </c>
      <c r="BM156" s="202" t="s">
        <v>862</v>
      </c>
    </row>
    <row r="157" spans="1:65" s="2" customFormat="1" ht="24.2" customHeight="1">
      <c r="A157" s="245"/>
      <c r="B157" s="27"/>
      <c r="C157" s="190" t="s">
        <v>536</v>
      </c>
      <c r="D157" s="190" t="s">
        <v>182</v>
      </c>
      <c r="E157" s="191" t="s">
        <v>339</v>
      </c>
      <c r="F157" s="192" t="s">
        <v>340</v>
      </c>
      <c r="G157" s="193" t="s">
        <v>185</v>
      </c>
      <c r="H157" s="194">
        <v>0.21</v>
      </c>
      <c r="I157" s="195"/>
      <c r="J157" s="196">
        <f>ROUND(I157*H157,2)</f>
        <v>0</v>
      </c>
      <c r="K157" s="197"/>
      <c r="L157" s="28"/>
      <c r="M157" s="198" t="s">
        <v>1</v>
      </c>
      <c r="N157" s="199" t="s">
        <v>43</v>
      </c>
      <c r="O157" s="56"/>
      <c r="P157" s="200">
        <f>O157*H157</f>
        <v>0</v>
      </c>
      <c r="Q157" s="200">
        <v>2.2151299999999998</v>
      </c>
      <c r="R157" s="200">
        <f>Q157*H157</f>
        <v>0.46517729999999996</v>
      </c>
      <c r="S157" s="200">
        <v>0</v>
      </c>
      <c r="T157" s="201">
        <f>S157*H157</f>
        <v>0</v>
      </c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R157" s="202" t="s">
        <v>186</v>
      </c>
      <c r="AT157" s="202" t="s">
        <v>182</v>
      </c>
      <c r="AU157" s="202" t="s">
        <v>90</v>
      </c>
      <c r="AY157" s="14" t="s">
        <v>179</v>
      </c>
      <c r="BE157" s="99">
        <f>IF(N157="základná",J157,0)</f>
        <v>0</v>
      </c>
      <c r="BF157" s="99">
        <f>IF(N157="znížená",J157,0)</f>
        <v>0</v>
      </c>
      <c r="BG157" s="99">
        <f>IF(N157="zákl. prenesená",J157,0)</f>
        <v>0</v>
      </c>
      <c r="BH157" s="99">
        <f>IF(N157="zníž. prenesená",J157,0)</f>
        <v>0</v>
      </c>
      <c r="BI157" s="99">
        <f>IF(N157="nulová",J157,0)</f>
        <v>0</v>
      </c>
      <c r="BJ157" s="14" t="s">
        <v>90</v>
      </c>
      <c r="BK157" s="99">
        <f>ROUND(I157*H157,2)</f>
        <v>0</v>
      </c>
      <c r="BL157" s="14" t="s">
        <v>186</v>
      </c>
      <c r="BM157" s="202" t="s">
        <v>863</v>
      </c>
    </row>
    <row r="158" spans="1:65" s="2" customFormat="1" ht="24.2" customHeight="1">
      <c r="A158" s="245"/>
      <c r="B158" s="27"/>
      <c r="C158" s="190" t="s">
        <v>186</v>
      </c>
      <c r="D158" s="190" t="s">
        <v>182</v>
      </c>
      <c r="E158" s="191" t="s">
        <v>342</v>
      </c>
      <c r="F158" s="192" t="s">
        <v>343</v>
      </c>
      <c r="G158" s="193" t="s">
        <v>185</v>
      </c>
      <c r="H158" s="194">
        <v>0.05</v>
      </c>
      <c r="I158" s="195"/>
      <c r="J158" s="196">
        <f>ROUND(I158*H158,2)</f>
        <v>0</v>
      </c>
      <c r="K158" s="197"/>
      <c r="L158" s="28"/>
      <c r="M158" s="198" t="s">
        <v>1</v>
      </c>
      <c r="N158" s="199" t="s">
        <v>43</v>
      </c>
      <c r="O158" s="56"/>
      <c r="P158" s="200">
        <f>O158*H158</f>
        <v>0</v>
      </c>
      <c r="Q158" s="200">
        <v>2.2321</v>
      </c>
      <c r="R158" s="200">
        <f>Q158*H158</f>
        <v>0.11160500000000001</v>
      </c>
      <c r="S158" s="200">
        <v>0</v>
      </c>
      <c r="T158" s="201">
        <f>S158*H158</f>
        <v>0</v>
      </c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R158" s="202" t="s">
        <v>186</v>
      </c>
      <c r="AT158" s="202" t="s">
        <v>182</v>
      </c>
      <c r="AU158" s="202" t="s">
        <v>90</v>
      </c>
      <c r="AY158" s="14" t="s">
        <v>179</v>
      </c>
      <c r="BE158" s="99">
        <f>IF(N158="základná",J158,0)</f>
        <v>0</v>
      </c>
      <c r="BF158" s="99">
        <f>IF(N158="znížená",J158,0)</f>
        <v>0</v>
      </c>
      <c r="BG158" s="99">
        <f>IF(N158="zákl. prenesená",J158,0)</f>
        <v>0</v>
      </c>
      <c r="BH158" s="99">
        <f>IF(N158="zníž. prenesená",J158,0)</f>
        <v>0</v>
      </c>
      <c r="BI158" s="99">
        <f>IF(N158="nulová",J158,0)</f>
        <v>0</v>
      </c>
      <c r="BJ158" s="14" t="s">
        <v>90</v>
      </c>
      <c r="BK158" s="99">
        <f>ROUND(I158*H158,2)</f>
        <v>0</v>
      </c>
      <c r="BL158" s="14" t="s">
        <v>186</v>
      </c>
      <c r="BM158" s="202" t="s">
        <v>864</v>
      </c>
    </row>
    <row r="159" spans="1:65" s="12" customFormat="1" ht="22.9" customHeight="1">
      <c r="B159" s="175"/>
      <c r="C159" s="176"/>
      <c r="D159" s="177" t="s">
        <v>76</v>
      </c>
      <c r="E159" s="188" t="s">
        <v>345</v>
      </c>
      <c r="F159" s="188" t="s">
        <v>346</v>
      </c>
      <c r="G159" s="176"/>
      <c r="H159" s="176"/>
      <c r="I159" s="179"/>
      <c r="J159" s="189">
        <f>BK159</f>
        <v>0</v>
      </c>
      <c r="K159" s="176"/>
      <c r="L159" s="180"/>
      <c r="M159" s="181"/>
      <c r="N159" s="182"/>
      <c r="O159" s="182"/>
      <c r="P159" s="183">
        <f>P160</f>
        <v>0</v>
      </c>
      <c r="Q159" s="182"/>
      <c r="R159" s="183">
        <f>R160</f>
        <v>0</v>
      </c>
      <c r="S159" s="182"/>
      <c r="T159" s="184">
        <f>T160</f>
        <v>0</v>
      </c>
      <c r="AR159" s="185" t="s">
        <v>84</v>
      </c>
      <c r="AT159" s="186" t="s">
        <v>76</v>
      </c>
      <c r="AU159" s="186" t="s">
        <v>84</v>
      </c>
      <c r="AY159" s="185" t="s">
        <v>179</v>
      </c>
      <c r="BK159" s="187">
        <f>BK160</f>
        <v>0</v>
      </c>
    </row>
    <row r="160" spans="1:65" s="2" customFormat="1" ht="24.2" customHeight="1">
      <c r="A160" s="245"/>
      <c r="B160" s="27"/>
      <c r="C160" s="190" t="s">
        <v>240</v>
      </c>
      <c r="D160" s="190" t="s">
        <v>182</v>
      </c>
      <c r="E160" s="191" t="s">
        <v>865</v>
      </c>
      <c r="F160" s="192" t="s">
        <v>866</v>
      </c>
      <c r="G160" s="193" t="s">
        <v>250</v>
      </c>
      <c r="H160" s="194">
        <v>40.045999999999999</v>
      </c>
      <c r="I160" s="195"/>
      <c r="J160" s="196">
        <f>ROUND(I160*H160,2)</f>
        <v>0</v>
      </c>
      <c r="K160" s="197"/>
      <c r="L160" s="28"/>
      <c r="M160" s="198" t="s">
        <v>1</v>
      </c>
      <c r="N160" s="199" t="s">
        <v>43</v>
      </c>
      <c r="O160" s="56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R160" s="202" t="s">
        <v>186</v>
      </c>
      <c r="AT160" s="202" t="s">
        <v>182</v>
      </c>
      <c r="AU160" s="202" t="s">
        <v>90</v>
      </c>
      <c r="AY160" s="14" t="s">
        <v>179</v>
      </c>
      <c r="BE160" s="99">
        <f>IF(N160="základná",J160,0)</f>
        <v>0</v>
      </c>
      <c r="BF160" s="99">
        <f>IF(N160="znížená",J160,0)</f>
        <v>0</v>
      </c>
      <c r="BG160" s="99">
        <f>IF(N160="zákl. prenesená",J160,0)</f>
        <v>0</v>
      </c>
      <c r="BH160" s="99">
        <f>IF(N160="zníž. prenesená",J160,0)</f>
        <v>0</v>
      </c>
      <c r="BI160" s="99">
        <f>IF(N160="nulová",J160,0)</f>
        <v>0</v>
      </c>
      <c r="BJ160" s="14" t="s">
        <v>90</v>
      </c>
      <c r="BK160" s="99">
        <f>ROUND(I160*H160,2)</f>
        <v>0</v>
      </c>
      <c r="BL160" s="14" t="s">
        <v>186</v>
      </c>
      <c r="BM160" s="202" t="s">
        <v>867</v>
      </c>
    </row>
    <row r="161" spans="1:63" s="2" customFormat="1" ht="49.9" customHeight="1">
      <c r="A161" s="245"/>
      <c r="B161" s="27"/>
      <c r="C161" s="242"/>
      <c r="D161" s="242"/>
      <c r="E161" s="178" t="s">
        <v>263</v>
      </c>
      <c r="F161" s="178" t="s">
        <v>264</v>
      </c>
      <c r="G161" s="242"/>
      <c r="H161" s="242"/>
      <c r="I161" s="242"/>
      <c r="J161" s="154">
        <f t="shared" ref="J161:J181" si="15">BK161</f>
        <v>0</v>
      </c>
      <c r="K161" s="242"/>
      <c r="L161" s="28"/>
      <c r="M161" s="214"/>
      <c r="N161" s="215"/>
      <c r="O161" s="56"/>
      <c r="P161" s="56"/>
      <c r="Q161" s="56"/>
      <c r="R161" s="56"/>
      <c r="S161" s="56"/>
      <c r="T161" s="57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T161" s="14" t="s">
        <v>76</v>
      </c>
      <c r="AU161" s="14" t="s">
        <v>77</v>
      </c>
      <c r="AY161" s="14" t="s">
        <v>265</v>
      </c>
      <c r="BK161" s="99">
        <f>SUM(BK162:BK181)</f>
        <v>0</v>
      </c>
    </row>
    <row r="162" spans="1:63" s="2" customFormat="1" ht="16.350000000000001" customHeight="1">
      <c r="A162" s="245"/>
      <c r="B162" s="27"/>
      <c r="C162" s="216" t="s">
        <v>1</v>
      </c>
      <c r="D162" s="216" t="s">
        <v>182</v>
      </c>
      <c r="E162" s="217" t="s">
        <v>1</v>
      </c>
      <c r="F162" s="218" t="s">
        <v>1</v>
      </c>
      <c r="G162" s="219" t="s">
        <v>1</v>
      </c>
      <c r="H162" s="220"/>
      <c r="I162" s="221"/>
      <c r="J162" s="222">
        <f t="shared" si="15"/>
        <v>0</v>
      </c>
      <c r="K162" s="197"/>
      <c r="L162" s="28"/>
      <c r="M162" s="223" t="s">
        <v>1</v>
      </c>
      <c r="N162" s="224" t="s">
        <v>43</v>
      </c>
      <c r="O162" s="56"/>
      <c r="P162" s="56"/>
      <c r="Q162" s="56"/>
      <c r="R162" s="56"/>
      <c r="S162" s="56"/>
      <c r="T162" s="57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T162" s="14" t="s">
        <v>265</v>
      </c>
      <c r="AU162" s="14" t="s">
        <v>84</v>
      </c>
      <c r="AY162" s="14" t="s">
        <v>265</v>
      </c>
      <c r="BE162" s="99">
        <f t="shared" ref="BE162:BE181" si="16">IF(N162="základná",J162,0)</f>
        <v>0</v>
      </c>
      <c r="BF162" s="99">
        <f t="shared" ref="BF162:BF181" si="17">IF(N162="znížená",J162,0)</f>
        <v>0</v>
      </c>
      <c r="BG162" s="99">
        <f t="shared" ref="BG162:BG181" si="18">IF(N162="zákl. prenesená",J162,0)</f>
        <v>0</v>
      </c>
      <c r="BH162" s="99">
        <f t="shared" ref="BH162:BH181" si="19">IF(N162="zníž. prenesená",J162,0)</f>
        <v>0</v>
      </c>
      <c r="BI162" s="99">
        <f t="shared" ref="BI162:BI181" si="20">IF(N162="nulová",J162,0)</f>
        <v>0</v>
      </c>
      <c r="BJ162" s="14" t="s">
        <v>90</v>
      </c>
      <c r="BK162" s="99">
        <f t="shared" ref="BK162:BK181" si="21">I162*H162</f>
        <v>0</v>
      </c>
    </row>
    <row r="163" spans="1:63" s="2" customFormat="1" ht="16.350000000000001" customHeight="1">
      <c r="A163" s="245"/>
      <c r="B163" s="27"/>
      <c r="C163" s="216" t="s">
        <v>1</v>
      </c>
      <c r="D163" s="216" t="s">
        <v>182</v>
      </c>
      <c r="E163" s="217" t="s">
        <v>1</v>
      </c>
      <c r="F163" s="218" t="s">
        <v>1</v>
      </c>
      <c r="G163" s="219" t="s">
        <v>1</v>
      </c>
      <c r="H163" s="220"/>
      <c r="I163" s="221"/>
      <c r="J163" s="222">
        <f t="shared" si="15"/>
        <v>0</v>
      </c>
      <c r="K163" s="197"/>
      <c r="L163" s="28"/>
      <c r="M163" s="223" t="s">
        <v>1</v>
      </c>
      <c r="N163" s="224" t="s">
        <v>43</v>
      </c>
      <c r="O163" s="56"/>
      <c r="P163" s="56"/>
      <c r="Q163" s="56"/>
      <c r="R163" s="56"/>
      <c r="S163" s="56"/>
      <c r="T163" s="57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T163" s="14" t="s">
        <v>265</v>
      </c>
      <c r="AU163" s="14" t="s">
        <v>84</v>
      </c>
      <c r="AY163" s="14" t="s">
        <v>265</v>
      </c>
      <c r="BE163" s="99">
        <f t="shared" si="16"/>
        <v>0</v>
      </c>
      <c r="BF163" s="99">
        <f t="shared" si="17"/>
        <v>0</v>
      </c>
      <c r="BG163" s="99">
        <f t="shared" si="18"/>
        <v>0</v>
      </c>
      <c r="BH163" s="99">
        <f t="shared" si="19"/>
        <v>0</v>
      </c>
      <c r="BI163" s="99">
        <f t="shared" si="20"/>
        <v>0</v>
      </c>
      <c r="BJ163" s="14" t="s">
        <v>90</v>
      </c>
      <c r="BK163" s="99">
        <f t="shared" si="21"/>
        <v>0</v>
      </c>
    </row>
    <row r="164" spans="1:63" s="2" customFormat="1" ht="16.350000000000001" customHeight="1">
      <c r="A164" s="245"/>
      <c r="B164" s="27"/>
      <c r="C164" s="216" t="s">
        <v>1</v>
      </c>
      <c r="D164" s="216" t="s">
        <v>182</v>
      </c>
      <c r="E164" s="217" t="s">
        <v>1</v>
      </c>
      <c r="F164" s="218" t="s">
        <v>1</v>
      </c>
      <c r="G164" s="219" t="s">
        <v>1</v>
      </c>
      <c r="H164" s="220"/>
      <c r="I164" s="221"/>
      <c r="J164" s="222">
        <f t="shared" si="15"/>
        <v>0</v>
      </c>
      <c r="K164" s="197"/>
      <c r="L164" s="28"/>
      <c r="M164" s="223" t="s">
        <v>1</v>
      </c>
      <c r="N164" s="224" t="s">
        <v>43</v>
      </c>
      <c r="O164" s="56"/>
      <c r="P164" s="56"/>
      <c r="Q164" s="56"/>
      <c r="R164" s="56"/>
      <c r="S164" s="56"/>
      <c r="T164" s="57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T164" s="14" t="s">
        <v>265</v>
      </c>
      <c r="AU164" s="14" t="s">
        <v>84</v>
      </c>
      <c r="AY164" s="14" t="s">
        <v>265</v>
      </c>
      <c r="BE164" s="99">
        <f t="shared" si="16"/>
        <v>0</v>
      </c>
      <c r="BF164" s="99">
        <f t="shared" si="17"/>
        <v>0</v>
      </c>
      <c r="BG164" s="99">
        <f t="shared" si="18"/>
        <v>0</v>
      </c>
      <c r="BH164" s="99">
        <f t="shared" si="19"/>
        <v>0</v>
      </c>
      <c r="BI164" s="99">
        <f t="shared" si="20"/>
        <v>0</v>
      </c>
      <c r="BJ164" s="14" t="s">
        <v>90</v>
      </c>
      <c r="BK164" s="99">
        <f t="shared" si="21"/>
        <v>0</v>
      </c>
    </row>
    <row r="165" spans="1:63" s="2" customFormat="1" ht="16.350000000000001" customHeight="1">
      <c r="A165" s="245"/>
      <c r="B165" s="27"/>
      <c r="C165" s="216" t="s">
        <v>1</v>
      </c>
      <c r="D165" s="216" t="s">
        <v>182</v>
      </c>
      <c r="E165" s="217" t="s">
        <v>1</v>
      </c>
      <c r="F165" s="218" t="s">
        <v>1</v>
      </c>
      <c r="G165" s="219" t="s">
        <v>1</v>
      </c>
      <c r="H165" s="220"/>
      <c r="I165" s="221"/>
      <c r="J165" s="222">
        <f t="shared" si="15"/>
        <v>0</v>
      </c>
      <c r="K165" s="197"/>
      <c r="L165" s="28"/>
      <c r="M165" s="223" t="s">
        <v>1</v>
      </c>
      <c r="N165" s="224" t="s">
        <v>43</v>
      </c>
      <c r="O165" s="56"/>
      <c r="P165" s="56"/>
      <c r="Q165" s="56"/>
      <c r="R165" s="56"/>
      <c r="S165" s="56"/>
      <c r="T165" s="57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T165" s="14" t="s">
        <v>265</v>
      </c>
      <c r="AU165" s="14" t="s">
        <v>84</v>
      </c>
      <c r="AY165" s="14" t="s">
        <v>265</v>
      </c>
      <c r="BE165" s="99">
        <f t="shared" si="16"/>
        <v>0</v>
      </c>
      <c r="BF165" s="99">
        <f t="shared" si="17"/>
        <v>0</v>
      </c>
      <c r="BG165" s="99">
        <f t="shared" si="18"/>
        <v>0</v>
      </c>
      <c r="BH165" s="99">
        <f t="shared" si="19"/>
        <v>0</v>
      </c>
      <c r="BI165" s="99">
        <f t="shared" si="20"/>
        <v>0</v>
      </c>
      <c r="BJ165" s="14" t="s">
        <v>90</v>
      </c>
      <c r="BK165" s="99">
        <f t="shared" si="21"/>
        <v>0</v>
      </c>
    </row>
    <row r="166" spans="1:63" s="2" customFormat="1" ht="16.350000000000001" customHeight="1">
      <c r="A166" s="245"/>
      <c r="B166" s="27"/>
      <c r="C166" s="216" t="s">
        <v>1</v>
      </c>
      <c r="D166" s="216" t="s">
        <v>182</v>
      </c>
      <c r="E166" s="217" t="s">
        <v>1</v>
      </c>
      <c r="F166" s="218" t="s">
        <v>1</v>
      </c>
      <c r="G166" s="219" t="s">
        <v>1</v>
      </c>
      <c r="H166" s="220"/>
      <c r="I166" s="221"/>
      <c r="J166" s="222">
        <f t="shared" si="15"/>
        <v>0</v>
      </c>
      <c r="K166" s="197"/>
      <c r="L166" s="28"/>
      <c r="M166" s="223" t="s">
        <v>1</v>
      </c>
      <c r="N166" s="224" t="s">
        <v>43</v>
      </c>
      <c r="O166" s="56"/>
      <c r="P166" s="56"/>
      <c r="Q166" s="56"/>
      <c r="R166" s="56"/>
      <c r="S166" s="56"/>
      <c r="T166" s="57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T166" s="14" t="s">
        <v>265</v>
      </c>
      <c r="AU166" s="14" t="s">
        <v>84</v>
      </c>
      <c r="AY166" s="14" t="s">
        <v>265</v>
      </c>
      <c r="BE166" s="99">
        <f t="shared" si="16"/>
        <v>0</v>
      </c>
      <c r="BF166" s="99">
        <f t="shared" si="17"/>
        <v>0</v>
      </c>
      <c r="BG166" s="99">
        <f t="shared" si="18"/>
        <v>0</v>
      </c>
      <c r="BH166" s="99">
        <f t="shared" si="19"/>
        <v>0</v>
      </c>
      <c r="BI166" s="99">
        <f t="shared" si="20"/>
        <v>0</v>
      </c>
      <c r="BJ166" s="14" t="s">
        <v>90</v>
      </c>
      <c r="BK166" s="99">
        <f t="shared" si="21"/>
        <v>0</v>
      </c>
    </row>
    <row r="167" spans="1:63" s="2" customFormat="1" ht="16.350000000000001" customHeight="1">
      <c r="A167" s="245"/>
      <c r="B167" s="27"/>
      <c r="C167" s="216" t="s">
        <v>1</v>
      </c>
      <c r="D167" s="216" t="s">
        <v>182</v>
      </c>
      <c r="E167" s="217" t="s">
        <v>1</v>
      </c>
      <c r="F167" s="218" t="s">
        <v>1</v>
      </c>
      <c r="G167" s="219" t="s">
        <v>1</v>
      </c>
      <c r="H167" s="220"/>
      <c r="I167" s="221"/>
      <c r="J167" s="222">
        <f t="shared" si="15"/>
        <v>0</v>
      </c>
      <c r="K167" s="197"/>
      <c r="L167" s="28"/>
      <c r="M167" s="223" t="s">
        <v>1</v>
      </c>
      <c r="N167" s="224" t="s">
        <v>43</v>
      </c>
      <c r="O167" s="56"/>
      <c r="P167" s="56"/>
      <c r="Q167" s="56"/>
      <c r="R167" s="56"/>
      <c r="S167" s="56"/>
      <c r="T167" s="57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T167" s="14" t="s">
        <v>265</v>
      </c>
      <c r="AU167" s="14" t="s">
        <v>84</v>
      </c>
      <c r="AY167" s="14" t="s">
        <v>265</v>
      </c>
      <c r="BE167" s="99">
        <f t="shared" si="16"/>
        <v>0</v>
      </c>
      <c r="BF167" s="99">
        <f t="shared" si="17"/>
        <v>0</v>
      </c>
      <c r="BG167" s="99">
        <f t="shared" si="18"/>
        <v>0</v>
      </c>
      <c r="BH167" s="99">
        <f t="shared" si="19"/>
        <v>0</v>
      </c>
      <c r="BI167" s="99">
        <f t="shared" si="20"/>
        <v>0</v>
      </c>
      <c r="BJ167" s="14" t="s">
        <v>90</v>
      </c>
      <c r="BK167" s="99">
        <f t="shared" si="21"/>
        <v>0</v>
      </c>
    </row>
    <row r="168" spans="1:63" s="2" customFormat="1" ht="16.350000000000001" customHeight="1">
      <c r="A168" s="245"/>
      <c r="B168" s="27"/>
      <c r="C168" s="216" t="s">
        <v>1</v>
      </c>
      <c r="D168" s="216" t="s">
        <v>182</v>
      </c>
      <c r="E168" s="217" t="s">
        <v>1</v>
      </c>
      <c r="F168" s="218" t="s">
        <v>1</v>
      </c>
      <c r="G168" s="219" t="s">
        <v>1</v>
      </c>
      <c r="H168" s="220"/>
      <c r="I168" s="221"/>
      <c r="J168" s="222">
        <f t="shared" si="15"/>
        <v>0</v>
      </c>
      <c r="K168" s="197"/>
      <c r="L168" s="28"/>
      <c r="M168" s="223" t="s">
        <v>1</v>
      </c>
      <c r="N168" s="224" t="s">
        <v>43</v>
      </c>
      <c r="O168" s="56"/>
      <c r="P168" s="56"/>
      <c r="Q168" s="56"/>
      <c r="R168" s="56"/>
      <c r="S168" s="56"/>
      <c r="T168" s="57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T168" s="14" t="s">
        <v>265</v>
      </c>
      <c r="AU168" s="14" t="s">
        <v>84</v>
      </c>
      <c r="AY168" s="14" t="s">
        <v>265</v>
      </c>
      <c r="BE168" s="99">
        <f t="shared" si="16"/>
        <v>0</v>
      </c>
      <c r="BF168" s="99">
        <f t="shared" si="17"/>
        <v>0</v>
      </c>
      <c r="BG168" s="99">
        <f t="shared" si="18"/>
        <v>0</v>
      </c>
      <c r="BH168" s="99">
        <f t="shared" si="19"/>
        <v>0</v>
      </c>
      <c r="BI168" s="99">
        <f t="shared" si="20"/>
        <v>0</v>
      </c>
      <c r="BJ168" s="14" t="s">
        <v>90</v>
      </c>
      <c r="BK168" s="99">
        <f t="shared" si="21"/>
        <v>0</v>
      </c>
    </row>
    <row r="169" spans="1:63" s="2" customFormat="1" ht="16.350000000000001" customHeight="1">
      <c r="A169" s="245"/>
      <c r="B169" s="27"/>
      <c r="C169" s="216" t="s">
        <v>1</v>
      </c>
      <c r="D169" s="216" t="s">
        <v>182</v>
      </c>
      <c r="E169" s="217" t="s">
        <v>1</v>
      </c>
      <c r="F169" s="218" t="s">
        <v>1</v>
      </c>
      <c r="G169" s="219" t="s">
        <v>1</v>
      </c>
      <c r="H169" s="220"/>
      <c r="I169" s="221"/>
      <c r="J169" s="222">
        <f t="shared" si="15"/>
        <v>0</v>
      </c>
      <c r="K169" s="197"/>
      <c r="L169" s="28"/>
      <c r="M169" s="223" t="s">
        <v>1</v>
      </c>
      <c r="N169" s="224" t="s">
        <v>43</v>
      </c>
      <c r="O169" s="56"/>
      <c r="P169" s="56"/>
      <c r="Q169" s="56"/>
      <c r="R169" s="56"/>
      <c r="S169" s="56"/>
      <c r="T169" s="57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T169" s="14" t="s">
        <v>265</v>
      </c>
      <c r="AU169" s="14" t="s">
        <v>84</v>
      </c>
      <c r="AY169" s="14" t="s">
        <v>265</v>
      </c>
      <c r="BE169" s="99">
        <f t="shared" si="16"/>
        <v>0</v>
      </c>
      <c r="BF169" s="99">
        <f t="shared" si="17"/>
        <v>0</v>
      </c>
      <c r="BG169" s="99">
        <f t="shared" si="18"/>
        <v>0</v>
      </c>
      <c r="BH169" s="99">
        <f t="shared" si="19"/>
        <v>0</v>
      </c>
      <c r="BI169" s="99">
        <f t="shared" si="20"/>
        <v>0</v>
      </c>
      <c r="BJ169" s="14" t="s">
        <v>90</v>
      </c>
      <c r="BK169" s="99">
        <f t="shared" si="21"/>
        <v>0</v>
      </c>
    </row>
    <row r="170" spans="1:63" s="2" customFormat="1" ht="16.350000000000001" customHeight="1">
      <c r="A170" s="245"/>
      <c r="B170" s="27"/>
      <c r="C170" s="216" t="s">
        <v>1</v>
      </c>
      <c r="D170" s="216" t="s">
        <v>182</v>
      </c>
      <c r="E170" s="217" t="s">
        <v>1</v>
      </c>
      <c r="F170" s="218" t="s">
        <v>1</v>
      </c>
      <c r="G170" s="219" t="s">
        <v>1</v>
      </c>
      <c r="H170" s="220"/>
      <c r="I170" s="221"/>
      <c r="J170" s="222">
        <f t="shared" si="15"/>
        <v>0</v>
      </c>
      <c r="K170" s="197"/>
      <c r="L170" s="28"/>
      <c r="M170" s="223" t="s">
        <v>1</v>
      </c>
      <c r="N170" s="224" t="s">
        <v>43</v>
      </c>
      <c r="O170" s="56"/>
      <c r="P170" s="56"/>
      <c r="Q170" s="56"/>
      <c r="R170" s="56"/>
      <c r="S170" s="56"/>
      <c r="T170" s="57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T170" s="14" t="s">
        <v>265</v>
      </c>
      <c r="AU170" s="14" t="s">
        <v>84</v>
      </c>
      <c r="AY170" s="14" t="s">
        <v>265</v>
      </c>
      <c r="BE170" s="99">
        <f t="shared" si="16"/>
        <v>0</v>
      </c>
      <c r="BF170" s="99">
        <f t="shared" si="17"/>
        <v>0</v>
      </c>
      <c r="BG170" s="99">
        <f t="shared" si="18"/>
        <v>0</v>
      </c>
      <c r="BH170" s="99">
        <f t="shared" si="19"/>
        <v>0</v>
      </c>
      <c r="BI170" s="99">
        <f t="shared" si="20"/>
        <v>0</v>
      </c>
      <c r="BJ170" s="14" t="s">
        <v>90</v>
      </c>
      <c r="BK170" s="99">
        <f t="shared" si="21"/>
        <v>0</v>
      </c>
    </row>
    <row r="171" spans="1:63" s="2" customFormat="1" ht="16.350000000000001" customHeight="1">
      <c r="A171" s="245"/>
      <c r="B171" s="27"/>
      <c r="C171" s="216" t="s">
        <v>1</v>
      </c>
      <c r="D171" s="216" t="s">
        <v>182</v>
      </c>
      <c r="E171" s="217" t="s">
        <v>1</v>
      </c>
      <c r="F171" s="218" t="s">
        <v>1</v>
      </c>
      <c r="G171" s="219" t="s">
        <v>1</v>
      </c>
      <c r="H171" s="220"/>
      <c r="I171" s="221"/>
      <c r="J171" s="222">
        <f t="shared" si="15"/>
        <v>0</v>
      </c>
      <c r="K171" s="197"/>
      <c r="L171" s="28"/>
      <c r="M171" s="223" t="s">
        <v>1</v>
      </c>
      <c r="N171" s="224" t="s">
        <v>43</v>
      </c>
      <c r="O171" s="56"/>
      <c r="P171" s="56"/>
      <c r="Q171" s="56"/>
      <c r="R171" s="56"/>
      <c r="S171" s="56"/>
      <c r="T171" s="57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T171" s="14" t="s">
        <v>265</v>
      </c>
      <c r="AU171" s="14" t="s">
        <v>84</v>
      </c>
      <c r="AY171" s="14" t="s">
        <v>265</v>
      </c>
      <c r="BE171" s="99">
        <f t="shared" si="16"/>
        <v>0</v>
      </c>
      <c r="BF171" s="99">
        <f t="shared" si="17"/>
        <v>0</v>
      </c>
      <c r="BG171" s="99">
        <f t="shared" si="18"/>
        <v>0</v>
      </c>
      <c r="BH171" s="99">
        <f t="shared" si="19"/>
        <v>0</v>
      </c>
      <c r="BI171" s="99">
        <f t="shared" si="20"/>
        <v>0</v>
      </c>
      <c r="BJ171" s="14" t="s">
        <v>90</v>
      </c>
      <c r="BK171" s="99">
        <f t="shared" si="21"/>
        <v>0</v>
      </c>
    </row>
    <row r="172" spans="1:63" s="2" customFormat="1" ht="16.350000000000001" customHeight="1">
      <c r="A172" s="245"/>
      <c r="B172" s="27"/>
      <c r="C172" s="216" t="s">
        <v>1</v>
      </c>
      <c r="D172" s="216" t="s">
        <v>182</v>
      </c>
      <c r="E172" s="217" t="s">
        <v>1</v>
      </c>
      <c r="F172" s="218" t="s">
        <v>1</v>
      </c>
      <c r="G172" s="219" t="s">
        <v>1</v>
      </c>
      <c r="H172" s="220"/>
      <c r="I172" s="221"/>
      <c r="J172" s="222">
        <f t="shared" si="15"/>
        <v>0</v>
      </c>
      <c r="K172" s="197"/>
      <c r="L172" s="28"/>
      <c r="M172" s="223" t="s">
        <v>1</v>
      </c>
      <c r="N172" s="224" t="s">
        <v>43</v>
      </c>
      <c r="O172" s="56"/>
      <c r="P172" s="56"/>
      <c r="Q172" s="56"/>
      <c r="R172" s="56"/>
      <c r="S172" s="56"/>
      <c r="T172" s="57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T172" s="14" t="s">
        <v>265</v>
      </c>
      <c r="AU172" s="14" t="s">
        <v>84</v>
      </c>
      <c r="AY172" s="14" t="s">
        <v>265</v>
      </c>
      <c r="BE172" s="99">
        <f t="shared" si="16"/>
        <v>0</v>
      </c>
      <c r="BF172" s="99">
        <f t="shared" si="17"/>
        <v>0</v>
      </c>
      <c r="BG172" s="99">
        <f t="shared" si="18"/>
        <v>0</v>
      </c>
      <c r="BH172" s="99">
        <f t="shared" si="19"/>
        <v>0</v>
      </c>
      <c r="BI172" s="99">
        <f t="shared" si="20"/>
        <v>0</v>
      </c>
      <c r="BJ172" s="14" t="s">
        <v>90</v>
      </c>
      <c r="BK172" s="99">
        <f t="shared" si="21"/>
        <v>0</v>
      </c>
    </row>
    <row r="173" spans="1:63" s="2" customFormat="1" ht="16.350000000000001" customHeight="1">
      <c r="A173" s="245"/>
      <c r="B173" s="27"/>
      <c r="C173" s="216" t="s">
        <v>1</v>
      </c>
      <c r="D173" s="216" t="s">
        <v>182</v>
      </c>
      <c r="E173" s="217" t="s">
        <v>1</v>
      </c>
      <c r="F173" s="218" t="s">
        <v>1</v>
      </c>
      <c r="G173" s="219" t="s">
        <v>1</v>
      </c>
      <c r="H173" s="220"/>
      <c r="I173" s="221"/>
      <c r="J173" s="222">
        <f t="shared" si="15"/>
        <v>0</v>
      </c>
      <c r="K173" s="197"/>
      <c r="L173" s="28"/>
      <c r="M173" s="223" t="s">
        <v>1</v>
      </c>
      <c r="N173" s="224" t="s">
        <v>43</v>
      </c>
      <c r="O173" s="56"/>
      <c r="P173" s="56"/>
      <c r="Q173" s="56"/>
      <c r="R173" s="56"/>
      <c r="S173" s="56"/>
      <c r="T173" s="57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T173" s="14" t="s">
        <v>265</v>
      </c>
      <c r="AU173" s="14" t="s">
        <v>84</v>
      </c>
      <c r="AY173" s="14" t="s">
        <v>265</v>
      </c>
      <c r="BE173" s="99">
        <f t="shared" si="16"/>
        <v>0</v>
      </c>
      <c r="BF173" s="99">
        <f t="shared" si="17"/>
        <v>0</v>
      </c>
      <c r="BG173" s="99">
        <f t="shared" si="18"/>
        <v>0</v>
      </c>
      <c r="BH173" s="99">
        <f t="shared" si="19"/>
        <v>0</v>
      </c>
      <c r="BI173" s="99">
        <f t="shared" si="20"/>
        <v>0</v>
      </c>
      <c r="BJ173" s="14" t="s">
        <v>90</v>
      </c>
      <c r="BK173" s="99">
        <f t="shared" si="21"/>
        <v>0</v>
      </c>
    </row>
    <row r="174" spans="1:63" s="2" customFormat="1" ht="16.350000000000001" customHeight="1">
      <c r="A174" s="245"/>
      <c r="B174" s="27"/>
      <c r="C174" s="216" t="s">
        <v>1</v>
      </c>
      <c r="D174" s="216" t="s">
        <v>182</v>
      </c>
      <c r="E174" s="217" t="s">
        <v>1</v>
      </c>
      <c r="F174" s="218" t="s">
        <v>1</v>
      </c>
      <c r="G174" s="219" t="s">
        <v>1</v>
      </c>
      <c r="H174" s="220"/>
      <c r="I174" s="221"/>
      <c r="J174" s="222">
        <f t="shared" si="15"/>
        <v>0</v>
      </c>
      <c r="K174" s="197"/>
      <c r="L174" s="28"/>
      <c r="M174" s="223" t="s">
        <v>1</v>
      </c>
      <c r="N174" s="224" t="s">
        <v>43</v>
      </c>
      <c r="O174" s="56"/>
      <c r="P174" s="56"/>
      <c r="Q174" s="56"/>
      <c r="R174" s="56"/>
      <c r="S174" s="56"/>
      <c r="T174" s="57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T174" s="14" t="s">
        <v>265</v>
      </c>
      <c r="AU174" s="14" t="s">
        <v>84</v>
      </c>
      <c r="AY174" s="14" t="s">
        <v>265</v>
      </c>
      <c r="BE174" s="99">
        <f t="shared" si="16"/>
        <v>0</v>
      </c>
      <c r="BF174" s="99">
        <f t="shared" si="17"/>
        <v>0</v>
      </c>
      <c r="BG174" s="99">
        <f t="shared" si="18"/>
        <v>0</v>
      </c>
      <c r="BH174" s="99">
        <f t="shared" si="19"/>
        <v>0</v>
      </c>
      <c r="BI174" s="99">
        <f t="shared" si="20"/>
        <v>0</v>
      </c>
      <c r="BJ174" s="14" t="s">
        <v>90</v>
      </c>
      <c r="BK174" s="99">
        <f t="shared" si="21"/>
        <v>0</v>
      </c>
    </row>
    <row r="175" spans="1:63" s="2" customFormat="1" ht="16.350000000000001" customHeight="1">
      <c r="A175" s="245"/>
      <c r="B175" s="27"/>
      <c r="C175" s="216" t="s">
        <v>1</v>
      </c>
      <c r="D175" s="216" t="s">
        <v>182</v>
      </c>
      <c r="E175" s="217" t="s">
        <v>1</v>
      </c>
      <c r="F175" s="218" t="s">
        <v>1</v>
      </c>
      <c r="G175" s="219" t="s">
        <v>1</v>
      </c>
      <c r="H175" s="220"/>
      <c r="I175" s="221"/>
      <c r="J175" s="222">
        <f t="shared" si="15"/>
        <v>0</v>
      </c>
      <c r="K175" s="197"/>
      <c r="L175" s="28"/>
      <c r="M175" s="223" t="s">
        <v>1</v>
      </c>
      <c r="N175" s="224" t="s">
        <v>43</v>
      </c>
      <c r="O175" s="56"/>
      <c r="P175" s="56"/>
      <c r="Q175" s="56"/>
      <c r="R175" s="56"/>
      <c r="S175" s="56"/>
      <c r="T175" s="57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T175" s="14" t="s">
        <v>265</v>
      </c>
      <c r="AU175" s="14" t="s">
        <v>84</v>
      </c>
      <c r="AY175" s="14" t="s">
        <v>265</v>
      </c>
      <c r="BE175" s="99">
        <f t="shared" si="16"/>
        <v>0</v>
      </c>
      <c r="BF175" s="99">
        <f t="shared" si="17"/>
        <v>0</v>
      </c>
      <c r="BG175" s="99">
        <f t="shared" si="18"/>
        <v>0</v>
      </c>
      <c r="BH175" s="99">
        <f t="shared" si="19"/>
        <v>0</v>
      </c>
      <c r="BI175" s="99">
        <f t="shared" si="20"/>
        <v>0</v>
      </c>
      <c r="BJ175" s="14" t="s">
        <v>90</v>
      </c>
      <c r="BK175" s="99">
        <f t="shared" si="21"/>
        <v>0</v>
      </c>
    </row>
    <row r="176" spans="1:63" s="2" customFormat="1" ht="16.350000000000001" customHeight="1">
      <c r="A176" s="245"/>
      <c r="B176" s="27"/>
      <c r="C176" s="216" t="s">
        <v>1</v>
      </c>
      <c r="D176" s="216" t="s">
        <v>182</v>
      </c>
      <c r="E176" s="217" t="s">
        <v>1</v>
      </c>
      <c r="F176" s="218" t="s">
        <v>1</v>
      </c>
      <c r="G176" s="219" t="s">
        <v>1</v>
      </c>
      <c r="H176" s="220"/>
      <c r="I176" s="221"/>
      <c r="J176" s="222">
        <f t="shared" si="15"/>
        <v>0</v>
      </c>
      <c r="K176" s="197"/>
      <c r="L176" s="28"/>
      <c r="M176" s="223" t="s">
        <v>1</v>
      </c>
      <c r="N176" s="224" t="s">
        <v>43</v>
      </c>
      <c r="O176" s="56"/>
      <c r="P176" s="56"/>
      <c r="Q176" s="56"/>
      <c r="R176" s="56"/>
      <c r="S176" s="56"/>
      <c r="T176" s="57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T176" s="14" t="s">
        <v>265</v>
      </c>
      <c r="AU176" s="14" t="s">
        <v>84</v>
      </c>
      <c r="AY176" s="14" t="s">
        <v>265</v>
      </c>
      <c r="BE176" s="99">
        <f t="shared" si="16"/>
        <v>0</v>
      </c>
      <c r="BF176" s="99">
        <f t="shared" si="17"/>
        <v>0</v>
      </c>
      <c r="BG176" s="99">
        <f t="shared" si="18"/>
        <v>0</v>
      </c>
      <c r="BH176" s="99">
        <f t="shared" si="19"/>
        <v>0</v>
      </c>
      <c r="BI176" s="99">
        <f t="shared" si="20"/>
        <v>0</v>
      </c>
      <c r="BJ176" s="14" t="s">
        <v>90</v>
      </c>
      <c r="BK176" s="99">
        <f t="shared" si="21"/>
        <v>0</v>
      </c>
    </row>
    <row r="177" spans="1:63" s="2" customFormat="1" ht="16.350000000000001" customHeight="1">
      <c r="A177" s="245"/>
      <c r="B177" s="27"/>
      <c r="C177" s="216" t="s">
        <v>1</v>
      </c>
      <c r="D177" s="216" t="s">
        <v>182</v>
      </c>
      <c r="E177" s="217" t="s">
        <v>1</v>
      </c>
      <c r="F177" s="218" t="s">
        <v>1</v>
      </c>
      <c r="G177" s="219" t="s">
        <v>1</v>
      </c>
      <c r="H177" s="220"/>
      <c r="I177" s="221"/>
      <c r="J177" s="222">
        <f t="shared" si="15"/>
        <v>0</v>
      </c>
      <c r="K177" s="197"/>
      <c r="L177" s="28"/>
      <c r="M177" s="223" t="s">
        <v>1</v>
      </c>
      <c r="N177" s="224" t="s">
        <v>43</v>
      </c>
      <c r="O177" s="56"/>
      <c r="P177" s="56"/>
      <c r="Q177" s="56"/>
      <c r="R177" s="56"/>
      <c r="S177" s="56"/>
      <c r="T177" s="57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T177" s="14" t="s">
        <v>265</v>
      </c>
      <c r="AU177" s="14" t="s">
        <v>84</v>
      </c>
      <c r="AY177" s="14" t="s">
        <v>265</v>
      </c>
      <c r="BE177" s="99">
        <f t="shared" si="16"/>
        <v>0</v>
      </c>
      <c r="BF177" s="99">
        <f t="shared" si="17"/>
        <v>0</v>
      </c>
      <c r="BG177" s="99">
        <f t="shared" si="18"/>
        <v>0</v>
      </c>
      <c r="BH177" s="99">
        <f t="shared" si="19"/>
        <v>0</v>
      </c>
      <c r="BI177" s="99">
        <f t="shared" si="20"/>
        <v>0</v>
      </c>
      <c r="BJ177" s="14" t="s">
        <v>90</v>
      </c>
      <c r="BK177" s="99">
        <f t="shared" si="21"/>
        <v>0</v>
      </c>
    </row>
    <row r="178" spans="1:63" s="2" customFormat="1" ht="16.350000000000001" customHeight="1">
      <c r="A178" s="245"/>
      <c r="B178" s="27"/>
      <c r="C178" s="216" t="s">
        <v>1</v>
      </c>
      <c r="D178" s="216" t="s">
        <v>182</v>
      </c>
      <c r="E178" s="217" t="s">
        <v>1</v>
      </c>
      <c r="F178" s="218" t="s">
        <v>1</v>
      </c>
      <c r="G178" s="219" t="s">
        <v>1</v>
      </c>
      <c r="H178" s="220"/>
      <c r="I178" s="221"/>
      <c r="J178" s="222">
        <f t="shared" si="15"/>
        <v>0</v>
      </c>
      <c r="K178" s="197"/>
      <c r="L178" s="28"/>
      <c r="M178" s="223" t="s">
        <v>1</v>
      </c>
      <c r="N178" s="224" t="s">
        <v>43</v>
      </c>
      <c r="O178" s="56"/>
      <c r="P178" s="56"/>
      <c r="Q178" s="56"/>
      <c r="R178" s="56"/>
      <c r="S178" s="56"/>
      <c r="T178" s="57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T178" s="14" t="s">
        <v>265</v>
      </c>
      <c r="AU178" s="14" t="s">
        <v>84</v>
      </c>
      <c r="AY178" s="14" t="s">
        <v>265</v>
      </c>
      <c r="BE178" s="99">
        <f t="shared" si="16"/>
        <v>0</v>
      </c>
      <c r="BF178" s="99">
        <f t="shared" si="17"/>
        <v>0</v>
      </c>
      <c r="BG178" s="99">
        <f t="shared" si="18"/>
        <v>0</v>
      </c>
      <c r="BH178" s="99">
        <f t="shared" si="19"/>
        <v>0</v>
      </c>
      <c r="BI178" s="99">
        <f t="shared" si="20"/>
        <v>0</v>
      </c>
      <c r="BJ178" s="14" t="s">
        <v>90</v>
      </c>
      <c r="BK178" s="99">
        <f t="shared" si="21"/>
        <v>0</v>
      </c>
    </row>
    <row r="179" spans="1:63" s="2" customFormat="1" ht="16.350000000000001" customHeight="1">
      <c r="A179" s="245"/>
      <c r="B179" s="27"/>
      <c r="C179" s="216" t="s">
        <v>1</v>
      </c>
      <c r="D179" s="216" t="s">
        <v>182</v>
      </c>
      <c r="E179" s="217" t="s">
        <v>1</v>
      </c>
      <c r="F179" s="218" t="s">
        <v>1</v>
      </c>
      <c r="G179" s="219" t="s">
        <v>1</v>
      </c>
      <c r="H179" s="220"/>
      <c r="I179" s="221"/>
      <c r="J179" s="222">
        <f t="shared" si="15"/>
        <v>0</v>
      </c>
      <c r="K179" s="197"/>
      <c r="L179" s="28"/>
      <c r="M179" s="223" t="s">
        <v>1</v>
      </c>
      <c r="N179" s="224" t="s">
        <v>43</v>
      </c>
      <c r="O179" s="56"/>
      <c r="P179" s="56"/>
      <c r="Q179" s="56"/>
      <c r="R179" s="56"/>
      <c r="S179" s="56"/>
      <c r="T179" s="57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T179" s="14" t="s">
        <v>265</v>
      </c>
      <c r="AU179" s="14" t="s">
        <v>84</v>
      </c>
      <c r="AY179" s="14" t="s">
        <v>265</v>
      </c>
      <c r="BE179" s="99">
        <f t="shared" si="16"/>
        <v>0</v>
      </c>
      <c r="BF179" s="99">
        <f t="shared" si="17"/>
        <v>0</v>
      </c>
      <c r="BG179" s="99">
        <f t="shared" si="18"/>
        <v>0</v>
      </c>
      <c r="BH179" s="99">
        <f t="shared" si="19"/>
        <v>0</v>
      </c>
      <c r="BI179" s="99">
        <f t="shared" si="20"/>
        <v>0</v>
      </c>
      <c r="BJ179" s="14" t="s">
        <v>90</v>
      </c>
      <c r="BK179" s="99">
        <f t="shared" si="21"/>
        <v>0</v>
      </c>
    </row>
    <row r="180" spans="1:63" s="2" customFormat="1" ht="16.350000000000001" customHeight="1">
      <c r="A180" s="245"/>
      <c r="B180" s="27"/>
      <c r="C180" s="216" t="s">
        <v>1</v>
      </c>
      <c r="D180" s="216" t="s">
        <v>182</v>
      </c>
      <c r="E180" s="217" t="s">
        <v>1</v>
      </c>
      <c r="F180" s="218" t="s">
        <v>1</v>
      </c>
      <c r="G180" s="219" t="s">
        <v>1</v>
      </c>
      <c r="H180" s="220"/>
      <c r="I180" s="221"/>
      <c r="J180" s="222">
        <f t="shared" si="15"/>
        <v>0</v>
      </c>
      <c r="K180" s="197"/>
      <c r="L180" s="28"/>
      <c r="M180" s="223" t="s">
        <v>1</v>
      </c>
      <c r="N180" s="224" t="s">
        <v>43</v>
      </c>
      <c r="O180" s="56"/>
      <c r="P180" s="56"/>
      <c r="Q180" s="56"/>
      <c r="R180" s="56"/>
      <c r="S180" s="56"/>
      <c r="T180" s="57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T180" s="14" t="s">
        <v>265</v>
      </c>
      <c r="AU180" s="14" t="s">
        <v>84</v>
      </c>
      <c r="AY180" s="14" t="s">
        <v>265</v>
      </c>
      <c r="BE180" s="99">
        <f t="shared" si="16"/>
        <v>0</v>
      </c>
      <c r="BF180" s="99">
        <f t="shared" si="17"/>
        <v>0</v>
      </c>
      <c r="BG180" s="99">
        <f t="shared" si="18"/>
        <v>0</v>
      </c>
      <c r="BH180" s="99">
        <f t="shared" si="19"/>
        <v>0</v>
      </c>
      <c r="BI180" s="99">
        <f t="shared" si="20"/>
        <v>0</v>
      </c>
      <c r="BJ180" s="14" t="s">
        <v>90</v>
      </c>
      <c r="BK180" s="99">
        <f t="shared" si="21"/>
        <v>0</v>
      </c>
    </row>
    <row r="181" spans="1:63" s="2" customFormat="1" ht="16.350000000000001" customHeight="1">
      <c r="A181" s="245"/>
      <c r="B181" s="27"/>
      <c r="C181" s="216" t="s">
        <v>1</v>
      </c>
      <c r="D181" s="216" t="s">
        <v>182</v>
      </c>
      <c r="E181" s="217" t="s">
        <v>1</v>
      </c>
      <c r="F181" s="218" t="s">
        <v>1</v>
      </c>
      <c r="G181" s="219" t="s">
        <v>1</v>
      </c>
      <c r="H181" s="220"/>
      <c r="I181" s="221"/>
      <c r="J181" s="222">
        <f t="shared" si="15"/>
        <v>0</v>
      </c>
      <c r="K181" s="197"/>
      <c r="L181" s="28"/>
      <c r="M181" s="223" t="s">
        <v>1</v>
      </c>
      <c r="N181" s="224" t="s">
        <v>43</v>
      </c>
      <c r="O181" s="225"/>
      <c r="P181" s="225"/>
      <c r="Q181" s="225"/>
      <c r="R181" s="225"/>
      <c r="S181" s="225"/>
      <c r="T181" s="226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T181" s="14" t="s">
        <v>265</v>
      </c>
      <c r="AU181" s="14" t="s">
        <v>84</v>
      </c>
      <c r="AY181" s="14" t="s">
        <v>265</v>
      </c>
      <c r="BE181" s="99">
        <f t="shared" si="16"/>
        <v>0</v>
      </c>
      <c r="BF181" s="99">
        <f t="shared" si="17"/>
        <v>0</v>
      </c>
      <c r="BG181" s="99">
        <f t="shared" si="18"/>
        <v>0</v>
      </c>
      <c r="BH181" s="99">
        <f t="shared" si="19"/>
        <v>0</v>
      </c>
      <c r="BI181" s="99">
        <f t="shared" si="20"/>
        <v>0</v>
      </c>
      <c r="BJ181" s="14" t="s">
        <v>90</v>
      </c>
      <c r="BK181" s="99">
        <f t="shared" si="21"/>
        <v>0</v>
      </c>
    </row>
    <row r="182" spans="1:63" s="2" customFormat="1" ht="6.95" customHeight="1">
      <c r="A182" s="245"/>
      <c r="B182" s="42"/>
      <c r="C182" s="43"/>
      <c r="D182" s="43"/>
      <c r="E182" s="43"/>
      <c r="F182" s="43"/>
      <c r="G182" s="43"/>
      <c r="H182" s="43"/>
      <c r="I182" s="43"/>
      <c r="J182" s="43"/>
      <c r="K182" s="43"/>
      <c r="L182" s="28"/>
      <c r="M182" s="245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</row>
  </sheetData>
  <sheetProtection algorithmName="SHA-512" hashValue="i8Mor0IB51P6KapeT+5coxzNoiBjNvFIjDCR+jMOyDPoD2MZSKIug2v5+qCwZkhbq+9baFxF4UZF7XMIYM5+Hw==" saltValue="JsI/GSiQ8OS68wHfEJ5XVwJPy2Lhq2oM10nO4ZWyuyN/SPRbIZgxO7l9oT3YzATGgNXpHkL9cnd9RZYxcfJ6zQ==" spinCount="100000" sheet="1" objects="1" scenarios="1" formatColumns="0" formatRows="0" autoFilter="0"/>
  <autoFilter ref="C135:K181" xr:uid="{00000000-0009-0000-0000-00000A000000}"/>
  <mergeCells count="17">
    <mergeCell ref="E11:H11"/>
    <mergeCell ref="E20:H20"/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</mergeCells>
  <dataValidations count="2">
    <dataValidation type="list" allowBlank="1" showInputMessage="1" showErrorMessage="1" error="Povolené sú hodnoty K, M." sqref="D162:D182" xr:uid="{00000000-0002-0000-0A00-000000000000}">
      <formula1>"K, M"</formula1>
    </dataValidation>
    <dataValidation type="list" allowBlank="1" showInputMessage="1" showErrorMessage="1" error="Povolené sú hodnoty základná, znížená, nulová." sqref="N162:N182" xr:uid="{00000000-0002-0000-0A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98"/>
  <sheetViews>
    <sheetView showGridLines="0" topLeftCell="A99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4" t="s">
        <v>121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7"/>
      <c r="AT3" s="14" t="s">
        <v>77</v>
      </c>
    </row>
    <row r="4" spans="1:46" s="1" customFormat="1" ht="24.95" customHeight="1">
      <c r="B4" s="17"/>
      <c r="D4" s="106" t="s">
        <v>138</v>
      </c>
      <c r="L4" s="17"/>
      <c r="M4" s="107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4" t="s">
        <v>15</v>
      </c>
      <c r="L6" s="17"/>
    </row>
    <row r="7" spans="1:46" s="1" customFormat="1" ht="16.5" customHeight="1">
      <c r="B7" s="17"/>
      <c r="E7" s="304" t="str">
        <f>'Rekapitulácia stavby'!K6</f>
        <v>Park Dunajská - Bratislava ( rev. 1 )</v>
      </c>
      <c r="F7" s="305"/>
      <c r="G7" s="305"/>
      <c r="H7" s="305"/>
      <c r="L7" s="17"/>
    </row>
    <row r="8" spans="1:46" s="1" customFormat="1" ht="12" customHeight="1">
      <c r="B8" s="17"/>
      <c r="D8" s="244" t="s">
        <v>139</v>
      </c>
      <c r="L8" s="17"/>
    </row>
    <row r="9" spans="1:46" s="2" customFormat="1" ht="16.5" customHeight="1">
      <c r="A9" s="245"/>
      <c r="B9" s="28"/>
      <c r="C9" s="245"/>
      <c r="D9" s="245"/>
      <c r="E9" s="304" t="s">
        <v>140</v>
      </c>
      <c r="F9" s="306"/>
      <c r="G9" s="306"/>
      <c r="H9" s="306"/>
      <c r="I9" s="245"/>
      <c r="J9" s="245"/>
      <c r="K9" s="245"/>
      <c r="L9" s="39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</row>
    <row r="10" spans="1:46" s="2" customFormat="1" ht="12" customHeight="1">
      <c r="A10" s="245"/>
      <c r="B10" s="28"/>
      <c r="C10" s="245"/>
      <c r="D10" s="244" t="s">
        <v>141</v>
      </c>
      <c r="E10" s="245"/>
      <c r="F10" s="245"/>
      <c r="G10" s="245"/>
      <c r="H10" s="245"/>
      <c r="I10" s="245"/>
      <c r="J10" s="245"/>
      <c r="K10" s="245"/>
      <c r="L10" s="39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</row>
    <row r="11" spans="1:46" s="2" customFormat="1" ht="16.5" customHeight="1">
      <c r="A11" s="245"/>
      <c r="B11" s="28"/>
      <c r="C11" s="245"/>
      <c r="D11" s="245"/>
      <c r="E11" s="307" t="s">
        <v>868</v>
      </c>
      <c r="F11" s="306"/>
      <c r="G11" s="306"/>
      <c r="H11" s="306"/>
      <c r="I11" s="245"/>
      <c r="J11" s="245"/>
      <c r="K11" s="245"/>
      <c r="L11" s="39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</row>
    <row r="12" spans="1:46" s="2" customFormat="1">
      <c r="A12" s="245"/>
      <c r="B12" s="28"/>
      <c r="C12" s="245"/>
      <c r="D12" s="245"/>
      <c r="E12" s="245"/>
      <c r="F12" s="245"/>
      <c r="G12" s="245"/>
      <c r="H12" s="245"/>
      <c r="I12" s="245"/>
      <c r="J12" s="245"/>
      <c r="K12" s="245"/>
      <c r="L12" s="39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</row>
    <row r="13" spans="1:46" s="2" customFormat="1" ht="12" customHeight="1">
      <c r="A13" s="245"/>
      <c r="B13" s="28"/>
      <c r="C13" s="245"/>
      <c r="D13" s="244" t="s">
        <v>17</v>
      </c>
      <c r="E13" s="245"/>
      <c r="F13" s="247" t="s">
        <v>1</v>
      </c>
      <c r="G13" s="245"/>
      <c r="H13" s="245"/>
      <c r="I13" s="244" t="s">
        <v>18</v>
      </c>
      <c r="J13" s="247" t="s">
        <v>1</v>
      </c>
      <c r="K13" s="245"/>
      <c r="L13" s="39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</row>
    <row r="14" spans="1:46" s="2" customFormat="1" ht="12" customHeight="1">
      <c r="A14" s="245"/>
      <c r="B14" s="28"/>
      <c r="C14" s="245"/>
      <c r="D14" s="244" t="s">
        <v>19</v>
      </c>
      <c r="E14" s="245"/>
      <c r="F14" s="247" t="s">
        <v>20</v>
      </c>
      <c r="G14" s="245"/>
      <c r="H14" s="245"/>
      <c r="I14" s="244" t="s">
        <v>21</v>
      </c>
      <c r="J14" s="108" t="str">
        <f>'Rekapitulácia stavby'!AN8</f>
        <v>8. 11. 2020</v>
      </c>
      <c r="K14" s="245"/>
      <c r="L14" s="39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</row>
    <row r="15" spans="1:46" s="2" customFormat="1" ht="10.9" customHeight="1">
      <c r="A15" s="245"/>
      <c r="B15" s="28"/>
      <c r="C15" s="245"/>
      <c r="D15" s="245"/>
      <c r="E15" s="245"/>
      <c r="F15" s="245"/>
      <c r="G15" s="245"/>
      <c r="H15" s="245"/>
      <c r="I15" s="245"/>
      <c r="J15" s="245"/>
      <c r="K15" s="245"/>
      <c r="L15" s="39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</row>
    <row r="16" spans="1:46" s="2" customFormat="1" ht="12" customHeight="1">
      <c r="A16" s="245"/>
      <c r="B16" s="28"/>
      <c r="C16" s="245"/>
      <c r="D16" s="244" t="s">
        <v>23</v>
      </c>
      <c r="E16" s="245"/>
      <c r="F16" s="245"/>
      <c r="G16" s="245"/>
      <c r="H16" s="245"/>
      <c r="I16" s="244" t="s">
        <v>24</v>
      </c>
      <c r="J16" s="247" t="s">
        <v>1</v>
      </c>
      <c r="K16" s="245"/>
      <c r="L16" s="39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</row>
    <row r="17" spans="1:31" s="2" customFormat="1" ht="18" customHeight="1">
      <c r="A17" s="245"/>
      <c r="B17" s="28"/>
      <c r="C17" s="245"/>
      <c r="D17" s="245"/>
      <c r="E17" s="247" t="s">
        <v>25</v>
      </c>
      <c r="F17" s="245"/>
      <c r="G17" s="245"/>
      <c r="H17" s="245"/>
      <c r="I17" s="244" t="s">
        <v>26</v>
      </c>
      <c r="J17" s="247" t="s">
        <v>1</v>
      </c>
      <c r="K17" s="245"/>
      <c r="L17" s="39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1" s="2" customFormat="1" ht="6.95" customHeight="1">
      <c r="A18" s="245"/>
      <c r="B18" s="28"/>
      <c r="C18" s="245"/>
      <c r="D18" s="245"/>
      <c r="E18" s="245"/>
      <c r="F18" s="245"/>
      <c r="G18" s="245"/>
      <c r="H18" s="245"/>
      <c r="I18" s="245"/>
      <c r="J18" s="245"/>
      <c r="K18" s="245"/>
      <c r="L18" s="39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</row>
    <row r="19" spans="1:31" s="2" customFormat="1" ht="12" customHeight="1">
      <c r="A19" s="245"/>
      <c r="B19" s="28"/>
      <c r="C19" s="245"/>
      <c r="D19" s="244" t="s">
        <v>27</v>
      </c>
      <c r="E19" s="245"/>
      <c r="F19" s="245"/>
      <c r="G19" s="245"/>
      <c r="H19" s="245"/>
      <c r="I19" s="244" t="s">
        <v>24</v>
      </c>
      <c r="J19" s="246" t="str">
        <f>'Rekapitulácia stavby'!AN13</f>
        <v>Vyplň údaj</v>
      </c>
      <c r="K19" s="245"/>
      <c r="L19" s="39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</row>
    <row r="20" spans="1:31" s="2" customFormat="1" ht="18" customHeight="1">
      <c r="A20" s="245"/>
      <c r="B20" s="28"/>
      <c r="C20" s="245"/>
      <c r="D20" s="245"/>
      <c r="E20" s="298" t="str">
        <f>'Rekapitulácia stavby'!E14</f>
        <v>Vyplň údaj</v>
      </c>
      <c r="F20" s="299"/>
      <c r="G20" s="299"/>
      <c r="H20" s="299"/>
      <c r="I20" s="244" t="s">
        <v>26</v>
      </c>
      <c r="J20" s="246" t="str">
        <f>'Rekapitulácia stavby'!AN14</f>
        <v>Vyplň údaj</v>
      </c>
      <c r="K20" s="245"/>
      <c r="L20" s="39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</row>
    <row r="21" spans="1:31" s="2" customFormat="1" ht="6.95" customHeight="1">
      <c r="A21" s="245"/>
      <c r="B21" s="28"/>
      <c r="C21" s="245"/>
      <c r="D21" s="245"/>
      <c r="E21" s="245"/>
      <c r="F21" s="245"/>
      <c r="G21" s="245"/>
      <c r="H21" s="245"/>
      <c r="I21" s="245"/>
      <c r="J21" s="245"/>
      <c r="K21" s="245"/>
      <c r="L21" s="39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</row>
    <row r="22" spans="1:31" s="2" customFormat="1" ht="12" customHeight="1">
      <c r="A22" s="245"/>
      <c r="B22" s="28"/>
      <c r="C22" s="245"/>
      <c r="D22" s="244" t="s">
        <v>29</v>
      </c>
      <c r="E22" s="245"/>
      <c r="F22" s="245"/>
      <c r="G22" s="245"/>
      <c r="H22" s="245"/>
      <c r="I22" s="244" t="s">
        <v>24</v>
      </c>
      <c r="J22" s="247" t="s">
        <v>1</v>
      </c>
      <c r="K22" s="245"/>
      <c r="L22" s="39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</row>
    <row r="23" spans="1:31" s="2" customFormat="1" ht="18" customHeight="1">
      <c r="A23" s="245"/>
      <c r="B23" s="28"/>
      <c r="C23" s="245"/>
      <c r="D23" s="245"/>
      <c r="E23" s="247" t="s">
        <v>30</v>
      </c>
      <c r="F23" s="245"/>
      <c r="G23" s="245"/>
      <c r="H23" s="245"/>
      <c r="I23" s="244" t="s">
        <v>26</v>
      </c>
      <c r="J23" s="247" t="s">
        <v>1</v>
      </c>
      <c r="K23" s="245"/>
      <c r="L23" s="39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</row>
    <row r="24" spans="1:31" s="2" customFormat="1" ht="6.95" customHeight="1">
      <c r="A24" s="245"/>
      <c r="B24" s="28"/>
      <c r="C24" s="245"/>
      <c r="D24" s="245"/>
      <c r="E24" s="245"/>
      <c r="F24" s="245"/>
      <c r="G24" s="245"/>
      <c r="H24" s="245"/>
      <c r="I24" s="245"/>
      <c r="J24" s="245"/>
      <c r="K24" s="245"/>
      <c r="L24" s="39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</row>
    <row r="25" spans="1:31" s="2" customFormat="1" ht="12" customHeight="1">
      <c r="A25" s="245"/>
      <c r="B25" s="28"/>
      <c r="C25" s="245"/>
      <c r="D25" s="244" t="s">
        <v>32</v>
      </c>
      <c r="E25" s="245"/>
      <c r="F25" s="245"/>
      <c r="G25" s="245"/>
      <c r="H25" s="245"/>
      <c r="I25" s="244" t="s">
        <v>24</v>
      </c>
      <c r="J25" s="247" t="s">
        <v>1</v>
      </c>
      <c r="K25" s="245"/>
      <c r="L25" s="39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</row>
    <row r="26" spans="1:31" s="2" customFormat="1" ht="18" customHeight="1">
      <c r="A26" s="245"/>
      <c r="B26" s="28"/>
      <c r="C26" s="245"/>
      <c r="D26" s="245"/>
      <c r="E26" s="247" t="s">
        <v>33</v>
      </c>
      <c r="F26" s="245"/>
      <c r="G26" s="245"/>
      <c r="H26" s="245"/>
      <c r="I26" s="244" t="s">
        <v>26</v>
      </c>
      <c r="J26" s="247" t="s">
        <v>1</v>
      </c>
      <c r="K26" s="245"/>
      <c r="L26" s="39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</row>
    <row r="27" spans="1:31" s="2" customFormat="1" ht="6.95" customHeight="1">
      <c r="A27" s="245"/>
      <c r="B27" s="28"/>
      <c r="C27" s="245"/>
      <c r="D27" s="245"/>
      <c r="E27" s="245"/>
      <c r="F27" s="245"/>
      <c r="G27" s="245"/>
      <c r="H27" s="245"/>
      <c r="I27" s="245"/>
      <c r="J27" s="245"/>
      <c r="K27" s="245"/>
      <c r="L27" s="39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</row>
    <row r="28" spans="1:31" s="2" customFormat="1" ht="12" customHeight="1">
      <c r="A28" s="245"/>
      <c r="B28" s="28"/>
      <c r="C28" s="245"/>
      <c r="D28" s="244" t="s">
        <v>34</v>
      </c>
      <c r="E28" s="245"/>
      <c r="F28" s="245"/>
      <c r="G28" s="245"/>
      <c r="H28" s="245"/>
      <c r="I28" s="245"/>
      <c r="J28" s="245"/>
      <c r="K28" s="245"/>
      <c r="L28" s="39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</row>
    <row r="29" spans="1:31" s="8" customFormat="1" ht="16.5" customHeight="1">
      <c r="A29" s="109"/>
      <c r="B29" s="110"/>
      <c r="C29" s="109"/>
      <c r="D29" s="109"/>
      <c r="E29" s="300" t="s">
        <v>1</v>
      </c>
      <c r="F29" s="300"/>
      <c r="G29" s="300"/>
      <c r="H29" s="300"/>
      <c r="I29" s="109"/>
      <c r="J29" s="109"/>
      <c r="K29" s="109"/>
      <c r="L29" s="111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</row>
    <row r="30" spans="1:31" s="2" customFormat="1" ht="6.95" customHeight="1">
      <c r="A30" s="245"/>
      <c r="B30" s="28"/>
      <c r="C30" s="245"/>
      <c r="D30" s="245"/>
      <c r="E30" s="245"/>
      <c r="F30" s="245"/>
      <c r="G30" s="245"/>
      <c r="H30" s="245"/>
      <c r="I30" s="245"/>
      <c r="J30" s="245"/>
      <c r="K30" s="245"/>
      <c r="L30" s="39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</row>
    <row r="31" spans="1:31" s="2" customFormat="1" ht="6.95" customHeight="1">
      <c r="A31" s="245"/>
      <c r="B31" s="28"/>
      <c r="C31" s="245"/>
      <c r="D31" s="112"/>
      <c r="E31" s="112"/>
      <c r="F31" s="112"/>
      <c r="G31" s="112"/>
      <c r="H31" s="112"/>
      <c r="I31" s="112"/>
      <c r="J31" s="112"/>
      <c r="K31" s="112"/>
      <c r="L31" s="39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</row>
    <row r="32" spans="1:31" s="2" customFormat="1" ht="14.45" customHeight="1">
      <c r="A32" s="245"/>
      <c r="B32" s="28"/>
      <c r="C32" s="245"/>
      <c r="D32" s="247" t="s">
        <v>143</v>
      </c>
      <c r="E32" s="245"/>
      <c r="F32" s="245"/>
      <c r="G32" s="245"/>
      <c r="H32" s="245"/>
      <c r="I32" s="245"/>
      <c r="J32" s="113">
        <f>J98</f>
        <v>0</v>
      </c>
      <c r="K32" s="245"/>
      <c r="L32" s="39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</row>
    <row r="33" spans="1:31" s="2" customFormat="1" ht="14.45" customHeight="1">
      <c r="A33" s="245"/>
      <c r="B33" s="28"/>
      <c r="C33" s="245"/>
      <c r="D33" s="114" t="s">
        <v>132</v>
      </c>
      <c r="E33" s="245"/>
      <c r="F33" s="245"/>
      <c r="G33" s="245"/>
      <c r="H33" s="245"/>
      <c r="I33" s="245"/>
      <c r="J33" s="113">
        <f>J107</f>
        <v>0</v>
      </c>
      <c r="K33" s="245"/>
      <c r="L33" s="39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</row>
    <row r="34" spans="1:31" s="2" customFormat="1" ht="25.35" customHeight="1">
      <c r="A34" s="245"/>
      <c r="B34" s="28"/>
      <c r="C34" s="245"/>
      <c r="D34" s="115" t="s">
        <v>37</v>
      </c>
      <c r="E34" s="245"/>
      <c r="F34" s="245"/>
      <c r="G34" s="245"/>
      <c r="H34" s="245"/>
      <c r="I34" s="245"/>
      <c r="J34" s="116">
        <f>ROUND(J32 + J33, 2)</f>
        <v>0</v>
      </c>
      <c r="K34" s="245"/>
      <c r="L34" s="39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</row>
    <row r="35" spans="1:31" s="2" customFormat="1" ht="6.95" customHeight="1">
      <c r="A35" s="245"/>
      <c r="B35" s="28"/>
      <c r="C35" s="245"/>
      <c r="D35" s="112"/>
      <c r="E35" s="112"/>
      <c r="F35" s="112"/>
      <c r="G35" s="112"/>
      <c r="H35" s="112"/>
      <c r="I35" s="112"/>
      <c r="J35" s="112"/>
      <c r="K35" s="112"/>
      <c r="L35" s="39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</row>
    <row r="36" spans="1:31" s="2" customFormat="1" ht="14.45" customHeight="1">
      <c r="A36" s="245"/>
      <c r="B36" s="28"/>
      <c r="C36" s="245"/>
      <c r="D36" s="245"/>
      <c r="E36" s="245"/>
      <c r="F36" s="117" t="s">
        <v>39</v>
      </c>
      <c r="G36" s="245"/>
      <c r="H36" s="245"/>
      <c r="I36" s="117" t="s">
        <v>38</v>
      </c>
      <c r="J36" s="117" t="s">
        <v>40</v>
      </c>
      <c r="K36" s="245"/>
      <c r="L36" s="39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</row>
    <row r="37" spans="1:31" s="2" customFormat="1" ht="14.45" customHeight="1">
      <c r="A37" s="245"/>
      <c r="B37" s="28"/>
      <c r="C37" s="245"/>
      <c r="D37" s="118" t="s">
        <v>41</v>
      </c>
      <c r="E37" s="244" t="s">
        <v>42</v>
      </c>
      <c r="F37" s="119">
        <f>ROUND((ROUND((SUM(BE107:BE114) + SUM(BE136:BE176)),  2) + SUM(BE178:BE197)), 2)</f>
        <v>0</v>
      </c>
      <c r="G37" s="245"/>
      <c r="H37" s="245"/>
      <c r="I37" s="120">
        <v>0.2</v>
      </c>
      <c r="J37" s="119">
        <f>ROUND((ROUND(((SUM(BE107:BE114) + SUM(BE136:BE176))*I37),  2) + (SUM(BE178:BE197)*I37)), 2)</f>
        <v>0</v>
      </c>
      <c r="K37" s="245"/>
      <c r="L37" s="39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</row>
    <row r="38" spans="1:31" s="2" customFormat="1" ht="14.45" customHeight="1">
      <c r="A38" s="245"/>
      <c r="B38" s="28"/>
      <c r="C38" s="245"/>
      <c r="D38" s="245"/>
      <c r="E38" s="244" t="s">
        <v>43</v>
      </c>
      <c r="F38" s="119">
        <f>ROUND((ROUND((SUM(BF107:BF114) + SUM(BF136:BF176)),  2) + SUM(BF178:BF197)), 2)</f>
        <v>0</v>
      </c>
      <c r="G38" s="245"/>
      <c r="H38" s="245"/>
      <c r="I38" s="120">
        <v>0.2</v>
      </c>
      <c r="J38" s="119">
        <f>ROUND((ROUND(((SUM(BF107:BF114) + SUM(BF136:BF176))*I38),  2) + (SUM(BF178:BF197)*I38)), 2)</f>
        <v>0</v>
      </c>
      <c r="K38" s="245"/>
      <c r="L38" s="39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</row>
    <row r="39" spans="1:31" s="2" customFormat="1" ht="14.45" hidden="1" customHeight="1">
      <c r="A39" s="245"/>
      <c r="B39" s="28"/>
      <c r="C39" s="245"/>
      <c r="D39" s="245"/>
      <c r="E39" s="244" t="s">
        <v>44</v>
      </c>
      <c r="F39" s="119">
        <f>ROUND((ROUND((SUM(BG107:BG114) + SUM(BG136:BG176)),  2) + SUM(BG178:BG197)), 2)</f>
        <v>0</v>
      </c>
      <c r="G39" s="245"/>
      <c r="H39" s="245"/>
      <c r="I39" s="120">
        <v>0.2</v>
      </c>
      <c r="J39" s="119">
        <f>0</f>
        <v>0</v>
      </c>
      <c r="K39" s="245"/>
      <c r="L39" s="39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</row>
    <row r="40" spans="1:31" s="2" customFormat="1" ht="14.45" hidden="1" customHeight="1">
      <c r="A40" s="245"/>
      <c r="B40" s="28"/>
      <c r="C40" s="245"/>
      <c r="D40" s="245"/>
      <c r="E40" s="244" t="s">
        <v>45</v>
      </c>
      <c r="F40" s="119">
        <f>ROUND((ROUND((SUM(BH107:BH114) + SUM(BH136:BH176)),  2) + SUM(BH178:BH197)), 2)</f>
        <v>0</v>
      </c>
      <c r="G40" s="245"/>
      <c r="H40" s="245"/>
      <c r="I40" s="120">
        <v>0.2</v>
      </c>
      <c r="J40" s="119">
        <f>0</f>
        <v>0</v>
      </c>
      <c r="K40" s="245"/>
      <c r="L40" s="39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</row>
    <row r="41" spans="1:31" s="2" customFormat="1" ht="14.45" hidden="1" customHeight="1">
      <c r="A41" s="245"/>
      <c r="B41" s="28"/>
      <c r="C41" s="245"/>
      <c r="D41" s="245"/>
      <c r="E41" s="244" t="s">
        <v>46</v>
      </c>
      <c r="F41" s="119">
        <f>ROUND((ROUND((SUM(BI107:BI114) + SUM(BI136:BI176)),  2) + SUM(BI178:BI197)), 2)</f>
        <v>0</v>
      </c>
      <c r="G41" s="245"/>
      <c r="H41" s="245"/>
      <c r="I41" s="120">
        <v>0</v>
      </c>
      <c r="J41" s="119">
        <f>0</f>
        <v>0</v>
      </c>
      <c r="K41" s="245"/>
      <c r="L41" s="39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</row>
    <row r="42" spans="1:31" s="2" customFormat="1" ht="6.95" customHeight="1">
      <c r="A42" s="245"/>
      <c r="B42" s="28"/>
      <c r="C42" s="245"/>
      <c r="D42" s="245"/>
      <c r="E42" s="245"/>
      <c r="F42" s="245"/>
      <c r="G42" s="245"/>
      <c r="H42" s="245"/>
      <c r="I42" s="245"/>
      <c r="J42" s="245"/>
      <c r="K42" s="245"/>
      <c r="L42" s="39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</row>
    <row r="43" spans="1:31" s="2" customFormat="1" ht="25.35" customHeight="1">
      <c r="A43" s="245"/>
      <c r="B43" s="28"/>
      <c r="C43" s="121"/>
      <c r="D43" s="122" t="s">
        <v>47</v>
      </c>
      <c r="E43" s="123"/>
      <c r="F43" s="123"/>
      <c r="G43" s="124" t="s">
        <v>48</v>
      </c>
      <c r="H43" s="125" t="s">
        <v>49</v>
      </c>
      <c r="I43" s="123"/>
      <c r="J43" s="126">
        <f>SUM(J34:J41)</f>
        <v>0</v>
      </c>
      <c r="K43" s="127"/>
      <c r="L43" s="39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</row>
    <row r="44" spans="1:31" s="2" customFormat="1" ht="14.45" customHeight="1">
      <c r="A44" s="245"/>
      <c r="B44" s="28"/>
      <c r="C44" s="245"/>
      <c r="D44" s="245"/>
      <c r="E44" s="245"/>
      <c r="F44" s="245"/>
      <c r="G44" s="245"/>
      <c r="H44" s="245"/>
      <c r="I44" s="245"/>
      <c r="J44" s="245"/>
      <c r="K44" s="245"/>
      <c r="L44" s="39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128" t="s">
        <v>50</v>
      </c>
      <c r="E50" s="129"/>
      <c r="F50" s="129"/>
      <c r="G50" s="128" t="s">
        <v>51</v>
      </c>
      <c r="H50" s="129"/>
      <c r="I50" s="129"/>
      <c r="J50" s="129"/>
      <c r="K50" s="129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45"/>
      <c r="B61" s="28"/>
      <c r="C61" s="245"/>
      <c r="D61" s="130" t="s">
        <v>52</v>
      </c>
      <c r="E61" s="131"/>
      <c r="F61" s="132" t="s">
        <v>53</v>
      </c>
      <c r="G61" s="130" t="s">
        <v>52</v>
      </c>
      <c r="H61" s="131"/>
      <c r="I61" s="131"/>
      <c r="J61" s="133" t="s">
        <v>53</v>
      </c>
      <c r="K61" s="131"/>
      <c r="L61" s="39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45"/>
      <c r="B65" s="28"/>
      <c r="C65" s="245"/>
      <c r="D65" s="128" t="s">
        <v>54</v>
      </c>
      <c r="E65" s="134"/>
      <c r="F65" s="134"/>
      <c r="G65" s="128" t="s">
        <v>55</v>
      </c>
      <c r="H65" s="134"/>
      <c r="I65" s="134"/>
      <c r="J65" s="134"/>
      <c r="K65" s="134"/>
      <c r="L65" s="39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45"/>
      <c r="B76" s="28"/>
      <c r="C76" s="245"/>
      <c r="D76" s="130" t="s">
        <v>52</v>
      </c>
      <c r="E76" s="131"/>
      <c r="F76" s="132" t="s">
        <v>53</v>
      </c>
      <c r="G76" s="130" t="s">
        <v>52</v>
      </c>
      <c r="H76" s="131"/>
      <c r="I76" s="131"/>
      <c r="J76" s="133" t="s">
        <v>53</v>
      </c>
      <c r="K76" s="131"/>
      <c r="L76" s="39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</row>
    <row r="77" spans="1:31" s="2" customFormat="1" ht="14.45" customHeight="1">
      <c r="A77" s="245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39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</row>
    <row r="81" spans="1:31" s="2" customFormat="1" ht="6.95" customHeight="1">
      <c r="A81" s="245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39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</row>
    <row r="82" spans="1:31" s="2" customFormat="1" ht="24.95" customHeight="1">
      <c r="A82" s="245"/>
      <c r="B82" s="27"/>
      <c r="C82" s="20" t="s">
        <v>144</v>
      </c>
      <c r="D82" s="242"/>
      <c r="E82" s="242"/>
      <c r="F82" s="242"/>
      <c r="G82" s="242"/>
      <c r="H82" s="242"/>
      <c r="I82" s="242"/>
      <c r="J82" s="242"/>
      <c r="K82" s="242"/>
      <c r="L82" s="39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</row>
    <row r="83" spans="1:31" s="2" customFormat="1" ht="6.95" customHeight="1">
      <c r="A83" s="245"/>
      <c r="B83" s="27"/>
      <c r="C83" s="242"/>
      <c r="D83" s="242"/>
      <c r="E83" s="242"/>
      <c r="F83" s="242"/>
      <c r="G83" s="242"/>
      <c r="H83" s="242"/>
      <c r="I83" s="242"/>
      <c r="J83" s="242"/>
      <c r="K83" s="242"/>
      <c r="L83" s="39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</row>
    <row r="84" spans="1:31" s="2" customFormat="1" ht="12" customHeight="1">
      <c r="A84" s="245"/>
      <c r="B84" s="27"/>
      <c r="C84" s="243" t="s">
        <v>15</v>
      </c>
      <c r="D84" s="242"/>
      <c r="E84" s="242"/>
      <c r="F84" s="242"/>
      <c r="G84" s="242"/>
      <c r="H84" s="242"/>
      <c r="I84" s="242"/>
      <c r="J84" s="242"/>
      <c r="K84" s="242"/>
      <c r="L84" s="39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</row>
    <row r="85" spans="1:31" s="2" customFormat="1" ht="16.5" customHeight="1">
      <c r="A85" s="245"/>
      <c r="B85" s="27"/>
      <c r="C85" s="242"/>
      <c r="D85" s="242"/>
      <c r="E85" s="302" t="str">
        <f>E7</f>
        <v>Park Dunajská - Bratislava ( rev. 1 )</v>
      </c>
      <c r="F85" s="303"/>
      <c r="G85" s="303"/>
      <c r="H85" s="303"/>
      <c r="I85" s="242"/>
      <c r="J85" s="242"/>
      <c r="K85" s="242"/>
      <c r="L85" s="39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</row>
    <row r="86" spans="1:31" s="1" customFormat="1" ht="12" customHeight="1">
      <c r="B86" s="18"/>
      <c r="C86" s="243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245"/>
      <c r="B87" s="27"/>
      <c r="C87" s="242"/>
      <c r="D87" s="242"/>
      <c r="E87" s="302" t="s">
        <v>140</v>
      </c>
      <c r="F87" s="301"/>
      <c r="G87" s="301"/>
      <c r="H87" s="301"/>
      <c r="I87" s="242"/>
      <c r="J87" s="242"/>
      <c r="K87" s="242"/>
      <c r="L87" s="39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</row>
    <row r="88" spans="1:31" s="2" customFormat="1" ht="12" customHeight="1">
      <c r="A88" s="245"/>
      <c r="B88" s="27"/>
      <c r="C88" s="243" t="s">
        <v>141</v>
      </c>
      <c r="D88" s="242"/>
      <c r="E88" s="242"/>
      <c r="F88" s="242"/>
      <c r="G88" s="242"/>
      <c r="H88" s="242"/>
      <c r="I88" s="242"/>
      <c r="J88" s="242"/>
      <c r="K88" s="242"/>
      <c r="L88" s="39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</row>
    <row r="89" spans="1:31" s="2" customFormat="1" ht="16.5" customHeight="1">
      <c r="A89" s="245"/>
      <c r="B89" s="27"/>
      <c r="C89" s="242"/>
      <c r="D89" s="242"/>
      <c r="E89" s="279" t="str">
        <f>E11</f>
        <v>SO-10 - Vodomerná šachta</v>
      </c>
      <c r="F89" s="301"/>
      <c r="G89" s="301"/>
      <c r="H89" s="301"/>
      <c r="I89" s="242"/>
      <c r="J89" s="242"/>
      <c r="K89" s="242"/>
      <c r="L89" s="39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</row>
    <row r="90" spans="1:31" s="2" customFormat="1" ht="6.95" customHeight="1">
      <c r="A90" s="245"/>
      <c r="B90" s="27"/>
      <c r="C90" s="242"/>
      <c r="D90" s="242"/>
      <c r="E90" s="242"/>
      <c r="F90" s="242"/>
      <c r="G90" s="242"/>
      <c r="H90" s="242"/>
      <c r="I90" s="242"/>
      <c r="J90" s="242"/>
      <c r="K90" s="242"/>
      <c r="L90" s="39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</row>
    <row r="91" spans="1:31" s="2" customFormat="1" ht="12" customHeight="1">
      <c r="A91" s="245"/>
      <c r="B91" s="27"/>
      <c r="C91" s="243" t="s">
        <v>19</v>
      </c>
      <c r="D91" s="242"/>
      <c r="E91" s="242"/>
      <c r="F91" s="237" t="str">
        <f>F14</f>
        <v>k. ú. Staré Mesto, 8667/2</v>
      </c>
      <c r="G91" s="242"/>
      <c r="H91" s="242"/>
      <c r="I91" s="243" t="s">
        <v>21</v>
      </c>
      <c r="J91" s="235" t="str">
        <f>IF(J14="","",J14)</f>
        <v>8. 11. 2020</v>
      </c>
      <c r="K91" s="242"/>
      <c r="L91" s="39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</row>
    <row r="92" spans="1:31" s="2" customFormat="1" ht="6.95" customHeight="1">
      <c r="A92" s="245"/>
      <c r="B92" s="27"/>
      <c r="C92" s="242"/>
      <c r="D92" s="242"/>
      <c r="E92" s="242"/>
      <c r="F92" s="242"/>
      <c r="G92" s="242"/>
      <c r="H92" s="242"/>
      <c r="I92" s="242"/>
      <c r="J92" s="242"/>
      <c r="K92" s="242"/>
      <c r="L92" s="39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</row>
    <row r="93" spans="1:31" s="2" customFormat="1" ht="40.15" customHeight="1">
      <c r="A93" s="245"/>
      <c r="B93" s="27"/>
      <c r="C93" s="243" t="s">
        <v>23</v>
      </c>
      <c r="D93" s="242"/>
      <c r="E93" s="242"/>
      <c r="F93" s="237" t="str">
        <f>E17</f>
        <v>Hlavné mesto Slovenskej republiky Bratislava</v>
      </c>
      <c r="G93" s="242"/>
      <c r="H93" s="242"/>
      <c r="I93" s="243" t="s">
        <v>29</v>
      </c>
      <c r="J93" s="239" t="str">
        <f>E23</f>
        <v>Guldan Architects - Ing. Eugen Guldan, PhD.</v>
      </c>
      <c r="K93" s="242"/>
      <c r="L93" s="39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</row>
    <row r="94" spans="1:31" s="2" customFormat="1" ht="15.2" customHeight="1">
      <c r="A94" s="245"/>
      <c r="B94" s="27"/>
      <c r="C94" s="243" t="s">
        <v>27</v>
      </c>
      <c r="D94" s="242"/>
      <c r="E94" s="242"/>
      <c r="F94" s="237" t="str">
        <f>IF(E20="","",E20)</f>
        <v>Vyplň údaj</v>
      </c>
      <c r="G94" s="242"/>
      <c r="H94" s="242"/>
      <c r="I94" s="243" t="s">
        <v>32</v>
      </c>
      <c r="J94" s="239" t="str">
        <f>E26</f>
        <v>Ing. Hornok</v>
      </c>
      <c r="K94" s="242"/>
      <c r="L94" s="39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</row>
    <row r="95" spans="1:31" s="2" customFormat="1" ht="10.35" customHeight="1">
      <c r="A95" s="245"/>
      <c r="B95" s="27"/>
      <c r="C95" s="242"/>
      <c r="D95" s="242"/>
      <c r="E95" s="242"/>
      <c r="F95" s="242"/>
      <c r="G95" s="242"/>
      <c r="H95" s="242"/>
      <c r="I95" s="242"/>
      <c r="J95" s="242"/>
      <c r="K95" s="242"/>
      <c r="L95" s="39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</row>
    <row r="96" spans="1:31" s="2" customFormat="1" ht="29.25" customHeight="1">
      <c r="A96" s="245"/>
      <c r="B96" s="27"/>
      <c r="C96" s="139" t="s">
        <v>145</v>
      </c>
      <c r="D96" s="103"/>
      <c r="E96" s="103"/>
      <c r="F96" s="103"/>
      <c r="G96" s="103"/>
      <c r="H96" s="103"/>
      <c r="I96" s="103"/>
      <c r="J96" s="140" t="s">
        <v>146</v>
      </c>
      <c r="K96" s="103"/>
      <c r="L96" s="39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</row>
    <row r="97" spans="1:65" s="2" customFormat="1" ht="10.35" customHeight="1">
      <c r="A97" s="245"/>
      <c r="B97" s="27"/>
      <c r="C97" s="242"/>
      <c r="D97" s="242"/>
      <c r="E97" s="242"/>
      <c r="F97" s="242"/>
      <c r="G97" s="242"/>
      <c r="H97" s="242"/>
      <c r="I97" s="242"/>
      <c r="J97" s="242"/>
      <c r="K97" s="242"/>
      <c r="L97" s="39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</row>
    <row r="98" spans="1:65" s="2" customFormat="1" ht="22.9" customHeight="1">
      <c r="A98" s="245"/>
      <c r="B98" s="27"/>
      <c r="C98" s="141" t="s">
        <v>147</v>
      </c>
      <c r="D98" s="242"/>
      <c r="E98" s="242"/>
      <c r="F98" s="242"/>
      <c r="G98" s="242"/>
      <c r="H98" s="242"/>
      <c r="I98" s="242"/>
      <c r="J98" s="230">
        <f>J136</f>
        <v>0</v>
      </c>
      <c r="K98" s="242"/>
      <c r="L98" s="39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U98" s="14" t="s">
        <v>148</v>
      </c>
    </row>
    <row r="99" spans="1:65" s="9" customFormat="1" ht="24.95" customHeight="1">
      <c r="B99" s="142"/>
      <c r="C99" s="143"/>
      <c r="D99" s="144" t="s">
        <v>149</v>
      </c>
      <c r="E99" s="145"/>
      <c r="F99" s="145"/>
      <c r="G99" s="145"/>
      <c r="H99" s="145"/>
      <c r="I99" s="145"/>
      <c r="J99" s="146">
        <f>J137</f>
        <v>0</v>
      </c>
      <c r="K99" s="143"/>
      <c r="L99" s="147"/>
    </row>
    <row r="100" spans="1:65" s="10" customFormat="1" ht="19.899999999999999" customHeight="1">
      <c r="B100" s="148"/>
      <c r="C100" s="231"/>
      <c r="D100" s="149" t="s">
        <v>150</v>
      </c>
      <c r="E100" s="150"/>
      <c r="F100" s="150"/>
      <c r="G100" s="150"/>
      <c r="H100" s="150"/>
      <c r="I100" s="150"/>
      <c r="J100" s="151">
        <f>J138</f>
        <v>0</v>
      </c>
      <c r="K100" s="231"/>
      <c r="L100" s="152"/>
    </row>
    <row r="101" spans="1:65" s="10" customFormat="1" ht="19.899999999999999" customHeight="1">
      <c r="B101" s="148"/>
      <c r="C101" s="231"/>
      <c r="D101" s="149" t="s">
        <v>267</v>
      </c>
      <c r="E101" s="150"/>
      <c r="F101" s="150"/>
      <c r="G101" s="150"/>
      <c r="H101" s="150"/>
      <c r="I101" s="150"/>
      <c r="J101" s="151">
        <f>J153</f>
        <v>0</v>
      </c>
      <c r="K101" s="231"/>
      <c r="L101" s="152"/>
    </row>
    <row r="102" spans="1:65" s="10" customFormat="1" ht="19.899999999999999" customHeight="1">
      <c r="B102" s="148"/>
      <c r="C102" s="231"/>
      <c r="D102" s="149" t="s">
        <v>869</v>
      </c>
      <c r="E102" s="150"/>
      <c r="F102" s="150"/>
      <c r="G102" s="150"/>
      <c r="H102" s="150"/>
      <c r="I102" s="150"/>
      <c r="J102" s="151">
        <f>J156</f>
        <v>0</v>
      </c>
      <c r="K102" s="231"/>
      <c r="L102" s="152"/>
    </row>
    <row r="103" spans="1:65" s="10" customFormat="1" ht="19.899999999999999" customHeight="1">
      <c r="B103" s="148"/>
      <c r="C103" s="231"/>
      <c r="D103" s="149" t="s">
        <v>270</v>
      </c>
      <c r="E103" s="150"/>
      <c r="F103" s="150"/>
      <c r="G103" s="150"/>
      <c r="H103" s="150"/>
      <c r="I103" s="150"/>
      <c r="J103" s="151">
        <f>J175</f>
        <v>0</v>
      </c>
      <c r="K103" s="231"/>
      <c r="L103" s="152"/>
    </row>
    <row r="104" spans="1:65" s="9" customFormat="1" ht="21.75" customHeight="1">
      <c r="B104" s="142"/>
      <c r="C104" s="143"/>
      <c r="D104" s="153" t="s">
        <v>155</v>
      </c>
      <c r="E104" s="143"/>
      <c r="F104" s="143"/>
      <c r="G104" s="143"/>
      <c r="H104" s="143"/>
      <c r="I104" s="143"/>
      <c r="J104" s="154">
        <f>J177</f>
        <v>0</v>
      </c>
      <c r="K104" s="143"/>
      <c r="L104" s="147"/>
    </row>
    <row r="105" spans="1:65" s="2" customFormat="1" ht="21.75" customHeight="1">
      <c r="A105" s="245"/>
      <c r="B105" s="27"/>
      <c r="C105" s="242"/>
      <c r="D105" s="242"/>
      <c r="E105" s="242"/>
      <c r="F105" s="242"/>
      <c r="G105" s="242"/>
      <c r="H105" s="242"/>
      <c r="I105" s="242"/>
      <c r="J105" s="242"/>
      <c r="K105" s="242"/>
      <c r="L105" s="39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</row>
    <row r="106" spans="1:65" s="2" customFormat="1" ht="6.95" customHeight="1">
      <c r="A106" s="245"/>
      <c r="B106" s="27"/>
      <c r="C106" s="242"/>
      <c r="D106" s="242"/>
      <c r="E106" s="242"/>
      <c r="F106" s="242"/>
      <c r="G106" s="242"/>
      <c r="H106" s="242"/>
      <c r="I106" s="242"/>
      <c r="J106" s="242"/>
      <c r="K106" s="242"/>
      <c r="L106" s="39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</row>
    <row r="107" spans="1:65" s="2" customFormat="1" ht="29.25" customHeight="1">
      <c r="A107" s="245"/>
      <c r="B107" s="27"/>
      <c r="C107" s="141" t="s">
        <v>156</v>
      </c>
      <c r="D107" s="242"/>
      <c r="E107" s="242"/>
      <c r="F107" s="242"/>
      <c r="G107" s="242"/>
      <c r="H107" s="242"/>
      <c r="I107" s="242"/>
      <c r="J107" s="155">
        <f>ROUND(J108 + J109 + J110 + J111 + J112 + J113,2)</f>
        <v>0</v>
      </c>
      <c r="K107" s="242"/>
      <c r="L107" s="39"/>
      <c r="N107" s="156" t="s">
        <v>41</v>
      </c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</row>
    <row r="108" spans="1:65" s="2" customFormat="1" ht="18" customHeight="1">
      <c r="A108" s="245"/>
      <c r="B108" s="27"/>
      <c r="C108" s="242"/>
      <c r="D108" s="250" t="s">
        <v>157</v>
      </c>
      <c r="E108" s="251"/>
      <c r="F108" s="251"/>
      <c r="G108" s="242"/>
      <c r="H108" s="242"/>
      <c r="I108" s="242"/>
      <c r="J108" s="227">
        <v>0</v>
      </c>
      <c r="K108" s="242"/>
      <c r="L108" s="157"/>
      <c r="M108" s="158"/>
      <c r="N108" s="159" t="s">
        <v>43</v>
      </c>
      <c r="O108" s="158"/>
      <c r="P108" s="158"/>
      <c r="Q108" s="158"/>
      <c r="R108" s="158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61" t="s">
        <v>158</v>
      </c>
      <c r="AZ108" s="158"/>
      <c r="BA108" s="158"/>
      <c r="BB108" s="158"/>
      <c r="BC108" s="158"/>
      <c r="BD108" s="158"/>
      <c r="BE108" s="162">
        <f t="shared" ref="BE108:BE113" si="0">IF(N108="základná",J108,0)</f>
        <v>0</v>
      </c>
      <c r="BF108" s="162">
        <f t="shared" ref="BF108:BF113" si="1">IF(N108="znížená",J108,0)</f>
        <v>0</v>
      </c>
      <c r="BG108" s="162">
        <f t="shared" ref="BG108:BG113" si="2">IF(N108="zákl. prenesená",J108,0)</f>
        <v>0</v>
      </c>
      <c r="BH108" s="162">
        <f t="shared" ref="BH108:BH113" si="3">IF(N108="zníž. prenesená",J108,0)</f>
        <v>0</v>
      </c>
      <c r="BI108" s="162">
        <f t="shared" ref="BI108:BI113" si="4">IF(N108="nulová",J108,0)</f>
        <v>0</v>
      </c>
      <c r="BJ108" s="161" t="s">
        <v>90</v>
      </c>
      <c r="BK108" s="158"/>
      <c r="BL108" s="158"/>
      <c r="BM108" s="158"/>
    </row>
    <row r="109" spans="1:65" s="2" customFormat="1" ht="18" customHeight="1">
      <c r="A109" s="245"/>
      <c r="B109" s="27"/>
      <c r="C109" s="242"/>
      <c r="D109" s="250" t="s">
        <v>159</v>
      </c>
      <c r="E109" s="251"/>
      <c r="F109" s="251"/>
      <c r="G109" s="242"/>
      <c r="H109" s="242"/>
      <c r="I109" s="242"/>
      <c r="J109" s="227">
        <v>0</v>
      </c>
      <c r="K109" s="242"/>
      <c r="L109" s="157"/>
      <c r="M109" s="158"/>
      <c r="N109" s="159" t="s">
        <v>43</v>
      </c>
      <c r="O109" s="158"/>
      <c r="P109" s="158"/>
      <c r="Q109" s="158"/>
      <c r="R109" s="158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61" t="s">
        <v>158</v>
      </c>
      <c r="AZ109" s="158"/>
      <c r="BA109" s="158"/>
      <c r="BB109" s="158"/>
      <c r="BC109" s="158"/>
      <c r="BD109" s="158"/>
      <c r="BE109" s="162">
        <f t="shared" si="0"/>
        <v>0</v>
      </c>
      <c r="BF109" s="162">
        <f t="shared" si="1"/>
        <v>0</v>
      </c>
      <c r="BG109" s="162">
        <f t="shared" si="2"/>
        <v>0</v>
      </c>
      <c r="BH109" s="162">
        <f t="shared" si="3"/>
        <v>0</v>
      </c>
      <c r="BI109" s="162">
        <f t="shared" si="4"/>
        <v>0</v>
      </c>
      <c r="BJ109" s="161" t="s">
        <v>90</v>
      </c>
      <c r="BK109" s="158"/>
      <c r="BL109" s="158"/>
      <c r="BM109" s="158"/>
    </row>
    <row r="110" spans="1:65" s="2" customFormat="1" ht="18" customHeight="1">
      <c r="A110" s="245"/>
      <c r="B110" s="27"/>
      <c r="C110" s="242"/>
      <c r="D110" s="250" t="s">
        <v>160</v>
      </c>
      <c r="E110" s="251"/>
      <c r="F110" s="251"/>
      <c r="G110" s="242"/>
      <c r="H110" s="242"/>
      <c r="I110" s="242"/>
      <c r="J110" s="227">
        <v>0</v>
      </c>
      <c r="K110" s="242"/>
      <c r="L110" s="157"/>
      <c r="M110" s="158"/>
      <c r="N110" s="159" t="s">
        <v>43</v>
      </c>
      <c r="O110" s="158"/>
      <c r="P110" s="158"/>
      <c r="Q110" s="158"/>
      <c r="R110" s="158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61" t="s">
        <v>158</v>
      </c>
      <c r="AZ110" s="158"/>
      <c r="BA110" s="158"/>
      <c r="BB110" s="158"/>
      <c r="BC110" s="158"/>
      <c r="BD110" s="158"/>
      <c r="BE110" s="162">
        <f t="shared" si="0"/>
        <v>0</v>
      </c>
      <c r="BF110" s="162">
        <f t="shared" si="1"/>
        <v>0</v>
      </c>
      <c r="BG110" s="162">
        <f t="shared" si="2"/>
        <v>0</v>
      </c>
      <c r="BH110" s="162">
        <f t="shared" si="3"/>
        <v>0</v>
      </c>
      <c r="BI110" s="162">
        <f t="shared" si="4"/>
        <v>0</v>
      </c>
      <c r="BJ110" s="161" t="s">
        <v>90</v>
      </c>
      <c r="BK110" s="158"/>
      <c r="BL110" s="158"/>
      <c r="BM110" s="158"/>
    </row>
    <row r="111" spans="1:65" s="2" customFormat="1" ht="18" customHeight="1">
      <c r="A111" s="245"/>
      <c r="B111" s="27"/>
      <c r="C111" s="242"/>
      <c r="D111" s="250" t="s">
        <v>161</v>
      </c>
      <c r="E111" s="251"/>
      <c r="F111" s="251"/>
      <c r="G111" s="242"/>
      <c r="H111" s="242"/>
      <c r="I111" s="242"/>
      <c r="J111" s="227">
        <v>0</v>
      </c>
      <c r="K111" s="242"/>
      <c r="L111" s="157"/>
      <c r="M111" s="158"/>
      <c r="N111" s="159" t="s">
        <v>43</v>
      </c>
      <c r="O111" s="158"/>
      <c r="P111" s="158"/>
      <c r="Q111" s="158"/>
      <c r="R111" s="158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61" t="s">
        <v>158</v>
      </c>
      <c r="AZ111" s="158"/>
      <c r="BA111" s="158"/>
      <c r="BB111" s="158"/>
      <c r="BC111" s="158"/>
      <c r="BD111" s="158"/>
      <c r="BE111" s="162">
        <f t="shared" si="0"/>
        <v>0</v>
      </c>
      <c r="BF111" s="162">
        <f t="shared" si="1"/>
        <v>0</v>
      </c>
      <c r="BG111" s="162">
        <f t="shared" si="2"/>
        <v>0</v>
      </c>
      <c r="BH111" s="162">
        <f t="shared" si="3"/>
        <v>0</v>
      </c>
      <c r="BI111" s="162">
        <f t="shared" si="4"/>
        <v>0</v>
      </c>
      <c r="BJ111" s="161" t="s">
        <v>90</v>
      </c>
      <c r="BK111" s="158"/>
      <c r="BL111" s="158"/>
      <c r="BM111" s="158"/>
    </row>
    <row r="112" spans="1:65" s="2" customFormat="1" ht="18" customHeight="1">
      <c r="A112" s="245"/>
      <c r="B112" s="27"/>
      <c r="C112" s="242"/>
      <c r="D112" s="250" t="s">
        <v>162</v>
      </c>
      <c r="E112" s="251"/>
      <c r="F112" s="251"/>
      <c r="G112" s="242"/>
      <c r="H112" s="242"/>
      <c r="I112" s="242"/>
      <c r="J112" s="227">
        <v>0</v>
      </c>
      <c r="K112" s="242"/>
      <c r="L112" s="157"/>
      <c r="M112" s="158"/>
      <c r="N112" s="159" t="s">
        <v>43</v>
      </c>
      <c r="O112" s="158"/>
      <c r="P112" s="158"/>
      <c r="Q112" s="158"/>
      <c r="R112" s="158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61" t="s">
        <v>158</v>
      </c>
      <c r="AZ112" s="158"/>
      <c r="BA112" s="158"/>
      <c r="BB112" s="158"/>
      <c r="BC112" s="158"/>
      <c r="BD112" s="158"/>
      <c r="BE112" s="162">
        <f t="shared" si="0"/>
        <v>0</v>
      </c>
      <c r="BF112" s="162">
        <f t="shared" si="1"/>
        <v>0</v>
      </c>
      <c r="BG112" s="162">
        <f t="shared" si="2"/>
        <v>0</v>
      </c>
      <c r="BH112" s="162">
        <f t="shared" si="3"/>
        <v>0</v>
      </c>
      <c r="BI112" s="162">
        <f t="shared" si="4"/>
        <v>0</v>
      </c>
      <c r="BJ112" s="161" t="s">
        <v>90</v>
      </c>
      <c r="BK112" s="158"/>
      <c r="BL112" s="158"/>
      <c r="BM112" s="158"/>
    </row>
    <row r="113" spans="1:65" s="2" customFormat="1" ht="18" customHeight="1">
      <c r="A113" s="245"/>
      <c r="B113" s="27"/>
      <c r="C113" s="242"/>
      <c r="D113" s="228" t="s">
        <v>163</v>
      </c>
      <c r="E113" s="242"/>
      <c r="F113" s="242"/>
      <c r="G113" s="242"/>
      <c r="H113" s="242"/>
      <c r="I113" s="242"/>
      <c r="J113" s="227">
        <f>ROUND(J32*T113,2)</f>
        <v>0</v>
      </c>
      <c r="K113" s="242"/>
      <c r="L113" s="157"/>
      <c r="M113" s="158"/>
      <c r="N113" s="159" t="s">
        <v>43</v>
      </c>
      <c r="O113" s="158"/>
      <c r="P113" s="158"/>
      <c r="Q113" s="158"/>
      <c r="R113" s="158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61" t="s">
        <v>164</v>
      </c>
      <c r="AZ113" s="158"/>
      <c r="BA113" s="158"/>
      <c r="BB113" s="158"/>
      <c r="BC113" s="158"/>
      <c r="BD113" s="158"/>
      <c r="BE113" s="162">
        <f t="shared" si="0"/>
        <v>0</v>
      </c>
      <c r="BF113" s="162">
        <f t="shared" si="1"/>
        <v>0</v>
      </c>
      <c r="BG113" s="162">
        <f t="shared" si="2"/>
        <v>0</v>
      </c>
      <c r="BH113" s="162">
        <f t="shared" si="3"/>
        <v>0</v>
      </c>
      <c r="BI113" s="162">
        <f t="shared" si="4"/>
        <v>0</v>
      </c>
      <c r="BJ113" s="161" t="s">
        <v>90</v>
      </c>
      <c r="BK113" s="158"/>
      <c r="BL113" s="158"/>
      <c r="BM113" s="158"/>
    </row>
    <row r="114" spans="1:65" s="2" customFormat="1">
      <c r="A114" s="245"/>
      <c r="B114" s="27"/>
      <c r="C114" s="242"/>
      <c r="D114" s="242"/>
      <c r="E114" s="242"/>
      <c r="F114" s="242"/>
      <c r="G114" s="242"/>
      <c r="H114" s="242"/>
      <c r="I114" s="242"/>
      <c r="J114" s="242"/>
      <c r="K114" s="242"/>
      <c r="L114" s="39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5"/>
      <c r="AE114" s="245"/>
    </row>
    <row r="115" spans="1:65" s="2" customFormat="1" ht="29.25" customHeight="1">
      <c r="A115" s="245"/>
      <c r="B115" s="27"/>
      <c r="C115" s="102" t="s">
        <v>137</v>
      </c>
      <c r="D115" s="103"/>
      <c r="E115" s="103"/>
      <c r="F115" s="103"/>
      <c r="G115" s="103"/>
      <c r="H115" s="103"/>
      <c r="I115" s="103"/>
      <c r="J115" s="229">
        <f>ROUND(J98+J107,2)</f>
        <v>0</v>
      </c>
      <c r="K115" s="103"/>
      <c r="L115" s="39"/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  <c r="AC115" s="245"/>
      <c r="AD115" s="245"/>
      <c r="AE115" s="245"/>
    </row>
    <row r="116" spans="1:65" s="2" customFormat="1" ht="6.95" customHeight="1">
      <c r="A116" s="245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39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</row>
    <row r="120" spans="1:65" s="2" customFormat="1" ht="6.95" customHeight="1">
      <c r="A120" s="245"/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39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</row>
    <row r="121" spans="1:65" s="2" customFormat="1" ht="24.95" customHeight="1">
      <c r="A121" s="245"/>
      <c r="B121" s="27"/>
      <c r="C121" s="20" t="s">
        <v>165</v>
      </c>
      <c r="D121" s="242"/>
      <c r="E121" s="242"/>
      <c r="F121" s="242"/>
      <c r="G121" s="242"/>
      <c r="H121" s="242"/>
      <c r="I121" s="242"/>
      <c r="J121" s="242"/>
      <c r="K121" s="242"/>
      <c r="L121" s="39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</row>
    <row r="122" spans="1:65" s="2" customFormat="1" ht="6.95" customHeight="1">
      <c r="A122" s="245"/>
      <c r="B122" s="27"/>
      <c r="C122" s="242"/>
      <c r="D122" s="242"/>
      <c r="E122" s="242"/>
      <c r="F122" s="242"/>
      <c r="G122" s="242"/>
      <c r="H122" s="242"/>
      <c r="I122" s="242"/>
      <c r="J122" s="242"/>
      <c r="K122" s="242"/>
      <c r="L122" s="39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</row>
    <row r="123" spans="1:65" s="2" customFormat="1" ht="12" customHeight="1">
      <c r="A123" s="245"/>
      <c r="B123" s="27"/>
      <c r="C123" s="243" t="s">
        <v>15</v>
      </c>
      <c r="D123" s="242"/>
      <c r="E123" s="242"/>
      <c r="F123" s="242"/>
      <c r="G123" s="242"/>
      <c r="H123" s="242"/>
      <c r="I123" s="242"/>
      <c r="J123" s="242"/>
      <c r="K123" s="242"/>
      <c r="L123" s="39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</row>
    <row r="124" spans="1:65" s="2" customFormat="1" ht="16.5" customHeight="1">
      <c r="A124" s="245"/>
      <c r="B124" s="27"/>
      <c r="C124" s="242"/>
      <c r="D124" s="242"/>
      <c r="E124" s="302" t="str">
        <f>E7</f>
        <v>Park Dunajská - Bratislava ( rev. 1 )</v>
      </c>
      <c r="F124" s="303"/>
      <c r="G124" s="303"/>
      <c r="H124" s="303"/>
      <c r="I124" s="242"/>
      <c r="J124" s="242"/>
      <c r="K124" s="242"/>
      <c r="L124" s="39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</row>
    <row r="125" spans="1:65" s="1" customFormat="1" ht="12" customHeight="1">
      <c r="B125" s="18"/>
      <c r="C125" s="243" t="s">
        <v>139</v>
      </c>
      <c r="D125" s="19"/>
      <c r="E125" s="19"/>
      <c r="F125" s="19"/>
      <c r="G125" s="19"/>
      <c r="H125" s="19"/>
      <c r="I125" s="19"/>
      <c r="J125" s="19"/>
      <c r="K125" s="19"/>
      <c r="L125" s="17"/>
    </row>
    <row r="126" spans="1:65" s="2" customFormat="1" ht="16.5" customHeight="1">
      <c r="A126" s="245"/>
      <c r="B126" s="27"/>
      <c r="C126" s="242"/>
      <c r="D126" s="242"/>
      <c r="E126" s="302" t="s">
        <v>140</v>
      </c>
      <c r="F126" s="301"/>
      <c r="G126" s="301"/>
      <c r="H126" s="301"/>
      <c r="I126" s="242"/>
      <c r="J126" s="242"/>
      <c r="K126" s="242"/>
      <c r="L126" s="39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</row>
    <row r="127" spans="1:65" s="2" customFormat="1" ht="12" customHeight="1">
      <c r="A127" s="245"/>
      <c r="B127" s="27"/>
      <c r="C127" s="243" t="s">
        <v>141</v>
      </c>
      <c r="D127" s="242"/>
      <c r="E127" s="242"/>
      <c r="F127" s="242"/>
      <c r="G127" s="242"/>
      <c r="H127" s="242"/>
      <c r="I127" s="242"/>
      <c r="J127" s="242"/>
      <c r="K127" s="242"/>
      <c r="L127" s="39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</row>
    <row r="128" spans="1:65" s="2" customFormat="1" ht="16.5" customHeight="1">
      <c r="A128" s="245"/>
      <c r="B128" s="27"/>
      <c r="C128" s="242"/>
      <c r="D128" s="242"/>
      <c r="E128" s="279" t="str">
        <f>E11</f>
        <v>SO-10 - Vodomerná šachta</v>
      </c>
      <c r="F128" s="301"/>
      <c r="G128" s="301"/>
      <c r="H128" s="301"/>
      <c r="I128" s="242"/>
      <c r="J128" s="242"/>
      <c r="K128" s="242"/>
      <c r="L128" s="39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</row>
    <row r="129" spans="1:65" s="2" customFormat="1" ht="6.95" customHeight="1">
      <c r="A129" s="245"/>
      <c r="B129" s="27"/>
      <c r="C129" s="242"/>
      <c r="D129" s="242"/>
      <c r="E129" s="242"/>
      <c r="F129" s="242"/>
      <c r="G129" s="242"/>
      <c r="H129" s="242"/>
      <c r="I129" s="242"/>
      <c r="J129" s="242"/>
      <c r="K129" s="242"/>
      <c r="L129" s="39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</row>
    <row r="130" spans="1:65" s="2" customFormat="1" ht="12" customHeight="1">
      <c r="A130" s="245"/>
      <c r="B130" s="27"/>
      <c r="C130" s="243" t="s">
        <v>19</v>
      </c>
      <c r="D130" s="242"/>
      <c r="E130" s="242"/>
      <c r="F130" s="237" t="str">
        <f>F14</f>
        <v>k. ú. Staré Mesto, 8667/2</v>
      </c>
      <c r="G130" s="242"/>
      <c r="H130" s="242"/>
      <c r="I130" s="243" t="s">
        <v>21</v>
      </c>
      <c r="J130" s="235" t="str">
        <f>IF(J14="","",J14)</f>
        <v>8. 11. 2020</v>
      </c>
      <c r="K130" s="242"/>
      <c r="L130" s="39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</row>
    <row r="131" spans="1:65" s="2" customFormat="1" ht="6.95" customHeight="1">
      <c r="A131" s="245"/>
      <c r="B131" s="27"/>
      <c r="C131" s="242"/>
      <c r="D131" s="242"/>
      <c r="E131" s="242"/>
      <c r="F131" s="242"/>
      <c r="G131" s="242"/>
      <c r="H131" s="242"/>
      <c r="I131" s="242"/>
      <c r="J131" s="242"/>
      <c r="K131" s="242"/>
      <c r="L131" s="39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</row>
    <row r="132" spans="1:65" s="2" customFormat="1" ht="40.15" customHeight="1">
      <c r="A132" s="245"/>
      <c r="B132" s="27"/>
      <c r="C132" s="243" t="s">
        <v>23</v>
      </c>
      <c r="D132" s="242"/>
      <c r="E132" s="242"/>
      <c r="F132" s="237" t="str">
        <f>E17</f>
        <v>Hlavné mesto Slovenskej republiky Bratislava</v>
      </c>
      <c r="G132" s="242"/>
      <c r="H132" s="242"/>
      <c r="I132" s="243" t="s">
        <v>29</v>
      </c>
      <c r="J132" s="239" t="str">
        <f>E23</f>
        <v>Guldan Architects - Ing. Eugen Guldan, PhD.</v>
      </c>
      <c r="K132" s="242"/>
      <c r="L132" s="39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  <c r="AE132" s="245"/>
    </row>
    <row r="133" spans="1:65" s="2" customFormat="1" ht="15.2" customHeight="1">
      <c r="A133" s="245"/>
      <c r="B133" s="27"/>
      <c r="C133" s="243" t="s">
        <v>27</v>
      </c>
      <c r="D133" s="242"/>
      <c r="E133" s="242"/>
      <c r="F133" s="237" t="str">
        <f>IF(E20="","",E20)</f>
        <v>Vyplň údaj</v>
      </c>
      <c r="G133" s="242"/>
      <c r="H133" s="242"/>
      <c r="I133" s="243" t="s">
        <v>32</v>
      </c>
      <c r="J133" s="239" t="str">
        <f>E26</f>
        <v>Ing. Hornok</v>
      </c>
      <c r="K133" s="242"/>
      <c r="L133" s="39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</row>
    <row r="134" spans="1:65" s="2" customFormat="1" ht="10.35" customHeight="1">
      <c r="A134" s="245"/>
      <c r="B134" s="27"/>
      <c r="C134" s="242"/>
      <c r="D134" s="242"/>
      <c r="E134" s="242"/>
      <c r="F134" s="242"/>
      <c r="G134" s="242"/>
      <c r="H134" s="242"/>
      <c r="I134" s="242"/>
      <c r="J134" s="242"/>
      <c r="K134" s="242"/>
      <c r="L134" s="39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</row>
    <row r="135" spans="1:65" s="11" customFormat="1" ht="29.25" customHeight="1">
      <c r="A135" s="163"/>
      <c r="B135" s="164"/>
      <c r="C135" s="165" t="s">
        <v>166</v>
      </c>
      <c r="D135" s="166" t="s">
        <v>62</v>
      </c>
      <c r="E135" s="166" t="s">
        <v>58</v>
      </c>
      <c r="F135" s="166" t="s">
        <v>59</v>
      </c>
      <c r="G135" s="166" t="s">
        <v>167</v>
      </c>
      <c r="H135" s="166" t="s">
        <v>168</v>
      </c>
      <c r="I135" s="166" t="s">
        <v>169</v>
      </c>
      <c r="J135" s="167" t="s">
        <v>146</v>
      </c>
      <c r="K135" s="168" t="s">
        <v>170</v>
      </c>
      <c r="L135" s="169"/>
      <c r="M135" s="60" t="s">
        <v>1</v>
      </c>
      <c r="N135" s="61" t="s">
        <v>41</v>
      </c>
      <c r="O135" s="61" t="s">
        <v>171</v>
      </c>
      <c r="P135" s="61" t="s">
        <v>172</v>
      </c>
      <c r="Q135" s="61" t="s">
        <v>173</v>
      </c>
      <c r="R135" s="61" t="s">
        <v>174</v>
      </c>
      <c r="S135" s="61" t="s">
        <v>175</v>
      </c>
      <c r="T135" s="62" t="s">
        <v>176</v>
      </c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</row>
    <row r="136" spans="1:65" s="2" customFormat="1" ht="22.9" customHeight="1">
      <c r="A136" s="245"/>
      <c r="B136" s="27"/>
      <c r="C136" s="67" t="s">
        <v>143</v>
      </c>
      <c r="D136" s="242"/>
      <c r="E136" s="242"/>
      <c r="F136" s="242"/>
      <c r="G136" s="242"/>
      <c r="H136" s="242"/>
      <c r="I136" s="242"/>
      <c r="J136" s="170">
        <f>BK136</f>
        <v>0</v>
      </c>
      <c r="K136" s="242"/>
      <c r="L136" s="28"/>
      <c r="M136" s="63"/>
      <c r="N136" s="171"/>
      <c r="O136" s="64"/>
      <c r="P136" s="172">
        <f>P137+P177</f>
        <v>0</v>
      </c>
      <c r="Q136" s="64"/>
      <c r="R136" s="172">
        <f>R137+R177</f>
        <v>15.123022800000003</v>
      </c>
      <c r="S136" s="64"/>
      <c r="T136" s="173">
        <f>T137+T177</f>
        <v>0</v>
      </c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  <c r="AT136" s="14" t="s">
        <v>76</v>
      </c>
      <c r="AU136" s="14" t="s">
        <v>148</v>
      </c>
      <c r="BK136" s="174">
        <f>BK137+BK177</f>
        <v>0</v>
      </c>
    </row>
    <row r="137" spans="1:65" s="12" customFormat="1" ht="25.9" customHeight="1">
      <c r="B137" s="175"/>
      <c r="C137" s="176"/>
      <c r="D137" s="177" t="s">
        <v>76</v>
      </c>
      <c r="E137" s="178" t="s">
        <v>177</v>
      </c>
      <c r="F137" s="178" t="s">
        <v>178</v>
      </c>
      <c r="G137" s="176"/>
      <c r="H137" s="176"/>
      <c r="I137" s="179"/>
      <c r="J137" s="154">
        <f>BK137</f>
        <v>0</v>
      </c>
      <c r="K137" s="176"/>
      <c r="L137" s="180"/>
      <c r="M137" s="181"/>
      <c r="N137" s="182"/>
      <c r="O137" s="182"/>
      <c r="P137" s="183">
        <f>P138+P153+P156+P175</f>
        <v>0</v>
      </c>
      <c r="Q137" s="182"/>
      <c r="R137" s="183">
        <f>R138+R153+R156+R175</f>
        <v>15.123022800000003</v>
      </c>
      <c r="S137" s="182"/>
      <c r="T137" s="184">
        <f>T138+T153+T156+T175</f>
        <v>0</v>
      </c>
      <c r="AR137" s="185" t="s">
        <v>84</v>
      </c>
      <c r="AT137" s="186" t="s">
        <v>76</v>
      </c>
      <c r="AU137" s="186" t="s">
        <v>77</v>
      </c>
      <c r="AY137" s="185" t="s">
        <v>179</v>
      </c>
      <c r="BK137" s="187">
        <f>BK138+BK153+BK156+BK175</f>
        <v>0</v>
      </c>
    </row>
    <row r="138" spans="1:65" s="12" customFormat="1" ht="22.9" customHeight="1">
      <c r="B138" s="175"/>
      <c r="C138" s="176"/>
      <c r="D138" s="177" t="s">
        <v>76</v>
      </c>
      <c r="E138" s="188" t="s">
        <v>84</v>
      </c>
      <c r="F138" s="188" t="s">
        <v>180</v>
      </c>
      <c r="G138" s="176"/>
      <c r="H138" s="176"/>
      <c r="I138" s="179"/>
      <c r="J138" s="189">
        <f>BK138</f>
        <v>0</v>
      </c>
      <c r="K138" s="176"/>
      <c r="L138" s="180"/>
      <c r="M138" s="181"/>
      <c r="N138" s="182"/>
      <c r="O138" s="182"/>
      <c r="P138" s="183">
        <f>SUM(P139:P152)</f>
        <v>0</v>
      </c>
      <c r="Q138" s="182"/>
      <c r="R138" s="183">
        <f>SUM(R139:R152)</f>
        <v>2.7194500000000001</v>
      </c>
      <c r="S138" s="182"/>
      <c r="T138" s="184">
        <f>SUM(T139:T152)</f>
        <v>0</v>
      </c>
      <c r="AR138" s="185" t="s">
        <v>84</v>
      </c>
      <c r="AT138" s="186" t="s">
        <v>76</v>
      </c>
      <c r="AU138" s="186" t="s">
        <v>84</v>
      </c>
      <c r="AY138" s="185" t="s">
        <v>179</v>
      </c>
      <c r="BK138" s="187">
        <f>SUM(BK139:BK152)</f>
        <v>0</v>
      </c>
    </row>
    <row r="139" spans="1:65" s="2" customFormat="1" ht="14.45" customHeight="1">
      <c r="A139" s="245"/>
      <c r="B139" s="27"/>
      <c r="C139" s="190" t="s">
        <v>634</v>
      </c>
      <c r="D139" s="190" t="s">
        <v>182</v>
      </c>
      <c r="E139" s="191" t="s">
        <v>760</v>
      </c>
      <c r="F139" s="192" t="s">
        <v>761</v>
      </c>
      <c r="G139" s="193" t="s">
        <v>185</v>
      </c>
      <c r="H139" s="194">
        <v>34.32</v>
      </c>
      <c r="I139" s="195"/>
      <c r="J139" s="196">
        <f t="shared" ref="J139:J152" si="5">ROUND(I139*H139,2)</f>
        <v>0</v>
      </c>
      <c r="K139" s="197"/>
      <c r="L139" s="28"/>
      <c r="M139" s="198" t="s">
        <v>1</v>
      </c>
      <c r="N139" s="199" t="s">
        <v>43</v>
      </c>
      <c r="O139" s="56"/>
      <c r="P139" s="200">
        <f t="shared" ref="P139:P152" si="6">O139*H139</f>
        <v>0</v>
      </c>
      <c r="Q139" s="200">
        <v>0</v>
      </c>
      <c r="R139" s="200">
        <f t="shared" ref="R139:R152" si="7">Q139*H139</f>
        <v>0</v>
      </c>
      <c r="S139" s="200">
        <v>0</v>
      </c>
      <c r="T139" s="201">
        <f t="shared" ref="T139:T152" si="8">S139*H139</f>
        <v>0</v>
      </c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R139" s="202" t="s">
        <v>186</v>
      </c>
      <c r="AT139" s="202" t="s">
        <v>182</v>
      </c>
      <c r="AU139" s="202" t="s">
        <v>90</v>
      </c>
      <c r="AY139" s="14" t="s">
        <v>179</v>
      </c>
      <c r="BE139" s="99">
        <f t="shared" ref="BE139:BE152" si="9">IF(N139="základná",J139,0)</f>
        <v>0</v>
      </c>
      <c r="BF139" s="99">
        <f t="shared" ref="BF139:BF152" si="10">IF(N139="znížená",J139,0)</f>
        <v>0</v>
      </c>
      <c r="BG139" s="99">
        <f t="shared" ref="BG139:BG152" si="11">IF(N139="zákl. prenesená",J139,0)</f>
        <v>0</v>
      </c>
      <c r="BH139" s="99">
        <f t="shared" ref="BH139:BH152" si="12">IF(N139="zníž. prenesená",J139,0)</f>
        <v>0</v>
      </c>
      <c r="BI139" s="99">
        <f t="shared" ref="BI139:BI152" si="13">IF(N139="nulová",J139,0)</f>
        <v>0</v>
      </c>
      <c r="BJ139" s="14" t="s">
        <v>90</v>
      </c>
      <c r="BK139" s="99">
        <f t="shared" ref="BK139:BK152" si="14">ROUND(I139*H139,2)</f>
        <v>0</v>
      </c>
      <c r="BL139" s="14" t="s">
        <v>186</v>
      </c>
      <c r="BM139" s="202" t="s">
        <v>870</v>
      </c>
    </row>
    <row r="140" spans="1:65" s="2" customFormat="1" ht="24.2" customHeight="1">
      <c r="A140" s="245"/>
      <c r="B140" s="27"/>
      <c r="C140" s="190" t="s">
        <v>871</v>
      </c>
      <c r="D140" s="190" t="s">
        <v>182</v>
      </c>
      <c r="E140" s="191" t="s">
        <v>763</v>
      </c>
      <c r="F140" s="192" t="s">
        <v>764</v>
      </c>
      <c r="G140" s="193" t="s">
        <v>185</v>
      </c>
      <c r="H140" s="194">
        <v>34.32</v>
      </c>
      <c r="I140" s="195"/>
      <c r="J140" s="196">
        <f t="shared" si="5"/>
        <v>0</v>
      </c>
      <c r="K140" s="197"/>
      <c r="L140" s="28"/>
      <c r="M140" s="198" t="s">
        <v>1</v>
      </c>
      <c r="N140" s="199" t="s">
        <v>43</v>
      </c>
      <c r="O140" s="56"/>
      <c r="P140" s="200">
        <f t="shared" si="6"/>
        <v>0</v>
      </c>
      <c r="Q140" s="200">
        <v>0</v>
      </c>
      <c r="R140" s="200">
        <f t="shared" si="7"/>
        <v>0</v>
      </c>
      <c r="S140" s="200">
        <v>0</v>
      </c>
      <c r="T140" s="201">
        <f t="shared" si="8"/>
        <v>0</v>
      </c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R140" s="202" t="s">
        <v>186</v>
      </c>
      <c r="AT140" s="202" t="s">
        <v>182</v>
      </c>
      <c r="AU140" s="202" t="s">
        <v>90</v>
      </c>
      <c r="AY140" s="14" t="s">
        <v>179</v>
      </c>
      <c r="BE140" s="99">
        <f t="shared" si="9"/>
        <v>0</v>
      </c>
      <c r="BF140" s="99">
        <f t="shared" si="10"/>
        <v>0</v>
      </c>
      <c r="BG140" s="99">
        <f t="shared" si="11"/>
        <v>0</v>
      </c>
      <c r="BH140" s="99">
        <f t="shared" si="12"/>
        <v>0</v>
      </c>
      <c r="BI140" s="99">
        <f t="shared" si="13"/>
        <v>0</v>
      </c>
      <c r="BJ140" s="14" t="s">
        <v>90</v>
      </c>
      <c r="BK140" s="99">
        <f t="shared" si="14"/>
        <v>0</v>
      </c>
      <c r="BL140" s="14" t="s">
        <v>186</v>
      </c>
      <c r="BM140" s="202" t="s">
        <v>872</v>
      </c>
    </row>
    <row r="141" spans="1:65" s="2" customFormat="1" ht="14.45" customHeight="1">
      <c r="A141" s="245"/>
      <c r="B141" s="27"/>
      <c r="C141" s="190" t="s">
        <v>451</v>
      </c>
      <c r="D141" s="190" t="s">
        <v>182</v>
      </c>
      <c r="E141" s="191" t="s">
        <v>873</v>
      </c>
      <c r="F141" s="192" t="s">
        <v>874</v>
      </c>
      <c r="G141" s="193" t="s">
        <v>185</v>
      </c>
      <c r="H141" s="194">
        <v>16.8</v>
      </c>
      <c r="I141" s="195"/>
      <c r="J141" s="196">
        <f t="shared" si="5"/>
        <v>0</v>
      </c>
      <c r="K141" s="197"/>
      <c r="L141" s="28"/>
      <c r="M141" s="198" t="s">
        <v>1</v>
      </c>
      <c r="N141" s="199" t="s">
        <v>43</v>
      </c>
      <c r="O141" s="56"/>
      <c r="P141" s="200">
        <f t="shared" si="6"/>
        <v>0</v>
      </c>
      <c r="Q141" s="200">
        <v>0</v>
      </c>
      <c r="R141" s="200">
        <f t="shared" si="7"/>
        <v>0</v>
      </c>
      <c r="S141" s="200">
        <v>0</v>
      </c>
      <c r="T141" s="201">
        <f t="shared" si="8"/>
        <v>0</v>
      </c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R141" s="202" t="s">
        <v>186</v>
      </c>
      <c r="AT141" s="202" t="s">
        <v>182</v>
      </c>
      <c r="AU141" s="202" t="s">
        <v>90</v>
      </c>
      <c r="AY141" s="14" t="s">
        <v>179</v>
      </c>
      <c r="BE141" s="99">
        <f t="shared" si="9"/>
        <v>0</v>
      </c>
      <c r="BF141" s="99">
        <f t="shared" si="10"/>
        <v>0</v>
      </c>
      <c r="BG141" s="99">
        <f t="shared" si="11"/>
        <v>0</v>
      </c>
      <c r="BH141" s="99">
        <f t="shared" si="12"/>
        <v>0</v>
      </c>
      <c r="BI141" s="99">
        <f t="shared" si="13"/>
        <v>0</v>
      </c>
      <c r="BJ141" s="14" t="s">
        <v>90</v>
      </c>
      <c r="BK141" s="99">
        <f t="shared" si="14"/>
        <v>0</v>
      </c>
      <c r="BL141" s="14" t="s">
        <v>186</v>
      </c>
      <c r="BM141" s="202" t="s">
        <v>875</v>
      </c>
    </row>
    <row r="142" spans="1:65" s="2" customFormat="1" ht="37.9" customHeight="1">
      <c r="A142" s="245"/>
      <c r="B142" s="27"/>
      <c r="C142" s="190" t="s">
        <v>876</v>
      </c>
      <c r="D142" s="190" t="s">
        <v>182</v>
      </c>
      <c r="E142" s="191" t="s">
        <v>877</v>
      </c>
      <c r="F142" s="192" t="s">
        <v>878</v>
      </c>
      <c r="G142" s="193" t="s">
        <v>185</v>
      </c>
      <c r="H142" s="194">
        <v>16.8</v>
      </c>
      <c r="I142" s="195"/>
      <c r="J142" s="196">
        <f t="shared" si="5"/>
        <v>0</v>
      </c>
      <c r="K142" s="197"/>
      <c r="L142" s="28"/>
      <c r="M142" s="198" t="s">
        <v>1</v>
      </c>
      <c r="N142" s="199" t="s">
        <v>43</v>
      </c>
      <c r="O142" s="56"/>
      <c r="P142" s="200">
        <f t="shared" si="6"/>
        <v>0</v>
      </c>
      <c r="Q142" s="200">
        <v>0</v>
      </c>
      <c r="R142" s="200">
        <f t="shared" si="7"/>
        <v>0</v>
      </c>
      <c r="S142" s="200">
        <v>0</v>
      </c>
      <c r="T142" s="201">
        <f t="shared" si="8"/>
        <v>0</v>
      </c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R142" s="202" t="s">
        <v>186</v>
      </c>
      <c r="AT142" s="202" t="s">
        <v>182</v>
      </c>
      <c r="AU142" s="202" t="s">
        <v>90</v>
      </c>
      <c r="AY142" s="14" t="s">
        <v>179</v>
      </c>
      <c r="BE142" s="99">
        <f t="shared" si="9"/>
        <v>0</v>
      </c>
      <c r="BF142" s="99">
        <f t="shared" si="10"/>
        <v>0</v>
      </c>
      <c r="BG142" s="99">
        <f t="shared" si="11"/>
        <v>0</v>
      </c>
      <c r="BH142" s="99">
        <f t="shared" si="12"/>
        <v>0</v>
      </c>
      <c r="BI142" s="99">
        <f t="shared" si="13"/>
        <v>0</v>
      </c>
      <c r="BJ142" s="14" t="s">
        <v>90</v>
      </c>
      <c r="BK142" s="99">
        <f t="shared" si="14"/>
        <v>0</v>
      </c>
      <c r="BL142" s="14" t="s">
        <v>186</v>
      </c>
      <c r="BM142" s="202" t="s">
        <v>879</v>
      </c>
    </row>
    <row r="143" spans="1:65" s="2" customFormat="1" ht="24.2" customHeight="1">
      <c r="A143" s="245"/>
      <c r="B143" s="27"/>
      <c r="C143" s="190" t="s">
        <v>536</v>
      </c>
      <c r="D143" s="190" t="s">
        <v>182</v>
      </c>
      <c r="E143" s="191" t="s">
        <v>880</v>
      </c>
      <c r="F143" s="192" t="s">
        <v>881</v>
      </c>
      <c r="G143" s="193" t="s">
        <v>257</v>
      </c>
      <c r="H143" s="194">
        <v>37</v>
      </c>
      <c r="I143" s="195"/>
      <c r="J143" s="196">
        <f t="shared" si="5"/>
        <v>0</v>
      </c>
      <c r="K143" s="197"/>
      <c r="L143" s="28"/>
      <c r="M143" s="198" t="s">
        <v>1</v>
      </c>
      <c r="N143" s="199" t="s">
        <v>43</v>
      </c>
      <c r="O143" s="56"/>
      <c r="P143" s="200">
        <f t="shared" si="6"/>
        <v>0</v>
      </c>
      <c r="Q143" s="200">
        <v>8.4999999999999995E-4</v>
      </c>
      <c r="R143" s="200">
        <f t="shared" si="7"/>
        <v>3.1449999999999999E-2</v>
      </c>
      <c r="S143" s="200">
        <v>0</v>
      </c>
      <c r="T143" s="201">
        <f t="shared" si="8"/>
        <v>0</v>
      </c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R143" s="202" t="s">
        <v>186</v>
      </c>
      <c r="AT143" s="202" t="s">
        <v>182</v>
      </c>
      <c r="AU143" s="202" t="s">
        <v>90</v>
      </c>
      <c r="AY143" s="14" t="s">
        <v>179</v>
      </c>
      <c r="BE143" s="99">
        <f t="shared" si="9"/>
        <v>0</v>
      </c>
      <c r="BF143" s="99">
        <f t="shared" si="10"/>
        <v>0</v>
      </c>
      <c r="BG143" s="99">
        <f t="shared" si="11"/>
        <v>0</v>
      </c>
      <c r="BH143" s="99">
        <f t="shared" si="12"/>
        <v>0</v>
      </c>
      <c r="BI143" s="99">
        <f t="shared" si="13"/>
        <v>0</v>
      </c>
      <c r="BJ143" s="14" t="s">
        <v>90</v>
      </c>
      <c r="BK143" s="99">
        <f t="shared" si="14"/>
        <v>0</v>
      </c>
      <c r="BL143" s="14" t="s">
        <v>186</v>
      </c>
      <c r="BM143" s="202" t="s">
        <v>882</v>
      </c>
    </row>
    <row r="144" spans="1:65" s="2" customFormat="1" ht="24.2" customHeight="1">
      <c r="A144" s="245"/>
      <c r="B144" s="27"/>
      <c r="C144" s="190" t="s">
        <v>186</v>
      </c>
      <c r="D144" s="190" t="s">
        <v>182</v>
      </c>
      <c r="E144" s="191" t="s">
        <v>883</v>
      </c>
      <c r="F144" s="192" t="s">
        <v>884</v>
      </c>
      <c r="G144" s="193" t="s">
        <v>257</v>
      </c>
      <c r="H144" s="194">
        <v>37</v>
      </c>
      <c r="I144" s="195"/>
      <c r="J144" s="196">
        <f t="shared" si="5"/>
        <v>0</v>
      </c>
      <c r="K144" s="197"/>
      <c r="L144" s="28"/>
      <c r="M144" s="198" t="s">
        <v>1</v>
      </c>
      <c r="N144" s="199" t="s">
        <v>43</v>
      </c>
      <c r="O144" s="56"/>
      <c r="P144" s="200">
        <f t="shared" si="6"/>
        <v>0</v>
      </c>
      <c r="Q144" s="200">
        <v>0</v>
      </c>
      <c r="R144" s="200">
        <f t="shared" si="7"/>
        <v>0</v>
      </c>
      <c r="S144" s="200">
        <v>0</v>
      </c>
      <c r="T144" s="201">
        <f t="shared" si="8"/>
        <v>0</v>
      </c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R144" s="202" t="s">
        <v>186</v>
      </c>
      <c r="AT144" s="202" t="s">
        <v>182</v>
      </c>
      <c r="AU144" s="202" t="s">
        <v>90</v>
      </c>
      <c r="AY144" s="14" t="s">
        <v>179</v>
      </c>
      <c r="BE144" s="99">
        <f t="shared" si="9"/>
        <v>0</v>
      </c>
      <c r="BF144" s="99">
        <f t="shared" si="10"/>
        <v>0</v>
      </c>
      <c r="BG144" s="99">
        <f t="shared" si="11"/>
        <v>0</v>
      </c>
      <c r="BH144" s="99">
        <f t="shared" si="12"/>
        <v>0</v>
      </c>
      <c r="BI144" s="99">
        <f t="shared" si="13"/>
        <v>0</v>
      </c>
      <c r="BJ144" s="14" t="s">
        <v>90</v>
      </c>
      <c r="BK144" s="99">
        <f t="shared" si="14"/>
        <v>0</v>
      </c>
      <c r="BL144" s="14" t="s">
        <v>186</v>
      </c>
      <c r="BM144" s="202" t="s">
        <v>885</v>
      </c>
    </row>
    <row r="145" spans="1:65" s="2" customFormat="1" ht="24.2" customHeight="1">
      <c r="A145" s="245"/>
      <c r="B145" s="27"/>
      <c r="C145" s="190" t="s">
        <v>275</v>
      </c>
      <c r="D145" s="190" t="s">
        <v>182</v>
      </c>
      <c r="E145" s="191" t="s">
        <v>886</v>
      </c>
      <c r="F145" s="192" t="s">
        <v>767</v>
      </c>
      <c r="G145" s="193" t="s">
        <v>185</v>
      </c>
      <c r="H145" s="194">
        <v>36.432000000000002</v>
      </c>
      <c r="I145" s="195"/>
      <c r="J145" s="196">
        <f t="shared" si="5"/>
        <v>0</v>
      </c>
      <c r="K145" s="197"/>
      <c r="L145" s="28"/>
      <c r="M145" s="198" t="s">
        <v>1</v>
      </c>
      <c r="N145" s="199" t="s">
        <v>43</v>
      </c>
      <c r="O145" s="56"/>
      <c r="P145" s="200">
        <f t="shared" si="6"/>
        <v>0</v>
      </c>
      <c r="Q145" s="200">
        <v>0</v>
      </c>
      <c r="R145" s="200">
        <f t="shared" si="7"/>
        <v>0</v>
      </c>
      <c r="S145" s="200">
        <v>0</v>
      </c>
      <c r="T145" s="201">
        <f t="shared" si="8"/>
        <v>0</v>
      </c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R145" s="202" t="s">
        <v>186</v>
      </c>
      <c r="AT145" s="202" t="s">
        <v>182</v>
      </c>
      <c r="AU145" s="202" t="s">
        <v>90</v>
      </c>
      <c r="AY145" s="14" t="s">
        <v>179</v>
      </c>
      <c r="BE145" s="99">
        <f t="shared" si="9"/>
        <v>0</v>
      </c>
      <c r="BF145" s="99">
        <f t="shared" si="10"/>
        <v>0</v>
      </c>
      <c r="BG145" s="99">
        <f t="shared" si="11"/>
        <v>0</v>
      </c>
      <c r="BH145" s="99">
        <f t="shared" si="12"/>
        <v>0</v>
      </c>
      <c r="BI145" s="99">
        <f t="shared" si="13"/>
        <v>0</v>
      </c>
      <c r="BJ145" s="14" t="s">
        <v>90</v>
      </c>
      <c r="BK145" s="99">
        <f t="shared" si="14"/>
        <v>0</v>
      </c>
      <c r="BL145" s="14" t="s">
        <v>186</v>
      </c>
      <c r="BM145" s="202" t="s">
        <v>887</v>
      </c>
    </row>
    <row r="146" spans="1:65" s="2" customFormat="1" ht="24.2" customHeight="1">
      <c r="A146" s="245"/>
      <c r="B146" s="27"/>
      <c r="C146" s="190" t="s">
        <v>584</v>
      </c>
      <c r="D146" s="190" t="s">
        <v>182</v>
      </c>
      <c r="E146" s="191" t="s">
        <v>888</v>
      </c>
      <c r="F146" s="192" t="s">
        <v>770</v>
      </c>
      <c r="G146" s="193" t="s">
        <v>185</v>
      </c>
      <c r="H146" s="194">
        <v>14.688000000000001</v>
      </c>
      <c r="I146" s="195"/>
      <c r="J146" s="196">
        <f t="shared" si="5"/>
        <v>0</v>
      </c>
      <c r="K146" s="197"/>
      <c r="L146" s="28"/>
      <c r="M146" s="198" t="s">
        <v>1</v>
      </c>
      <c r="N146" s="199" t="s">
        <v>43</v>
      </c>
      <c r="O146" s="56"/>
      <c r="P146" s="200">
        <f t="shared" si="6"/>
        <v>0</v>
      </c>
      <c r="Q146" s="200">
        <v>0</v>
      </c>
      <c r="R146" s="200">
        <f t="shared" si="7"/>
        <v>0</v>
      </c>
      <c r="S146" s="200">
        <v>0</v>
      </c>
      <c r="T146" s="201">
        <f t="shared" si="8"/>
        <v>0</v>
      </c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R146" s="202" t="s">
        <v>186</v>
      </c>
      <c r="AT146" s="202" t="s">
        <v>182</v>
      </c>
      <c r="AU146" s="202" t="s">
        <v>90</v>
      </c>
      <c r="AY146" s="14" t="s">
        <v>179</v>
      </c>
      <c r="BE146" s="99">
        <f t="shared" si="9"/>
        <v>0</v>
      </c>
      <c r="BF146" s="99">
        <f t="shared" si="10"/>
        <v>0</v>
      </c>
      <c r="BG146" s="99">
        <f t="shared" si="11"/>
        <v>0</v>
      </c>
      <c r="BH146" s="99">
        <f t="shared" si="12"/>
        <v>0</v>
      </c>
      <c r="BI146" s="99">
        <f t="shared" si="13"/>
        <v>0</v>
      </c>
      <c r="BJ146" s="14" t="s">
        <v>90</v>
      </c>
      <c r="BK146" s="99">
        <f t="shared" si="14"/>
        <v>0</v>
      </c>
      <c r="BL146" s="14" t="s">
        <v>186</v>
      </c>
      <c r="BM146" s="202" t="s">
        <v>889</v>
      </c>
    </row>
    <row r="147" spans="1:65" s="2" customFormat="1" ht="37.9" customHeight="1">
      <c r="A147" s="245"/>
      <c r="B147" s="27"/>
      <c r="C147" s="190" t="s">
        <v>215</v>
      </c>
      <c r="D147" s="190" t="s">
        <v>182</v>
      </c>
      <c r="E147" s="191" t="s">
        <v>890</v>
      </c>
      <c r="F147" s="192" t="s">
        <v>773</v>
      </c>
      <c r="G147" s="193" t="s">
        <v>185</v>
      </c>
      <c r="H147" s="194">
        <v>293.76</v>
      </c>
      <c r="I147" s="195"/>
      <c r="J147" s="196">
        <f t="shared" si="5"/>
        <v>0</v>
      </c>
      <c r="K147" s="197"/>
      <c r="L147" s="28"/>
      <c r="M147" s="198" t="s">
        <v>1</v>
      </c>
      <c r="N147" s="199" t="s">
        <v>43</v>
      </c>
      <c r="O147" s="56"/>
      <c r="P147" s="200">
        <f t="shared" si="6"/>
        <v>0</v>
      </c>
      <c r="Q147" s="200">
        <v>0</v>
      </c>
      <c r="R147" s="200">
        <f t="shared" si="7"/>
        <v>0</v>
      </c>
      <c r="S147" s="200">
        <v>0</v>
      </c>
      <c r="T147" s="201">
        <f t="shared" si="8"/>
        <v>0</v>
      </c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R147" s="202" t="s">
        <v>186</v>
      </c>
      <c r="AT147" s="202" t="s">
        <v>182</v>
      </c>
      <c r="AU147" s="202" t="s">
        <v>90</v>
      </c>
      <c r="AY147" s="14" t="s">
        <v>179</v>
      </c>
      <c r="BE147" s="99">
        <f t="shared" si="9"/>
        <v>0</v>
      </c>
      <c r="BF147" s="99">
        <f t="shared" si="10"/>
        <v>0</v>
      </c>
      <c r="BG147" s="99">
        <f t="shared" si="11"/>
        <v>0</v>
      </c>
      <c r="BH147" s="99">
        <f t="shared" si="12"/>
        <v>0</v>
      </c>
      <c r="BI147" s="99">
        <f t="shared" si="13"/>
        <v>0</v>
      </c>
      <c r="BJ147" s="14" t="s">
        <v>90</v>
      </c>
      <c r="BK147" s="99">
        <f t="shared" si="14"/>
        <v>0</v>
      </c>
      <c r="BL147" s="14" t="s">
        <v>186</v>
      </c>
      <c r="BM147" s="202" t="s">
        <v>891</v>
      </c>
    </row>
    <row r="148" spans="1:65" s="2" customFormat="1" ht="14.45" customHeight="1">
      <c r="A148" s="245"/>
      <c r="B148" s="27"/>
      <c r="C148" s="190" t="s">
        <v>211</v>
      </c>
      <c r="D148" s="190" t="s">
        <v>182</v>
      </c>
      <c r="E148" s="191" t="s">
        <v>892</v>
      </c>
      <c r="F148" s="192" t="s">
        <v>776</v>
      </c>
      <c r="G148" s="193" t="s">
        <v>185</v>
      </c>
      <c r="H148" s="194">
        <v>14.688000000000001</v>
      </c>
      <c r="I148" s="195"/>
      <c r="J148" s="196">
        <f t="shared" si="5"/>
        <v>0</v>
      </c>
      <c r="K148" s="197"/>
      <c r="L148" s="28"/>
      <c r="M148" s="198" t="s">
        <v>1</v>
      </c>
      <c r="N148" s="199" t="s">
        <v>43</v>
      </c>
      <c r="O148" s="56"/>
      <c r="P148" s="200">
        <f t="shared" si="6"/>
        <v>0</v>
      </c>
      <c r="Q148" s="200">
        <v>0</v>
      </c>
      <c r="R148" s="200">
        <f t="shared" si="7"/>
        <v>0</v>
      </c>
      <c r="S148" s="200">
        <v>0</v>
      </c>
      <c r="T148" s="201">
        <f t="shared" si="8"/>
        <v>0</v>
      </c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R148" s="202" t="s">
        <v>186</v>
      </c>
      <c r="AT148" s="202" t="s">
        <v>182</v>
      </c>
      <c r="AU148" s="202" t="s">
        <v>90</v>
      </c>
      <c r="AY148" s="14" t="s">
        <v>179</v>
      </c>
      <c r="BE148" s="99">
        <f t="shared" si="9"/>
        <v>0</v>
      </c>
      <c r="BF148" s="99">
        <f t="shared" si="10"/>
        <v>0</v>
      </c>
      <c r="BG148" s="99">
        <f t="shared" si="11"/>
        <v>0</v>
      </c>
      <c r="BH148" s="99">
        <f t="shared" si="12"/>
        <v>0</v>
      </c>
      <c r="BI148" s="99">
        <f t="shared" si="13"/>
        <v>0</v>
      </c>
      <c r="BJ148" s="14" t="s">
        <v>90</v>
      </c>
      <c r="BK148" s="99">
        <f t="shared" si="14"/>
        <v>0</v>
      </c>
      <c r="BL148" s="14" t="s">
        <v>186</v>
      </c>
      <c r="BM148" s="202" t="s">
        <v>893</v>
      </c>
    </row>
    <row r="149" spans="1:65" s="2" customFormat="1" ht="24.2" customHeight="1">
      <c r="A149" s="245"/>
      <c r="B149" s="27"/>
      <c r="C149" s="190" t="s">
        <v>207</v>
      </c>
      <c r="D149" s="190" t="s">
        <v>182</v>
      </c>
      <c r="E149" s="191" t="s">
        <v>894</v>
      </c>
      <c r="F149" s="192" t="s">
        <v>779</v>
      </c>
      <c r="G149" s="193" t="s">
        <v>250</v>
      </c>
      <c r="H149" s="194">
        <v>23.501000000000001</v>
      </c>
      <c r="I149" s="195"/>
      <c r="J149" s="196">
        <f t="shared" si="5"/>
        <v>0</v>
      </c>
      <c r="K149" s="197"/>
      <c r="L149" s="28"/>
      <c r="M149" s="198" t="s">
        <v>1</v>
      </c>
      <c r="N149" s="199" t="s">
        <v>43</v>
      </c>
      <c r="O149" s="56"/>
      <c r="P149" s="200">
        <f t="shared" si="6"/>
        <v>0</v>
      </c>
      <c r="Q149" s="200">
        <v>0</v>
      </c>
      <c r="R149" s="200">
        <f t="shared" si="7"/>
        <v>0</v>
      </c>
      <c r="S149" s="200">
        <v>0</v>
      </c>
      <c r="T149" s="201">
        <f t="shared" si="8"/>
        <v>0</v>
      </c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R149" s="202" t="s">
        <v>186</v>
      </c>
      <c r="AT149" s="202" t="s">
        <v>182</v>
      </c>
      <c r="AU149" s="202" t="s">
        <v>90</v>
      </c>
      <c r="AY149" s="14" t="s">
        <v>179</v>
      </c>
      <c r="BE149" s="99">
        <f t="shared" si="9"/>
        <v>0</v>
      </c>
      <c r="BF149" s="99">
        <f t="shared" si="10"/>
        <v>0</v>
      </c>
      <c r="BG149" s="99">
        <f t="shared" si="11"/>
        <v>0</v>
      </c>
      <c r="BH149" s="99">
        <f t="shared" si="12"/>
        <v>0</v>
      </c>
      <c r="BI149" s="99">
        <f t="shared" si="13"/>
        <v>0</v>
      </c>
      <c r="BJ149" s="14" t="s">
        <v>90</v>
      </c>
      <c r="BK149" s="99">
        <f t="shared" si="14"/>
        <v>0</v>
      </c>
      <c r="BL149" s="14" t="s">
        <v>186</v>
      </c>
      <c r="BM149" s="202" t="s">
        <v>895</v>
      </c>
    </row>
    <row r="150" spans="1:65" s="2" customFormat="1" ht="24.2" customHeight="1">
      <c r="A150" s="245"/>
      <c r="B150" s="27"/>
      <c r="C150" s="190" t="s">
        <v>201</v>
      </c>
      <c r="D150" s="190" t="s">
        <v>182</v>
      </c>
      <c r="E150" s="191" t="s">
        <v>896</v>
      </c>
      <c r="F150" s="192" t="s">
        <v>897</v>
      </c>
      <c r="G150" s="193" t="s">
        <v>185</v>
      </c>
      <c r="H150" s="194">
        <v>36.432000000000002</v>
      </c>
      <c r="I150" s="195"/>
      <c r="J150" s="196">
        <f t="shared" si="5"/>
        <v>0</v>
      </c>
      <c r="K150" s="197"/>
      <c r="L150" s="28"/>
      <c r="M150" s="198" t="s">
        <v>1</v>
      </c>
      <c r="N150" s="199" t="s">
        <v>43</v>
      </c>
      <c r="O150" s="56"/>
      <c r="P150" s="200">
        <f t="shared" si="6"/>
        <v>0</v>
      </c>
      <c r="Q150" s="200">
        <v>0</v>
      </c>
      <c r="R150" s="200">
        <f t="shared" si="7"/>
        <v>0</v>
      </c>
      <c r="S150" s="200">
        <v>0</v>
      </c>
      <c r="T150" s="201">
        <f t="shared" si="8"/>
        <v>0</v>
      </c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R150" s="202" t="s">
        <v>186</v>
      </c>
      <c r="AT150" s="202" t="s">
        <v>182</v>
      </c>
      <c r="AU150" s="202" t="s">
        <v>90</v>
      </c>
      <c r="AY150" s="14" t="s">
        <v>179</v>
      </c>
      <c r="BE150" s="99">
        <f t="shared" si="9"/>
        <v>0</v>
      </c>
      <c r="BF150" s="99">
        <f t="shared" si="10"/>
        <v>0</v>
      </c>
      <c r="BG150" s="99">
        <f t="shared" si="11"/>
        <v>0</v>
      </c>
      <c r="BH150" s="99">
        <f t="shared" si="12"/>
        <v>0</v>
      </c>
      <c r="BI150" s="99">
        <f t="shared" si="13"/>
        <v>0</v>
      </c>
      <c r="BJ150" s="14" t="s">
        <v>90</v>
      </c>
      <c r="BK150" s="99">
        <f t="shared" si="14"/>
        <v>0</v>
      </c>
      <c r="BL150" s="14" t="s">
        <v>186</v>
      </c>
      <c r="BM150" s="202" t="s">
        <v>898</v>
      </c>
    </row>
    <row r="151" spans="1:65" s="2" customFormat="1" ht="24.2" customHeight="1">
      <c r="A151" s="245"/>
      <c r="B151" s="27"/>
      <c r="C151" s="190" t="s">
        <v>219</v>
      </c>
      <c r="D151" s="190" t="s">
        <v>182</v>
      </c>
      <c r="E151" s="191" t="s">
        <v>899</v>
      </c>
      <c r="F151" s="192" t="s">
        <v>900</v>
      </c>
      <c r="G151" s="193" t="s">
        <v>185</v>
      </c>
      <c r="H151" s="194">
        <v>1.68</v>
      </c>
      <c r="I151" s="195"/>
      <c r="J151" s="196">
        <f t="shared" si="5"/>
        <v>0</v>
      </c>
      <c r="K151" s="197"/>
      <c r="L151" s="28"/>
      <c r="M151" s="198" t="s">
        <v>1</v>
      </c>
      <c r="N151" s="199" t="s">
        <v>43</v>
      </c>
      <c r="O151" s="56"/>
      <c r="P151" s="200">
        <f t="shared" si="6"/>
        <v>0</v>
      </c>
      <c r="Q151" s="200">
        <v>0</v>
      </c>
      <c r="R151" s="200">
        <f t="shared" si="7"/>
        <v>0</v>
      </c>
      <c r="S151" s="200">
        <v>0</v>
      </c>
      <c r="T151" s="201">
        <f t="shared" si="8"/>
        <v>0</v>
      </c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R151" s="202" t="s">
        <v>186</v>
      </c>
      <c r="AT151" s="202" t="s">
        <v>182</v>
      </c>
      <c r="AU151" s="202" t="s">
        <v>90</v>
      </c>
      <c r="AY151" s="14" t="s">
        <v>179</v>
      </c>
      <c r="BE151" s="99">
        <f t="shared" si="9"/>
        <v>0</v>
      </c>
      <c r="BF151" s="99">
        <f t="shared" si="10"/>
        <v>0</v>
      </c>
      <c r="BG151" s="99">
        <f t="shared" si="11"/>
        <v>0</v>
      </c>
      <c r="BH151" s="99">
        <f t="shared" si="12"/>
        <v>0</v>
      </c>
      <c r="BI151" s="99">
        <f t="shared" si="13"/>
        <v>0</v>
      </c>
      <c r="BJ151" s="14" t="s">
        <v>90</v>
      </c>
      <c r="BK151" s="99">
        <f t="shared" si="14"/>
        <v>0</v>
      </c>
      <c r="BL151" s="14" t="s">
        <v>186</v>
      </c>
      <c r="BM151" s="202" t="s">
        <v>901</v>
      </c>
    </row>
    <row r="152" spans="1:65" s="2" customFormat="1" ht="14.45" customHeight="1">
      <c r="A152" s="245"/>
      <c r="B152" s="27"/>
      <c r="C152" s="203" t="s">
        <v>224</v>
      </c>
      <c r="D152" s="203" t="s">
        <v>220</v>
      </c>
      <c r="E152" s="204" t="s">
        <v>902</v>
      </c>
      <c r="F152" s="205" t="s">
        <v>903</v>
      </c>
      <c r="G152" s="206" t="s">
        <v>250</v>
      </c>
      <c r="H152" s="207">
        <v>2.6880000000000002</v>
      </c>
      <c r="I152" s="208"/>
      <c r="J152" s="209">
        <f t="shared" si="5"/>
        <v>0</v>
      </c>
      <c r="K152" s="210"/>
      <c r="L152" s="211"/>
      <c r="M152" s="212" t="s">
        <v>1</v>
      </c>
      <c r="N152" s="213" t="s">
        <v>43</v>
      </c>
      <c r="O152" s="56"/>
      <c r="P152" s="200">
        <f t="shared" si="6"/>
        <v>0</v>
      </c>
      <c r="Q152" s="200">
        <v>1</v>
      </c>
      <c r="R152" s="200">
        <f t="shared" si="7"/>
        <v>2.6880000000000002</v>
      </c>
      <c r="S152" s="200">
        <v>0</v>
      </c>
      <c r="T152" s="201">
        <f t="shared" si="8"/>
        <v>0</v>
      </c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R152" s="202" t="s">
        <v>211</v>
      </c>
      <c r="AT152" s="202" t="s">
        <v>220</v>
      </c>
      <c r="AU152" s="202" t="s">
        <v>90</v>
      </c>
      <c r="AY152" s="14" t="s">
        <v>179</v>
      </c>
      <c r="BE152" s="99">
        <f t="shared" si="9"/>
        <v>0</v>
      </c>
      <c r="BF152" s="99">
        <f t="shared" si="10"/>
        <v>0</v>
      </c>
      <c r="BG152" s="99">
        <f t="shared" si="11"/>
        <v>0</v>
      </c>
      <c r="BH152" s="99">
        <f t="shared" si="12"/>
        <v>0</v>
      </c>
      <c r="BI152" s="99">
        <f t="shared" si="13"/>
        <v>0</v>
      </c>
      <c r="BJ152" s="14" t="s">
        <v>90</v>
      </c>
      <c r="BK152" s="99">
        <f t="shared" si="14"/>
        <v>0</v>
      </c>
      <c r="BL152" s="14" t="s">
        <v>186</v>
      </c>
      <c r="BM152" s="202" t="s">
        <v>904</v>
      </c>
    </row>
    <row r="153" spans="1:65" s="12" customFormat="1" ht="22.9" customHeight="1">
      <c r="B153" s="175"/>
      <c r="C153" s="176"/>
      <c r="D153" s="177" t="s">
        <v>76</v>
      </c>
      <c r="E153" s="188" t="s">
        <v>186</v>
      </c>
      <c r="F153" s="188" t="s">
        <v>279</v>
      </c>
      <c r="G153" s="176"/>
      <c r="H153" s="176"/>
      <c r="I153" s="179"/>
      <c r="J153" s="189">
        <f>BK153</f>
        <v>0</v>
      </c>
      <c r="K153" s="176"/>
      <c r="L153" s="180"/>
      <c r="M153" s="181"/>
      <c r="N153" s="182"/>
      <c r="O153" s="182"/>
      <c r="P153" s="183">
        <f>SUM(P154:P155)</f>
        <v>0</v>
      </c>
      <c r="Q153" s="182"/>
      <c r="R153" s="183">
        <f>SUM(R154:R155)</f>
        <v>3.3486528000000004</v>
      </c>
      <c r="S153" s="182"/>
      <c r="T153" s="184">
        <f>SUM(T154:T155)</f>
        <v>0</v>
      </c>
      <c r="AR153" s="185" t="s">
        <v>84</v>
      </c>
      <c r="AT153" s="186" t="s">
        <v>76</v>
      </c>
      <c r="AU153" s="186" t="s">
        <v>84</v>
      </c>
      <c r="AY153" s="185" t="s">
        <v>179</v>
      </c>
      <c r="BK153" s="187">
        <f>SUM(BK154:BK155)</f>
        <v>0</v>
      </c>
    </row>
    <row r="154" spans="1:65" s="2" customFormat="1" ht="37.9" customHeight="1">
      <c r="A154" s="245"/>
      <c r="B154" s="27"/>
      <c r="C154" s="190" t="s">
        <v>228</v>
      </c>
      <c r="D154" s="190" t="s">
        <v>182</v>
      </c>
      <c r="E154" s="191" t="s">
        <v>905</v>
      </c>
      <c r="F154" s="192" t="s">
        <v>906</v>
      </c>
      <c r="G154" s="193" t="s">
        <v>185</v>
      </c>
      <c r="H154" s="194">
        <v>1.1200000000000001</v>
      </c>
      <c r="I154" s="195"/>
      <c r="J154" s="196">
        <f>ROUND(I154*H154,2)</f>
        <v>0</v>
      </c>
      <c r="K154" s="197"/>
      <c r="L154" s="28"/>
      <c r="M154" s="198" t="s">
        <v>1</v>
      </c>
      <c r="N154" s="199" t="s">
        <v>43</v>
      </c>
      <c r="O154" s="56"/>
      <c r="P154" s="200">
        <f>O154*H154</f>
        <v>0</v>
      </c>
      <c r="Q154" s="200">
        <v>1.8907700000000001</v>
      </c>
      <c r="R154" s="200">
        <f>Q154*H154</f>
        <v>2.1176624000000004</v>
      </c>
      <c r="S154" s="200">
        <v>0</v>
      </c>
      <c r="T154" s="201">
        <f>S154*H154</f>
        <v>0</v>
      </c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R154" s="202" t="s">
        <v>186</v>
      </c>
      <c r="AT154" s="202" t="s">
        <v>182</v>
      </c>
      <c r="AU154" s="202" t="s">
        <v>90</v>
      </c>
      <c r="AY154" s="14" t="s">
        <v>179</v>
      </c>
      <c r="BE154" s="99">
        <f>IF(N154="základná",J154,0)</f>
        <v>0</v>
      </c>
      <c r="BF154" s="99">
        <f>IF(N154="znížená",J154,0)</f>
        <v>0</v>
      </c>
      <c r="BG154" s="99">
        <f>IF(N154="zákl. prenesená",J154,0)</f>
        <v>0</v>
      </c>
      <c r="BH154" s="99">
        <f>IF(N154="zníž. prenesená",J154,0)</f>
        <v>0</v>
      </c>
      <c r="BI154" s="99">
        <f>IF(N154="nulová",J154,0)</f>
        <v>0</v>
      </c>
      <c r="BJ154" s="14" t="s">
        <v>90</v>
      </c>
      <c r="BK154" s="99">
        <f>ROUND(I154*H154,2)</f>
        <v>0</v>
      </c>
      <c r="BL154" s="14" t="s">
        <v>186</v>
      </c>
      <c r="BM154" s="202" t="s">
        <v>907</v>
      </c>
    </row>
    <row r="155" spans="1:65" s="2" customFormat="1" ht="24.2" customHeight="1">
      <c r="A155" s="245"/>
      <c r="B155" s="27"/>
      <c r="C155" s="190" t="s">
        <v>232</v>
      </c>
      <c r="D155" s="190" t="s">
        <v>182</v>
      </c>
      <c r="E155" s="191" t="s">
        <v>908</v>
      </c>
      <c r="F155" s="192" t="s">
        <v>909</v>
      </c>
      <c r="G155" s="193" t="s">
        <v>185</v>
      </c>
      <c r="H155" s="194">
        <v>0.54400000000000004</v>
      </c>
      <c r="I155" s="195"/>
      <c r="J155" s="196">
        <f>ROUND(I155*H155,2)</f>
        <v>0</v>
      </c>
      <c r="K155" s="197"/>
      <c r="L155" s="28"/>
      <c r="M155" s="198" t="s">
        <v>1</v>
      </c>
      <c r="N155" s="199" t="s">
        <v>43</v>
      </c>
      <c r="O155" s="56"/>
      <c r="P155" s="200">
        <f>O155*H155</f>
        <v>0</v>
      </c>
      <c r="Q155" s="200">
        <v>2.2628499999999998</v>
      </c>
      <c r="R155" s="200">
        <f>Q155*H155</f>
        <v>1.2309904</v>
      </c>
      <c r="S155" s="200">
        <v>0</v>
      </c>
      <c r="T155" s="201">
        <f>S155*H155</f>
        <v>0</v>
      </c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R155" s="202" t="s">
        <v>186</v>
      </c>
      <c r="AT155" s="202" t="s">
        <v>182</v>
      </c>
      <c r="AU155" s="202" t="s">
        <v>90</v>
      </c>
      <c r="AY155" s="14" t="s">
        <v>179</v>
      </c>
      <c r="BE155" s="99">
        <f>IF(N155="základná",J155,0)</f>
        <v>0</v>
      </c>
      <c r="BF155" s="99">
        <f>IF(N155="znížená",J155,0)</f>
        <v>0</v>
      </c>
      <c r="BG155" s="99">
        <f>IF(N155="zákl. prenesená",J155,0)</f>
        <v>0</v>
      </c>
      <c r="BH155" s="99">
        <f>IF(N155="zníž. prenesená",J155,0)</f>
        <v>0</v>
      </c>
      <c r="BI155" s="99">
        <f>IF(N155="nulová",J155,0)</f>
        <v>0</v>
      </c>
      <c r="BJ155" s="14" t="s">
        <v>90</v>
      </c>
      <c r="BK155" s="99">
        <f>ROUND(I155*H155,2)</f>
        <v>0</v>
      </c>
      <c r="BL155" s="14" t="s">
        <v>186</v>
      </c>
      <c r="BM155" s="202" t="s">
        <v>910</v>
      </c>
    </row>
    <row r="156" spans="1:65" s="12" customFormat="1" ht="22.9" customHeight="1">
      <c r="B156" s="175"/>
      <c r="C156" s="176"/>
      <c r="D156" s="177" t="s">
        <v>76</v>
      </c>
      <c r="E156" s="188" t="s">
        <v>211</v>
      </c>
      <c r="F156" s="188" t="s">
        <v>911</v>
      </c>
      <c r="G156" s="176"/>
      <c r="H156" s="176"/>
      <c r="I156" s="179"/>
      <c r="J156" s="189">
        <f>BK156</f>
        <v>0</v>
      </c>
      <c r="K156" s="176"/>
      <c r="L156" s="180"/>
      <c r="M156" s="181"/>
      <c r="N156" s="182"/>
      <c r="O156" s="182"/>
      <c r="P156" s="183">
        <f>SUM(P157:P174)</f>
        <v>0</v>
      </c>
      <c r="Q156" s="182"/>
      <c r="R156" s="183">
        <f>SUM(R157:R174)</f>
        <v>9.0549200000000027</v>
      </c>
      <c r="S156" s="182"/>
      <c r="T156" s="184">
        <f>SUM(T157:T174)</f>
        <v>0</v>
      </c>
      <c r="AR156" s="185" t="s">
        <v>84</v>
      </c>
      <c r="AT156" s="186" t="s">
        <v>76</v>
      </c>
      <c r="AU156" s="186" t="s">
        <v>84</v>
      </c>
      <c r="AY156" s="185" t="s">
        <v>179</v>
      </c>
      <c r="BK156" s="187">
        <f>SUM(BK157:BK174)</f>
        <v>0</v>
      </c>
    </row>
    <row r="157" spans="1:65" s="2" customFormat="1" ht="37.9" customHeight="1">
      <c r="A157" s="245"/>
      <c r="B157" s="27"/>
      <c r="C157" s="190" t="s">
        <v>205</v>
      </c>
      <c r="D157" s="190" t="s">
        <v>182</v>
      </c>
      <c r="E157" s="191" t="s">
        <v>912</v>
      </c>
      <c r="F157" s="192" t="s">
        <v>913</v>
      </c>
      <c r="G157" s="193" t="s">
        <v>329</v>
      </c>
      <c r="H157" s="194">
        <v>14</v>
      </c>
      <c r="I157" s="195"/>
      <c r="J157" s="196">
        <f t="shared" ref="J157:J174" si="15">ROUND(I157*H157,2)</f>
        <v>0</v>
      </c>
      <c r="K157" s="197"/>
      <c r="L157" s="28"/>
      <c r="M157" s="198" t="s">
        <v>1</v>
      </c>
      <c r="N157" s="199" t="s">
        <v>43</v>
      </c>
      <c r="O157" s="56"/>
      <c r="P157" s="200">
        <f t="shared" ref="P157:P174" si="16">O157*H157</f>
        <v>0</v>
      </c>
      <c r="Q157" s="200">
        <v>0</v>
      </c>
      <c r="R157" s="200">
        <f t="shared" ref="R157:R174" si="17">Q157*H157</f>
        <v>0</v>
      </c>
      <c r="S157" s="200">
        <v>0</v>
      </c>
      <c r="T157" s="201">
        <f t="shared" ref="T157:T174" si="18">S157*H157</f>
        <v>0</v>
      </c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R157" s="202" t="s">
        <v>186</v>
      </c>
      <c r="AT157" s="202" t="s">
        <v>182</v>
      </c>
      <c r="AU157" s="202" t="s">
        <v>90</v>
      </c>
      <c r="AY157" s="14" t="s">
        <v>179</v>
      </c>
      <c r="BE157" s="99">
        <f t="shared" ref="BE157:BE174" si="19">IF(N157="základná",J157,0)</f>
        <v>0</v>
      </c>
      <c r="BF157" s="99">
        <f t="shared" ref="BF157:BF174" si="20">IF(N157="znížená",J157,0)</f>
        <v>0</v>
      </c>
      <c r="BG157" s="99">
        <f t="shared" ref="BG157:BG174" si="21">IF(N157="zákl. prenesená",J157,0)</f>
        <v>0</v>
      </c>
      <c r="BH157" s="99">
        <f t="shared" ref="BH157:BH174" si="22">IF(N157="zníž. prenesená",J157,0)</f>
        <v>0</v>
      </c>
      <c r="BI157" s="99">
        <f t="shared" ref="BI157:BI174" si="23">IF(N157="nulová",J157,0)</f>
        <v>0</v>
      </c>
      <c r="BJ157" s="14" t="s">
        <v>90</v>
      </c>
      <c r="BK157" s="99">
        <f t="shared" ref="BK157:BK174" si="24">ROUND(I157*H157,2)</f>
        <v>0</v>
      </c>
      <c r="BL157" s="14" t="s">
        <v>186</v>
      </c>
      <c r="BM157" s="202" t="s">
        <v>914</v>
      </c>
    </row>
    <row r="158" spans="1:65" s="2" customFormat="1" ht="14.45" customHeight="1">
      <c r="A158" s="245"/>
      <c r="B158" s="27"/>
      <c r="C158" s="203" t="s">
        <v>612</v>
      </c>
      <c r="D158" s="203" t="s">
        <v>220</v>
      </c>
      <c r="E158" s="204" t="s">
        <v>915</v>
      </c>
      <c r="F158" s="205" t="s">
        <v>916</v>
      </c>
      <c r="G158" s="206" t="s">
        <v>329</v>
      </c>
      <c r="H158" s="207">
        <v>14</v>
      </c>
      <c r="I158" s="208"/>
      <c r="J158" s="209">
        <f t="shared" si="15"/>
        <v>0</v>
      </c>
      <c r="K158" s="210"/>
      <c r="L158" s="211"/>
      <c r="M158" s="212" t="s">
        <v>1</v>
      </c>
      <c r="N158" s="213" t="s">
        <v>43</v>
      </c>
      <c r="O158" s="56"/>
      <c r="P158" s="200">
        <f t="shared" si="16"/>
        <v>0</v>
      </c>
      <c r="Q158" s="200">
        <v>3.7799999999999999E-3</v>
      </c>
      <c r="R158" s="200">
        <f t="shared" si="17"/>
        <v>5.2920000000000002E-2</v>
      </c>
      <c r="S158" s="200">
        <v>0</v>
      </c>
      <c r="T158" s="201">
        <f t="shared" si="18"/>
        <v>0</v>
      </c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R158" s="202" t="s">
        <v>211</v>
      </c>
      <c r="AT158" s="202" t="s">
        <v>220</v>
      </c>
      <c r="AU158" s="202" t="s">
        <v>90</v>
      </c>
      <c r="AY158" s="14" t="s">
        <v>179</v>
      </c>
      <c r="BE158" s="99">
        <f t="shared" si="19"/>
        <v>0</v>
      </c>
      <c r="BF158" s="99">
        <f t="shared" si="20"/>
        <v>0</v>
      </c>
      <c r="BG158" s="99">
        <f t="shared" si="21"/>
        <v>0</v>
      </c>
      <c r="BH158" s="99">
        <f t="shared" si="22"/>
        <v>0</v>
      </c>
      <c r="BI158" s="99">
        <f t="shared" si="23"/>
        <v>0</v>
      </c>
      <c r="BJ158" s="14" t="s">
        <v>90</v>
      </c>
      <c r="BK158" s="99">
        <f t="shared" si="24"/>
        <v>0</v>
      </c>
      <c r="BL158" s="14" t="s">
        <v>186</v>
      </c>
      <c r="BM158" s="202" t="s">
        <v>917</v>
      </c>
    </row>
    <row r="159" spans="1:65" s="2" customFormat="1" ht="14.45" customHeight="1">
      <c r="A159" s="245"/>
      <c r="B159" s="27"/>
      <c r="C159" s="203" t="s">
        <v>362</v>
      </c>
      <c r="D159" s="203" t="s">
        <v>220</v>
      </c>
      <c r="E159" s="204" t="s">
        <v>918</v>
      </c>
      <c r="F159" s="205" t="s">
        <v>919</v>
      </c>
      <c r="G159" s="206" t="s">
        <v>204</v>
      </c>
      <c r="H159" s="207">
        <v>1</v>
      </c>
      <c r="I159" s="208"/>
      <c r="J159" s="209">
        <f t="shared" si="15"/>
        <v>0</v>
      </c>
      <c r="K159" s="210"/>
      <c r="L159" s="211"/>
      <c r="M159" s="212" t="s">
        <v>1</v>
      </c>
      <c r="N159" s="213" t="s">
        <v>43</v>
      </c>
      <c r="O159" s="56"/>
      <c r="P159" s="200">
        <f t="shared" si="16"/>
        <v>0</v>
      </c>
      <c r="Q159" s="200">
        <v>3.7799999999999999E-3</v>
      </c>
      <c r="R159" s="200">
        <f t="shared" si="17"/>
        <v>3.7799999999999999E-3</v>
      </c>
      <c r="S159" s="200">
        <v>0</v>
      </c>
      <c r="T159" s="201">
        <f t="shared" si="18"/>
        <v>0</v>
      </c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R159" s="202" t="s">
        <v>211</v>
      </c>
      <c r="AT159" s="202" t="s">
        <v>220</v>
      </c>
      <c r="AU159" s="202" t="s">
        <v>90</v>
      </c>
      <c r="AY159" s="14" t="s">
        <v>179</v>
      </c>
      <c r="BE159" s="99">
        <f t="shared" si="19"/>
        <v>0</v>
      </c>
      <c r="BF159" s="99">
        <f t="shared" si="20"/>
        <v>0</v>
      </c>
      <c r="BG159" s="99">
        <f t="shared" si="21"/>
        <v>0</v>
      </c>
      <c r="BH159" s="99">
        <f t="shared" si="22"/>
        <v>0</v>
      </c>
      <c r="BI159" s="99">
        <f t="shared" si="23"/>
        <v>0</v>
      </c>
      <c r="BJ159" s="14" t="s">
        <v>90</v>
      </c>
      <c r="BK159" s="99">
        <f t="shared" si="24"/>
        <v>0</v>
      </c>
      <c r="BL159" s="14" t="s">
        <v>186</v>
      </c>
      <c r="BM159" s="202" t="s">
        <v>920</v>
      </c>
    </row>
    <row r="160" spans="1:65" s="2" customFormat="1" ht="14.45" customHeight="1">
      <c r="A160" s="245"/>
      <c r="B160" s="27"/>
      <c r="C160" s="203" t="s">
        <v>360</v>
      </c>
      <c r="D160" s="203" t="s">
        <v>220</v>
      </c>
      <c r="E160" s="204" t="s">
        <v>921</v>
      </c>
      <c r="F160" s="205" t="s">
        <v>922</v>
      </c>
      <c r="G160" s="206" t="s">
        <v>204</v>
      </c>
      <c r="H160" s="207">
        <v>4</v>
      </c>
      <c r="I160" s="208"/>
      <c r="J160" s="209">
        <f t="shared" si="15"/>
        <v>0</v>
      </c>
      <c r="K160" s="210"/>
      <c r="L160" s="211"/>
      <c r="M160" s="212" t="s">
        <v>1</v>
      </c>
      <c r="N160" s="213" t="s">
        <v>43</v>
      </c>
      <c r="O160" s="56"/>
      <c r="P160" s="200">
        <f t="shared" si="16"/>
        <v>0</v>
      </c>
      <c r="Q160" s="200">
        <v>3.7799999999999999E-3</v>
      </c>
      <c r="R160" s="200">
        <f t="shared" si="17"/>
        <v>1.512E-2</v>
      </c>
      <c r="S160" s="200">
        <v>0</v>
      </c>
      <c r="T160" s="201">
        <f t="shared" si="18"/>
        <v>0</v>
      </c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R160" s="202" t="s">
        <v>211</v>
      </c>
      <c r="AT160" s="202" t="s">
        <v>220</v>
      </c>
      <c r="AU160" s="202" t="s">
        <v>90</v>
      </c>
      <c r="AY160" s="14" t="s">
        <v>179</v>
      </c>
      <c r="BE160" s="99">
        <f t="shared" si="19"/>
        <v>0</v>
      </c>
      <c r="BF160" s="99">
        <f t="shared" si="20"/>
        <v>0</v>
      </c>
      <c r="BG160" s="99">
        <f t="shared" si="21"/>
        <v>0</v>
      </c>
      <c r="BH160" s="99">
        <f t="shared" si="22"/>
        <v>0</v>
      </c>
      <c r="BI160" s="99">
        <f t="shared" si="23"/>
        <v>0</v>
      </c>
      <c r="BJ160" s="14" t="s">
        <v>90</v>
      </c>
      <c r="BK160" s="99">
        <f t="shared" si="24"/>
        <v>0</v>
      </c>
      <c r="BL160" s="14" t="s">
        <v>186</v>
      </c>
      <c r="BM160" s="202" t="s">
        <v>923</v>
      </c>
    </row>
    <row r="161" spans="1:65" s="2" customFormat="1" ht="14.45" customHeight="1">
      <c r="A161" s="245"/>
      <c r="B161" s="27"/>
      <c r="C161" s="203" t="s">
        <v>656</v>
      </c>
      <c r="D161" s="203" t="s">
        <v>220</v>
      </c>
      <c r="E161" s="204" t="s">
        <v>924</v>
      </c>
      <c r="F161" s="205" t="s">
        <v>925</v>
      </c>
      <c r="G161" s="206" t="s">
        <v>204</v>
      </c>
      <c r="H161" s="207">
        <v>2</v>
      </c>
      <c r="I161" s="208"/>
      <c r="J161" s="209">
        <f t="shared" si="15"/>
        <v>0</v>
      </c>
      <c r="K161" s="210"/>
      <c r="L161" s="211"/>
      <c r="M161" s="212" t="s">
        <v>1</v>
      </c>
      <c r="N161" s="213" t="s">
        <v>43</v>
      </c>
      <c r="O161" s="56"/>
      <c r="P161" s="200">
        <f t="shared" si="16"/>
        <v>0</v>
      </c>
      <c r="Q161" s="200">
        <v>3.7799999999999999E-3</v>
      </c>
      <c r="R161" s="200">
        <f t="shared" si="17"/>
        <v>7.5599999999999999E-3</v>
      </c>
      <c r="S161" s="200">
        <v>0</v>
      </c>
      <c r="T161" s="201">
        <f t="shared" si="18"/>
        <v>0</v>
      </c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R161" s="202" t="s">
        <v>211</v>
      </c>
      <c r="AT161" s="202" t="s">
        <v>220</v>
      </c>
      <c r="AU161" s="202" t="s">
        <v>90</v>
      </c>
      <c r="AY161" s="14" t="s">
        <v>179</v>
      </c>
      <c r="BE161" s="99">
        <f t="shared" si="19"/>
        <v>0</v>
      </c>
      <c r="BF161" s="99">
        <f t="shared" si="20"/>
        <v>0</v>
      </c>
      <c r="BG161" s="99">
        <f t="shared" si="21"/>
        <v>0</v>
      </c>
      <c r="BH161" s="99">
        <f t="shared" si="22"/>
        <v>0</v>
      </c>
      <c r="BI161" s="99">
        <f t="shared" si="23"/>
        <v>0</v>
      </c>
      <c r="BJ161" s="14" t="s">
        <v>90</v>
      </c>
      <c r="BK161" s="99">
        <f t="shared" si="24"/>
        <v>0</v>
      </c>
      <c r="BL161" s="14" t="s">
        <v>186</v>
      </c>
      <c r="BM161" s="202" t="s">
        <v>926</v>
      </c>
    </row>
    <row r="162" spans="1:65" s="2" customFormat="1" ht="14.45" customHeight="1">
      <c r="A162" s="245"/>
      <c r="B162" s="27"/>
      <c r="C162" s="203" t="s">
        <v>615</v>
      </c>
      <c r="D162" s="203" t="s">
        <v>220</v>
      </c>
      <c r="E162" s="204" t="s">
        <v>927</v>
      </c>
      <c r="F162" s="205" t="s">
        <v>928</v>
      </c>
      <c r="G162" s="206" t="s">
        <v>204</v>
      </c>
      <c r="H162" s="207">
        <v>6</v>
      </c>
      <c r="I162" s="208"/>
      <c r="J162" s="209">
        <f t="shared" si="15"/>
        <v>0</v>
      </c>
      <c r="K162" s="210"/>
      <c r="L162" s="211"/>
      <c r="M162" s="212" t="s">
        <v>1</v>
      </c>
      <c r="N162" s="213" t="s">
        <v>43</v>
      </c>
      <c r="O162" s="56"/>
      <c r="P162" s="200">
        <f t="shared" si="16"/>
        <v>0</v>
      </c>
      <c r="Q162" s="200">
        <v>3.7799999999999999E-3</v>
      </c>
      <c r="R162" s="200">
        <f t="shared" si="17"/>
        <v>2.2679999999999999E-2</v>
      </c>
      <c r="S162" s="200">
        <v>0</v>
      </c>
      <c r="T162" s="201">
        <f t="shared" si="18"/>
        <v>0</v>
      </c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R162" s="202" t="s">
        <v>211</v>
      </c>
      <c r="AT162" s="202" t="s">
        <v>220</v>
      </c>
      <c r="AU162" s="202" t="s">
        <v>90</v>
      </c>
      <c r="AY162" s="14" t="s">
        <v>179</v>
      </c>
      <c r="BE162" s="99">
        <f t="shared" si="19"/>
        <v>0</v>
      </c>
      <c r="BF162" s="99">
        <f t="shared" si="20"/>
        <v>0</v>
      </c>
      <c r="BG162" s="99">
        <f t="shared" si="21"/>
        <v>0</v>
      </c>
      <c r="BH162" s="99">
        <f t="shared" si="22"/>
        <v>0</v>
      </c>
      <c r="BI162" s="99">
        <f t="shared" si="23"/>
        <v>0</v>
      </c>
      <c r="BJ162" s="14" t="s">
        <v>90</v>
      </c>
      <c r="BK162" s="99">
        <f t="shared" si="24"/>
        <v>0</v>
      </c>
      <c r="BL162" s="14" t="s">
        <v>186</v>
      </c>
      <c r="BM162" s="202" t="s">
        <v>929</v>
      </c>
    </row>
    <row r="163" spans="1:65" s="2" customFormat="1" ht="14.45" customHeight="1">
      <c r="A163" s="245"/>
      <c r="B163" s="27"/>
      <c r="C163" s="203" t="s">
        <v>663</v>
      </c>
      <c r="D163" s="203" t="s">
        <v>220</v>
      </c>
      <c r="E163" s="204" t="s">
        <v>930</v>
      </c>
      <c r="F163" s="205" t="s">
        <v>931</v>
      </c>
      <c r="G163" s="206" t="s">
        <v>204</v>
      </c>
      <c r="H163" s="207">
        <v>1</v>
      </c>
      <c r="I163" s="208"/>
      <c r="J163" s="209">
        <f t="shared" si="15"/>
        <v>0</v>
      </c>
      <c r="K163" s="210"/>
      <c r="L163" s="211"/>
      <c r="M163" s="212" t="s">
        <v>1</v>
      </c>
      <c r="N163" s="213" t="s">
        <v>43</v>
      </c>
      <c r="O163" s="56"/>
      <c r="P163" s="200">
        <f t="shared" si="16"/>
        <v>0</v>
      </c>
      <c r="Q163" s="200">
        <v>3.7799999999999999E-3</v>
      </c>
      <c r="R163" s="200">
        <f t="shared" si="17"/>
        <v>3.7799999999999999E-3</v>
      </c>
      <c r="S163" s="200">
        <v>0</v>
      </c>
      <c r="T163" s="201">
        <f t="shared" si="18"/>
        <v>0</v>
      </c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R163" s="202" t="s">
        <v>211</v>
      </c>
      <c r="AT163" s="202" t="s">
        <v>220</v>
      </c>
      <c r="AU163" s="202" t="s">
        <v>90</v>
      </c>
      <c r="AY163" s="14" t="s">
        <v>179</v>
      </c>
      <c r="BE163" s="99">
        <f t="shared" si="19"/>
        <v>0</v>
      </c>
      <c r="BF163" s="99">
        <f t="shared" si="20"/>
        <v>0</v>
      </c>
      <c r="BG163" s="99">
        <f t="shared" si="21"/>
        <v>0</v>
      </c>
      <c r="BH163" s="99">
        <f t="shared" si="22"/>
        <v>0</v>
      </c>
      <c r="BI163" s="99">
        <f t="shared" si="23"/>
        <v>0</v>
      </c>
      <c r="BJ163" s="14" t="s">
        <v>90</v>
      </c>
      <c r="BK163" s="99">
        <f t="shared" si="24"/>
        <v>0</v>
      </c>
      <c r="BL163" s="14" t="s">
        <v>186</v>
      </c>
      <c r="BM163" s="202" t="s">
        <v>932</v>
      </c>
    </row>
    <row r="164" spans="1:65" s="2" customFormat="1" ht="14.45" customHeight="1">
      <c r="A164" s="245"/>
      <c r="B164" s="27"/>
      <c r="C164" s="203" t="s">
        <v>618</v>
      </c>
      <c r="D164" s="203" t="s">
        <v>220</v>
      </c>
      <c r="E164" s="204" t="s">
        <v>933</v>
      </c>
      <c r="F164" s="205" t="s">
        <v>934</v>
      </c>
      <c r="G164" s="206" t="s">
        <v>204</v>
      </c>
      <c r="H164" s="207">
        <v>1</v>
      </c>
      <c r="I164" s="208"/>
      <c r="J164" s="209">
        <f t="shared" si="15"/>
        <v>0</v>
      </c>
      <c r="K164" s="210"/>
      <c r="L164" s="211"/>
      <c r="M164" s="212" t="s">
        <v>1</v>
      </c>
      <c r="N164" s="213" t="s">
        <v>43</v>
      </c>
      <c r="O164" s="56"/>
      <c r="P164" s="200">
        <f t="shared" si="16"/>
        <v>0</v>
      </c>
      <c r="Q164" s="200">
        <v>3.7799999999999999E-3</v>
      </c>
      <c r="R164" s="200">
        <f t="shared" si="17"/>
        <v>3.7799999999999999E-3</v>
      </c>
      <c r="S164" s="200">
        <v>0</v>
      </c>
      <c r="T164" s="201">
        <f t="shared" si="18"/>
        <v>0</v>
      </c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R164" s="202" t="s">
        <v>211</v>
      </c>
      <c r="AT164" s="202" t="s">
        <v>220</v>
      </c>
      <c r="AU164" s="202" t="s">
        <v>90</v>
      </c>
      <c r="AY164" s="14" t="s">
        <v>179</v>
      </c>
      <c r="BE164" s="99">
        <f t="shared" si="19"/>
        <v>0</v>
      </c>
      <c r="BF164" s="99">
        <f t="shared" si="20"/>
        <v>0</v>
      </c>
      <c r="BG164" s="99">
        <f t="shared" si="21"/>
        <v>0</v>
      </c>
      <c r="BH164" s="99">
        <f t="shared" si="22"/>
        <v>0</v>
      </c>
      <c r="BI164" s="99">
        <f t="shared" si="23"/>
        <v>0</v>
      </c>
      <c r="BJ164" s="14" t="s">
        <v>90</v>
      </c>
      <c r="BK164" s="99">
        <f t="shared" si="24"/>
        <v>0</v>
      </c>
      <c r="BL164" s="14" t="s">
        <v>186</v>
      </c>
      <c r="BM164" s="202" t="s">
        <v>935</v>
      </c>
    </row>
    <row r="165" spans="1:65" s="2" customFormat="1" ht="24.2" customHeight="1">
      <c r="A165" s="245"/>
      <c r="B165" s="27"/>
      <c r="C165" s="190" t="s">
        <v>312</v>
      </c>
      <c r="D165" s="190" t="s">
        <v>182</v>
      </c>
      <c r="E165" s="191" t="s">
        <v>936</v>
      </c>
      <c r="F165" s="192" t="s">
        <v>937</v>
      </c>
      <c r="G165" s="193" t="s">
        <v>204</v>
      </c>
      <c r="H165" s="194">
        <v>2</v>
      </c>
      <c r="I165" s="195"/>
      <c r="J165" s="196">
        <f t="shared" si="15"/>
        <v>0</v>
      </c>
      <c r="K165" s="197"/>
      <c r="L165" s="28"/>
      <c r="M165" s="198" t="s">
        <v>1</v>
      </c>
      <c r="N165" s="199" t="s">
        <v>43</v>
      </c>
      <c r="O165" s="56"/>
      <c r="P165" s="200">
        <f t="shared" si="16"/>
        <v>0</v>
      </c>
      <c r="Q165" s="200">
        <v>2.0000000000000002E-5</v>
      </c>
      <c r="R165" s="200">
        <f t="shared" si="17"/>
        <v>4.0000000000000003E-5</v>
      </c>
      <c r="S165" s="200">
        <v>0</v>
      </c>
      <c r="T165" s="201">
        <f t="shared" si="18"/>
        <v>0</v>
      </c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R165" s="202" t="s">
        <v>186</v>
      </c>
      <c r="AT165" s="202" t="s">
        <v>182</v>
      </c>
      <c r="AU165" s="202" t="s">
        <v>90</v>
      </c>
      <c r="AY165" s="14" t="s">
        <v>179</v>
      </c>
      <c r="BE165" s="99">
        <f t="shared" si="19"/>
        <v>0</v>
      </c>
      <c r="BF165" s="99">
        <f t="shared" si="20"/>
        <v>0</v>
      </c>
      <c r="BG165" s="99">
        <f t="shared" si="21"/>
        <v>0</v>
      </c>
      <c r="BH165" s="99">
        <f t="shared" si="22"/>
        <v>0</v>
      </c>
      <c r="BI165" s="99">
        <f t="shared" si="23"/>
        <v>0</v>
      </c>
      <c r="BJ165" s="14" t="s">
        <v>90</v>
      </c>
      <c r="BK165" s="99">
        <f t="shared" si="24"/>
        <v>0</v>
      </c>
      <c r="BL165" s="14" t="s">
        <v>186</v>
      </c>
      <c r="BM165" s="202" t="s">
        <v>938</v>
      </c>
    </row>
    <row r="166" spans="1:65" s="2" customFormat="1" ht="37.9" customHeight="1">
      <c r="A166" s="245"/>
      <c r="B166" s="27"/>
      <c r="C166" s="203" t="s">
        <v>316</v>
      </c>
      <c r="D166" s="203" t="s">
        <v>220</v>
      </c>
      <c r="E166" s="204" t="s">
        <v>939</v>
      </c>
      <c r="F166" s="205" t="s">
        <v>940</v>
      </c>
      <c r="G166" s="206" t="s">
        <v>204</v>
      </c>
      <c r="H166" s="207">
        <v>2</v>
      </c>
      <c r="I166" s="208"/>
      <c r="J166" s="209">
        <f t="shared" si="15"/>
        <v>0</v>
      </c>
      <c r="K166" s="210"/>
      <c r="L166" s="211"/>
      <c r="M166" s="212" t="s">
        <v>1</v>
      </c>
      <c r="N166" s="213" t="s">
        <v>43</v>
      </c>
      <c r="O166" s="56"/>
      <c r="P166" s="200">
        <f t="shared" si="16"/>
        <v>0</v>
      </c>
      <c r="Q166" s="200">
        <v>3.6999999999999999E-4</v>
      </c>
      <c r="R166" s="200">
        <f t="shared" si="17"/>
        <v>7.3999999999999999E-4</v>
      </c>
      <c r="S166" s="200">
        <v>0</v>
      </c>
      <c r="T166" s="201">
        <f t="shared" si="18"/>
        <v>0</v>
      </c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R166" s="202" t="s">
        <v>211</v>
      </c>
      <c r="AT166" s="202" t="s">
        <v>220</v>
      </c>
      <c r="AU166" s="202" t="s">
        <v>90</v>
      </c>
      <c r="AY166" s="14" t="s">
        <v>179</v>
      </c>
      <c r="BE166" s="99">
        <f t="shared" si="19"/>
        <v>0</v>
      </c>
      <c r="BF166" s="99">
        <f t="shared" si="20"/>
        <v>0</v>
      </c>
      <c r="BG166" s="99">
        <f t="shared" si="21"/>
        <v>0</v>
      </c>
      <c r="BH166" s="99">
        <f t="shared" si="22"/>
        <v>0</v>
      </c>
      <c r="BI166" s="99">
        <f t="shared" si="23"/>
        <v>0</v>
      </c>
      <c r="BJ166" s="14" t="s">
        <v>90</v>
      </c>
      <c r="BK166" s="99">
        <f t="shared" si="24"/>
        <v>0</v>
      </c>
      <c r="BL166" s="14" t="s">
        <v>186</v>
      </c>
      <c r="BM166" s="202" t="s">
        <v>941</v>
      </c>
    </row>
    <row r="167" spans="1:65" s="2" customFormat="1" ht="24.2" customHeight="1">
      <c r="A167" s="245"/>
      <c r="B167" s="27"/>
      <c r="C167" s="190" t="s">
        <v>181</v>
      </c>
      <c r="D167" s="190" t="s">
        <v>182</v>
      </c>
      <c r="E167" s="191" t="s">
        <v>942</v>
      </c>
      <c r="F167" s="192" t="s">
        <v>943</v>
      </c>
      <c r="G167" s="193" t="s">
        <v>329</v>
      </c>
      <c r="H167" s="194">
        <v>14</v>
      </c>
      <c r="I167" s="195"/>
      <c r="J167" s="196">
        <f t="shared" si="15"/>
        <v>0</v>
      </c>
      <c r="K167" s="197"/>
      <c r="L167" s="28"/>
      <c r="M167" s="198" t="s">
        <v>1</v>
      </c>
      <c r="N167" s="199" t="s">
        <v>43</v>
      </c>
      <c r="O167" s="56"/>
      <c r="P167" s="200">
        <f t="shared" si="16"/>
        <v>0</v>
      </c>
      <c r="Q167" s="200">
        <v>0</v>
      </c>
      <c r="R167" s="200">
        <f t="shared" si="17"/>
        <v>0</v>
      </c>
      <c r="S167" s="200">
        <v>0</v>
      </c>
      <c r="T167" s="201">
        <f t="shared" si="18"/>
        <v>0</v>
      </c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R167" s="202" t="s">
        <v>186</v>
      </c>
      <c r="AT167" s="202" t="s">
        <v>182</v>
      </c>
      <c r="AU167" s="202" t="s">
        <v>90</v>
      </c>
      <c r="AY167" s="14" t="s">
        <v>179</v>
      </c>
      <c r="BE167" s="99">
        <f t="shared" si="19"/>
        <v>0</v>
      </c>
      <c r="BF167" s="99">
        <f t="shared" si="20"/>
        <v>0</v>
      </c>
      <c r="BG167" s="99">
        <f t="shared" si="21"/>
        <v>0</v>
      </c>
      <c r="BH167" s="99">
        <f t="shared" si="22"/>
        <v>0</v>
      </c>
      <c r="BI167" s="99">
        <f t="shared" si="23"/>
        <v>0</v>
      </c>
      <c r="BJ167" s="14" t="s">
        <v>90</v>
      </c>
      <c r="BK167" s="99">
        <f t="shared" si="24"/>
        <v>0</v>
      </c>
      <c r="BL167" s="14" t="s">
        <v>186</v>
      </c>
      <c r="BM167" s="202" t="s">
        <v>944</v>
      </c>
    </row>
    <row r="168" spans="1:65" s="2" customFormat="1" ht="24.2" customHeight="1">
      <c r="A168" s="245"/>
      <c r="B168" s="27"/>
      <c r="C168" s="190" t="s">
        <v>193</v>
      </c>
      <c r="D168" s="190" t="s">
        <v>182</v>
      </c>
      <c r="E168" s="191" t="s">
        <v>945</v>
      </c>
      <c r="F168" s="192" t="s">
        <v>946</v>
      </c>
      <c r="G168" s="193" t="s">
        <v>329</v>
      </c>
      <c r="H168" s="194">
        <v>14</v>
      </c>
      <c r="I168" s="195"/>
      <c r="J168" s="196">
        <f t="shared" si="15"/>
        <v>0</v>
      </c>
      <c r="K168" s="197"/>
      <c r="L168" s="28"/>
      <c r="M168" s="198" t="s">
        <v>1</v>
      </c>
      <c r="N168" s="199" t="s">
        <v>43</v>
      </c>
      <c r="O168" s="56"/>
      <c r="P168" s="200">
        <f t="shared" si="16"/>
        <v>0</v>
      </c>
      <c r="Q168" s="200">
        <v>2.9999999999999997E-4</v>
      </c>
      <c r="R168" s="200">
        <f t="shared" si="17"/>
        <v>4.1999999999999997E-3</v>
      </c>
      <c r="S168" s="200">
        <v>0</v>
      </c>
      <c r="T168" s="201">
        <f t="shared" si="18"/>
        <v>0</v>
      </c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R168" s="202" t="s">
        <v>186</v>
      </c>
      <c r="AT168" s="202" t="s">
        <v>182</v>
      </c>
      <c r="AU168" s="202" t="s">
        <v>90</v>
      </c>
      <c r="AY168" s="14" t="s">
        <v>179</v>
      </c>
      <c r="BE168" s="99">
        <f t="shared" si="19"/>
        <v>0</v>
      </c>
      <c r="BF168" s="99">
        <f t="shared" si="20"/>
        <v>0</v>
      </c>
      <c r="BG168" s="99">
        <f t="shared" si="21"/>
        <v>0</v>
      </c>
      <c r="BH168" s="99">
        <f t="shared" si="22"/>
        <v>0</v>
      </c>
      <c r="BI168" s="99">
        <f t="shared" si="23"/>
        <v>0</v>
      </c>
      <c r="BJ168" s="14" t="s">
        <v>90</v>
      </c>
      <c r="BK168" s="99">
        <f t="shared" si="24"/>
        <v>0</v>
      </c>
      <c r="BL168" s="14" t="s">
        <v>186</v>
      </c>
      <c r="BM168" s="202" t="s">
        <v>947</v>
      </c>
    </row>
    <row r="169" spans="1:65" s="2" customFormat="1" ht="24.2" customHeight="1">
      <c r="A169" s="245"/>
      <c r="B169" s="27"/>
      <c r="C169" s="190" t="s">
        <v>259</v>
      </c>
      <c r="D169" s="190" t="s">
        <v>182</v>
      </c>
      <c r="E169" s="191" t="s">
        <v>948</v>
      </c>
      <c r="F169" s="192" t="s">
        <v>949</v>
      </c>
      <c r="G169" s="193" t="s">
        <v>204</v>
      </c>
      <c r="H169" s="194">
        <v>1</v>
      </c>
      <c r="I169" s="195"/>
      <c r="J169" s="196">
        <f t="shared" si="15"/>
        <v>0</v>
      </c>
      <c r="K169" s="197"/>
      <c r="L169" s="28"/>
      <c r="M169" s="198" t="s">
        <v>1</v>
      </c>
      <c r="N169" s="199" t="s">
        <v>43</v>
      </c>
      <c r="O169" s="56"/>
      <c r="P169" s="200">
        <f t="shared" si="16"/>
        <v>0</v>
      </c>
      <c r="Q169" s="200">
        <v>0</v>
      </c>
      <c r="R169" s="200">
        <f t="shared" si="17"/>
        <v>0</v>
      </c>
      <c r="S169" s="200">
        <v>0</v>
      </c>
      <c r="T169" s="201">
        <f t="shared" si="18"/>
        <v>0</v>
      </c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R169" s="202" t="s">
        <v>186</v>
      </c>
      <c r="AT169" s="202" t="s">
        <v>182</v>
      </c>
      <c r="AU169" s="202" t="s">
        <v>90</v>
      </c>
      <c r="AY169" s="14" t="s">
        <v>179</v>
      </c>
      <c r="BE169" s="99">
        <f t="shared" si="19"/>
        <v>0</v>
      </c>
      <c r="BF169" s="99">
        <f t="shared" si="20"/>
        <v>0</v>
      </c>
      <c r="BG169" s="99">
        <f t="shared" si="21"/>
        <v>0</v>
      </c>
      <c r="BH169" s="99">
        <f t="shared" si="22"/>
        <v>0</v>
      </c>
      <c r="BI169" s="99">
        <f t="shared" si="23"/>
        <v>0</v>
      </c>
      <c r="BJ169" s="14" t="s">
        <v>90</v>
      </c>
      <c r="BK169" s="99">
        <f t="shared" si="24"/>
        <v>0</v>
      </c>
      <c r="BL169" s="14" t="s">
        <v>186</v>
      </c>
      <c r="BM169" s="202" t="s">
        <v>950</v>
      </c>
    </row>
    <row r="170" spans="1:65" s="2" customFormat="1" ht="24.2" customHeight="1">
      <c r="A170" s="245"/>
      <c r="B170" s="27"/>
      <c r="C170" s="203" t="s">
        <v>254</v>
      </c>
      <c r="D170" s="203" t="s">
        <v>220</v>
      </c>
      <c r="E170" s="204" t="s">
        <v>951</v>
      </c>
      <c r="F170" s="205" t="s">
        <v>952</v>
      </c>
      <c r="G170" s="206" t="s">
        <v>204</v>
      </c>
      <c r="H170" s="207">
        <v>1</v>
      </c>
      <c r="I170" s="208"/>
      <c r="J170" s="209">
        <f t="shared" si="15"/>
        <v>0</v>
      </c>
      <c r="K170" s="210"/>
      <c r="L170" s="211"/>
      <c r="M170" s="212" t="s">
        <v>1</v>
      </c>
      <c r="N170" s="213" t="s">
        <v>43</v>
      </c>
      <c r="O170" s="56"/>
      <c r="P170" s="200">
        <f t="shared" si="16"/>
        <v>0</v>
      </c>
      <c r="Q170" s="200">
        <v>4.45</v>
      </c>
      <c r="R170" s="200">
        <f t="shared" si="17"/>
        <v>4.45</v>
      </c>
      <c r="S170" s="200">
        <v>0</v>
      </c>
      <c r="T170" s="201">
        <f t="shared" si="18"/>
        <v>0</v>
      </c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R170" s="202" t="s">
        <v>211</v>
      </c>
      <c r="AT170" s="202" t="s">
        <v>220</v>
      </c>
      <c r="AU170" s="202" t="s">
        <v>90</v>
      </c>
      <c r="AY170" s="14" t="s">
        <v>179</v>
      </c>
      <c r="BE170" s="99">
        <f t="shared" si="19"/>
        <v>0</v>
      </c>
      <c r="BF170" s="99">
        <f t="shared" si="20"/>
        <v>0</v>
      </c>
      <c r="BG170" s="99">
        <f t="shared" si="21"/>
        <v>0</v>
      </c>
      <c r="BH170" s="99">
        <f t="shared" si="22"/>
        <v>0</v>
      </c>
      <c r="BI170" s="99">
        <f t="shared" si="23"/>
        <v>0</v>
      </c>
      <c r="BJ170" s="14" t="s">
        <v>90</v>
      </c>
      <c r="BK170" s="99">
        <f t="shared" si="24"/>
        <v>0</v>
      </c>
      <c r="BL170" s="14" t="s">
        <v>186</v>
      </c>
      <c r="BM170" s="202" t="s">
        <v>953</v>
      </c>
    </row>
    <row r="171" spans="1:65" s="2" customFormat="1" ht="24.2" customHeight="1">
      <c r="A171" s="245"/>
      <c r="B171" s="27"/>
      <c r="C171" s="203" t="s">
        <v>954</v>
      </c>
      <c r="D171" s="203" t="s">
        <v>220</v>
      </c>
      <c r="E171" s="204" t="s">
        <v>955</v>
      </c>
      <c r="F171" s="205" t="s">
        <v>956</v>
      </c>
      <c r="G171" s="206" t="s">
        <v>204</v>
      </c>
      <c r="H171" s="207">
        <v>1</v>
      </c>
      <c r="I171" s="208"/>
      <c r="J171" s="209">
        <f t="shared" si="15"/>
        <v>0</v>
      </c>
      <c r="K171" s="210"/>
      <c r="L171" s="211"/>
      <c r="M171" s="212" t="s">
        <v>1</v>
      </c>
      <c r="N171" s="213" t="s">
        <v>43</v>
      </c>
      <c r="O171" s="56"/>
      <c r="P171" s="200">
        <f t="shared" si="16"/>
        <v>0</v>
      </c>
      <c r="Q171" s="200">
        <v>4.45</v>
      </c>
      <c r="R171" s="200">
        <f t="shared" si="17"/>
        <v>4.45</v>
      </c>
      <c r="S171" s="200">
        <v>0</v>
      </c>
      <c r="T171" s="201">
        <f t="shared" si="18"/>
        <v>0</v>
      </c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R171" s="202" t="s">
        <v>211</v>
      </c>
      <c r="AT171" s="202" t="s">
        <v>220</v>
      </c>
      <c r="AU171" s="202" t="s">
        <v>90</v>
      </c>
      <c r="AY171" s="14" t="s">
        <v>179</v>
      </c>
      <c r="BE171" s="99">
        <f t="shared" si="19"/>
        <v>0</v>
      </c>
      <c r="BF171" s="99">
        <f t="shared" si="20"/>
        <v>0</v>
      </c>
      <c r="BG171" s="99">
        <f t="shared" si="21"/>
        <v>0</v>
      </c>
      <c r="BH171" s="99">
        <f t="shared" si="22"/>
        <v>0</v>
      </c>
      <c r="BI171" s="99">
        <f t="shared" si="23"/>
        <v>0</v>
      </c>
      <c r="BJ171" s="14" t="s">
        <v>90</v>
      </c>
      <c r="BK171" s="99">
        <f t="shared" si="24"/>
        <v>0</v>
      </c>
      <c r="BL171" s="14" t="s">
        <v>186</v>
      </c>
      <c r="BM171" s="202" t="s">
        <v>957</v>
      </c>
    </row>
    <row r="172" spans="1:65" s="2" customFormat="1" ht="24.2" customHeight="1">
      <c r="A172" s="245"/>
      <c r="B172" s="27"/>
      <c r="C172" s="190" t="s">
        <v>958</v>
      </c>
      <c r="D172" s="190" t="s">
        <v>182</v>
      </c>
      <c r="E172" s="191" t="s">
        <v>959</v>
      </c>
      <c r="F172" s="192" t="s">
        <v>960</v>
      </c>
      <c r="G172" s="193" t="s">
        <v>204</v>
      </c>
      <c r="H172" s="194">
        <v>1</v>
      </c>
      <c r="I172" s="195"/>
      <c r="J172" s="196">
        <f t="shared" si="15"/>
        <v>0</v>
      </c>
      <c r="K172" s="197"/>
      <c r="L172" s="28"/>
      <c r="M172" s="198" t="s">
        <v>1</v>
      </c>
      <c r="N172" s="199" t="s">
        <v>43</v>
      </c>
      <c r="O172" s="56"/>
      <c r="P172" s="200">
        <f t="shared" si="16"/>
        <v>0</v>
      </c>
      <c r="Q172" s="200">
        <v>4.1999999999999997E-3</v>
      </c>
      <c r="R172" s="200">
        <f t="shared" si="17"/>
        <v>4.1999999999999997E-3</v>
      </c>
      <c r="S172" s="200">
        <v>0</v>
      </c>
      <c r="T172" s="201">
        <f t="shared" si="18"/>
        <v>0</v>
      </c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R172" s="202" t="s">
        <v>186</v>
      </c>
      <c r="AT172" s="202" t="s">
        <v>182</v>
      </c>
      <c r="AU172" s="202" t="s">
        <v>90</v>
      </c>
      <c r="AY172" s="14" t="s">
        <v>179</v>
      </c>
      <c r="BE172" s="99">
        <f t="shared" si="19"/>
        <v>0</v>
      </c>
      <c r="BF172" s="99">
        <f t="shared" si="20"/>
        <v>0</v>
      </c>
      <c r="BG172" s="99">
        <f t="shared" si="21"/>
        <v>0</v>
      </c>
      <c r="BH172" s="99">
        <f t="shared" si="22"/>
        <v>0</v>
      </c>
      <c r="BI172" s="99">
        <f t="shared" si="23"/>
        <v>0</v>
      </c>
      <c r="BJ172" s="14" t="s">
        <v>90</v>
      </c>
      <c r="BK172" s="99">
        <f t="shared" si="24"/>
        <v>0</v>
      </c>
      <c r="BL172" s="14" t="s">
        <v>186</v>
      </c>
      <c r="BM172" s="202" t="s">
        <v>961</v>
      </c>
    </row>
    <row r="173" spans="1:65" s="2" customFormat="1" ht="24.2" customHeight="1">
      <c r="A173" s="245"/>
      <c r="B173" s="27"/>
      <c r="C173" s="203" t="s">
        <v>631</v>
      </c>
      <c r="D173" s="203" t="s">
        <v>220</v>
      </c>
      <c r="E173" s="204" t="s">
        <v>962</v>
      </c>
      <c r="F173" s="205" t="s">
        <v>963</v>
      </c>
      <c r="G173" s="206" t="s">
        <v>204</v>
      </c>
      <c r="H173" s="207">
        <v>1</v>
      </c>
      <c r="I173" s="208"/>
      <c r="J173" s="209">
        <f t="shared" si="15"/>
        <v>0</v>
      </c>
      <c r="K173" s="210"/>
      <c r="L173" s="211"/>
      <c r="M173" s="212" t="s">
        <v>1</v>
      </c>
      <c r="N173" s="213" t="s">
        <v>43</v>
      </c>
      <c r="O173" s="56"/>
      <c r="P173" s="200">
        <f t="shared" si="16"/>
        <v>0</v>
      </c>
      <c r="Q173" s="200">
        <v>3.5000000000000003E-2</v>
      </c>
      <c r="R173" s="200">
        <f t="shared" si="17"/>
        <v>3.5000000000000003E-2</v>
      </c>
      <c r="S173" s="200">
        <v>0</v>
      </c>
      <c r="T173" s="201">
        <f t="shared" si="18"/>
        <v>0</v>
      </c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R173" s="202" t="s">
        <v>211</v>
      </c>
      <c r="AT173" s="202" t="s">
        <v>220</v>
      </c>
      <c r="AU173" s="202" t="s">
        <v>90</v>
      </c>
      <c r="AY173" s="14" t="s">
        <v>179</v>
      </c>
      <c r="BE173" s="99">
        <f t="shared" si="19"/>
        <v>0</v>
      </c>
      <c r="BF173" s="99">
        <f t="shared" si="20"/>
        <v>0</v>
      </c>
      <c r="BG173" s="99">
        <f t="shared" si="21"/>
        <v>0</v>
      </c>
      <c r="BH173" s="99">
        <f t="shared" si="22"/>
        <v>0</v>
      </c>
      <c r="BI173" s="99">
        <f t="shared" si="23"/>
        <v>0</v>
      </c>
      <c r="BJ173" s="14" t="s">
        <v>90</v>
      </c>
      <c r="BK173" s="99">
        <f t="shared" si="24"/>
        <v>0</v>
      </c>
      <c r="BL173" s="14" t="s">
        <v>186</v>
      </c>
      <c r="BM173" s="202" t="s">
        <v>964</v>
      </c>
    </row>
    <row r="174" spans="1:65" s="2" customFormat="1" ht="14.45" customHeight="1">
      <c r="A174" s="245"/>
      <c r="B174" s="27"/>
      <c r="C174" s="190" t="s">
        <v>640</v>
      </c>
      <c r="D174" s="190" t="s">
        <v>182</v>
      </c>
      <c r="E174" s="191" t="s">
        <v>965</v>
      </c>
      <c r="F174" s="192" t="s">
        <v>966</v>
      </c>
      <c r="G174" s="193" t="s">
        <v>329</v>
      </c>
      <c r="H174" s="194">
        <v>14</v>
      </c>
      <c r="I174" s="195"/>
      <c r="J174" s="196">
        <f t="shared" si="15"/>
        <v>0</v>
      </c>
      <c r="K174" s="197"/>
      <c r="L174" s="28"/>
      <c r="M174" s="198" t="s">
        <v>1</v>
      </c>
      <c r="N174" s="199" t="s">
        <v>43</v>
      </c>
      <c r="O174" s="56"/>
      <c r="P174" s="200">
        <f t="shared" si="16"/>
        <v>0</v>
      </c>
      <c r="Q174" s="200">
        <v>8.0000000000000007E-5</v>
      </c>
      <c r="R174" s="200">
        <f t="shared" si="17"/>
        <v>1.1200000000000001E-3</v>
      </c>
      <c r="S174" s="200">
        <v>0</v>
      </c>
      <c r="T174" s="201">
        <f t="shared" si="18"/>
        <v>0</v>
      </c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R174" s="202" t="s">
        <v>186</v>
      </c>
      <c r="AT174" s="202" t="s">
        <v>182</v>
      </c>
      <c r="AU174" s="202" t="s">
        <v>90</v>
      </c>
      <c r="AY174" s="14" t="s">
        <v>179</v>
      </c>
      <c r="BE174" s="99">
        <f t="shared" si="19"/>
        <v>0</v>
      </c>
      <c r="BF174" s="99">
        <f t="shared" si="20"/>
        <v>0</v>
      </c>
      <c r="BG174" s="99">
        <f t="shared" si="21"/>
        <v>0</v>
      </c>
      <c r="BH174" s="99">
        <f t="shared" si="22"/>
        <v>0</v>
      </c>
      <c r="BI174" s="99">
        <f t="shared" si="23"/>
        <v>0</v>
      </c>
      <c r="BJ174" s="14" t="s">
        <v>90</v>
      </c>
      <c r="BK174" s="99">
        <f t="shared" si="24"/>
        <v>0</v>
      </c>
      <c r="BL174" s="14" t="s">
        <v>186</v>
      </c>
      <c r="BM174" s="202" t="s">
        <v>967</v>
      </c>
    </row>
    <row r="175" spans="1:65" s="12" customFormat="1" ht="22.9" customHeight="1">
      <c r="B175" s="175"/>
      <c r="C175" s="176"/>
      <c r="D175" s="177" t="s">
        <v>76</v>
      </c>
      <c r="E175" s="188" t="s">
        <v>345</v>
      </c>
      <c r="F175" s="188" t="s">
        <v>346</v>
      </c>
      <c r="G175" s="176"/>
      <c r="H175" s="176"/>
      <c r="I175" s="179"/>
      <c r="J175" s="189">
        <f>BK175</f>
        <v>0</v>
      </c>
      <c r="K175" s="176"/>
      <c r="L175" s="180"/>
      <c r="M175" s="181"/>
      <c r="N175" s="182"/>
      <c r="O175" s="182"/>
      <c r="P175" s="183">
        <f>P176</f>
        <v>0</v>
      </c>
      <c r="Q175" s="182"/>
      <c r="R175" s="183">
        <f>R176</f>
        <v>0</v>
      </c>
      <c r="S175" s="182"/>
      <c r="T175" s="184">
        <f>T176</f>
        <v>0</v>
      </c>
      <c r="AR175" s="185" t="s">
        <v>84</v>
      </c>
      <c r="AT175" s="186" t="s">
        <v>76</v>
      </c>
      <c r="AU175" s="186" t="s">
        <v>84</v>
      </c>
      <c r="AY175" s="185" t="s">
        <v>179</v>
      </c>
      <c r="BK175" s="187">
        <f>BK176</f>
        <v>0</v>
      </c>
    </row>
    <row r="176" spans="1:65" s="2" customFormat="1" ht="24.2" customHeight="1">
      <c r="A176" s="245"/>
      <c r="B176" s="27"/>
      <c r="C176" s="190" t="s">
        <v>623</v>
      </c>
      <c r="D176" s="190" t="s">
        <v>182</v>
      </c>
      <c r="E176" s="191" t="s">
        <v>968</v>
      </c>
      <c r="F176" s="192" t="s">
        <v>969</v>
      </c>
      <c r="G176" s="193" t="s">
        <v>250</v>
      </c>
      <c r="H176" s="194">
        <v>15.122999999999999</v>
      </c>
      <c r="I176" s="195"/>
      <c r="J176" s="196">
        <f>ROUND(I176*H176,2)</f>
        <v>0</v>
      </c>
      <c r="K176" s="197"/>
      <c r="L176" s="28"/>
      <c r="M176" s="198" t="s">
        <v>1</v>
      </c>
      <c r="N176" s="199" t="s">
        <v>43</v>
      </c>
      <c r="O176" s="56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R176" s="202" t="s">
        <v>186</v>
      </c>
      <c r="AT176" s="202" t="s">
        <v>182</v>
      </c>
      <c r="AU176" s="202" t="s">
        <v>90</v>
      </c>
      <c r="AY176" s="14" t="s">
        <v>179</v>
      </c>
      <c r="BE176" s="99">
        <f>IF(N176="základná",J176,0)</f>
        <v>0</v>
      </c>
      <c r="BF176" s="99">
        <f>IF(N176="znížená",J176,0)</f>
        <v>0</v>
      </c>
      <c r="BG176" s="99">
        <f>IF(N176="zákl. prenesená",J176,0)</f>
        <v>0</v>
      </c>
      <c r="BH176" s="99">
        <f>IF(N176="zníž. prenesená",J176,0)</f>
        <v>0</v>
      </c>
      <c r="BI176" s="99">
        <f>IF(N176="nulová",J176,0)</f>
        <v>0</v>
      </c>
      <c r="BJ176" s="14" t="s">
        <v>90</v>
      </c>
      <c r="BK176" s="99">
        <f>ROUND(I176*H176,2)</f>
        <v>0</v>
      </c>
      <c r="BL176" s="14" t="s">
        <v>186</v>
      </c>
      <c r="BM176" s="202" t="s">
        <v>970</v>
      </c>
    </row>
    <row r="177" spans="1:63" s="2" customFormat="1" ht="49.9" customHeight="1">
      <c r="A177" s="245"/>
      <c r="B177" s="27"/>
      <c r="C177" s="242"/>
      <c r="D177" s="242"/>
      <c r="E177" s="178" t="s">
        <v>263</v>
      </c>
      <c r="F177" s="178" t="s">
        <v>264</v>
      </c>
      <c r="G177" s="242"/>
      <c r="H177" s="242"/>
      <c r="I177" s="242"/>
      <c r="J177" s="154">
        <f t="shared" ref="J177:J197" si="25">BK177</f>
        <v>0</v>
      </c>
      <c r="K177" s="242"/>
      <c r="L177" s="28"/>
      <c r="M177" s="214"/>
      <c r="N177" s="215"/>
      <c r="O177" s="56"/>
      <c r="P177" s="56"/>
      <c r="Q177" s="56"/>
      <c r="R177" s="56"/>
      <c r="S177" s="56"/>
      <c r="T177" s="57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T177" s="14" t="s">
        <v>76</v>
      </c>
      <c r="AU177" s="14" t="s">
        <v>77</v>
      </c>
      <c r="AY177" s="14" t="s">
        <v>265</v>
      </c>
      <c r="BK177" s="99">
        <f>SUM(BK178:BK197)</f>
        <v>0</v>
      </c>
    </row>
    <row r="178" spans="1:63" s="2" customFormat="1" ht="16.350000000000001" customHeight="1">
      <c r="A178" s="245"/>
      <c r="B178" s="27"/>
      <c r="C178" s="216" t="s">
        <v>1</v>
      </c>
      <c r="D178" s="216" t="s">
        <v>182</v>
      </c>
      <c r="E178" s="217" t="s">
        <v>1</v>
      </c>
      <c r="F178" s="218" t="s">
        <v>1</v>
      </c>
      <c r="G178" s="219" t="s">
        <v>1</v>
      </c>
      <c r="H178" s="220"/>
      <c r="I178" s="221"/>
      <c r="J178" s="222">
        <f t="shared" si="25"/>
        <v>0</v>
      </c>
      <c r="K178" s="197"/>
      <c r="L178" s="28"/>
      <c r="M178" s="223" t="s">
        <v>1</v>
      </c>
      <c r="N178" s="224" t="s">
        <v>43</v>
      </c>
      <c r="O178" s="56"/>
      <c r="P178" s="56"/>
      <c r="Q178" s="56"/>
      <c r="R178" s="56"/>
      <c r="S178" s="56"/>
      <c r="T178" s="57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T178" s="14" t="s">
        <v>265</v>
      </c>
      <c r="AU178" s="14" t="s">
        <v>84</v>
      </c>
      <c r="AY178" s="14" t="s">
        <v>265</v>
      </c>
      <c r="BE178" s="99">
        <f t="shared" ref="BE178:BE197" si="26">IF(N178="základná",J178,0)</f>
        <v>0</v>
      </c>
      <c r="BF178" s="99">
        <f t="shared" ref="BF178:BF197" si="27">IF(N178="znížená",J178,0)</f>
        <v>0</v>
      </c>
      <c r="BG178" s="99">
        <f t="shared" ref="BG178:BG197" si="28">IF(N178="zákl. prenesená",J178,0)</f>
        <v>0</v>
      </c>
      <c r="BH178" s="99">
        <f t="shared" ref="BH178:BH197" si="29">IF(N178="zníž. prenesená",J178,0)</f>
        <v>0</v>
      </c>
      <c r="BI178" s="99">
        <f t="shared" ref="BI178:BI197" si="30">IF(N178="nulová",J178,0)</f>
        <v>0</v>
      </c>
      <c r="BJ178" s="14" t="s">
        <v>90</v>
      </c>
      <c r="BK178" s="99">
        <f t="shared" ref="BK178:BK197" si="31">I178*H178</f>
        <v>0</v>
      </c>
    </row>
    <row r="179" spans="1:63" s="2" customFormat="1" ht="16.350000000000001" customHeight="1">
      <c r="A179" s="245"/>
      <c r="B179" s="27"/>
      <c r="C179" s="216" t="s">
        <v>1</v>
      </c>
      <c r="D179" s="216" t="s">
        <v>182</v>
      </c>
      <c r="E179" s="217" t="s">
        <v>1</v>
      </c>
      <c r="F179" s="218" t="s">
        <v>1</v>
      </c>
      <c r="G179" s="219" t="s">
        <v>1</v>
      </c>
      <c r="H179" s="220"/>
      <c r="I179" s="221"/>
      <c r="J179" s="222">
        <f t="shared" si="25"/>
        <v>0</v>
      </c>
      <c r="K179" s="197"/>
      <c r="L179" s="28"/>
      <c r="M179" s="223" t="s">
        <v>1</v>
      </c>
      <c r="N179" s="224" t="s">
        <v>43</v>
      </c>
      <c r="O179" s="56"/>
      <c r="P179" s="56"/>
      <c r="Q179" s="56"/>
      <c r="R179" s="56"/>
      <c r="S179" s="56"/>
      <c r="T179" s="57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T179" s="14" t="s">
        <v>265</v>
      </c>
      <c r="AU179" s="14" t="s">
        <v>84</v>
      </c>
      <c r="AY179" s="14" t="s">
        <v>265</v>
      </c>
      <c r="BE179" s="99">
        <f t="shared" si="26"/>
        <v>0</v>
      </c>
      <c r="BF179" s="99">
        <f t="shared" si="27"/>
        <v>0</v>
      </c>
      <c r="BG179" s="99">
        <f t="shared" si="28"/>
        <v>0</v>
      </c>
      <c r="BH179" s="99">
        <f t="shared" si="29"/>
        <v>0</v>
      </c>
      <c r="BI179" s="99">
        <f t="shared" si="30"/>
        <v>0</v>
      </c>
      <c r="BJ179" s="14" t="s">
        <v>90</v>
      </c>
      <c r="BK179" s="99">
        <f t="shared" si="31"/>
        <v>0</v>
      </c>
    </row>
    <row r="180" spans="1:63" s="2" customFormat="1" ht="16.350000000000001" customHeight="1">
      <c r="A180" s="245"/>
      <c r="B180" s="27"/>
      <c r="C180" s="216" t="s">
        <v>1</v>
      </c>
      <c r="D180" s="216" t="s">
        <v>182</v>
      </c>
      <c r="E180" s="217" t="s">
        <v>1</v>
      </c>
      <c r="F180" s="218" t="s">
        <v>1</v>
      </c>
      <c r="G180" s="219" t="s">
        <v>1</v>
      </c>
      <c r="H180" s="220"/>
      <c r="I180" s="221"/>
      <c r="J180" s="222">
        <f t="shared" si="25"/>
        <v>0</v>
      </c>
      <c r="K180" s="197"/>
      <c r="L180" s="28"/>
      <c r="M180" s="223" t="s">
        <v>1</v>
      </c>
      <c r="N180" s="224" t="s">
        <v>43</v>
      </c>
      <c r="O180" s="56"/>
      <c r="P180" s="56"/>
      <c r="Q180" s="56"/>
      <c r="R180" s="56"/>
      <c r="S180" s="56"/>
      <c r="T180" s="57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T180" s="14" t="s">
        <v>265</v>
      </c>
      <c r="AU180" s="14" t="s">
        <v>84</v>
      </c>
      <c r="AY180" s="14" t="s">
        <v>265</v>
      </c>
      <c r="BE180" s="99">
        <f t="shared" si="26"/>
        <v>0</v>
      </c>
      <c r="BF180" s="99">
        <f t="shared" si="27"/>
        <v>0</v>
      </c>
      <c r="BG180" s="99">
        <f t="shared" si="28"/>
        <v>0</v>
      </c>
      <c r="BH180" s="99">
        <f t="shared" si="29"/>
        <v>0</v>
      </c>
      <c r="BI180" s="99">
        <f t="shared" si="30"/>
        <v>0</v>
      </c>
      <c r="BJ180" s="14" t="s">
        <v>90</v>
      </c>
      <c r="BK180" s="99">
        <f t="shared" si="31"/>
        <v>0</v>
      </c>
    </row>
    <row r="181" spans="1:63" s="2" customFormat="1" ht="16.350000000000001" customHeight="1">
      <c r="A181" s="245"/>
      <c r="B181" s="27"/>
      <c r="C181" s="216" t="s">
        <v>1</v>
      </c>
      <c r="D181" s="216" t="s">
        <v>182</v>
      </c>
      <c r="E181" s="217" t="s">
        <v>1</v>
      </c>
      <c r="F181" s="218" t="s">
        <v>1</v>
      </c>
      <c r="G181" s="219" t="s">
        <v>1</v>
      </c>
      <c r="H181" s="220"/>
      <c r="I181" s="221"/>
      <c r="J181" s="222">
        <f t="shared" si="25"/>
        <v>0</v>
      </c>
      <c r="K181" s="197"/>
      <c r="L181" s="28"/>
      <c r="M181" s="223" t="s">
        <v>1</v>
      </c>
      <c r="N181" s="224" t="s">
        <v>43</v>
      </c>
      <c r="O181" s="56"/>
      <c r="P181" s="56"/>
      <c r="Q181" s="56"/>
      <c r="R181" s="56"/>
      <c r="S181" s="56"/>
      <c r="T181" s="57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T181" s="14" t="s">
        <v>265</v>
      </c>
      <c r="AU181" s="14" t="s">
        <v>84</v>
      </c>
      <c r="AY181" s="14" t="s">
        <v>265</v>
      </c>
      <c r="BE181" s="99">
        <f t="shared" si="26"/>
        <v>0</v>
      </c>
      <c r="BF181" s="99">
        <f t="shared" si="27"/>
        <v>0</v>
      </c>
      <c r="BG181" s="99">
        <f t="shared" si="28"/>
        <v>0</v>
      </c>
      <c r="BH181" s="99">
        <f t="shared" si="29"/>
        <v>0</v>
      </c>
      <c r="BI181" s="99">
        <f t="shared" si="30"/>
        <v>0</v>
      </c>
      <c r="BJ181" s="14" t="s">
        <v>90</v>
      </c>
      <c r="BK181" s="99">
        <f t="shared" si="31"/>
        <v>0</v>
      </c>
    </row>
    <row r="182" spans="1:63" s="2" customFormat="1" ht="16.350000000000001" customHeight="1">
      <c r="A182" s="245"/>
      <c r="B182" s="27"/>
      <c r="C182" s="216" t="s">
        <v>1</v>
      </c>
      <c r="D182" s="216" t="s">
        <v>182</v>
      </c>
      <c r="E182" s="217" t="s">
        <v>1</v>
      </c>
      <c r="F182" s="218" t="s">
        <v>1</v>
      </c>
      <c r="G182" s="219" t="s">
        <v>1</v>
      </c>
      <c r="H182" s="220"/>
      <c r="I182" s="221"/>
      <c r="J182" s="222">
        <f t="shared" si="25"/>
        <v>0</v>
      </c>
      <c r="K182" s="197"/>
      <c r="L182" s="28"/>
      <c r="M182" s="223" t="s">
        <v>1</v>
      </c>
      <c r="N182" s="224" t="s">
        <v>43</v>
      </c>
      <c r="O182" s="56"/>
      <c r="P182" s="56"/>
      <c r="Q182" s="56"/>
      <c r="R182" s="56"/>
      <c r="S182" s="56"/>
      <c r="T182" s="57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T182" s="14" t="s">
        <v>265</v>
      </c>
      <c r="AU182" s="14" t="s">
        <v>84</v>
      </c>
      <c r="AY182" s="14" t="s">
        <v>265</v>
      </c>
      <c r="BE182" s="99">
        <f t="shared" si="26"/>
        <v>0</v>
      </c>
      <c r="BF182" s="99">
        <f t="shared" si="27"/>
        <v>0</v>
      </c>
      <c r="BG182" s="99">
        <f t="shared" si="28"/>
        <v>0</v>
      </c>
      <c r="BH182" s="99">
        <f t="shared" si="29"/>
        <v>0</v>
      </c>
      <c r="BI182" s="99">
        <f t="shared" si="30"/>
        <v>0</v>
      </c>
      <c r="BJ182" s="14" t="s">
        <v>90</v>
      </c>
      <c r="BK182" s="99">
        <f t="shared" si="31"/>
        <v>0</v>
      </c>
    </row>
    <row r="183" spans="1:63" s="2" customFormat="1" ht="16.350000000000001" customHeight="1">
      <c r="A183" s="245"/>
      <c r="B183" s="27"/>
      <c r="C183" s="216" t="s">
        <v>1</v>
      </c>
      <c r="D183" s="216" t="s">
        <v>182</v>
      </c>
      <c r="E183" s="217" t="s">
        <v>1</v>
      </c>
      <c r="F183" s="218" t="s">
        <v>1</v>
      </c>
      <c r="G183" s="219" t="s">
        <v>1</v>
      </c>
      <c r="H183" s="220"/>
      <c r="I183" s="221"/>
      <c r="J183" s="222">
        <f t="shared" si="25"/>
        <v>0</v>
      </c>
      <c r="K183" s="197"/>
      <c r="L183" s="28"/>
      <c r="M183" s="223" t="s">
        <v>1</v>
      </c>
      <c r="N183" s="224" t="s">
        <v>43</v>
      </c>
      <c r="O183" s="56"/>
      <c r="P183" s="56"/>
      <c r="Q183" s="56"/>
      <c r="R183" s="56"/>
      <c r="S183" s="56"/>
      <c r="T183" s="57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T183" s="14" t="s">
        <v>265</v>
      </c>
      <c r="AU183" s="14" t="s">
        <v>84</v>
      </c>
      <c r="AY183" s="14" t="s">
        <v>265</v>
      </c>
      <c r="BE183" s="99">
        <f t="shared" si="26"/>
        <v>0</v>
      </c>
      <c r="BF183" s="99">
        <f t="shared" si="27"/>
        <v>0</v>
      </c>
      <c r="BG183" s="99">
        <f t="shared" si="28"/>
        <v>0</v>
      </c>
      <c r="BH183" s="99">
        <f t="shared" si="29"/>
        <v>0</v>
      </c>
      <c r="BI183" s="99">
        <f t="shared" si="30"/>
        <v>0</v>
      </c>
      <c r="BJ183" s="14" t="s">
        <v>90</v>
      </c>
      <c r="BK183" s="99">
        <f t="shared" si="31"/>
        <v>0</v>
      </c>
    </row>
    <row r="184" spans="1:63" s="2" customFormat="1" ht="16.350000000000001" customHeight="1">
      <c r="A184" s="245"/>
      <c r="B184" s="27"/>
      <c r="C184" s="216" t="s">
        <v>1</v>
      </c>
      <c r="D184" s="216" t="s">
        <v>182</v>
      </c>
      <c r="E184" s="217" t="s">
        <v>1</v>
      </c>
      <c r="F184" s="218" t="s">
        <v>1</v>
      </c>
      <c r="G184" s="219" t="s">
        <v>1</v>
      </c>
      <c r="H184" s="220"/>
      <c r="I184" s="221"/>
      <c r="J184" s="222">
        <f t="shared" si="25"/>
        <v>0</v>
      </c>
      <c r="K184" s="197"/>
      <c r="L184" s="28"/>
      <c r="M184" s="223" t="s">
        <v>1</v>
      </c>
      <c r="N184" s="224" t="s">
        <v>43</v>
      </c>
      <c r="O184" s="56"/>
      <c r="P184" s="56"/>
      <c r="Q184" s="56"/>
      <c r="R184" s="56"/>
      <c r="S184" s="56"/>
      <c r="T184" s="57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T184" s="14" t="s">
        <v>265</v>
      </c>
      <c r="AU184" s="14" t="s">
        <v>84</v>
      </c>
      <c r="AY184" s="14" t="s">
        <v>265</v>
      </c>
      <c r="BE184" s="99">
        <f t="shared" si="26"/>
        <v>0</v>
      </c>
      <c r="BF184" s="99">
        <f t="shared" si="27"/>
        <v>0</v>
      </c>
      <c r="BG184" s="99">
        <f t="shared" si="28"/>
        <v>0</v>
      </c>
      <c r="BH184" s="99">
        <f t="shared" si="29"/>
        <v>0</v>
      </c>
      <c r="BI184" s="99">
        <f t="shared" si="30"/>
        <v>0</v>
      </c>
      <c r="BJ184" s="14" t="s">
        <v>90</v>
      </c>
      <c r="BK184" s="99">
        <f t="shared" si="31"/>
        <v>0</v>
      </c>
    </row>
    <row r="185" spans="1:63" s="2" customFormat="1" ht="16.350000000000001" customHeight="1">
      <c r="A185" s="245"/>
      <c r="B185" s="27"/>
      <c r="C185" s="216" t="s">
        <v>1</v>
      </c>
      <c r="D185" s="216" t="s">
        <v>182</v>
      </c>
      <c r="E185" s="217" t="s">
        <v>1</v>
      </c>
      <c r="F185" s="218" t="s">
        <v>1</v>
      </c>
      <c r="G185" s="219" t="s">
        <v>1</v>
      </c>
      <c r="H185" s="220"/>
      <c r="I185" s="221"/>
      <c r="J185" s="222">
        <f t="shared" si="25"/>
        <v>0</v>
      </c>
      <c r="K185" s="197"/>
      <c r="L185" s="28"/>
      <c r="M185" s="223" t="s">
        <v>1</v>
      </c>
      <c r="N185" s="224" t="s">
        <v>43</v>
      </c>
      <c r="O185" s="56"/>
      <c r="P185" s="56"/>
      <c r="Q185" s="56"/>
      <c r="R185" s="56"/>
      <c r="S185" s="56"/>
      <c r="T185" s="57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T185" s="14" t="s">
        <v>265</v>
      </c>
      <c r="AU185" s="14" t="s">
        <v>84</v>
      </c>
      <c r="AY185" s="14" t="s">
        <v>265</v>
      </c>
      <c r="BE185" s="99">
        <f t="shared" si="26"/>
        <v>0</v>
      </c>
      <c r="BF185" s="99">
        <f t="shared" si="27"/>
        <v>0</v>
      </c>
      <c r="BG185" s="99">
        <f t="shared" si="28"/>
        <v>0</v>
      </c>
      <c r="BH185" s="99">
        <f t="shared" si="29"/>
        <v>0</v>
      </c>
      <c r="BI185" s="99">
        <f t="shared" si="30"/>
        <v>0</v>
      </c>
      <c r="BJ185" s="14" t="s">
        <v>90</v>
      </c>
      <c r="BK185" s="99">
        <f t="shared" si="31"/>
        <v>0</v>
      </c>
    </row>
    <row r="186" spans="1:63" s="2" customFormat="1" ht="16.350000000000001" customHeight="1">
      <c r="A186" s="245"/>
      <c r="B186" s="27"/>
      <c r="C186" s="216" t="s">
        <v>1</v>
      </c>
      <c r="D186" s="216" t="s">
        <v>182</v>
      </c>
      <c r="E186" s="217" t="s">
        <v>1</v>
      </c>
      <c r="F186" s="218" t="s">
        <v>1</v>
      </c>
      <c r="G186" s="219" t="s">
        <v>1</v>
      </c>
      <c r="H186" s="220"/>
      <c r="I186" s="221"/>
      <c r="J186" s="222">
        <f t="shared" si="25"/>
        <v>0</v>
      </c>
      <c r="K186" s="197"/>
      <c r="L186" s="28"/>
      <c r="M186" s="223" t="s">
        <v>1</v>
      </c>
      <c r="N186" s="224" t="s">
        <v>43</v>
      </c>
      <c r="O186" s="56"/>
      <c r="P186" s="56"/>
      <c r="Q186" s="56"/>
      <c r="R186" s="56"/>
      <c r="S186" s="56"/>
      <c r="T186" s="57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T186" s="14" t="s">
        <v>265</v>
      </c>
      <c r="AU186" s="14" t="s">
        <v>84</v>
      </c>
      <c r="AY186" s="14" t="s">
        <v>265</v>
      </c>
      <c r="BE186" s="99">
        <f t="shared" si="26"/>
        <v>0</v>
      </c>
      <c r="BF186" s="99">
        <f t="shared" si="27"/>
        <v>0</v>
      </c>
      <c r="BG186" s="99">
        <f t="shared" si="28"/>
        <v>0</v>
      </c>
      <c r="BH186" s="99">
        <f t="shared" si="29"/>
        <v>0</v>
      </c>
      <c r="BI186" s="99">
        <f t="shared" si="30"/>
        <v>0</v>
      </c>
      <c r="BJ186" s="14" t="s">
        <v>90</v>
      </c>
      <c r="BK186" s="99">
        <f t="shared" si="31"/>
        <v>0</v>
      </c>
    </row>
    <row r="187" spans="1:63" s="2" customFormat="1" ht="16.350000000000001" customHeight="1">
      <c r="A187" s="245"/>
      <c r="B187" s="27"/>
      <c r="C187" s="216" t="s">
        <v>1</v>
      </c>
      <c r="D187" s="216" t="s">
        <v>182</v>
      </c>
      <c r="E187" s="217" t="s">
        <v>1</v>
      </c>
      <c r="F187" s="218" t="s">
        <v>1</v>
      </c>
      <c r="G187" s="219" t="s">
        <v>1</v>
      </c>
      <c r="H187" s="220"/>
      <c r="I187" s="221"/>
      <c r="J187" s="222">
        <f t="shared" si="25"/>
        <v>0</v>
      </c>
      <c r="K187" s="197"/>
      <c r="L187" s="28"/>
      <c r="M187" s="223" t="s">
        <v>1</v>
      </c>
      <c r="N187" s="224" t="s">
        <v>43</v>
      </c>
      <c r="O187" s="56"/>
      <c r="P187" s="56"/>
      <c r="Q187" s="56"/>
      <c r="R187" s="56"/>
      <c r="S187" s="56"/>
      <c r="T187" s="57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T187" s="14" t="s">
        <v>265</v>
      </c>
      <c r="AU187" s="14" t="s">
        <v>84</v>
      </c>
      <c r="AY187" s="14" t="s">
        <v>265</v>
      </c>
      <c r="BE187" s="99">
        <f t="shared" si="26"/>
        <v>0</v>
      </c>
      <c r="BF187" s="99">
        <f t="shared" si="27"/>
        <v>0</v>
      </c>
      <c r="BG187" s="99">
        <f t="shared" si="28"/>
        <v>0</v>
      </c>
      <c r="BH187" s="99">
        <f t="shared" si="29"/>
        <v>0</v>
      </c>
      <c r="BI187" s="99">
        <f t="shared" si="30"/>
        <v>0</v>
      </c>
      <c r="BJ187" s="14" t="s">
        <v>90</v>
      </c>
      <c r="BK187" s="99">
        <f t="shared" si="31"/>
        <v>0</v>
      </c>
    </row>
    <row r="188" spans="1:63" s="2" customFormat="1" ht="16.350000000000001" customHeight="1">
      <c r="A188" s="245"/>
      <c r="B188" s="27"/>
      <c r="C188" s="216" t="s">
        <v>1</v>
      </c>
      <c r="D188" s="216" t="s">
        <v>182</v>
      </c>
      <c r="E188" s="217" t="s">
        <v>1</v>
      </c>
      <c r="F188" s="218" t="s">
        <v>1</v>
      </c>
      <c r="G188" s="219" t="s">
        <v>1</v>
      </c>
      <c r="H188" s="220"/>
      <c r="I188" s="221"/>
      <c r="J188" s="222">
        <f t="shared" si="25"/>
        <v>0</v>
      </c>
      <c r="K188" s="197"/>
      <c r="L188" s="28"/>
      <c r="M188" s="223" t="s">
        <v>1</v>
      </c>
      <c r="N188" s="224" t="s">
        <v>43</v>
      </c>
      <c r="O188" s="56"/>
      <c r="P188" s="56"/>
      <c r="Q188" s="56"/>
      <c r="R188" s="56"/>
      <c r="S188" s="56"/>
      <c r="T188" s="57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T188" s="14" t="s">
        <v>265</v>
      </c>
      <c r="AU188" s="14" t="s">
        <v>84</v>
      </c>
      <c r="AY188" s="14" t="s">
        <v>265</v>
      </c>
      <c r="BE188" s="99">
        <f t="shared" si="26"/>
        <v>0</v>
      </c>
      <c r="BF188" s="99">
        <f t="shared" si="27"/>
        <v>0</v>
      </c>
      <c r="BG188" s="99">
        <f t="shared" si="28"/>
        <v>0</v>
      </c>
      <c r="BH188" s="99">
        <f t="shared" si="29"/>
        <v>0</v>
      </c>
      <c r="BI188" s="99">
        <f t="shared" si="30"/>
        <v>0</v>
      </c>
      <c r="BJ188" s="14" t="s">
        <v>90</v>
      </c>
      <c r="BK188" s="99">
        <f t="shared" si="31"/>
        <v>0</v>
      </c>
    </row>
    <row r="189" spans="1:63" s="2" customFormat="1" ht="16.350000000000001" customHeight="1">
      <c r="A189" s="245"/>
      <c r="B189" s="27"/>
      <c r="C189" s="216" t="s">
        <v>1</v>
      </c>
      <c r="D189" s="216" t="s">
        <v>182</v>
      </c>
      <c r="E189" s="217" t="s">
        <v>1</v>
      </c>
      <c r="F189" s="218" t="s">
        <v>1</v>
      </c>
      <c r="G189" s="219" t="s">
        <v>1</v>
      </c>
      <c r="H189" s="220"/>
      <c r="I189" s="221"/>
      <c r="J189" s="222">
        <f t="shared" si="25"/>
        <v>0</v>
      </c>
      <c r="K189" s="197"/>
      <c r="L189" s="28"/>
      <c r="M189" s="223" t="s">
        <v>1</v>
      </c>
      <c r="N189" s="224" t="s">
        <v>43</v>
      </c>
      <c r="O189" s="56"/>
      <c r="P189" s="56"/>
      <c r="Q189" s="56"/>
      <c r="R189" s="56"/>
      <c r="S189" s="56"/>
      <c r="T189" s="57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T189" s="14" t="s">
        <v>265</v>
      </c>
      <c r="AU189" s="14" t="s">
        <v>84</v>
      </c>
      <c r="AY189" s="14" t="s">
        <v>265</v>
      </c>
      <c r="BE189" s="99">
        <f t="shared" si="26"/>
        <v>0</v>
      </c>
      <c r="BF189" s="99">
        <f t="shared" si="27"/>
        <v>0</v>
      </c>
      <c r="BG189" s="99">
        <f t="shared" si="28"/>
        <v>0</v>
      </c>
      <c r="BH189" s="99">
        <f t="shared" si="29"/>
        <v>0</v>
      </c>
      <c r="BI189" s="99">
        <f t="shared" si="30"/>
        <v>0</v>
      </c>
      <c r="BJ189" s="14" t="s">
        <v>90</v>
      </c>
      <c r="BK189" s="99">
        <f t="shared" si="31"/>
        <v>0</v>
      </c>
    </row>
    <row r="190" spans="1:63" s="2" customFormat="1" ht="16.350000000000001" customHeight="1">
      <c r="A190" s="245"/>
      <c r="B190" s="27"/>
      <c r="C190" s="216" t="s">
        <v>1</v>
      </c>
      <c r="D190" s="216" t="s">
        <v>182</v>
      </c>
      <c r="E190" s="217" t="s">
        <v>1</v>
      </c>
      <c r="F190" s="218" t="s">
        <v>1</v>
      </c>
      <c r="G190" s="219" t="s">
        <v>1</v>
      </c>
      <c r="H190" s="220"/>
      <c r="I190" s="221"/>
      <c r="J190" s="222">
        <f t="shared" si="25"/>
        <v>0</v>
      </c>
      <c r="K190" s="197"/>
      <c r="L190" s="28"/>
      <c r="M190" s="223" t="s">
        <v>1</v>
      </c>
      <c r="N190" s="224" t="s">
        <v>43</v>
      </c>
      <c r="O190" s="56"/>
      <c r="P190" s="56"/>
      <c r="Q190" s="56"/>
      <c r="R190" s="56"/>
      <c r="S190" s="56"/>
      <c r="T190" s="57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T190" s="14" t="s">
        <v>265</v>
      </c>
      <c r="AU190" s="14" t="s">
        <v>84</v>
      </c>
      <c r="AY190" s="14" t="s">
        <v>265</v>
      </c>
      <c r="BE190" s="99">
        <f t="shared" si="26"/>
        <v>0</v>
      </c>
      <c r="BF190" s="99">
        <f t="shared" si="27"/>
        <v>0</v>
      </c>
      <c r="BG190" s="99">
        <f t="shared" si="28"/>
        <v>0</v>
      </c>
      <c r="BH190" s="99">
        <f t="shared" si="29"/>
        <v>0</v>
      </c>
      <c r="BI190" s="99">
        <f t="shared" si="30"/>
        <v>0</v>
      </c>
      <c r="BJ190" s="14" t="s">
        <v>90</v>
      </c>
      <c r="BK190" s="99">
        <f t="shared" si="31"/>
        <v>0</v>
      </c>
    </row>
    <row r="191" spans="1:63" s="2" customFormat="1" ht="16.350000000000001" customHeight="1">
      <c r="A191" s="245"/>
      <c r="B191" s="27"/>
      <c r="C191" s="216" t="s">
        <v>1</v>
      </c>
      <c r="D191" s="216" t="s">
        <v>182</v>
      </c>
      <c r="E191" s="217" t="s">
        <v>1</v>
      </c>
      <c r="F191" s="218" t="s">
        <v>1</v>
      </c>
      <c r="G191" s="219" t="s">
        <v>1</v>
      </c>
      <c r="H191" s="220"/>
      <c r="I191" s="221"/>
      <c r="J191" s="222">
        <f t="shared" si="25"/>
        <v>0</v>
      </c>
      <c r="K191" s="197"/>
      <c r="L191" s="28"/>
      <c r="M191" s="223" t="s">
        <v>1</v>
      </c>
      <c r="N191" s="224" t="s">
        <v>43</v>
      </c>
      <c r="O191" s="56"/>
      <c r="P191" s="56"/>
      <c r="Q191" s="56"/>
      <c r="R191" s="56"/>
      <c r="S191" s="56"/>
      <c r="T191" s="57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T191" s="14" t="s">
        <v>265</v>
      </c>
      <c r="AU191" s="14" t="s">
        <v>84</v>
      </c>
      <c r="AY191" s="14" t="s">
        <v>265</v>
      </c>
      <c r="BE191" s="99">
        <f t="shared" si="26"/>
        <v>0</v>
      </c>
      <c r="BF191" s="99">
        <f t="shared" si="27"/>
        <v>0</v>
      </c>
      <c r="BG191" s="99">
        <f t="shared" si="28"/>
        <v>0</v>
      </c>
      <c r="BH191" s="99">
        <f t="shared" si="29"/>
        <v>0</v>
      </c>
      <c r="BI191" s="99">
        <f t="shared" si="30"/>
        <v>0</v>
      </c>
      <c r="BJ191" s="14" t="s">
        <v>90</v>
      </c>
      <c r="BK191" s="99">
        <f t="shared" si="31"/>
        <v>0</v>
      </c>
    </row>
    <row r="192" spans="1:63" s="2" customFormat="1" ht="16.350000000000001" customHeight="1">
      <c r="A192" s="245"/>
      <c r="B192" s="27"/>
      <c r="C192" s="216" t="s">
        <v>1</v>
      </c>
      <c r="D192" s="216" t="s">
        <v>182</v>
      </c>
      <c r="E192" s="217" t="s">
        <v>1</v>
      </c>
      <c r="F192" s="218" t="s">
        <v>1</v>
      </c>
      <c r="G192" s="219" t="s">
        <v>1</v>
      </c>
      <c r="H192" s="220"/>
      <c r="I192" s="221"/>
      <c r="J192" s="222">
        <f t="shared" si="25"/>
        <v>0</v>
      </c>
      <c r="K192" s="197"/>
      <c r="L192" s="28"/>
      <c r="M192" s="223" t="s">
        <v>1</v>
      </c>
      <c r="N192" s="224" t="s">
        <v>43</v>
      </c>
      <c r="O192" s="56"/>
      <c r="P192" s="56"/>
      <c r="Q192" s="56"/>
      <c r="R192" s="56"/>
      <c r="S192" s="56"/>
      <c r="T192" s="57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T192" s="14" t="s">
        <v>265</v>
      </c>
      <c r="AU192" s="14" t="s">
        <v>84</v>
      </c>
      <c r="AY192" s="14" t="s">
        <v>265</v>
      </c>
      <c r="BE192" s="99">
        <f t="shared" si="26"/>
        <v>0</v>
      </c>
      <c r="BF192" s="99">
        <f t="shared" si="27"/>
        <v>0</v>
      </c>
      <c r="BG192" s="99">
        <f t="shared" si="28"/>
        <v>0</v>
      </c>
      <c r="BH192" s="99">
        <f t="shared" si="29"/>
        <v>0</v>
      </c>
      <c r="BI192" s="99">
        <f t="shared" si="30"/>
        <v>0</v>
      </c>
      <c r="BJ192" s="14" t="s">
        <v>90</v>
      </c>
      <c r="BK192" s="99">
        <f t="shared" si="31"/>
        <v>0</v>
      </c>
    </row>
    <row r="193" spans="1:63" s="2" customFormat="1" ht="16.350000000000001" customHeight="1">
      <c r="A193" s="245"/>
      <c r="B193" s="27"/>
      <c r="C193" s="216" t="s">
        <v>1</v>
      </c>
      <c r="D193" s="216" t="s">
        <v>182</v>
      </c>
      <c r="E193" s="217" t="s">
        <v>1</v>
      </c>
      <c r="F193" s="218" t="s">
        <v>1</v>
      </c>
      <c r="G193" s="219" t="s">
        <v>1</v>
      </c>
      <c r="H193" s="220"/>
      <c r="I193" s="221"/>
      <c r="J193" s="222">
        <f t="shared" si="25"/>
        <v>0</v>
      </c>
      <c r="K193" s="197"/>
      <c r="L193" s="28"/>
      <c r="M193" s="223" t="s">
        <v>1</v>
      </c>
      <c r="N193" s="224" t="s">
        <v>43</v>
      </c>
      <c r="O193" s="56"/>
      <c r="P193" s="56"/>
      <c r="Q193" s="56"/>
      <c r="R193" s="56"/>
      <c r="S193" s="56"/>
      <c r="T193" s="57"/>
      <c r="U193" s="245"/>
      <c r="V193" s="245"/>
      <c r="W193" s="245"/>
      <c r="X193" s="245"/>
      <c r="Y193" s="245"/>
      <c r="Z193" s="245"/>
      <c r="AA193" s="245"/>
      <c r="AB193" s="245"/>
      <c r="AC193" s="245"/>
      <c r="AD193" s="245"/>
      <c r="AE193" s="245"/>
      <c r="AT193" s="14" t="s">
        <v>265</v>
      </c>
      <c r="AU193" s="14" t="s">
        <v>84</v>
      </c>
      <c r="AY193" s="14" t="s">
        <v>265</v>
      </c>
      <c r="BE193" s="99">
        <f t="shared" si="26"/>
        <v>0</v>
      </c>
      <c r="BF193" s="99">
        <f t="shared" si="27"/>
        <v>0</v>
      </c>
      <c r="BG193" s="99">
        <f t="shared" si="28"/>
        <v>0</v>
      </c>
      <c r="BH193" s="99">
        <f t="shared" si="29"/>
        <v>0</v>
      </c>
      <c r="BI193" s="99">
        <f t="shared" si="30"/>
        <v>0</v>
      </c>
      <c r="BJ193" s="14" t="s">
        <v>90</v>
      </c>
      <c r="BK193" s="99">
        <f t="shared" si="31"/>
        <v>0</v>
      </c>
    </row>
    <row r="194" spans="1:63" s="2" customFormat="1" ht="16.350000000000001" customHeight="1">
      <c r="A194" s="245"/>
      <c r="B194" s="27"/>
      <c r="C194" s="216" t="s">
        <v>1</v>
      </c>
      <c r="D194" s="216" t="s">
        <v>182</v>
      </c>
      <c r="E194" s="217" t="s">
        <v>1</v>
      </c>
      <c r="F194" s="218" t="s">
        <v>1</v>
      </c>
      <c r="G194" s="219" t="s">
        <v>1</v>
      </c>
      <c r="H194" s="220"/>
      <c r="I194" s="221"/>
      <c r="J194" s="222">
        <f t="shared" si="25"/>
        <v>0</v>
      </c>
      <c r="K194" s="197"/>
      <c r="L194" s="28"/>
      <c r="M194" s="223" t="s">
        <v>1</v>
      </c>
      <c r="N194" s="224" t="s">
        <v>43</v>
      </c>
      <c r="O194" s="56"/>
      <c r="P194" s="56"/>
      <c r="Q194" s="56"/>
      <c r="R194" s="56"/>
      <c r="S194" s="56"/>
      <c r="T194" s="57"/>
      <c r="U194" s="245"/>
      <c r="V194" s="245"/>
      <c r="W194" s="245"/>
      <c r="X194" s="245"/>
      <c r="Y194" s="245"/>
      <c r="Z194" s="245"/>
      <c r="AA194" s="245"/>
      <c r="AB194" s="245"/>
      <c r="AC194" s="245"/>
      <c r="AD194" s="245"/>
      <c r="AE194" s="245"/>
      <c r="AT194" s="14" t="s">
        <v>265</v>
      </c>
      <c r="AU194" s="14" t="s">
        <v>84</v>
      </c>
      <c r="AY194" s="14" t="s">
        <v>265</v>
      </c>
      <c r="BE194" s="99">
        <f t="shared" si="26"/>
        <v>0</v>
      </c>
      <c r="BF194" s="99">
        <f t="shared" si="27"/>
        <v>0</v>
      </c>
      <c r="BG194" s="99">
        <f t="shared" si="28"/>
        <v>0</v>
      </c>
      <c r="BH194" s="99">
        <f t="shared" si="29"/>
        <v>0</v>
      </c>
      <c r="BI194" s="99">
        <f t="shared" si="30"/>
        <v>0</v>
      </c>
      <c r="BJ194" s="14" t="s">
        <v>90</v>
      </c>
      <c r="BK194" s="99">
        <f t="shared" si="31"/>
        <v>0</v>
      </c>
    </row>
    <row r="195" spans="1:63" s="2" customFormat="1" ht="16.350000000000001" customHeight="1">
      <c r="A195" s="245"/>
      <c r="B195" s="27"/>
      <c r="C195" s="216" t="s">
        <v>1</v>
      </c>
      <c r="D195" s="216" t="s">
        <v>182</v>
      </c>
      <c r="E195" s="217" t="s">
        <v>1</v>
      </c>
      <c r="F195" s="218" t="s">
        <v>1</v>
      </c>
      <c r="G195" s="219" t="s">
        <v>1</v>
      </c>
      <c r="H195" s="220"/>
      <c r="I195" s="221"/>
      <c r="J195" s="222">
        <f t="shared" si="25"/>
        <v>0</v>
      </c>
      <c r="K195" s="197"/>
      <c r="L195" s="28"/>
      <c r="M195" s="223" t="s">
        <v>1</v>
      </c>
      <c r="N195" s="224" t="s">
        <v>43</v>
      </c>
      <c r="O195" s="56"/>
      <c r="P195" s="56"/>
      <c r="Q195" s="56"/>
      <c r="R195" s="56"/>
      <c r="S195" s="56"/>
      <c r="T195" s="57"/>
      <c r="U195" s="245"/>
      <c r="V195" s="245"/>
      <c r="W195" s="245"/>
      <c r="X195" s="245"/>
      <c r="Y195" s="245"/>
      <c r="Z195" s="245"/>
      <c r="AA195" s="245"/>
      <c r="AB195" s="245"/>
      <c r="AC195" s="245"/>
      <c r="AD195" s="245"/>
      <c r="AE195" s="245"/>
      <c r="AT195" s="14" t="s">
        <v>265</v>
      </c>
      <c r="AU195" s="14" t="s">
        <v>84</v>
      </c>
      <c r="AY195" s="14" t="s">
        <v>265</v>
      </c>
      <c r="BE195" s="99">
        <f t="shared" si="26"/>
        <v>0</v>
      </c>
      <c r="BF195" s="99">
        <f t="shared" si="27"/>
        <v>0</v>
      </c>
      <c r="BG195" s="99">
        <f t="shared" si="28"/>
        <v>0</v>
      </c>
      <c r="BH195" s="99">
        <f t="shared" si="29"/>
        <v>0</v>
      </c>
      <c r="BI195" s="99">
        <f t="shared" si="30"/>
        <v>0</v>
      </c>
      <c r="BJ195" s="14" t="s">
        <v>90</v>
      </c>
      <c r="BK195" s="99">
        <f t="shared" si="31"/>
        <v>0</v>
      </c>
    </row>
    <row r="196" spans="1:63" s="2" customFormat="1" ht="16.350000000000001" customHeight="1">
      <c r="A196" s="245"/>
      <c r="B196" s="27"/>
      <c r="C196" s="216" t="s">
        <v>1</v>
      </c>
      <c r="D196" s="216" t="s">
        <v>182</v>
      </c>
      <c r="E196" s="217" t="s">
        <v>1</v>
      </c>
      <c r="F196" s="218" t="s">
        <v>1</v>
      </c>
      <c r="G196" s="219" t="s">
        <v>1</v>
      </c>
      <c r="H196" s="220"/>
      <c r="I196" s="221"/>
      <c r="J196" s="222">
        <f t="shared" si="25"/>
        <v>0</v>
      </c>
      <c r="K196" s="197"/>
      <c r="L196" s="28"/>
      <c r="M196" s="223" t="s">
        <v>1</v>
      </c>
      <c r="N196" s="224" t="s">
        <v>43</v>
      </c>
      <c r="O196" s="56"/>
      <c r="P196" s="56"/>
      <c r="Q196" s="56"/>
      <c r="R196" s="56"/>
      <c r="S196" s="56"/>
      <c r="T196" s="57"/>
      <c r="U196" s="245"/>
      <c r="V196" s="245"/>
      <c r="W196" s="245"/>
      <c r="X196" s="245"/>
      <c r="Y196" s="245"/>
      <c r="Z196" s="245"/>
      <c r="AA196" s="245"/>
      <c r="AB196" s="245"/>
      <c r="AC196" s="245"/>
      <c r="AD196" s="245"/>
      <c r="AE196" s="245"/>
      <c r="AT196" s="14" t="s">
        <v>265</v>
      </c>
      <c r="AU196" s="14" t="s">
        <v>84</v>
      </c>
      <c r="AY196" s="14" t="s">
        <v>265</v>
      </c>
      <c r="BE196" s="99">
        <f t="shared" si="26"/>
        <v>0</v>
      </c>
      <c r="BF196" s="99">
        <f t="shared" si="27"/>
        <v>0</v>
      </c>
      <c r="BG196" s="99">
        <f t="shared" si="28"/>
        <v>0</v>
      </c>
      <c r="BH196" s="99">
        <f t="shared" si="29"/>
        <v>0</v>
      </c>
      <c r="BI196" s="99">
        <f t="shared" si="30"/>
        <v>0</v>
      </c>
      <c r="BJ196" s="14" t="s">
        <v>90</v>
      </c>
      <c r="BK196" s="99">
        <f t="shared" si="31"/>
        <v>0</v>
      </c>
    </row>
    <row r="197" spans="1:63" s="2" customFormat="1" ht="16.350000000000001" customHeight="1">
      <c r="A197" s="245"/>
      <c r="B197" s="27"/>
      <c r="C197" s="216" t="s">
        <v>1</v>
      </c>
      <c r="D197" s="216" t="s">
        <v>182</v>
      </c>
      <c r="E197" s="217" t="s">
        <v>1</v>
      </c>
      <c r="F197" s="218" t="s">
        <v>1</v>
      </c>
      <c r="G197" s="219" t="s">
        <v>1</v>
      </c>
      <c r="H197" s="220"/>
      <c r="I197" s="221"/>
      <c r="J197" s="222">
        <f t="shared" si="25"/>
        <v>0</v>
      </c>
      <c r="K197" s="197"/>
      <c r="L197" s="28"/>
      <c r="M197" s="223" t="s">
        <v>1</v>
      </c>
      <c r="N197" s="224" t="s">
        <v>43</v>
      </c>
      <c r="O197" s="225"/>
      <c r="P197" s="225"/>
      <c r="Q197" s="225"/>
      <c r="R197" s="225"/>
      <c r="S197" s="225"/>
      <c r="T197" s="226"/>
      <c r="U197" s="245"/>
      <c r="V197" s="245"/>
      <c r="W197" s="245"/>
      <c r="X197" s="245"/>
      <c r="Y197" s="245"/>
      <c r="Z197" s="245"/>
      <c r="AA197" s="245"/>
      <c r="AB197" s="245"/>
      <c r="AC197" s="245"/>
      <c r="AD197" s="245"/>
      <c r="AE197" s="245"/>
      <c r="AT197" s="14" t="s">
        <v>265</v>
      </c>
      <c r="AU197" s="14" t="s">
        <v>84</v>
      </c>
      <c r="AY197" s="14" t="s">
        <v>265</v>
      </c>
      <c r="BE197" s="99">
        <f t="shared" si="26"/>
        <v>0</v>
      </c>
      <c r="BF197" s="99">
        <f t="shared" si="27"/>
        <v>0</v>
      </c>
      <c r="BG197" s="99">
        <f t="shared" si="28"/>
        <v>0</v>
      </c>
      <c r="BH197" s="99">
        <f t="shared" si="29"/>
        <v>0</v>
      </c>
      <c r="BI197" s="99">
        <f t="shared" si="30"/>
        <v>0</v>
      </c>
      <c r="BJ197" s="14" t="s">
        <v>90</v>
      </c>
      <c r="BK197" s="99">
        <f t="shared" si="31"/>
        <v>0</v>
      </c>
    </row>
    <row r="198" spans="1:63" s="2" customFormat="1" ht="6.95" customHeight="1">
      <c r="A198" s="245"/>
      <c r="B198" s="42"/>
      <c r="C198" s="43"/>
      <c r="D198" s="43"/>
      <c r="E198" s="43"/>
      <c r="F198" s="43"/>
      <c r="G198" s="43"/>
      <c r="H198" s="43"/>
      <c r="I198" s="43"/>
      <c r="J198" s="43"/>
      <c r="K198" s="43"/>
      <c r="L198" s="28"/>
      <c r="M198" s="245"/>
      <c r="O198" s="245"/>
      <c r="P198" s="245"/>
      <c r="Q198" s="245"/>
      <c r="R198" s="245"/>
      <c r="S198" s="245"/>
      <c r="T198" s="245"/>
      <c r="U198" s="245"/>
      <c r="V198" s="245"/>
      <c r="W198" s="245"/>
      <c r="X198" s="245"/>
      <c r="Y198" s="245"/>
      <c r="Z198" s="245"/>
      <c r="AA198" s="245"/>
      <c r="AB198" s="245"/>
      <c r="AC198" s="245"/>
      <c r="AD198" s="245"/>
      <c r="AE198" s="245"/>
    </row>
  </sheetData>
  <sheetProtection algorithmName="SHA-512" hashValue="BgYDje7p1GC2PK/+gfkJcOMz8iW91ekTzk0hD9M6tPCGG9I7POVLy5vQnz7TrjsXjpmCtb8nLC2YOXIAf0+r/g==" saltValue="w3vUWcMnttP+V8XUR9XDxRoI/J7sXQzwoHQqyFxeJujSDhDOlpQpo68/YO2AgY20d0p7KQ8nC/aIyMDcwjQ9hg==" spinCount="100000" sheet="1" objects="1" scenarios="1" formatColumns="0" formatRows="0" autoFilter="0"/>
  <autoFilter ref="C135:K197" xr:uid="{00000000-0009-0000-0000-00000B000000}"/>
  <mergeCells count="17">
    <mergeCell ref="E11:H11"/>
    <mergeCell ref="E20:H20"/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</mergeCells>
  <dataValidations count="2">
    <dataValidation type="list" allowBlank="1" showInputMessage="1" showErrorMessage="1" error="Povolené sú hodnoty K, M." sqref="D178:D198" xr:uid="{00000000-0002-0000-0B00-000000000000}">
      <formula1>"K, M"</formula1>
    </dataValidation>
    <dataValidation type="list" allowBlank="1" showInputMessage="1" showErrorMessage="1" error="Povolené sú hodnoty základná, znížená, nulová." sqref="N178:N198" xr:uid="{00000000-0002-0000-0B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69"/>
  <sheetViews>
    <sheetView showGridLines="0" topLeftCell="A84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4" t="s">
        <v>125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7"/>
      <c r="AT3" s="14" t="s">
        <v>77</v>
      </c>
    </row>
    <row r="4" spans="1:46" s="1" customFormat="1" ht="24.95" customHeight="1">
      <c r="B4" s="17"/>
      <c r="D4" s="106" t="s">
        <v>138</v>
      </c>
      <c r="L4" s="17"/>
      <c r="M4" s="107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4" t="s">
        <v>15</v>
      </c>
      <c r="L6" s="17"/>
    </row>
    <row r="7" spans="1:46" s="1" customFormat="1" ht="16.5" customHeight="1">
      <c r="B7" s="17"/>
      <c r="E7" s="304" t="str">
        <f>'Rekapitulácia stavby'!K6</f>
        <v>Park Dunajská - Bratislava ( rev. 1 )</v>
      </c>
      <c r="F7" s="305"/>
      <c r="G7" s="305"/>
      <c r="H7" s="305"/>
      <c r="L7" s="17"/>
    </row>
    <row r="8" spans="1:46" s="1" customFormat="1" ht="12" customHeight="1">
      <c r="B8" s="17"/>
      <c r="D8" s="244" t="s">
        <v>139</v>
      </c>
      <c r="L8" s="17"/>
    </row>
    <row r="9" spans="1:46" s="2" customFormat="1" ht="16.5" customHeight="1">
      <c r="A9" s="245"/>
      <c r="B9" s="28"/>
      <c r="C9" s="245"/>
      <c r="D9" s="245"/>
      <c r="E9" s="304" t="s">
        <v>971</v>
      </c>
      <c r="F9" s="306"/>
      <c r="G9" s="306"/>
      <c r="H9" s="306"/>
      <c r="I9" s="245"/>
      <c r="J9" s="245"/>
      <c r="K9" s="245"/>
      <c r="L9" s="39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</row>
    <row r="10" spans="1:46" s="2" customFormat="1" ht="12" customHeight="1">
      <c r="A10" s="245"/>
      <c r="B10" s="28"/>
      <c r="C10" s="245"/>
      <c r="D10" s="244" t="s">
        <v>141</v>
      </c>
      <c r="E10" s="245"/>
      <c r="F10" s="245"/>
      <c r="G10" s="245"/>
      <c r="H10" s="245"/>
      <c r="I10" s="245"/>
      <c r="J10" s="245"/>
      <c r="K10" s="245"/>
      <c r="L10" s="39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</row>
    <row r="11" spans="1:46" s="2" customFormat="1" ht="16.5" customHeight="1">
      <c r="A11" s="245"/>
      <c r="B11" s="28"/>
      <c r="C11" s="245"/>
      <c r="D11" s="245"/>
      <c r="E11" s="307" t="s">
        <v>266</v>
      </c>
      <c r="F11" s="306"/>
      <c r="G11" s="306"/>
      <c r="H11" s="306"/>
      <c r="I11" s="245"/>
      <c r="J11" s="245"/>
      <c r="K11" s="245"/>
      <c r="L11" s="39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</row>
    <row r="12" spans="1:46" s="2" customFormat="1">
      <c r="A12" s="245"/>
      <c r="B12" s="28"/>
      <c r="C12" s="245"/>
      <c r="D12" s="245"/>
      <c r="E12" s="245"/>
      <c r="F12" s="245"/>
      <c r="G12" s="245"/>
      <c r="H12" s="245"/>
      <c r="I12" s="245"/>
      <c r="J12" s="245"/>
      <c r="K12" s="245"/>
      <c r="L12" s="39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</row>
    <row r="13" spans="1:46" s="2" customFormat="1" ht="12" customHeight="1">
      <c r="A13" s="245"/>
      <c r="B13" s="28"/>
      <c r="C13" s="245"/>
      <c r="D13" s="244" t="s">
        <v>17</v>
      </c>
      <c r="E13" s="245"/>
      <c r="F13" s="247" t="s">
        <v>1</v>
      </c>
      <c r="G13" s="245"/>
      <c r="H13" s="245"/>
      <c r="I13" s="244" t="s">
        <v>18</v>
      </c>
      <c r="J13" s="247" t="s">
        <v>1</v>
      </c>
      <c r="K13" s="245"/>
      <c r="L13" s="39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</row>
    <row r="14" spans="1:46" s="2" customFormat="1" ht="12" customHeight="1">
      <c r="A14" s="245"/>
      <c r="B14" s="28"/>
      <c r="C14" s="245"/>
      <c r="D14" s="244" t="s">
        <v>19</v>
      </c>
      <c r="E14" s="245"/>
      <c r="F14" s="247" t="s">
        <v>20</v>
      </c>
      <c r="G14" s="245"/>
      <c r="H14" s="245"/>
      <c r="I14" s="244" t="s">
        <v>21</v>
      </c>
      <c r="J14" s="108" t="str">
        <f>'Rekapitulácia stavby'!AN8</f>
        <v>8. 11. 2020</v>
      </c>
      <c r="K14" s="245"/>
      <c r="L14" s="39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</row>
    <row r="15" spans="1:46" s="2" customFormat="1" ht="10.9" customHeight="1">
      <c r="A15" s="245"/>
      <c r="B15" s="28"/>
      <c r="C15" s="245"/>
      <c r="D15" s="245"/>
      <c r="E15" s="245"/>
      <c r="F15" s="245"/>
      <c r="G15" s="245"/>
      <c r="H15" s="245"/>
      <c r="I15" s="245"/>
      <c r="J15" s="245"/>
      <c r="K15" s="245"/>
      <c r="L15" s="39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</row>
    <row r="16" spans="1:46" s="2" customFormat="1" ht="12" customHeight="1">
      <c r="A16" s="245"/>
      <c r="B16" s="28"/>
      <c r="C16" s="245"/>
      <c r="D16" s="244" t="s">
        <v>23</v>
      </c>
      <c r="E16" s="245"/>
      <c r="F16" s="245"/>
      <c r="G16" s="245"/>
      <c r="H16" s="245"/>
      <c r="I16" s="244" t="s">
        <v>24</v>
      </c>
      <c r="J16" s="247" t="s">
        <v>1</v>
      </c>
      <c r="K16" s="245"/>
      <c r="L16" s="39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</row>
    <row r="17" spans="1:31" s="2" customFormat="1" ht="18" customHeight="1">
      <c r="A17" s="245"/>
      <c r="B17" s="28"/>
      <c r="C17" s="245"/>
      <c r="D17" s="245"/>
      <c r="E17" s="247" t="s">
        <v>25</v>
      </c>
      <c r="F17" s="245"/>
      <c r="G17" s="245"/>
      <c r="H17" s="245"/>
      <c r="I17" s="244" t="s">
        <v>26</v>
      </c>
      <c r="J17" s="247" t="s">
        <v>1</v>
      </c>
      <c r="K17" s="245"/>
      <c r="L17" s="39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1" s="2" customFormat="1" ht="6.95" customHeight="1">
      <c r="A18" s="245"/>
      <c r="B18" s="28"/>
      <c r="C18" s="245"/>
      <c r="D18" s="245"/>
      <c r="E18" s="245"/>
      <c r="F18" s="245"/>
      <c r="G18" s="245"/>
      <c r="H18" s="245"/>
      <c r="I18" s="245"/>
      <c r="J18" s="245"/>
      <c r="K18" s="245"/>
      <c r="L18" s="39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</row>
    <row r="19" spans="1:31" s="2" customFormat="1" ht="12" customHeight="1">
      <c r="A19" s="245"/>
      <c r="B19" s="28"/>
      <c r="C19" s="245"/>
      <c r="D19" s="244" t="s">
        <v>27</v>
      </c>
      <c r="E19" s="245"/>
      <c r="F19" s="245"/>
      <c r="G19" s="245"/>
      <c r="H19" s="245"/>
      <c r="I19" s="244" t="s">
        <v>24</v>
      </c>
      <c r="J19" s="246" t="str">
        <f>'Rekapitulácia stavby'!AN13</f>
        <v>Vyplň údaj</v>
      </c>
      <c r="K19" s="245"/>
      <c r="L19" s="39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</row>
    <row r="20" spans="1:31" s="2" customFormat="1" ht="18" customHeight="1">
      <c r="A20" s="245"/>
      <c r="B20" s="28"/>
      <c r="C20" s="245"/>
      <c r="D20" s="245"/>
      <c r="E20" s="298" t="str">
        <f>'Rekapitulácia stavby'!E14</f>
        <v>Vyplň údaj</v>
      </c>
      <c r="F20" s="299"/>
      <c r="G20" s="299"/>
      <c r="H20" s="299"/>
      <c r="I20" s="244" t="s">
        <v>26</v>
      </c>
      <c r="J20" s="246" t="str">
        <f>'Rekapitulácia stavby'!AN14</f>
        <v>Vyplň údaj</v>
      </c>
      <c r="K20" s="245"/>
      <c r="L20" s="39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</row>
    <row r="21" spans="1:31" s="2" customFormat="1" ht="6.95" customHeight="1">
      <c r="A21" s="245"/>
      <c r="B21" s="28"/>
      <c r="C21" s="245"/>
      <c r="D21" s="245"/>
      <c r="E21" s="245"/>
      <c r="F21" s="245"/>
      <c r="G21" s="245"/>
      <c r="H21" s="245"/>
      <c r="I21" s="245"/>
      <c r="J21" s="245"/>
      <c r="K21" s="245"/>
      <c r="L21" s="39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</row>
    <row r="22" spans="1:31" s="2" customFormat="1" ht="12" customHeight="1">
      <c r="A22" s="245"/>
      <c r="B22" s="28"/>
      <c r="C22" s="245"/>
      <c r="D22" s="244" t="s">
        <v>29</v>
      </c>
      <c r="E22" s="245"/>
      <c r="F22" s="245"/>
      <c r="G22" s="245"/>
      <c r="H22" s="245"/>
      <c r="I22" s="244" t="s">
        <v>24</v>
      </c>
      <c r="J22" s="247" t="s">
        <v>1</v>
      </c>
      <c r="K22" s="245"/>
      <c r="L22" s="39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</row>
    <row r="23" spans="1:31" s="2" customFormat="1" ht="18" customHeight="1">
      <c r="A23" s="245"/>
      <c r="B23" s="28"/>
      <c r="C23" s="245"/>
      <c r="D23" s="245"/>
      <c r="E23" s="247" t="s">
        <v>30</v>
      </c>
      <c r="F23" s="245"/>
      <c r="G23" s="245"/>
      <c r="H23" s="245"/>
      <c r="I23" s="244" t="s">
        <v>26</v>
      </c>
      <c r="J23" s="247" t="s">
        <v>1</v>
      </c>
      <c r="K23" s="245"/>
      <c r="L23" s="39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</row>
    <row r="24" spans="1:31" s="2" customFormat="1" ht="6.95" customHeight="1">
      <c r="A24" s="245"/>
      <c r="B24" s="28"/>
      <c r="C24" s="245"/>
      <c r="D24" s="245"/>
      <c r="E24" s="245"/>
      <c r="F24" s="245"/>
      <c r="G24" s="245"/>
      <c r="H24" s="245"/>
      <c r="I24" s="245"/>
      <c r="J24" s="245"/>
      <c r="K24" s="245"/>
      <c r="L24" s="39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</row>
    <row r="25" spans="1:31" s="2" customFormat="1" ht="12" customHeight="1">
      <c r="A25" s="245"/>
      <c r="B25" s="28"/>
      <c r="C25" s="245"/>
      <c r="D25" s="244" t="s">
        <v>32</v>
      </c>
      <c r="E25" s="245"/>
      <c r="F25" s="245"/>
      <c r="G25" s="245"/>
      <c r="H25" s="245"/>
      <c r="I25" s="244" t="s">
        <v>24</v>
      </c>
      <c r="J25" s="247" t="s">
        <v>1</v>
      </c>
      <c r="K25" s="245"/>
      <c r="L25" s="39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</row>
    <row r="26" spans="1:31" s="2" customFormat="1" ht="18" customHeight="1">
      <c r="A26" s="245"/>
      <c r="B26" s="28"/>
      <c r="C26" s="245"/>
      <c r="D26" s="245"/>
      <c r="E26" s="247" t="s">
        <v>33</v>
      </c>
      <c r="F26" s="245"/>
      <c r="G26" s="245"/>
      <c r="H26" s="245"/>
      <c r="I26" s="244" t="s">
        <v>26</v>
      </c>
      <c r="J26" s="247" t="s">
        <v>1</v>
      </c>
      <c r="K26" s="245"/>
      <c r="L26" s="39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</row>
    <row r="27" spans="1:31" s="2" customFormat="1" ht="6.95" customHeight="1">
      <c r="A27" s="245"/>
      <c r="B27" s="28"/>
      <c r="C27" s="245"/>
      <c r="D27" s="245"/>
      <c r="E27" s="245"/>
      <c r="F27" s="245"/>
      <c r="G27" s="245"/>
      <c r="H27" s="245"/>
      <c r="I27" s="245"/>
      <c r="J27" s="245"/>
      <c r="K27" s="245"/>
      <c r="L27" s="39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</row>
    <row r="28" spans="1:31" s="2" customFormat="1" ht="12" customHeight="1">
      <c r="A28" s="245"/>
      <c r="B28" s="28"/>
      <c r="C28" s="245"/>
      <c r="D28" s="244" t="s">
        <v>34</v>
      </c>
      <c r="E28" s="245"/>
      <c r="F28" s="245"/>
      <c r="G28" s="245"/>
      <c r="H28" s="245"/>
      <c r="I28" s="245"/>
      <c r="J28" s="245"/>
      <c r="K28" s="245"/>
      <c r="L28" s="39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</row>
    <row r="29" spans="1:31" s="8" customFormat="1" ht="16.5" customHeight="1">
      <c r="A29" s="109"/>
      <c r="B29" s="110"/>
      <c r="C29" s="109"/>
      <c r="D29" s="109"/>
      <c r="E29" s="300" t="s">
        <v>1</v>
      </c>
      <c r="F29" s="300"/>
      <c r="G29" s="300"/>
      <c r="H29" s="300"/>
      <c r="I29" s="109"/>
      <c r="J29" s="109"/>
      <c r="K29" s="109"/>
      <c r="L29" s="111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</row>
    <row r="30" spans="1:31" s="2" customFormat="1" ht="6.95" customHeight="1">
      <c r="A30" s="245"/>
      <c r="B30" s="28"/>
      <c r="C30" s="245"/>
      <c r="D30" s="245"/>
      <c r="E30" s="245"/>
      <c r="F30" s="245"/>
      <c r="G30" s="245"/>
      <c r="H30" s="245"/>
      <c r="I30" s="245"/>
      <c r="J30" s="245"/>
      <c r="K30" s="245"/>
      <c r="L30" s="39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</row>
    <row r="31" spans="1:31" s="2" customFormat="1" ht="6.95" customHeight="1">
      <c r="A31" s="245"/>
      <c r="B31" s="28"/>
      <c r="C31" s="245"/>
      <c r="D31" s="112"/>
      <c r="E31" s="112"/>
      <c r="F31" s="112"/>
      <c r="G31" s="112"/>
      <c r="H31" s="112"/>
      <c r="I31" s="112"/>
      <c r="J31" s="112"/>
      <c r="K31" s="112"/>
      <c r="L31" s="39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</row>
    <row r="32" spans="1:31" s="2" customFormat="1" ht="14.45" customHeight="1">
      <c r="A32" s="245"/>
      <c r="B32" s="28"/>
      <c r="C32" s="245"/>
      <c r="D32" s="247" t="s">
        <v>143</v>
      </c>
      <c r="E32" s="245"/>
      <c r="F32" s="245"/>
      <c r="G32" s="245"/>
      <c r="H32" s="245"/>
      <c r="I32" s="245"/>
      <c r="J32" s="113">
        <f>J98</f>
        <v>0</v>
      </c>
      <c r="K32" s="245"/>
      <c r="L32" s="39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</row>
    <row r="33" spans="1:31" s="2" customFormat="1" ht="14.45" customHeight="1">
      <c r="A33" s="245"/>
      <c r="B33" s="28"/>
      <c r="C33" s="245"/>
      <c r="D33" s="114" t="s">
        <v>132</v>
      </c>
      <c r="E33" s="245"/>
      <c r="F33" s="245"/>
      <c r="G33" s="245"/>
      <c r="H33" s="245"/>
      <c r="I33" s="245"/>
      <c r="J33" s="113">
        <f>J107</f>
        <v>0</v>
      </c>
      <c r="K33" s="245"/>
      <c r="L33" s="39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</row>
    <row r="34" spans="1:31" s="2" customFormat="1" ht="25.35" customHeight="1">
      <c r="A34" s="245"/>
      <c r="B34" s="28"/>
      <c r="C34" s="245"/>
      <c r="D34" s="115" t="s">
        <v>37</v>
      </c>
      <c r="E34" s="245"/>
      <c r="F34" s="245"/>
      <c r="G34" s="245"/>
      <c r="H34" s="245"/>
      <c r="I34" s="245"/>
      <c r="J34" s="116">
        <f>ROUND(J32 + J33, 2)</f>
        <v>0</v>
      </c>
      <c r="K34" s="245"/>
      <c r="L34" s="39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</row>
    <row r="35" spans="1:31" s="2" customFormat="1" ht="6.95" customHeight="1">
      <c r="A35" s="245"/>
      <c r="B35" s="28"/>
      <c r="C35" s="245"/>
      <c r="D35" s="112"/>
      <c r="E35" s="112"/>
      <c r="F35" s="112"/>
      <c r="G35" s="112"/>
      <c r="H35" s="112"/>
      <c r="I35" s="112"/>
      <c r="J35" s="112"/>
      <c r="K35" s="112"/>
      <c r="L35" s="39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</row>
    <row r="36" spans="1:31" s="2" customFormat="1" ht="14.45" customHeight="1">
      <c r="A36" s="245"/>
      <c r="B36" s="28"/>
      <c r="C36" s="245"/>
      <c r="D36" s="245"/>
      <c r="E36" s="245"/>
      <c r="F36" s="117" t="s">
        <v>39</v>
      </c>
      <c r="G36" s="245"/>
      <c r="H36" s="245"/>
      <c r="I36" s="117" t="s">
        <v>38</v>
      </c>
      <c r="J36" s="117" t="s">
        <v>40</v>
      </c>
      <c r="K36" s="245"/>
      <c r="L36" s="39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</row>
    <row r="37" spans="1:31" s="2" customFormat="1" ht="14.45" customHeight="1">
      <c r="A37" s="245"/>
      <c r="B37" s="28"/>
      <c r="C37" s="245"/>
      <c r="D37" s="118" t="s">
        <v>41</v>
      </c>
      <c r="E37" s="244" t="s">
        <v>42</v>
      </c>
      <c r="F37" s="119">
        <f>ROUND((ROUND((SUM(BE107:BE114) + SUM(BE136:BE147)),  2) + SUM(BE149:BE168)), 2)</f>
        <v>0</v>
      </c>
      <c r="G37" s="245"/>
      <c r="H37" s="245"/>
      <c r="I37" s="120">
        <v>0.2</v>
      </c>
      <c r="J37" s="119">
        <f>ROUND((ROUND(((SUM(BE107:BE114) + SUM(BE136:BE147))*I37),  2) + (SUM(BE149:BE168)*I37)), 2)</f>
        <v>0</v>
      </c>
      <c r="K37" s="245"/>
      <c r="L37" s="39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</row>
    <row r="38" spans="1:31" s="2" customFormat="1" ht="14.45" customHeight="1">
      <c r="A38" s="245"/>
      <c r="B38" s="28"/>
      <c r="C38" s="245"/>
      <c r="D38" s="245"/>
      <c r="E38" s="244" t="s">
        <v>43</v>
      </c>
      <c r="F38" s="119">
        <f>ROUND((ROUND((SUM(BF107:BF114) + SUM(BF136:BF147)),  2) + SUM(BF149:BF168)), 2)</f>
        <v>0</v>
      </c>
      <c r="G38" s="245"/>
      <c r="H38" s="245"/>
      <c r="I38" s="120">
        <v>0.2</v>
      </c>
      <c r="J38" s="119">
        <f>ROUND((ROUND(((SUM(BF107:BF114) + SUM(BF136:BF147))*I38),  2) + (SUM(BF149:BF168)*I38)), 2)</f>
        <v>0</v>
      </c>
      <c r="K38" s="245"/>
      <c r="L38" s="39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</row>
    <row r="39" spans="1:31" s="2" customFormat="1" ht="14.45" hidden="1" customHeight="1">
      <c r="A39" s="245"/>
      <c r="B39" s="28"/>
      <c r="C39" s="245"/>
      <c r="D39" s="245"/>
      <c r="E39" s="244" t="s">
        <v>44</v>
      </c>
      <c r="F39" s="119">
        <f>ROUND((ROUND((SUM(BG107:BG114) + SUM(BG136:BG147)),  2) + SUM(BG149:BG168)), 2)</f>
        <v>0</v>
      </c>
      <c r="G39" s="245"/>
      <c r="H39" s="245"/>
      <c r="I39" s="120">
        <v>0.2</v>
      </c>
      <c r="J39" s="119">
        <f>0</f>
        <v>0</v>
      </c>
      <c r="K39" s="245"/>
      <c r="L39" s="39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</row>
    <row r="40" spans="1:31" s="2" customFormat="1" ht="14.45" hidden="1" customHeight="1">
      <c r="A40" s="245"/>
      <c r="B40" s="28"/>
      <c r="C40" s="245"/>
      <c r="D40" s="245"/>
      <c r="E40" s="244" t="s">
        <v>45</v>
      </c>
      <c r="F40" s="119">
        <f>ROUND((ROUND((SUM(BH107:BH114) + SUM(BH136:BH147)),  2) + SUM(BH149:BH168)), 2)</f>
        <v>0</v>
      </c>
      <c r="G40" s="245"/>
      <c r="H40" s="245"/>
      <c r="I40" s="120">
        <v>0.2</v>
      </c>
      <c r="J40" s="119">
        <f>0</f>
        <v>0</v>
      </c>
      <c r="K40" s="245"/>
      <c r="L40" s="39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</row>
    <row r="41" spans="1:31" s="2" customFormat="1" ht="14.45" hidden="1" customHeight="1">
      <c r="A41" s="245"/>
      <c r="B41" s="28"/>
      <c r="C41" s="245"/>
      <c r="D41" s="245"/>
      <c r="E41" s="244" t="s">
        <v>46</v>
      </c>
      <c r="F41" s="119">
        <f>ROUND((ROUND((SUM(BI107:BI114) + SUM(BI136:BI147)),  2) + SUM(BI149:BI168)), 2)</f>
        <v>0</v>
      </c>
      <c r="G41" s="245"/>
      <c r="H41" s="245"/>
      <c r="I41" s="120">
        <v>0</v>
      </c>
      <c r="J41" s="119">
        <f>0</f>
        <v>0</v>
      </c>
      <c r="K41" s="245"/>
      <c r="L41" s="39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</row>
    <row r="42" spans="1:31" s="2" customFormat="1" ht="6.95" customHeight="1">
      <c r="A42" s="245"/>
      <c r="B42" s="28"/>
      <c r="C42" s="245"/>
      <c r="D42" s="245"/>
      <c r="E42" s="245"/>
      <c r="F42" s="245"/>
      <c r="G42" s="245"/>
      <c r="H42" s="245"/>
      <c r="I42" s="245"/>
      <c r="J42" s="245"/>
      <c r="K42" s="245"/>
      <c r="L42" s="39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</row>
    <row r="43" spans="1:31" s="2" customFormat="1" ht="25.35" customHeight="1">
      <c r="A43" s="245"/>
      <c r="B43" s="28"/>
      <c r="C43" s="121"/>
      <c r="D43" s="122" t="s">
        <v>47</v>
      </c>
      <c r="E43" s="123"/>
      <c r="F43" s="123"/>
      <c r="G43" s="124" t="s">
        <v>48</v>
      </c>
      <c r="H43" s="125" t="s">
        <v>49</v>
      </c>
      <c r="I43" s="123"/>
      <c r="J43" s="126">
        <f>SUM(J34:J41)</f>
        <v>0</v>
      </c>
      <c r="K43" s="127"/>
      <c r="L43" s="39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</row>
    <row r="44" spans="1:31" s="2" customFormat="1" ht="14.45" customHeight="1">
      <c r="A44" s="245"/>
      <c r="B44" s="28"/>
      <c r="C44" s="245"/>
      <c r="D44" s="245"/>
      <c r="E44" s="245"/>
      <c r="F44" s="245"/>
      <c r="G44" s="245"/>
      <c r="H44" s="245"/>
      <c r="I44" s="245"/>
      <c r="J44" s="245"/>
      <c r="K44" s="245"/>
      <c r="L44" s="39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128" t="s">
        <v>50</v>
      </c>
      <c r="E50" s="129"/>
      <c r="F50" s="129"/>
      <c r="G50" s="128" t="s">
        <v>51</v>
      </c>
      <c r="H50" s="129"/>
      <c r="I50" s="129"/>
      <c r="J50" s="129"/>
      <c r="K50" s="129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45"/>
      <c r="B61" s="28"/>
      <c r="C61" s="245"/>
      <c r="D61" s="130" t="s">
        <v>52</v>
      </c>
      <c r="E61" s="131"/>
      <c r="F61" s="132" t="s">
        <v>53</v>
      </c>
      <c r="G61" s="130" t="s">
        <v>52</v>
      </c>
      <c r="H61" s="131"/>
      <c r="I61" s="131"/>
      <c r="J61" s="133" t="s">
        <v>53</v>
      </c>
      <c r="K61" s="131"/>
      <c r="L61" s="39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45"/>
      <c r="B65" s="28"/>
      <c r="C65" s="245"/>
      <c r="D65" s="128" t="s">
        <v>54</v>
      </c>
      <c r="E65" s="134"/>
      <c r="F65" s="134"/>
      <c r="G65" s="128" t="s">
        <v>55</v>
      </c>
      <c r="H65" s="134"/>
      <c r="I65" s="134"/>
      <c r="J65" s="134"/>
      <c r="K65" s="134"/>
      <c r="L65" s="39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45"/>
      <c r="B76" s="28"/>
      <c r="C76" s="245"/>
      <c r="D76" s="130" t="s">
        <v>52</v>
      </c>
      <c r="E76" s="131"/>
      <c r="F76" s="132" t="s">
        <v>53</v>
      </c>
      <c r="G76" s="130" t="s">
        <v>52</v>
      </c>
      <c r="H76" s="131"/>
      <c r="I76" s="131"/>
      <c r="J76" s="133" t="s">
        <v>53</v>
      </c>
      <c r="K76" s="131"/>
      <c r="L76" s="39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</row>
    <row r="77" spans="1:31" s="2" customFormat="1" ht="14.45" customHeight="1">
      <c r="A77" s="245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39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</row>
    <row r="81" spans="1:31" s="2" customFormat="1" ht="6.95" customHeight="1">
      <c r="A81" s="245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39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</row>
    <row r="82" spans="1:31" s="2" customFormat="1" ht="24.95" customHeight="1">
      <c r="A82" s="245"/>
      <c r="B82" s="27"/>
      <c r="C82" s="20" t="s">
        <v>144</v>
      </c>
      <c r="D82" s="242"/>
      <c r="E82" s="242"/>
      <c r="F82" s="242"/>
      <c r="G82" s="242"/>
      <c r="H82" s="242"/>
      <c r="I82" s="242"/>
      <c r="J82" s="242"/>
      <c r="K82" s="242"/>
      <c r="L82" s="39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</row>
    <row r="83" spans="1:31" s="2" customFormat="1" ht="6.95" customHeight="1">
      <c r="A83" s="245"/>
      <c r="B83" s="27"/>
      <c r="C83" s="242"/>
      <c r="D83" s="242"/>
      <c r="E83" s="242"/>
      <c r="F83" s="242"/>
      <c r="G83" s="242"/>
      <c r="H83" s="242"/>
      <c r="I83" s="242"/>
      <c r="J83" s="242"/>
      <c r="K83" s="242"/>
      <c r="L83" s="39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</row>
    <row r="84" spans="1:31" s="2" customFormat="1" ht="12" customHeight="1">
      <c r="A84" s="245"/>
      <c r="B84" s="27"/>
      <c r="C84" s="243" t="s">
        <v>15</v>
      </c>
      <c r="D84" s="242"/>
      <c r="E84" s="242"/>
      <c r="F84" s="242"/>
      <c r="G84" s="242"/>
      <c r="H84" s="242"/>
      <c r="I84" s="242"/>
      <c r="J84" s="242"/>
      <c r="K84" s="242"/>
      <c r="L84" s="39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</row>
    <row r="85" spans="1:31" s="2" customFormat="1" ht="16.5" customHeight="1">
      <c r="A85" s="245"/>
      <c r="B85" s="27"/>
      <c r="C85" s="242"/>
      <c r="D85" s="242"/>
      <c r="E85" s="302" t="str">
        <f>E7</f>
        <v>Park Dunajská - Bratislava ( rev. 1 )</v>
      </c>
      <c r="F85" s="303"/>
      <c r="G85" s="303"/>
      <c r="H85" s="303"/>
      <c r="I85" s="242"/>
      <c r="J85" s="242"/>
      <c r="K85" s="242"/>
      <c r="L85" s="39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</row>
    <row r="86" spans="1:31" s="1" customFormat="1" ht="12" customHeight="1">
      <c r="B86" s="18"/>
      <c r="C86" s="243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245"/>
      <c r="B87" s="27"/>
      <c r="C87" s="242"/>
      <c r="D87" s="242"/>
      <c r="E87" s="302" t="s">
        <v>971</v>
      </c>
      <c r="F87" s="301"/>
      <c r="G87" s="301"/>
      <c r="H87" s="301"/>
      <c r="I87" s="242"/>
      <c r="J87" s="242"/>
      <c r="K87" s="242"/>
      <c r="L87" s="39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</row>
    <row r="88" spans="1:31" s="2" customFormat="1" ht="12" customHeight="1">
      <c r="A88" s="245"/>
      <c r="B88" s="27"/>
      <c r="C88" s="243" t="s">
        <v>141</v>
      </c>
      <c r="D88" s="242"/>
      <c r="E88" s="242"/>
      <c r="F88" s="242"/>
      <c r="G88" s="242"/>
      <c r="H88" s="242"/>
      <c r="I88" s="242"/>
      <c r="J88" s="242"/>
      <c r="K88" s="242"/>
      <c r="L88" s="39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</row>
    <row r="89" spans="1:31" s="2" customFormat="1" ht="16.5" customHeight="1">
      <c r="A89" s="245"/>
      <c r="B89" s="27"/>
      <c r="C89" s="242"/>
      <c r="D89" s="242"/>
      <c r="E89" s="279" t="str">
        <f>E11</f>
        <v>SO-02 - Spevnené plochy</v>
      </c>
      <c r="F89" s="301"/>
      <c r="G89" s="301"/>
      <c r="H89" s="301"/>
      <c r="I89" s="242"/>
      <c r="J89" s="242"/>
      <c r="K89" s="242"/>
      <c r="L89" s="39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</row>
    <row r="90" spans="1:31" s="2" customFormat="1" ht="6.95" customHeight="1">
      <c r="A90" s="245"/>
      <c r="B90" s="27"/>
      <c r="C90" s="242"/>
      <c r="D90" s="242"/>
      <c r="E90" s="242"/>
      <c r="F90" s="242"/>
      <c r="G90" s="242"/>
      <c r="H90" s="242"/>
      <c r="I90" s="242"/>
      <c r="J90" s="242"/>
      <c r="K90" s="242"/>
      <c r="L90" s="39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</row>
    <row r="91" spans="1:31" s="2" customFormat="1" ht="12" customHeight="1">
      <c r="A91" s="245"/>
      <c r="B91" s="27"/>
      <c r="C91" s="243" t="s">
        <v>19</v>
      </c>
      <c r="D91" s="242"/>
      <c r="E91" s="242"/>
      <c r="F91" s="237" t="str">
        <f>F14</f>
        <v>k. ú. Staré Mesto, 8667/2</v>
      </c>
      <c r="G91" s="242"/>
      <c r="H91" s="242"/>
      <c r="I91" s="243" t="s">
        <v>21</v>
      </c>
      <c r="J91" s="235" t="str">
        <f>IF(J14="","",J14)</f>
        <v>8. 11. 2020</v>
      </c>
      <c r="K91" s="242"/>
      <c r="L91" s="39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</row>
    <row r="92" spans="1:31" s="2" customFormat="1" ht="6.95" customHeight="1">
      <c r="A92" s="245"/>
      <c r="B92" s="27"/>
      <c r="C92" s="242"/>
      <c r="D92" s="242"/>
      <c r="E92" s="242"/>
      <c r="F92" s="242"/>
      <c r="G92" s="242"/>
      <c r="H92" s="242"/>
      <c r="I92" s="242"/>
      <c r="J92" s="242"/>
      <c r="K92" s="242"/>
      <c r="L92" s="39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</row>
    <row r="93" spans="1:31" s="2" customFormat="1" ht="40.15" customHeight="1">
      <c r="A93" s="245"/>
      <c r="B93" s="27"/>
      <c r="C93" s="243" t="s">
        <v>23</v>
      </c>
      <c r="D93" s="242"/>
      <c r="E93" s="242"/>
      <c r="F93" s="237" t="str">
        <f>E17</f>
        <v>Hlavné mesto Slovenskej republiky Bratislava</v>
      </c>
      <c r="G93" s="242"/>
      <c r="H93" s="242"/>
      <c r="I93" s="243" t="s">
        <v>29</v>
      </c>
      <c r="J93" s="239" t="str">
        <f>E23</f>
        <v>Guldan Architects - Ing. Eugen Guldan, PhD.</v>
      </c>
      <c r="K93" s="242"/>
      <c r="L93" s="39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</row>
    <row r="94" spans="1:31" s="2" customFormat="1" ht="15.2" customHeight="1">
      <c r="A94" s="245"/>
      <c r="B94" s="27"/>
      <c r="C94" s="243" t="s">
        <v>27</v>
      </c>
      <c r="D94" s="242"/>
      <c r="E94" s="242"/>
      <c r="F94" s="237" t="str">
        <f>IF(E20="","",E20)</f>
        <v>Vyplň údaj</v>
      </c>
      <c r="G94" s="242"/>
      <c r="H94" s="242"/>
      <c r="I94" s="243" t="s">
        <v>32</v>
      </c>
      <c r="J94" s="239" t="str">
        <f>E26</f>
        <v>Ing. Hornok</v>
      </c>
      <c r="K94" s="242"/>
      <c r="L94" s="39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</row>
    <row r="95" spans="1:31" s="2" customFormat="1" ht="10.35" customHeight="1">
      <c r="A95" s="245"/>
      <c r="B95" s="27"/>
      <c r="C95" s="242"/>
      <c r="D95" s="242"/>
      <c r="E95" s="242"/>
      <c r="F95" s="242"/>
      <c r="G95" s="242"/>
      <c r="H95" s="242"/>
      <c r="I95" s="242"/>
      <c r="J95" s="242"/>
      <c r="K95" s="242"/>
      <c r="L95" s="39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</row>
    <row r="96" spans="1:31" s="2" customFormat="1" ht="29.25" customHeight="1">
      <c r="A96" s="245"/>
      <c r="B96" s="27"/>
      <c r="C96" s="139" t="s">
        <v>145</v>
      </c>
      <c r="D96" s="103"/>
      <c r="E96" s="103"/>
      <c r="F96" s="103"/>
      <c r="G96" s="103"/>
      <c r="H96" s="103"/>
      <c r="I96" s="103"/>
      <c r="J96" s="140" t="s">
        <v>146</v>
      </c>
      <c r="K96" s="103"/>
      <c r="L96" s="39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</row>
    <row r="97" spans="1:65" s="2" customFormat="1" ht="10.35" customHeight="1">
      <c r="A97" s="245"/>
      <c r="B97" s="27"/>
      <c r="C97" s="242"/>
      <c r="D97" s="242"/>
      <c r="E97" s="242"/>
      <c r="F97" s="242"/>
      <c r="G97" s="242"/>
      <c r="H97" s="242"/>
      <c r="I97" s="242"/>
      <c r="J97" s="242"/>
      <c r="K97" s="242"/>
      <c r="L97" s="39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</row>
    <row r="98" spans="1:65" s="2" customFormat="1" ht="22.9" customHeight="1">
      <c r="A98" s="245"/>
      <c r="B98" s="27"/>
      <c r="C98" s="141" t="s">
        <v>147</v>
      </c>
      <c r="D98" s="242"/>
      <c r="E98" s="242"/>
      <c r="F98" s="242"/>
      <c r="G98" s="242"/>
      <c r="H98" s="242"/>
      <c r="I98" s="242"/>
      <c r="J98" s="230">
        <f>J136</f>
        <v>0</v>
      </c>
      <c r="K98" s="242"/>
      <c r="L98" s="39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U98" s="14" t="s">
        <v>148</v>
      </c>
    </row>
    <row r="99" spans="1:65" s="9" customFormat="1" ht="24.95" customHeight="1">
      <c r="B99" s="142"/>
      <c r="C99" s="143"/>
      <c r="D99" s="144" t="s">
        <v>149</v>
      </c>
      <c r="E99" s="145"/>
      <c r="F99" s="145"/>
      <c r="G99" s="145"/>
      <c r="H99" s="145"/>
      <c r="I99" s="145"/>
      <c r="J99" s="146">
        <f>J137</f>
        <v>0</v>
      </c>
      <c r="K99" s="143"/>
      <c r="L99" s="147"/>
    </row>
    <row r="100" spans="1:65" s="10" customFormat="1" ht="19.899999999999999" customHeight="1">
      <c r="B100" s="148"/>
      <c r="C100" s="231"/>
      <c r="D100" s="149" t="s">
        <v>267</v>
      </c>
      <c r="E100" s="150"/>
      <c r="F100" s="150"/>
      <c r="G100" s="150"/>
      <c r="H100" s="150"/>
      <c r="I100" s="150"/>
      <c r="J100" s="151">
        <f>J138</f>
        <v>0</v>
      </c>
      <c r="K100" s="231"/>
      <c r="L100" s="152"/>
    </row>
    <row r="101" spans="1:65" s="10" customFormat="1" ht="19.899999999999999" customHeight="1">
      <c r="B101" s="148"/>
      <c r="C101" s="231"/>
      <c r="D101" s="149" t="s">
        <v>268</v>
      </c>
      <c r="E101" s="150"/>
      <c r="F101" s="150"/>
      <c r="G101" s="150"/>
      <c r="H101" s="150"/>
      <c r="I101" s="150"/>
      <c r="J101" s="151">
        <f>J141</f>
        <v>0</v>
      </c>
      <c r="K101" s="231"/>
      <c r="L101" s="152"/>
    </row>
    <row r="102" spans="1:65" s="10" customFormat="1" ht="19.899999999999999" customHeight="1">
      <c r="B102" s="148"/>
      <c r="C102" s="231"/>
      <c r="D102" s="149" t="s">
        <v>744</v>
      </c>
      <c r="E102" s="150"/>
      <c r="F102" s="150"/>
      <c r="G102" s="150"/>
      <c r="H102" s="150"/>
      <c r="I102" s="150"/>
      <c r="J102" s="151">
        <f>J144</f>
        <v>0</v>
      </c>
      <c r="K102" s="231"/>
      <c r="L102" s="152"/>
    </row>
    <row r="103" spans="1:65" s="10" customFormat="1" ht="19.899999999999999" customHeight="1">
      <c r="B103" s="148"/>
      <c r="C103" s="231"/>
      <c r="D103" s="149" t="s">
        <v>270</v>
      </c>
      <c r="E103" s="150"/>
      <c r="F103" s="150"/>
      <c r="G103" s="150"/>
      <c r="H103" s="150"/>
      <c r="I103" s="150"/>
      <c r="J103" s="151">
        <f>J146</f>
        <v>0</v>
      </c>
      <c r="K103" s="231"/>
      <c r="L103" s="152"/>
    </row>
    <row r="104" spans="1:65" s="9" customFormat="1" ht="21.75" customHeight="1">
      <c r="B104" s="142"/>
      <c r="C104" s="143"/>
      <c r="D104" s="153" t="s">
        <v>155</v>
      </c>
      <c r="E104" s="143"/>
      <c r="F104" s="143"/>
      <c r="G104" s="143"/>
      <c r="H104" s="143"/>
      <c r="I104" s="143"/>
      <c r="J104" s="154">
        <f>J148</f>
        <v>0</v>
      </c>
      <c r="K104" s="143"/>
      <c r="L104" s="147"/>
    </row>
    <row r="105" spans="1:65" s="2" customFormat="1" ht="21.75" customHeight="1">
      <c r="A105" s="245"/>
      <c r="B105" s="27"/>
      <c r="C105" s="242"/>
      <c r="D105" s="242"/>
      <c r="E105" s="242"/>
      <c r="F105" s="242"/>
      <c r="G105" s="242"/>
      <c r="H105" s="242"/>
      <c r="I105" s="242"/>
      <c r="J105" s="242"/>
      <c r="K105" s="242"/>
      <c r="L105" s="39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</row>
    <row r="106" spans="1:65" s="2" customFormat="1" ht="6.95" customHeight="1">
      <c r="A106" s="245"/>
      <c r="B106" s="27"/>
      <c r="C106" s="242"/>
      <c r="D106" s="242"/>
      <c r="E106" s="242"/>
      <c r="F106" s="242"/>
      <c r="G106" s="242"/>
      <c r="H106" s="242"/>
      <c r="I106" s="242"/>
      <c r="J106" s="242"/>
      <c r="K106" s="242"/>
      <c r="L106" s="39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</row>
    <row r="107" spans="1:65" s="2" customFormat="1" ht="29.25" customHeight="1">
      <c r="A107" s="245"/>
      <c r="B107" s="27"/>
      <c r="C107" s="141" t="s">
        <v>156</v>
      </c>
      <c r="D107" s="242"/>
      <c r="E107" s="242"/>
      <c r="F107" s="242"/>
      <c r="G107" s="242"/>
      <c r="H107" s="242"/>
      <c r="I107" s="242"/>
      <c r="J107" s="155">
        <f>ROUND(J108 + J109 + J110 + J111 + J112 + J113,2)</f>
        <v>0</v>
      </c>
      <c r="K107" s="242"/>
      <c r="L107" s="39"/>
      <c r="N107" s="156" t="s">
        <v>41</v>
      </c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</row>
    <row r="108" spans="1:65" s="2" customFormat="1" ht="18" customHeight="1">
      <c r="A108" s="245"/>
      <c r="B108" s="27"/>
      <c r="C108" s="242"/>
      <c r="D108" s="250" t="s">
        <v>157</v>
      </c>
      <c r="E108" s="251"/>
      <c r="F108" s="251"/>
      <c r="G108" s="242"/>
      <c r="H108" s="242"/>
      <c r="I108" s="242"/>
      <c r="J108" s="227">
        <v>0</v>
      </c>
      <c r="K108" s="242"/>
      <c r="L108" s="157"/>
      <c r="M108" s="158"/>
      <c r="N108" s="159" t="s">
        <v>43</v>
      </c>
      <c r="O108" s="158"/>
      <c r="P108" s="158"/>
      <c r="Q108" s="158"/>
      <c r="R108" s="158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61" t="s">
        <v>158</v>
      </c>
      <c r="AZ108" s="158"/>
      <c r="BA108" s="158"/>
      <c r="BB108" s="158"/>
      <c r="BC108" s="158"/>
      <c r="BD108" s="158"/>
      <c r="BE108" s="162">
        <f t="shared" ref="BE108:BE113" si="0">IF(N108="základná",J108,0)</f>
        <v>0</v>
      </c>
      <c r="BF108" s="162">
        <f t="shared" ref="BF108:BF113" si="1">IF(N108="znížená",J108,0)</f>
        <v>0</v>
      </c>
      <c r="BG108" s="162">
        <f t="shared" ref="BG108:BG113" si="2">IF(N108="zákl. prenesená",J108,0)</f>
        <v>0</v>
      </c>
      <c r="BH108" s="162">
        <f t="shared" ref="BH108:BH113" si="3">IF(N108="zníž. prenesená",J108,0)</f>
        <v>0</v>
      </c>
      <c r="BI108" s="162">
        <f t="shared" ref="BI108:BI113" si="4">IF(N108="nulová",J108,0)</f>
        <v>0</v>
      </c>
      <c r="BJ108" s="161" t="s">
        <v>90</v>
      </c>
      <c r="BK108" s="158"/>
      <c r="BL108" s="158"/>
      <c r="BM108" s="158"/>
    </row>
    <row r="109" spans="1:65" s="2" customFormat="1" ht="18" customHeight="1">
      <c r="A109" s="245"/>
      <c r="B109" s="27"/>
      <c r="C109" s="242"/>
      <c r="D109" s="250" t="s">
        <v>159</v>
      </c>
      <c r="E109" s="251"/>
      <c r="F109" s="251"/>
      <c r="G109" s="242"/>
      <c r="H109" s="242"/>
      <c r="I109" s="242"/>
      <c r="J109" s="227">
        <v>0</v>
      </c>
      <c r="K109" s="242"/>
      <c r="L109" s="157"/>
      <c r="M109" s="158"/>
      <c r="N109" s="159" t="s">
        <v>43</v>
      </c>
      <c r="O109" s="158"/>
      <c r="P109" s="158"/>
      <c r="Q109" s="158"/>
      <c r="R109" s="158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61" t="s">
        <v>158</v>
      </c>
      <c r="AZ109" s="158"/>
      <c r="BA109" s="158"/>
      <c r="BB109" s="158"/>
      <c r="BC109" s="158"/>
      <c r="BD109" s="158"/>
      <c r="BE109" s="162">
        <f t="shared" si="0"/>
        <v>0</v>
      </c>
      <c r="BF109" s="162">
        <f t="shared" si="1"/>
        <v>0</v>
      </c>
      <c r="BG109" s="162">
        <f t="shared" si="2"/>
        <v>0</v>
      </c>
      <c r="BH109" s="162">
        <f t="shared" si="3"/>
        <v>0</v>
      </c>
      <c r="BI109" s="162">
        <f t="shared" si="4"/>
        <v>0</v>
      </c>
      <c r="BJ109" s="161" t="s">
        <v>90</v>
      </c>
      <c r="BK109" s="158"/>
      <c r="BL109" s="158"/>
      <c r="BM109" s="158"/>
    </row>
    <row r="110" spans="1:65" s="2" customFormat="1" ht="18" customHeight="1">
      <c r="A110" s="245"/>
      <c r="B110" s="27"/>
      <c r="C110" s="242"/>
      <c r="D110" s="250" t="s">
        <v>160</v>
      </c>
      <c r="E110" s="251"/>
      <c r="F110" s="251"/>
      <c r="G110" s="242"/>
      <c r="H110" s="242"/>
      <c r="I110" s="242"/>
      <c r="J110" s="227">
        <v>0</v>
      </c>
      <c r="K110" s="242"/>
      <c r="L110" s="157"/>
      <c r="M110" s="158"/>
      <c r="N110" s="159" t="s">
        <v>43</v>
      </c>
      <c r="O110" s="158"/>
      <c r="P110" s="158"/>
      <c r="Q110" s="158"/>
      <c r="R110" s="158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61" t="s">
        <v>158</v>
      </c>
      <c r="AZ110" s="158"/>
      <c r="BA110" s="158"/>
      <c r="BB110" s="158"/>
      <c r="BC110" s="158"/>
      <c r="BD110" s="158"/>
      <c r="BE110" s="162">
        <f t="shared" si="0"/>
        <v>0</v>
      </c>
      <c r="BF110" s="162">
        <f t="shared" si="1"/>
        <v>0</v>
      </c>
      <c r="BG110" s="162">
        <f t="shared" si="2"/>
        <v>0</v>
      </c>
      <c r="BH110" s="162">
        <f t="shared" si="3"/>
        <v>0</v>
      </c>
      <c r="BI110" s="162">
        <f t="shared" si="4"/>
        <v>0</v>
      </c>
      <c r="BJ110" s="161" t="s">
        <v>90</v>
      </c>
      <c r="BK110" s="158"/>
      <c r="BL110" s="158"/>
      <c r="BM110" s="158"/>
    </row>
    <row r="111" spans="1:65" s="2" customFormat="1" ht="18" customHeight="1">
      <c r="A111" s="245"/>
      <c r="B111" s="27"/>
      <c r="C111" s="242"/>
      <c r="D111" s="250" t="s">
        <v>161</v>
      </c>
      <c r="E111" s="251"/>
      <c r="F111" s="251"/>
      <c r="G111" s="242"/>
      <c r="H111" s="242"/>
      <c r="I111" s="242"/>
      <c r="J111" s="227">
        <v>0</v>
      </c>
      <c r="K111" s="242"/>
      <c r="L111" s="157"/>
      <c r="M111" s="158"/>
      <c r="N111" s="159" t="s">
        <v>43</v>
      </c>
      <c r="O111" s="158"/>
      <c r="P111" s="158"/>
      <c r="Q111" s="158"/>
      <c r="R111" s="158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61" t="s">
        <v>158</v>
      </c>
      <c r="AZ111" s="158"/>
      <c r="BA111" s="158"/>
      <c r="BB111" s="158"/>
      <c r="BC111" s="158"/>
      <c r="BD111" s="158"/>
      <c r="BE111" s="162">
        <f t="shared" si="0"/>
        <v>0</v>
      </c>
      <c r="BF111" s="162">
        <f t="shared" si="1"/>
        <v>0</v>
      </c>
      <c r="BG111" s="162">
        <f t="shared" si="2"/>
        <v>0</v>
      </c>
      <c r="BH111" s="162">
        <f t="shared" si="3"/>
        <v>0</v>
      </c>
      <c r="BI111" s="162">
        <f t="shared" si="4"/>
        <v>0</v>
      </c>
      <c r="BJ111" s="161" t="s">
        <v>90</v>
      </c>
      <c r="BK111" s="158"/>
      <c r="BL111" s="158"/>
      <c r="BM111" s="158"/>
    </row>
    <row r="112" spans="1:65" s="2" customFormat="1" ht="18" customHeight="1">
      <c r="A112" s="245"/>
      <c r="B112" s="27"/>
      <c r="C112" s="242"/>
      <c r="D112" s="250" t="s">
        <v>162</v>
      </c>
      <c r="E112" s="251"/>
      <c r="F112" s="251"/>
      <c r="G112" s="242"/>
      <c r="H112" s="242"/>
      <c r="I112" s="242"/>
      <c r="J112" s="227">
        <v>0</v>
      </c>
      <c r="K112" s="242"/>
      <c r="L112" s="157"/>
      <c r="M112" s="158"/>
      <c r="N112" s="159" t="s">
        <v>43</v>
      </c>
      <c r="O112" s="158"/>
      <c r="P112" s="158"/>
      <c r="Q112" s="158"/>
      <c r="R112" s="158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61" t="s">
        <v>158</v>
      </c>
      <c r="AZ112" s="158"/>
      <c r="BA112" s="158"/>
      <c r="BB112" s="158"/>
      <c r="BC112" s="158"/>
      <c r="BD112" s="158"/>
      <c r="BE112" s="162">
        <f t="shared" si="0"/>
        <v>0</v>
      </c>
      <c r="BF112" s="162">
        <f t="shared" si="1"/>
        <v>0</v>
      </c>
      <c r="BG112" s="162">
        <f t="shared" si="2"/>
        <v>0</v>
      </c>
      <c r="BH112" s="162">
        <f t="shared" si="3"/>
        <v>0</v>
      </c>
      <c r="BI112" s="162">
        <f t="shared" si="4"/>
        <v>0</v>
      </c>
      <c r="BJ112" s="161" t="s">
        <v>90</v>
      </c>
      <c r="BK112" s="158"/>
      <c r="BL112" s="158"/>
      <c r="BM112" s="158"/>
    </row>
    <row r="113" spans="1:65" s="2" customFormat="1" ht="18" customHeight="1">
      <c r="A113" s="245"/>
      <c r="B113" s="27"/>
      <c r="C113" s="242"/>
      <c r="D113" s="228" t="s">
        <v>163</v>
      </c>
      <c r="E113" s="242"/>
      <c r="F113" s="242"/>
      <c r="G113" s="242"/>
      <c r="H113" s="242"/>
      <c r="I113" s="242"/>
      <c r="J113" s="227">
        <f>ROUND(J32*T113,2)</f>
        <v>0</v>
      </c>
      <c r="K113" s="242"/>
      <c r="L113" s="157"/>
      <c r="M113" s="158"/>
      <c r="N113" s="159" t="s">
        <v>43</v>
      </c>
      <c r="O113" s="158"/>
      <c r="P113" s="158"/>
      <c r="Q113" s="158"/>
      <c r="R113" s="158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61" t="s">
        <v>164</v>
      </c>
      <c r="AZ113" s="158"/>
      <c r="BA113" s="158"/>
      <c r="BB113" s="158"/>
      <c r="BC113" s="158"/>
      <c r="BD113" s="158"/>
      <c r="BE113" s="162">
        <f t="shared" si="0"/>
        <v>0</v>
      </c>
      <c r="BF113" s="162">
        <f t="shared" si="1"/>
        <v>0</v>
      </c>
      <c r="BG113" s="162">
        <f t="shared" si="2"/>
        <v>0</v>
      </c>
      <c r="BH113" s="162">
        <f t="shared" si="3"/>
        <v>0</v>
      </c>
      <c r="BI113" s="162">
        <f t="shared" si="4"/>
        <v>0</v>
      </c>
      <c r="BJ113" s="161" t="s">
        <v>90</v>
      </c>
      <c r="BK113" s="158"/>
      <c r="BL113" s="158"/>
      <c r="BM113" s="158"/>
    </row>
    <row r="114" spans="1:65" s="2" customFormat="1">
      <c r="A114" s="245"/>
      <c r="B114" s="27"/>
      <c r="C114" s="242"/>
      <c r="D114" s="242"/>
      <c r="E114" s="242"/>
      <c r="F114" s="242"/>
      <c r="G114" s="242"/>
      <c r="H114" s="242"/>
      <c r="I114" s="242"/>
      <c r="J114" s="242"/>
      <c r="K114" s="242"/>
      <c r="L114" s="39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5"/>
      <c r="AE114" s="245"/>
    </row>
    <row r="115" spans="1:65" s="2" customFormat="1" ht="29.25" customHeight="1">
      <c r="A115" s="245"/>
      <c r="B115" s="27"/>
      <c r="C115" s="102" t="s">
        <v>137</v>
      </c>
      <c r="D115" s="103"/>
      <c r="E115" s="103"/>
      <c r="F115" s="103"/>
      <c r="G115" s="103"/>
      <c r="H115" s="103"/>
      <c r="I115" s="103"/>
      <c r="J115" s="229">
        <f>ROUND(J98+J107,2)</f>
        <v>0</v>
      </c>
      <c r="K115" s="103"/>
      <c r="L115" s="39"/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  <c r="AC115" s="245"/>
      <c r="AD115" s="245"/>
      <c r="AE115" s="245"/>
    </row>
    <row r="116" spans="1:65" s="2" customFormat="1" ht="6.95" customHeight="1">
      <c r="A116" s="245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39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</row>
    <row r="120" spans="1:65" s="2" customFormat="1" ht="6.95" customHeight="1">
      <c r="A120" s="245"/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39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</row>
    <row r="121" spans="1:65" s="2" customFormat="1" ht="24.95" customHeight="1">
      <c r="A121" s="245"/>
      <c r="B121" s="27"/>
      <c r="C121" s="20" t="s">
        <v>165</v>
      </c>
      <c r="D121" s="242"/>
      <c r="E121" s="242"/>
      <c r="F121" s="242"/>
      <c r="G121" s="242"/>
      <c r="H121" s="242"/>
      <c r="I121" s="242"/>
      <c r="J121" s="242"/>
      <c r="K121" s="242"/>
      <c r="L121" s="39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</row>
    <row r="122" spans="1:65" s="2" customFormat="1" ht="6.95" customHeight="1">
      <c r="A122" s="245"/>
      <c r="B122" s="27"/>
      <c r="C122" s="242"/>
      <c r="D122" s="242"/>
      <c r="E122" s="242"/>
      <c r="F122" s="242"/>
      <c r="G122" s="242"/>
      <c r="H122" s="242"/>
      <c r="I122" s="242"/>
      <c r="J122" s="242"/>
      <c r="K122" s="242"/>
      <c r="L122" s="39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</row>
    <row r="123" spans="1:65" s="2" customFormat="1" ht="12" customHeight="1">
      <c r="A123" s="245"/>
      <c r="B123" s="27"/>
      <c r="C123" s="243" t="s">
        <v>15</v>
      </c>
      <c r="D123" s="242"/>
      <c r="E123" s="242"/>
      <c r="F123" s="242"/>
      <c r="G123" s="242"/>
      <c r="H123" s="242"/>
      <c r="I123" s="242"/>
      <c r="J123" s="242"/>
      <c r="K123" s="242"/>
      <c r="L123" s="39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</row>
    <row r="124" spans="1:65" s="2" customFormat="1" ht="16.5" customHeight="1">
      <c r="A124" s="245"/>
      <c r="B124" s="27"/>
      <c r="C124" s="242"/>
      <c r="D124" s="242"/>
      <c r="E124" s="302" t="str">
        <f>E7</f>
        <v>Park Dunajská - Bratislava ( rev. 1 )</v>
      </c>
      <c r="F124" s="303"/>
      <c r="G124" s="303"/>
      <c r="H124" s="303"/>
      <c r="I124" s="242"/>
      <c r="J124" s="242"/>
      <c r="K124" s="242"/>
      <c r="L124" s="39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</row>
    <row r="125" spans="1:65" s="1" customFormat="1" ht="12" customHeight="1">
      <c r="B125" s="18"/>
      <c r="C125" s="243" t="s">
        <v>139</v>
      </c>
      <c r="D125" s="19"/>
      <c r="E125" s="19"/>
      <c r="F125" s="19"/>
      <c r="G125" s="19"/>
      <c r="H125" s="19"/>
      <c r="I125" s="19"/>
      <c r="J125" s="19"/>
      <c r="K125" s="19"/>
      <c r="L125" s="17"/>
    </row>
    <row r="126" spans="1:65" s="2" customFormat="1" ht="16.5" customHeight="1">
      <c r="A126" s="245"/>
      <c r="B126" s="27"/>
      <c r="C126" s="242"/>
      <c r="D126" s="242"/>
      <c r="E126" s="302" t="s">
        <v>971</v>
      </c>
      <c r="F126" s="301"/>
      <c r="G126" s="301"/>
      <c r="H126" s="301"/>
      <c r="I126" s="242"/>
      <c r="J126" s="242"/>
      <c r="K126" s="242"/>
      <c r="L126" s="39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</row>
    <row r="127" spans="1:65" s="2" customFormat="1" ht="12" customHeight="1">
      <c r="A127" s="245"/>
      <c r="B127" s="27"/>
      <c r="C127" s="243" t="s">
        <v>141</v>
      </c>
      <c r="D127" s="242"/>
      <c r="E127" s="242"/>
      <c r="F127" s="242"/>
      <c r="G127" s="242"/>
      <c r="H127" s="242"/>
      <c r="I127" s="242"/>
      <c r="J127" s="242"/>
      <c r="K127" s="242"/>
      <c r="L127" s="39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</row>
    <row r="128" spans="1:65" s="2" customFormat="1" ht="16.5" customHeight="1">
      <c r="A128" s="245"/>
      <c r="B128" s="27"/>
      <c r="C128" s="242"/>
      <c r="D128" s="242"/>
      <c r="E128" s="279" t="str">
        <f>E11</f>
        <v>SO-02 - Spevnené plochy</v>
      </c>
      <c r="F128" s="301"/>
      <c r="G128" s="301"/>
      <c r="H128" s="301"/>
      <c r="I128" s="242"/>
      <c r="J128" s="242"/>
      <c r="K128" s="242"/>
      <c r="L128" s="39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</row>
    <row r="129" spans="1:65" s="2" customFormat="1" ht="6.95" customHeight="1">
      <c r="A129" s="245"/>
      <c r="B129" s="27"/>
      <c r="C129" s="242"/>
      <c r="D129" s="242"/>
      <c r="E129" s="242"/>
      <c r="F129" s="242"/>
      <c r="G129" s="242"/>
      <c r="H129" s="242"/>
      <c r="I129" s="242"/>
      <c r="J129" s="242"/>
      <c r="K129" s="242"/>
      <c r="L129" s="39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</row>
    <row r="130" spans="1:65" s="2" customFormat="1" ht="12" customHeight="1">
      <c r="A130" s="245"/>
      <c r="B130" s="27"/>
      <c r="C130" s="243" t="s">
        <v>19</v>
      </c>
      <c r="D130" s="242"/>
      <c r="E130" s="242"/>
      <c r="F130" s="237" t="str">
        <f>F14</f>
        <v>k. ú. Staré Mesto, 8667/2</v>
      </c>
      <c r="G130" s="242"/>
      <c r="H130" s="242"/>
      <c r="I130" s="243" t="s">
        <v>21</v>
      </c>
      <c r="J130" s="235" t="str">
        <f>IF(J14="","",J14)</f>
        <v>8. 11. 2020</v>
      </c>
      <c r="K130" s="242"/>
      <c r="L130" s="39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</row>
    <row r="131" spans="1:65" s="2" customFormat="1" ht="6.95" customHeight="1">
      <c r="A131" s="245"/>
      <c r="B131" s="27"/>
      <c r="C131" s="242"/>
      <c r="D131" s="242"/>
      <c r="E131" s="242"/>
      <c r="F131" s="242"/>
      <c r="G131" s="242"/>
      <c r="H131" s="242"/>
      <c r="I131" s="242"/>
      <c r="J131" s="242"/>
      <c r="K131" s="242"/>
      <c r="L131" s="39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</row>
    <row r="132" spans="1:65" s="2" customFormat="1" ht="40.15" customHeight="1">
      <c r="A132" s="245"/>
      <c r="B132" s="27"/>
      <c r="C132" s="243" t="s">
        <v>23</v>
      </c>
      <c r="D132" s="242"/>
      <c r="E132" s="242"/>
      <c r="F132" s="237" t="str">
        <f>E17</f>
        <v>Hlavné mesto Slovenskej republiky Bratislava</v>
      </c>
      <c r="G132" s="242"/>
      <c r="H132" s="242"/>
      <c r="I132" s="243" t="s">
        <v>29</v>
      </c>
      <c r="J132" s="239" t="str">
        <f>E23</f>
        <v>Guldan Architects - Ing. Eugen Guldan, PhD.</v>
      </c>
      <c r="K132" s="242"/>
      <c r="L132" s="39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  <c r="AE132" s="245"/>
    </row>
    <row r="133" spans="1:65" s="2" customFormat="1" ht="15.2" customHeight="1">
      <c r="A133" s="245"/>
      <c r="B133" s="27"/>
      <c r="C133" s="243" t="s">
        <v>27</v>
      </c>
      <c r="D133" s="242"/>
      <c r="E133" s="242"/>
      <c r="F133" s="237" t="str">
        <f>IF(E20="","",E20)</f>
        <v>Vyplň údaj</v>
      </c>
      <c r="G133" s="242"/>
      <c r="H133" s="242"/>
      <c r="I133" s="243" t="s">
        <v>32</v>
      </c>
      <c r="J133" s="239" t="str">
        <f>E26</f>
        <v>Ing. Hornok</v>
      </c>
      <c r="K133" s="242"/>
      <c r="L133" s="39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</row>
    <row r="134" spans="1:65" s="2" customFormat="1" ht="10.35" customHeight="1">
      <c r="A134" s="245"/>
      <c r="B134" s="27"/>
      <c r="C134" s="242"/>
      <c r="D134" s="242"/>
      <c r="E134" s="242"/>
      <c r="F134" s="242"/>
      <c r="G134" s="242"/>
      <c r="H134" s="242"/>
      <c r="I134" s="242"/>
      <c r="J134" s="242"/>
      <c r="K134" s="242"/>
      <c r="L134" s="39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</row>
    <row r="135" spans="1:65" s="11" customFormat="1" ht="29.25" customHeight="1">
      <c r="A135" s="163"/>
      <c r="B135" s="164"/>
      <c r="C135" s="165" t="s">
        <v>166</v>
      </c>
      <c r="D135" s="166" t="s">
        <v>62</v>
      </c>
      <c r="E135" s="166" t="s">
        <v>58</v>
      </c>
      <c r="F135" s="166" t="s">
        <v>59</v>
      </c>
      <c r="G135" s="166" t="s">
        <v>167</v>
      </c>
      <c r="H135" s="166" t="s">
        <v>168</v>
      </c>
      <c r="I135" s="166" t="s">
        <v>169</v>
      </c>
      <c r="J135" s="167" t="s">
        <v>146</v>
      </c>
      <c r="K135" s="168" t="s">
        <v>170</v>
      </c>
      <c r="L135" s="169"/>
      <c r="M135" s="60" t="s">
        <v>1</v>
      </c>
      <c r="N135" s="61" t="s">
        <v>41</v>
      </c>
      <c r="O135" s="61" t="s">
        <v>171</v>
      </c>
      <c r="P135" s="61" t="s">
        <v>172</v>
      </c>
      <c r="Q135" s="61" t="s">
        <v>173</v>
      </c>
      <c r="R135" s="61" t="s">
        <v>174</v>
      </c>
      <c r="S135" s="61" t="s">
        <v>175</v>
      </c>
      <c r="T135" s="62" t="s">
        <v>176</v>
      </c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</row>
    <row r="136" spans="1:65" s="2" customFormat="1" ht="22.9" customHeight="1">
      <c r="A136" s="245"/>
      <c r="B136" s="27"/>
      <c r="C136" s="67" t="s">
        <v>143</v>
      </c>
      <c r="D136" s="242"/>
      <c r="E136" s="242"/>
      <c r="F136" s="242"/>
      <c r="G136" s="242"/>
      <c r="H136" s="242"/>
      <c r="I136" s="242"/>
      <c r="J136" s="170">
        <f>BK136</f>
        <v>0</v>
      </c>
      <c r="K136" s="242"/>
      <c r="L136" s="28"/>
      <c r="M136" s="63"/>
      <c r="N136" s="171"/>
      <c r="O136" s="64"/>
      <c r="P136" s="172">
        <f>P137+P148</f>
        <v>0</v>
      </c>
      <c r="Q136" s="64"/>
      <c r="R136" s="172">
        <f>R137+R148</f>
        <v>32.869054500000004</v>
      </c>
      <c r="S136" s="64"/>
      <c r="T136" s="173">
        <f>T137+T148</f>
        <v>0</v>
      </c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  <c r="AT136" s="14" t="s">
        <v>76</v>
      </c>
      <c r="AU136" s="14" t="s">
        <v>148</v>
      </c>
      <c r="BK136" s="174">
        <f>BK137+BK148</f>
        <v>0</v>
      </c>
    </row>
    <row r="137" spans="1:65" s="12" customFormat="1" ht="25.9" customHeight="1">
      <c r="B137" s="175"/>
      <c r="C137" s="176"/>
      <c r="D137" s="177" t="s">
        <v>76</v>
      </c>
      <c r="E137" s="178" t="s">
        <v>177</v>
      </c>
      <c r="F137" s="178" t="s">
        <v>178</v>
      </c>
      <c r="G137" s="176"/>
      <c r="H137" s="176"/>
      <c r="I137" s="179"/>
      <c r="J137" s="154">
        <f>BK137</f>
        <v>0</v>
      </c>
      <c r="K137" s="176"/>
      <c r="L137" s="180"/>
      <c r="M137" s="181"/>
      <c r="N137" s="182"/>
      <c r="O137" s="182"/>
      <c r="P137" s="183">
        <f>P138+P141+P144+P146</f>
        <v>0</v>
      </c>
      <c r="Q137" s="182"/>
      <c r="R137" s="183">
        <f>R138+R141+R144+R146</f>
        <v>32.869054500000004</v>
      </c>
      <c r="S137" s="182"/>
      <c r="T137" s="184">
        <f>T138+T141+T144+T146</f>
        <v>0</v>
      </c>
      <c r="AR137" s="185" t="s">
        <v>84</v>
      </c>
      <c r="AT137" s="186" t="s">
        <v>76</v>
      </c>
      <c r="AU137" s="186" t="s">
        <v>77</v>
      </c>
      <c r="AY137" s="185" t="s">
        <v>179</v>
      </c>
      <c r="BK137" s="187">
        <f>BK138+BK141+BK144+BK146</f>
        <v>0</v>
      </c>
    </row>
    <row r="138" spans="1:65" s="12" customFormat="1" ht="22.9" customHeight="1">
      <c r="B138" s="175"/>
      <c r="C138" s="176"/>
      <c r="D138" s="177" t="s">
        <v>76</v>
      </c>
      <c r="E138" s="188" t="s">
        <v>186</v>
      </c>
      <c r="F138" s="188" t="s">
        <v>279</v>
      </c>
      <c r="G138" s="176"/>
      <c r="H138" s="176"/>
      <c r="I138" s="179"/>
      <c r="J138" s="189">
        <f>BK138</f>
        <v>0</v>
      </c>
      <c r="K138" s="176"/>
      <c r="L138" s="180"/>
      <c r="M138" s="181"/>
      <c r="N138" s="182"/>
      <c r="O138" s="182"/>
      <c r="P138" s="183">
        <f>SUM(P139:P140)</f>
        <v>0</v>
      </c>
      <c r="Q138" s="182"/>
      <c r="R138" s="183">
        <f>SUM(R139:R140)</f>
        <v>13.1979065</v>
      </c>
      <c r="S138" s="182"/>
      <c r="T138" s="184">
        <f>SUM(T139:T140)</f>
        <v>0</v>
      </c>
      <c r="AR138" s="185" t="s">
        <v>84</v>
      </c>
      <c r="AT138" s="186" t="s">
        <v>76</v>
      </c>
      <c r="AU138" s="186" t="s">
        <v>84</v>
      </c>
      <c r="AY138" s="185" t="s">
        <v>179</v>
      </c>
      <c r="BK138" s="187">
        <f>SUM(BK139:BK140)</f>
        <v>0</v>
      </c>
    </row>
    <row r="139" spans="1:65" s="2" customFormat="1" ht="24.2" customHeight="1">
      <c r="A139" s="245"/>
      <c r="B139" s="27"/>
      <c r="C139" s="190" t="s">
        <v>297</v>
      </c>
      <c r="D139" s="190" t="s">
        <v>182</v>
      </c>
      <c r="E139" s="191" t="s">
        <v>281</v>
      </c>
      <c r="F139" s="192" t="s">
        <v>282</v>
      </c>
      <c r="G139" s="193" t="s">
        <v>257</v>
      </c>
      <c r="H139" s="194">
        <v>22.75</v>
      </c>
      <c r="I139" s="195"/>
      <c r="J139" s="196">
        <f>ROUND(I139*H139,2)</f>
        <v>0</v>
      </c>
      <c r="K139" s="197"/>
      <c r="L139" s="28"/>
      <c r="M139" s="198" t="s">
        <v>1</v>
      </c>
      <c r="N139" s="199" t="s">
        <v>43</v>
      </c>
      <c r="O139" s="56"/>
      <c r="P139" s="200">
        <f>O139*H139</f>
        <v>0</v>
      </c>
      <c r="Q139" s="200">
        <v>0.18547</v>
      </c>
      <c r="R139" s="200">
        <f>Q139*H139</f>
        <v>4.2194424999999995</v>
      </c>
      <c r="S139" s="200">
        <v>0</v>
      </c>
      <c r="T139" s="201">
        <f>S139*H139</f>
        <v>0</v>
      </c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R139" s="202" t="s">
        <v>186</v>
      </c>
      <c r="AT139" s="202" t="s">
        <v>182</v>
      </c>
      <c r="AU139" s="202" t="s">
        <v>90</v>
      </c>
      <c r="AY139" s="14" t="s">
        <v>179</v>
      </c>
      <c r="BE139" s="99">
        <f>IF(N139="základná",J139,0)</f>
        <v>0</v>
      </c>
      <c r="BF139" s="99">
        <f>IF(N139="znížená",J139,0)</f>
        <v>0</v>
      </c>
      <c r="BG139" s="99">
        <f>IF(N139="zákl. prenesená",J139,0)</f>
        <v>0</v>
      </c>
      <c r="BH139" s="99">
        <f>IF(N139="zníž. prenesená",J139,0)</f>
        <v>0</v>
      </c>
      <c r="BI139" s="99">
        <f>IF(N139="nulová",J139,0)</f>
        <v>0</v>
      </c>
      <c r="BJ139" s="14" t="s">
        <v>90</v>
      </c>
      <c r="BK139" s="99">
        <f>ROUND(I139*H139,2)</f>
        <v>0</v>
      </c>
      <c r="BL139" s="14" t="s">
        <v>186</v>
      </c>
      <c r="BM139" s="202" t="s">
        <v>972</v>
      </c>
    </row>
    <row r="140" spans="1:65" s="2" customFormat="1" ht="24.2" customHeight="1">
      <c r="A140" s="245"/>
      <c r="B140" s="27"/>
      <c r="C140" s="190" t="s">
        <v>304</v>
      </c>
      <c r="D140" s="190" t="s">
        <v>182</v>
      </c>
      <c r="E140" s="191" t="s">
        <v>289</v>
      </c>
      <c r="F140" s="192" t="s">
        <v>290</v>
      </c>
      <c r="G140" s="193" t="s">
        <v>257</v>
      </c>
      <c r="H140" s="194">
        <v>55.45</v>
      </c>
      <c r="I140" s="195"/>
      <c r="J140" s="196">
        <f>ROUND(I140*H140,2)</f>
        <v>0</v>
      </c>
      <c r="K140" s="197"/>
      <c r="L140" s="28"/>
      <c r="M140" s="198" t="s">
        <v>1</v>
      </c>
      <c r="N140" s="199" t="s">
        <v>43</v>
      </c>
      <c r="O140" s="56"/>
      <c r="P140" s="200">
        <f>O140*H140</f>
        <v>0</v>
      </c>
      <c r="Q140" s="200">
        <v>0.16192000000000001</v>
      </c>
      <c r="R140" s="200">
        <f>Q140*H140</f>
        <v>8.9784640000000007</v>
      </c>
      <c r="S140" s="200">
        <v>0</v>
      </c>
      <c r="T140" s="201">
        <f>S140*H140</f>
        <v>0</v>
      </c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R140" s="202" t="s">
        <v>186</v>
      </c>
      <c r="AT140" s="202" t="s">
        <v>182</v>
      </c>
      <c r="AU140" s="202" t="s">
        <v>90</v>
      </c>
      <c r="AY140" s="14" t="s">
        <v>179</v>
      </c>
      <c r="BE140" s="99">
        <f>IF(N140="základná",J140,0)</f>
        <v>0</v>
      </c>
      <c r="BF140" s="99">
        <f>IF(N140="znížená",J140,0)</f>
        <v>0</v>
      </c>
      <c r="BG140" s="99">
        <f>IF(N140="zákl. prenesená",J140,0)</f>
        <v>0</v>
      </c>
      <c r="BH140" s="99">
        <f>IF(N140="zníž. prenesená",J140,0)</f>
        <v>0</v>
      </c>
      <c r="BI140" s="99">
        <f>IF(N140="nulová",J140,0)</f>
        <v>0</v>
      </c>
      <c r="BJ140" s="14" t="s">
        <v>90</v>
      </c>
      <c r="BK140" s="99">
        <f>ROUND(I140*H140,2)</f>
        <v>0</v>
      </c>
      <c r="BL140" s="14" t="s">
        <v>186</v>
      </c>
      <c r="BM140" s="202" t="s">
        <v>973</v>
      </c>
    </row>
    <row r="141" spans="1:65" s="12" customFormat="1" ht="22.9" customHeight="1">
      <c r="B141" s="175"/>
      <c r="C141" s="176"/>
      <c r="D141" s="177" t="s">
        <v>76</v>
      </c>
      <c r="E141" s="188" t="s">
        <v>275</v>
      </c>
      <c r="F141" s="188" t="s">
        <v>292</v>
      </c>
      <c r="G141" s="176"/>
      <c r="H141" s="176"/>
      <c r="I141" s="179"/>
      <c r="J141" s="189">
        <f>BK141</f>
        <v>0</v>
      </c>
      <c r="K141" s="176"/>
      <c r="L141" s="180"/>
      <c r="M141" s="181"/>
      <c r="N141" s="182"/>
      <c r="O141" s="182"/>
      <c r="P141" s="183">
        <f>SUM(P142:P143)</f>
        <v>0</v>
      </c>
      <c r="Q141" s="182"/>
      <c r="R141" s="183">
        <f>SUM(R142:R143)</f>
        <v>19.647094000000003</v>
      </c>
      <c r="S141" s="182"/>
      <c r="T141" s="184">
        <f>SUM(T142:T143)</f>
        <v>0</v>
      </c>
      <c r="AR141" s="185" t="s">
        <v>84</v>
      </c>
      <c r="AT141" s="186" t="s">
        <v>76</v>
      </c>
      <c r="AU141" s="186" t="s">
        <v>84</v>
      </c>
      <c r="AY141" s="185" t="s">
        <v>179</v>
      </c>
      <c r="BK141" s="187">
        <f>SUM(BK142:BK143)</f>
        <v>0</v>
      </c>
    </row>
    <row r="142" spans="1:65" s="2" customFormat="1" ht="24.2" customHeight="1">
      <c r="A142" s="245"/>
      <c r="B142" s="27"/>
      <c r="C142" s="190" t="s">
        <v>623</v>
      </c>
      <c r="D142" s="190" t="s">
        <v>182</v>
      </c>
      <c r="E142" s="191" t="s">
        <v>313</v>
      </c>
      <c r="F142" s="192" t="s">
        <v>974</v>
      </c>
      <c r="G142" s="193" t="s">
        <v>257</v>
      </c>
      <c r="H142" s="194">
        <v>55.45</v>
      </c>
      <c r="I142" s="195"/>
      <c r="J142" s="196">
        <f>ROUND(I142*H142,2)</f>
        <v>0</v>
      </c>
      <c r="K142" s="197"/>
      <c r="L142" s="28"/>
      <c r="M142" s="198" t="s">
        <v>1</v>
      </c>
      <c r="N142" s="199" t="s">
        <v>43</v>
      </c>
      <c r="O142" s="56"/>
      <c r="P142" s="200">
        <f>O142*H142</f>
        <v>0</v>
      </c>
      <c r="Q142" s="200">
        <v>0.25331999999999999</v>
      </c>
      <c r="R142" s="200">
        <f>Q142*H142</f>
        <v>14.046594000000001</v>
      </c>
      <c r="S142" s="200">
        <v>0</v>
      </c>
      <c r="T142" s="201">
        <f>S142*H142</f>
        <v>0</v>
      </c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R142" s="202" t="s">
        <v>186</v>
      </c>
      <c r="AT142" s="202" t="s">
        <v>182</v>
      </c>
      <c r="AU142" s="202" t="s">
        <v>90</v>
      </c>
      <c r="AY142" s="14" t="s">
        <v>179</v>
      </c>
      <c r="BE142" s="99">
        <f>IF(N142="základná",J142,0)</f>
        <v>0</v>
      </c>
      <c r="BF142" s="99">
        <f>IF(N142="znížená",J142,0)</f>
        <v>0</v>
      </c>
      <c r="BG142" s="99">
        <f>IF(N142="zákl. prenesená",J142,0)</f>
        <v>0</v>
      </c>
      <c r="BH142" s="99">
        <f>IF(N142="zníž. prenesená",J142,0)</f>
        <v>0</v>
      </c>
      <c r="BI142" s="99">
        <f>IF(N142="nulová",J142,0)</f>
        <v>0</v>
      </c>
      <c r="BJ142" s="14" t="s">
        <v>90</v>
      </c>
      <c r="BK142" s="99">
        <f>ROUND(I142*H142,2)</f>
        <v>0</v>
      </c>
      <c r="BL142" s="14" t="s">
        <v>186</v>
      </c>
      <c r="BM142" s="202" t="s">
        <v>975</v>
      </c>
    </row>
    <row r="143" spans="1:65" s="2" customFormat="1" ht="14.45" customHeight="1">
      <c r="A143" s="245"/>
      <c r="B143" s="27"/>
      <c r="C143" s="203" t="s">
        <v>312</v>
      </c>
      <c r="D143" s="203" t="s">
        <v>220</v>
      </c>
      <c r="E143" s="204" t="s">
        <v>317</v>
      </c>
      <c r="F143" s="205" t="s">
        <v>318</v>
      </c>
      <c r="G143" s="206" t="s">
        <v>257</v>
      </c>
      <c r="H143" s="207">
        <v>56.005000000000003</v>
      </c>
      <c r="I143" s="208"/>
      <c r="J143" s="209">
        <f>ROUND(I143*H143,2)</f>
        <v>0</v>
      </c>
      <c r="K143" s="210"/>
      <c r="L143" s="211"/>
      <c r="M143" s="212" t="s">
        <v>1</v>
      </c>
      <c r="N143" s="213" t="s">
        <v>43</v>
      </c>
      <c r="O143" s="56"/>
      <c r="P143" s="200">
        <f>O143*H143</f>
        <v>0</v>
      </c>
      <c r="Q143" s="200">
        <v>0.1</v>
      </c>
      <c r="R143" s="200">
        <f>Q143*H143</f>
        <v>5.6005000000000003</v>
      </c>
      <c r="S143" s="200">
        <v>0</v>
      </c>
      <c r="T143" s="201">
        <f>S143*H143</f>
        <v>0</v>
      </c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R143" s="202" t="s">
        <v>211</v>
      </c>
      <c r="AT143" s="202" t="s">
        <v>220</v>
      </c>
      <c r="AU143" s="202" t="s">
        <v>90</v>
      </c>
      <c r="AY143" s="14" t="s">
        <v>179</v>
      </c>
      <c r="BE143" s="99">
        <f>IF(N143="základná",J143,0)</f>
        <v>0</v>
      </c>
      <c r="BF143" s="99">
        <f>IF(N143="znížená",J143,0)</f>
        <v>0</v>
      </c>
      <c r="BG143" s="99">
        <f>IF(N143="zákl. prenesená",J143,0)</f>
        <v>0</v>
      </c>
      <c r="BH143" s="99">
        <f>IF(N143="zníž. prenesená",J143,0)</f>
        <v>0</v>
      </c>
      <c r="BI143" s="99">
        <f>IF(N143="nulová",J143,0)</f>
        <v>0</v>
      </c>
      <c r="BJ143" s="14" t="s">
        <v>90</v>
      </c>
      <c r="BK143" s="99">
        <f>ROUND(I143*H143,2)</f>
        <v>0</v>
      </c>
      <c r="BL143" s="14" t="s">
        <v>186</v>
      </c>
      <c r="BM143" s="202" t="s">
        <v>976</v>
      </c>
    </row>
    <row r="144" spans="1:65" s="12" customFormat="1" ht="22.9" customHeight="1">
      <c r="B144" s="175"/>
      <c r="C144" s="176"/>
      <c r="D144" s="177" t="s">
        <v>76</v>
      </c>
      <c r="E144" s="188" t="s">
        <v>584</v>
      </c>
      <c r="F144" s="188" t="s">
        <v>781</v>
      </c>
      <c r="G144" s="176"/>
      <c r="H144" s="176"/>
      <c r="I144" s="179"/>
      <c r="J144" s="189">
        <f>BK144</f>
        <v>0</v>
      </c>
      <c r="K144" s="176"/>
      <c r="L144" s="180"/>
      <c r="M144" s="181"/>
      <c r="N144" s="182"/>
      <c r="O144" s="182"/>
      <c r="P144" s="183">
        <f>P145</f>
        <v>0</v>
      </c>
      <c r="Q144" s="182"/>
      <c r="R144" s="183">
        <f>R145</f>
        <v>2.4053999999999999E-2</v>
      </c>
      <c r="S144" s="182"/>
      <c r="T144" s="184">
        <f>T145</f>
        <v>0</v>
      </c>
      <c r="AR144" s="185" t="s">
        <v>84</v>
      </c>
      <c r="AT144" s="186" t="s">
        <v>76</v>
      </c>
      <c r="AU144" s="186" t="s">
        <v>84</v>
      </c>
      <c r="AY144" s="185" t="s">
        <v>179</v>
      </c>
      <c r="BK144" s="187">
        <f>BK145</f>
        <v>0</v>
      </c>
    </row>
    <row r="145" spans="1:65" s="2" customFormat="1" ht="24.2" customHeight="1">
      <c r="A145" s="245"/>
      <c r="B145" s="27"/>
      <c r="C145" s="190" t="s">
        <v>316</v>
      </c>
      <c r="D145" s="190" t="s">
        <v>182</v>
      </c>
      <c r="E145" s="191" t="s">
        <v>977</v>
      </c>
      <c r="F145" s="192" t="s">
        <v>978</v>
      </c>
      <c r="G145" s="193" t="s">
        <v>257</v>
      </c>
      <c r="H145" s="194">
        <v>40.090000000000003</v>
      </c>
      <c r="I145" s="195"/>
      <c r="J145" s="196">
        <f>ROUND(I145*H145,2)</f>
        <v>0</v>
      </c>
      <c r="K145" s="197"/>
      <c r="L145" s="28"/>
      <c r="M145" s="198" t="s">
        <v>1</v>
      </c>
      <c r="N145" s="199" t="s">
        <v>43</v>
      </c>
      <c r="O145" s="56"/>
      <c r="P145" s="200">
        <f>O145*H145</f>
        <v>0</v>
      </c>
      <c r="Q145" s="200">
        <v>5.9999999999999995E-4</v>
      </c>
      <c r="R145" s="200">
        <f>Q145*H145</f>
        <v>2.4053999999999999E-2</v>
      </c>
      <c r="S145" s="200">
        <v>0</v>
      </c>
      <c r="T145" s="201">
        <f>S145*H145</f>
        <v>0</v>
      </c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R145" s="202" t="s">
        <v>186</v>
      </c>
      <c r="AT145" s="202" t="s">
        <v>182</v>
      </c>
      <c r="AU145" s="202" t="s">
        <v>90</v>
      </c>
      <c r="AY145" s="14" t="s">
        <v>179</v>
      </c>
      <c r="BE145" s="99">
        <f>IF(N145="základná",J145,0)</f>
        <v>0</v>
      </c>
      <c r="BF145" s="99">
        <f>IF(N145="znížená",J145,0)</f>
        <v>0</v>
      </c>
      <c r="BG145" s="99">
        <f>IF(N145="zákl. prenesená",J145,0)</f>
        <v>0</v>
      </c>
      <c r="BH145" s="99">
        <f>IF(N145="zníž. prenesená",J145,0)</f>
        <v>0</v>
      </c>
      <c r="BI145" s="99">
        <f>IF(N145="nulová",J145,0)</f>
        <v>0</v>
      </c>
      <c r="BJ145" s="14" t="s">
        <v>90</v>
      </c>
      <c r="BK145" s="99">
        <f>ROUND(I145*H145,2)</f>
        <v>0</v>
      </c>
      <c r="BL145" s="14" t="s">
        <v>186</v>
      </c>
      <c r="BM145" s="202" t="s">
        <v>979</v>
      </c>
    </row>
    <row r="146" spans="1:65" s="12" customFormat="1" ht="22.9" customHeight="1">
      <c r="B146" s="175"/>
      <c r="C146" s="176"/>
      <c r="D146" s="177" t="s">
        <v>76</v>
      </c>
      <c r="E146" s="188" t="s">
        <v>345</v>
      </c>
      <c r="F146" s="188" t="s">
        <v>346</v>
      </c>
      <c r="G146" s="176"/>
      <c r="H146" s="176"/>
      <c r="I146" s="179"/>
      <c r="J146" s="189">
        <f>BK146</f>
        <v>0</v>
      </c>
      <c r="K146" s="176"/>
      <c r="L146" s="180"/>
      <c r="M146" s="181"/>
      <c r="N146" s="182"/>
      <c r="O146" s="182"/>
      <c r="P146" s="183">
        <f>P147</f>
        <v>0</v>
      </c>
      <c r="Q146" s="182"/>
      <c r="R146" s="183">
        <f>R147</f>
        <v>0</v>
      </c>
      <c r="S146" s="182"/>
      <c r="T146" s="184">
        <f>T147</f>
        <v>0</v>
      </c>
      <c r="AR146" s="185" t="s">
        <v>84</v>
      </c>
      <c r="AT146" s="186" t="s">
        <v>76</v>
      </c>
      <c r="AU146" s="186" t="s">
        <v>84</v>
      </c>
      <c r="AY146" s="185" t="s">
        <v>179</v>
      </c>
      <c r="BK146" s="187">
        <f>BK147</f>
        <v>0</v>
      </c>
    </row>
    <row r="147" spans="1:65" s="2" customFormat="1" ht="24.2" customHeight="1">
      <c r="A147" s="245"/>
      <c r="B147" s="27"/>
      <c r="C147" s="190" t="s">
        <v>347</v>
      </c>
      <c r="D147" s="190" t="s">
        <v>182</v>
      </c>
      <c r="E147" s="191" t="s">
        <v>348</v>
      </c>
      <c r="F147" s="192" t="s">
        <v>349</v>
      </c>
      <c r="G147" s="193" t="s">
        <v>250</v>
      </c>
      <c r="H147" s="194">
        <v>32.869</v>
      </c>
      <c r="I147" s="195"/>
      <c r="J147" s="196">
        <f>ROUND(I147*H147,2)</f>
        <v>0</v>
      </c>
      <c r="K147" s="197"/>
      <c r="L147" s="28"/>
      <c r="M147" s="198" t="s">
        <v>1</v>
      </c>
      <c r="N147" s="199" t="s">
        <v>43</v>
      </c>
      <c r="O147" s="56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R147" s="202" t="s">
        <v>186</v>
      </c>
      <c r="AT147" s="202" t="s">
        <v>182</v>
      </c>
      <c r="AU147" s="202" t="s">
        <v>90</v>
      </c>
      <c r="AY147" s="14" t="s">
        <v>179</v>
      </c>
      <c r="BE147" s="99">
        <f>IF(N147="základná",J147,0)</f>
        <v>0</v>
      </c>
      <c r="BF147" s="99">
        <f>IF(N147="znížená",J147,0)</f>
        <v>0</v>
      </c>
      <c r="BG147" s="99">
        <f>IF(N147="zákl. prenesená",J147,0)</f>
        <v>0</v>
      </c>
      <c r="BH147" s="99">
        <f>IF(N147="zníž. prenesená",J147,0)</f>
        <v>0</v>
      </c>
      <c r="BI147" s="99">
        <f>IF(N147="nulová",J147,0)</f>
        <v>0</v>
      </c>
      <c r="BJ147" s="14" t="s">
        <v>90</v>
      </c>
      <c r="BK147" s="99">
        <f>ROUND(I147*H147,2)</f>
        <v>0</v>
      </c>
      <c r="BL147" s="14" t="s">
        <v>186</v>
      </c>
      <c r="BM147" s="202" t="s">
        <v>980</v>
      </c>
    </row>
    <row r="148" spans="1:65" s="2" customFormat="1" ht="49.9" customHeight="1">
      <c r="A148" s="245"/>
      <c r="B148" s="27"/>
      <c r="C148" s="242"/>
      <c r="D148" s="242"/>
      <c r="E148" s="178" t="s">
        <v>263</v>
      </c>
      <c r="F148" s="178" t="s">
        <v>264</v>
      </c>
      <c r="G148" s="242"/>
      <c r="H148" s="242"/>
      <c r="I148" s="242"/>
      <c r="J148" s="154">
        <f t="shared" ref="J148:J168" si="5">BK148</f>
        <v>0</v>
      </c>
      <c r="K148" s="242"/>
      <c r="L148" s="28"/>
      <c r="M148" s="214"/>
      <c r="N148" s="215"/>
      <c r="O148" s="56"/>
      <c r="P148" s="56"/>
      <c r="Q148" s="56"/>
      <c r="R148" s="56"/>
      <c r="S148" s="56"/>
      <c r="T148" s="57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T148" s="14" t="s">
        <v>76</v>
      </c>
      <c r="AU148" s="14" t="s">
        <v>77</v>
      </c>
      <c r="AY148" s="14" t="s">
        <v>265</v>
      </c>
      <c r="BK148" s="99">
        <f>SUM(BK149:BK168)</f>
        <v>0</v>
      </c>
    </row>
    <row r="149" spans="1:65" s="2" customFormat="1" ht="16.350000000000001" customHeight="1">
      <c r="A149" s="245"/>
      <c r="B149" s="27"/>
      <c r="C149" s="216" t="s">
        <v>1</v>
      </c>
      <c r="D149" s="216" t="s">
        <v>182</v>
      </c>
      <c r="E149" s="217" t="s">
        <v>1</v>
      </c>
      <c r="F149" s="218" t="s">
        <v>1</v>
      </c>
      <c r="G149" s="219" t="s">
        <v>1</v>
      </c>
      <c r="H149" s="220"/>
      <c r="I149" s="221"/>
      <c r="J149" s="222">
        <f t="shared" si="5"/>
        <v>0</v>
      </c>
      <c r="K149" s="197"/>
      <c r="L149" s="28"/>
      <c r="M149" s="223" t="s">
        <v>1</v>
      </c>
      <c r="N149" s="224" t="s">
        <v>43</v>
      </c>
      <c r="O149" s="56"/>
      <c r="P149" s="56"/>
      <c r="Q149" s="56"/>
      <c r="R149" s="56"/>
      <c r="S149" s="56"/>
      <c r="T149" s="57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T149" s="14" t="s">
        <v>265</v>
      </c>
      <c r="AU149" s="14" t="s">
        <v>84</v>
      </c>
      <c r="AY149" s="14" t="s">
        <v>265</v>
      </c>
      <c r="BE149" s="99">
        <f t="shared" ref="BE149:BE168" si="6">IF(N149="základná",J149,0)</f>
        <v>0</v>
      </c>
      <c r="BF149" s="99">
        <f t="shared" ref="BF149:BF168" si="7">IF(N149="znížená",J149,0)</f>
        <v>0</v>
      </c>
      <c r="BG149" s="99">
        <f t="shared" ref="BG149:BG168" si="8">IF(N149="zákl. prenesená",J149,0)</f>
        <v>0</v>
      </c>
      <c r="BH149" s="99">
        <f t="shared" ref="BH149:BH168" si="9">IF(N149="zníž. prenesená",J149,0)</f>
        <v>0</v>
      </c>
      <c r="BI149" s="99">
        <f t="shared" ref="BI149:BI168" si="10">IF(N149="nulová",J149,0)</f>
        <v>0</v>
      </c>
      <c r="BJ149" s="14" t="s">
        <v>90</v>
      </c>
      <c r="BK149" s="99">
        <f t="shared" ref="BK149:BK168" si="11">I149*H149</f>
        <v>0</v>
      </c>
    </row>
    <row r="150" spans="1:65" s="2" customFormat="1" ht="16.350000000000001" customHeight="1">
      <c r="A150" s="245"/>
      <c r="B150" s="27"/>
      <c r="C150" s="216" t="s">
        <v>1</v>
      </c>
      <c r="D150" s="216" t="s">
        <v>182</v>
      </c>
      <c r="E150" s="217" t="s">
        <v>1</v>
      </c>
      <c r="F150" s="218" t="s">
        <v>1</v>
      </c>
      <c r="G150" s="219" t="s">
        <v>1</v>
      </c>
      <c r="H150" s="220"/>
      <c r="I150" s="221"/>
      <c r="J150" s="222">
        <f t="shared" si="5"/>
        <v>0</v>
      </c>
      <c r="K150" s="197"/>
      <c r="L150" s="28"/>
      <c r="M150" s="223" t="s">
        <v>1</v>
      </c>
      <c r="N150" s="224" t="s">
        <v>43</v>
      </c>
      <c r="O150" s="56"/>
      <c r="P150" s="56"/>
      <c r="Q150" s="56"/>
      <c r="R150" s="56"/>
      <c r="S150" s="56"/>
      <c r="T150" s="57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T150" s="14" t="s">
        <v>265</v>
      </c>
      <c r="AU150" s="14" t="s">
        <v>84</v>
      </c>
      <c r="AY150" s="14" t="s">
        <v>265</v>
      </c>
      <c r="BE150" s="99">
        <f t="shared" si="6"/>
        <v>0</v>
      </c>
      <c r="BF150" s="99">
        <f t="shared" si="7"/>
        <v>0</v>
      </c>
      <c r="BG150" s="99">
        <f t="shared" si="8"/>
        <v>0</v>
      </c>
      <c r="BH150" s="99">
        <f t="shared" si="9"/>
        <v>0</v>
      </c>
      <c r="BI150" s="99">
        <f t="shared" si="10"/>
        <v>0</v>
      </c>
      <c r="BJ150" s="14" t="s">
        <v>90</v>
      </c>
      <c r="BK150" s="99">
        <f t="shared" si="11"/>
        <v>0</v>
      </c>
    </row>
    <row r="151" spans="1:65" s="2" customFormat="1" ht="16.350000000000001" customHeight="1">
      <c r="A151" s="245"/>
      <c r="B151" s="27"/>
      <c r="C151" s="216" t="s">
        <v>1</v>
      </c>
      <c r="D151" s="216" t="s">
        <v>182</v>
      </c>
      <c r="E151" s="217" t="s">
        <v>1</v>
      </c>
      <c r="F151" s="218" t="s">
        <v>1</v>
      </c>
      <c r="G151" s="219" t="s">
        <v>1</v>
      </c>
      <c r="H151" s="220"/>
      <c r="I151" s="221"/>
      <c r="J151" s="222">
        <f t="shared" si="5"/>
        <v>0</v>
      </c>
      <c r="K151" s="197"/>
      <c r="L151" s="28"/>
      <c r="M151" s="223" t="s">
        <v>1</v>
      </c>
      <c r="N151" s="224" t="s">
        <v>43</v>
      </c>
      <c r="O151" s="56"/>
      <c r="P151" s="56"/>
      <c r="Q151" s="56"/>
      <c r="R151" s="56"/>
      <c r="S151" s="56"/>
      <c r="T151" s="57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T151" s="14" t="s">
        <v>265</v>
      </c>
      <c r="AU151" s="14" t="s">
        <v>84</v>
      </c>
      <c r="AY151" s="14" t="s">
        <v>265</v>
      </c>
      <c r="BE151" s="99">
        <f t="shared" si="6"/>
        <v>0</v>
      </c>
      <c r="BF151" s="99">
        <f t="shared" si="7"/>
        <v>0</v>
      </c>
      <c r="BG151" s="99">
        <f t="shared" si="8"/>
        <v>0</v>
      </c>
      <c r="BH151" s="99">
        <f t="shared" si="9"/>
        <v>0</v>
      </c>
      <c r="BI151" s="99">
        <f t="shared" si="10"/>
        <v>0</v>
      </c>
      <c r="BJ151" s="14" t="s">
        <v>90</v>
      </c>
      <c r="BK151" s="99">
        <f t="shared" si="11"/>
        <v>0</v>
      </c>
    </row>
    <row r="152" spans="1:65" s="2" customFormat="1" ht="16.350000000000001" customHeight="1">
      <c r="A152" s="245"/>
      <c r="B152" s="27"/>
      <c r="C152" s="216" t="s">
        <v>1</v>
      </c>
      <c r="D152" s="216" t="s">
        <v>182</v>
      </c>
      <c r="E152" s="217" t="s">
        <v>1</v>
      </c>
      <c r="F152" s="218" t="s">
        <v>1</v>
      </c>
      <c r="G152" s="219" t="s">
        <v>1</v>
      </c>
      <c r="H152" s="220"/>
      <c r="I152" s="221"/>
      <c r="J152" s="222">
        <f t="shared" si="5"/>
        <v>0</v>
      </c>
      <c r="K152" s="197"/>
      <c r="L152" s="28"/>
      <c r="M152" s="223" t="s">
        <v>1</v>
      </c>
      <c r="N152" s="224" t="s">
        <v>43</v>
      </c>
      <c r="O152" s="56"/>
      <c r="P152" s="56"/>
      <c r="Q152" s="56"/>
      <c r="R152" s="56"/>
      <c r="S152" s="56"/>
      <c r="T152" s="57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T152" s="14" t="s">
        <v>265</v>
      </c>
      <c r="AU152" s="14" t="s">
        <v>84</v>
      </c>
      <c r="AY152" s="14" t="s">
        <v>265</v>
      </c>
      <c r="BE152" s="99">
        <f t="shared" si="6"/>
        <v>0</v>
      </c>
      <c r="BF152" s="99">
        <f t="shared" si="7"/>
        <v>0</v>
      </c>
      <c r="BG152" s="99">
        <f t="shared" si="8"/>
        <v>0</v>
      </c>
      <c r="BH152" s="99">
        <f t="shared" si="9"/>
        <v>0</v>
      </c>
      <c r="BI152" s="99">
        <f t="shared" si="10"/>
        <v>0</v>
      </c>
      <c r="BJ152" s="14" t="s">
        <v>90</v>
      </c>
      <c r="BK152" s="99">
        <f t="shared" si="11"/>
        <v>0</v>
      </c>
    </row>
    <row r="153" spans="1:65" s="2" customFormat="1" ht="16.350000000000001" customHeight="1">
      <c r="A153" s="245"/>
      <c r="B153" s="27"/>
      <c r="C153" s="216" t="s">
        <v>1</v>
      </c>
      <c r="D153" s="216" t="s">
        <v>182</v>
      </c>
      <c r="E153" s="217" t="s">
        <v>1</v>
      </c>
      <c r="F153" s="218" t="s">
        <v>1</v>
      </c>
      <c r="G153" s="219" t="s">
        <v>1</v>
      </c>
      <c r="H153" s="220"/>
      <c r="I153" s="221"/>
      <c r="J153" s="222">
        <f t="shared" si="5"/>
        <v>0</v>
      </c>
      <c r="K153" s="197"/>
      <c r="L153" s="28"/>
      <c r="M153" s="223" t="s">
        <v>1</v>
      </c>
      <c r="N153" s="224" t="s">
        <v>43</v>
      </c>
      <c r="O153" s="56"/>
      <c r="P153" s="56"/>
      <c r="Q153" s="56"/>
      <c r="R153" s="56"/>
      <c r="S153" s="56"/>
      <c r="T153" s="57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T153" s="14" t="s">
        <v>265</v>
      </c>
      <c r="AU153" s="14" t="s">
        <v>84</v>
      </c>
      <c r="AY153" s="14" t="s">
        <v>265</v>
      </c>
      <c r="BE153" s="99">
        <f t="shared" si="6"/>
        <v>0</v>
      </c>
      <c r="BF153" s="99">
        <f t="shared" si="7"/>
        <v>0</v>
      </c>
      <c r="BG153" s="99">
        <f t="shared" si="8"/>
        <v>0</v>
      </c>
      <c r="BH153" s="99">
        <f t="shared" si="9"/>
        <v>0</v>
      </c>
      <c r="BI153" s="99">
        <f t="shared" si="10"/>
        <v>0</v>
      </c>
      <c r="BJ153" s="14" t="s">
        <v>90</v>
      </c>
      <c r="BK153" s="99">
        <f t="shared" si="11"/>
        <v>0</v>
      </c>
    </row>
    <row r="154" spans="1:65" s="2" customFormat="1" ht="16.350000000000001" customHeight="1">
      <c r="A154" s="245"/>
      <c r="B154" s="27"/>
      <c r="C154" s="216" t="s">
        <v>1</v>
      </c>
      <c r="D154" s="216" t="s">
        <v>182</v>
      </c>
      <c r="E154" s="217" t="s">
        <v>1</v>
      </c>
      <c r="F154" s="218" t="s">
        <v>1</v>
      </c>
      <c r="G154" s="219" t="s">
        <v>1</v>
      </c>
      <c r="H154" s="220"/>
      <c r="I154" s="221"/>
      <c r="J154" s="222">
        <f t="shared" si="5"/>
        <v>0</v>
      </c>
      <c r="K154" s="197"/>
      <c r="L154" s="28"/>
      <c r="M154" s="223" t="s">
        <v>1</v>
      </c>
      <c r="N154" s="224" t="s">
        <v>43</v>
      </c>
      <c r="O154" s="56"/>
      <c r="P154" s="56"/>
      <c r="Q154" s="56"/>
      <c r="R154" s="56"/>
      <c r="S154" s="56"/>
      <c r="T154" s="57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T154" s="14" t="s">
        <v>265</v>
      </c>
      <c r="AU154" s="14" t="s">
        <v>84</v>
      </c>
      <c r="AY154" s="14" t="s">
        <v>265</v>
      </c>
      <c r="BE154" s="99">
        <f t="shared" si="6"/>
        <v>0</v>
      </c>
      <c r="BF154" s="99">
        <f t="shared" si="7"/>
        <v>0</v>
      </c>
      <c r="BG154" s="99">
        <f t="shared" si="8"/>
        <v>0</v>
      </c>
      <c r="BH154" s="99">
        <f t="shared" si="9"/>
        <v>0</v>
      </c>
      <c r="BI154" s="99">
        <f t="shared" si="10"/>
        <v>0</v>
      </c>
      <c r="BJ154" s="14" t="s">
        <v>90</v>
      </c>
      <c r="BK154" s="99">
        <f t="shared" si="11"/>
        <v>0</v>
      </c>
    </row>
    <row r="155" spans="1:65" s="2" customFormat="1" ht="16.350000000000001" customHeight="1">
      <c r="A155" s="245"/>
      <c r="B155" s="27"/>
      <c r="C155" s="216" t="s">
        <v>1</v>
      </c>
      <c r="D155" s="216" t="s">
        <v>182</v>
      </c>
      <c r="E155" s="217" t="s">
        <v>1</v>
      </c>
      <c r="F155" s="218" t="s">
        <v>1</v>
      </c>
      <c r="G155" s="219" t="s">
        <v>1</v>
      </c>
      <c r="H155" s="220"/>
      <c r="I155" s="221"/>
      <c r="J155" s="222">
        <f t="shared" si="5"/>
        <v>0</v>
      </c>
      <c r="K155" s="197"/>
      <c r="L155" s="28"/>
      <c r="M155" s="223" t="s">
        <v>1</v>
      </c>
      <c r="N155" s="224" t="s">
        <v>43</v>
      </c>
      <c r="O155" s="56"/>
      <c r="P155" s="56"/>
      <c r="Q155" s="56"/>
      <c r="R155" s="56"/>
      <c r="S155" s="56"/>
      <c r="T155" s="57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T155" s="14" t="s">
        <v>265</v>
      </c>
      <c r="AU155" s="14" t="s">
        <v>84</v>
      </c>
      <c r="AY155" s="14" t="s">
        <v>265</v>
      </c>
      <c r="BE155" s="99">
        <f t="shared" si="6"/>
        <v>0</v>
      </c>
      <c r="BF155" s="99">
        <f t="shared" si="7"/>
        <v>0</v>
      </c>
      <c r="BG155" s="99">
        <f t="shared" si="8"/>
        <v>0</v>
      </c>
      <c r="BH155" s="99">
        <f t="shared" si="9"/>
        <v>0</v>
      </c>
      <c r="BI155" s="99">
        <f t="shared" si="10"/>
        <v>0</v>
      </c>
      <c r="BJ155" s="14" t="s">
        <v>90</v>
      </c>
      <c r="BK155" s="99">
        <f t="shared" si="11"/>
        <v>0</v>
      </c>
    </row>
    <row r="156" spans="1:65" s="2" customFormat="1" ht="16.350000000000001" customHeight="1">
      <c r="A156" s="245"/>
      <c r="B156" s="27"/>
      <c r="C156" s="216" t="s">
        <v>1</v>
      </c>
      <c r="D156" s="216" t="s">
        <v>182</v>
      </c>
      <c r="E156" s="217" t="s">
        <v>1</v>
      </c>
      <c r="F156" s="218" t="s">
        <v>1</v>
      </c>
      <c r="G156" s="219" t="s">
        <v>1</v>
      </c>
      <c r="H156" s="220"/>
      <c r="I156" s="221"/>
      <c r="J156" s="222">
        <f t="shared" si="5"/>
        <v>0</v>
      </c>
      <c r="K156" s="197"/>
      <c r="L156" s="28"/>
      <c r="M156" s="223" t="s">
        <v>1</v>
      </c>
      <c r="N156" s="224" t="s">
        <v>43</v>
      </c>
      <c r="O156" s="56"/>
      <c r="P156" s="56"/>
      <c r="Q156" s="56"/>
      <c r="R156" s="56"/>
      <c r="S156" s="56"/>
      <c r="T156" s="57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T156" s="14" t="s">
        <v>265</v>
      </c>
      <c r="AU156" s="14" t="s">
        <v>84</v>
      </c>
      <c r="AY156" s="14" t="s">
        <v>265</v>
      </c>
      <c r="BE156" s="99">
        <f t="shared" si="6"/>
        <v>0</v>
      </c>
      <c r="BF156" s="99">
        <f t="shared" si="7"/>
        <v>0</v>
      </c>
      <c r="BG156" s="99">
        <f t="shared" si="8"/>
        <v>0</v>
      </c>
      <c r="BH156" s="99">
        <f t="shared" si="9"/>
        <v>0</v>
      </c>
      <c r="BI156" s="99">
        <f t="shared" si="10"/>
        <v>0</v>
      </c>
      <c r="BJ156" s="14" t="s">
        <v>90</v>
      </c>
      <c r="BK156" s="99">
        <f t="shared" si="11"/>
        <v>0</v>
      </c>
    </row>
    <row r="157" spans="1:65" s="2" customFormat="1" ht="16.350000000000001" customHeight="1">
      <c r="A157" s="245"/>
      <c r="B157" s="27"/>
      <c r="C157" s="216" t="s">
        <v>1</v>
      </c>
      <c r="D157" s="216" t="s">
        <v>182</v>
      </c>
      <c r="E157" s="217" t="s">
        <v>1</v>
      </c>
      <c r="F157" s="218" t="s">
        <v>1</v>
      </c>
      <c r="G157" s="219" t="s">
        <v>1</v>
      </c>
      <c r="H157" s="220"/>
      <c r="I157" s="221"/>
      <c r="J157" s="222">
        <f t="shared" si="5"/>
        <v>0</v>
      </c>
      <c r="K157" s="197"/>
      <c r="L157" s="28"/>
      <c r="M157" s="223" t="s">
        <v>1</v>
      </c>
      <c r="N157" s="224" t="s">
        <v>43</v>
      </c>
      <c r="O157" s="56"/>
      <c r="P157" s="56"/>
      <c r="Q157" s="56"/>
      <c r="R157" s="56"/>
      <c r="S157" s="56"/>
      <c r="T157" s="57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T157" s="14" t="s">
        <v>265</v>
      </c>
      <c r="AU157" s="14" t="s">
        <v>84</v>
      </c>
      <c r="AY157" s="14" t="s">
        <v>265</v>
      </c>
      <c r="BE157" s="99">
        <f t="shared" si="6"/>
        <v>0</v>
      </c>
      <c r="BF157" s="99">
        <f t="shared" si="7"/>
        <v>0</v>
      </c>
      <c r="BG157" s="99">
        <f t="shared" si="8"/>
        <v>0</v>
      </c>
      <c r="BH157" s="99">
        <f t="shared" si="9"/>
        <v>0</v>
      </c>
      <c r="BI157" s="99">
        <f t="shared" si="10"/>
        <v>0</v>
      </c>
      <c r="BJ157" s="14" t="s">
        <v>90</v>
      </c>
      <c r="BK157" s="99">
        <f t="shared" si="11"/>
        <v>0</v>
      </c>
    </row>
    <row r="158" spans="1:65" s="2" customFormat="1" ht="16.350000000000001" customHeight="1">
      <c r="A158" s="245"/>
      <c r="B158" s="27"/>
      <c r="C158" s="216" t="s">
        <v>1</v>
      </c>
      <c r="D158" s="216" t="s">
        <v>182</v>
      </c>
      <c r="E158" s="217" t="s">
        <v>1</v>
      </c>
      <c r="F158" s="218" t="s">
        <v>1</v>
      </c>
      <c r="G158" s="219" t="s">
        <v>1</v>
      </c>
      <c r="H158" s="220"/>
      <c r="I158" s="221"/>
      <c r="J158" s="222">
        <f t="shared" si="5"/>
        <v>0</v>
      </c>
      <c r="K158" s="197"/>
      <c r="L158" s="28"/>
      <c r="M158" s="223" t="s">
        <v>1</v>
      </c>
      <c r="N158" s="224" t="s">
        <v>43</v>
      </c>
      <c r="O158" s="56"/>
      <c r="P158" s="56"/>
      <c r="Q158" s="56"/>
      <c r="R158" s="56"/>
      <c r="S158" s="56"/>
      <c r="T158" s="57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T158" s="14" t="s">
        <v>265</v>
      </c>
      <c r="AU158" s="14" t="s">
        <v>84</v>
      </c>
      <c r="AY158" s="14" t="s">
        <v>265</v>
      </c>
      <c r="BE158" s="99">
        <f t="shared" si="6"/>
        <v>0</v>
      </c>
      <c r="BF158" s="99">
        <f t="shared" si="7"/>
        <v>0</v>
      </c>
      <c r="BG158" s="99">
        <f t="shared" si="8"/>
        <v>0</v>
      </c>
      <c r="BH158" s="99">
        <f t="shared" si="9"/>
        <v>0</v>
      </c>
      <c r="BI158" s="99">
        <f t="shared" si="10"/>
        <v>0</v>
      </c>
      <c r="BJ158" s="14" t="s">
        <v>90</v>
      </c>
      <c r="BK158" s="99">
        <f t="shared" si="11"/>
        <v>0</v>
      </c>
    </row>
    <row r="159" spans="1:65" s="2" customFormat="1" ht="16.350000000000001" customHeight="1">
      <c r="A159" s="245"/>
      <c r="B159" s="27"/>
      <c r="C159" s="216" t="s">
        <v>1</v>
      </c>
      <c r="D159" s="216" t="s">
        <v>182</v>
      </c>
      <c r="E159" s="217" t="s">
        <v>1</v>
      </c>
      <c r="F159" s="218" t="s">
        <v>1</v>
      </c>
      <c r="G159" s="219" t="s">
        <v>1</v>
      </c>
      <c r="H159" s="220"/>
      <c r="I159" s="221"/>
      <c r="J159" s="222">
        <f t="shared" si="5"/>
        <v>0</v>
      </c>
      <c r="K159" s="197"/>
      <c r="L159" s="28"/>
      <c r="M159" s="223" t="s">
        <v>1</v>
      </c>
      <c r="N159" s="224" t="s">
        <v>43</v>
      </c>
      <c r="O159" s="56"/>
      <c r="P159" s="56"/>
      <c r="Q159" s="56"/>
      <c r="R159" s="56"/>
      <c r="S159" s="56"/>
      <c r="T159" s="57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T159" s="14" t="s">
        <v>265</v>
      </c>
      <c r="AU159" s="14" t="s">
        <v>84</v>
      </c>
      <c r="AY159" s="14" t="s">
        <v>265</v>
      </c>
      <c r="BE159" s="99">
        <f t="shared" si="6"/>
        <v>0</v>
      </c>
      <c r="BF159" s="99">
        <f t="shared" si="7"/>
        <v>0</v>
      </c>
      <c r="BG159" s="99">
        <f t="shared" si="8"/>
        <v>0</v>
      </c>
      <c r="BH159" s="99">
        <f t="shared" si="9"/>
        <v>0</v>
      </c>
      <c r="BI159" s="99">
        <f t="shared" si="10"/>
        <v>0</v>
      </c>
      <c r="BJ159" s="14" t="s">
        <v>90</v>
      </c>
      <c r="BK159" s="99">
        <f t="shared" si="11"/>
        <v>0</v>
      </c>
    </row>
    <row r="160" spans="1:65" s="2" customFormat="1" ht="16.350000000000001" customHeight="1">
      <c r="A160" s="245"/>
      <c r="B160" s="27"/>
      <c r="C160" s="216" t="s">
        <v>1</v>
      </c>
      <c r="D160" s="216" t="s">
        <v>182</v>
      </c>
      <c r="E160" s="217" t="s">
        <v>1</v>
      </c>
      <c r="F160" s="218" t="s">
        <v>1</v>
      </c>
      <c r="G160" s="219" t="s">
        <v>1</v>
      </c>
      <c r="H160" s="220"/>
      <c r="I160" s="221"/>
      <c r="J160" s="222">
        <f t="shared" si="5"/>
        <v>0</v>
      </c>
      <c r="K160" s="197"/>
      <c r="L160" s="28"/>
      <c r="M160" s="223" t="s">
        <v>1</v>
      </c>
      <c r="N160" s="224" t="s">
        <v>43</v>
      </c>
      <c r="O160" s="56"/>
      <c r="P160" s="56"/>
      <c r="Q160" s="56"/>
      <c r="R160" s="56"/>
      <c r="S160" s="56"/>
      <c r="T160" s="57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T160" s="14" t="s">
        <v>265</v>
      </c>
      <c r="AU160" s="14" t="s">
        <v>84</v>
      </c>
      <c r="AY160" s="14" t="s">
        <v>265</v>
      </c>
      <c r="BE160" s="99">
        <f t="shared" si="6"/>
        <v>0</v>
      </c>
      <c r="BF160" s="99">
        <f t="shared" si="7"/>
        <v>0</v>
      </c>
      <c r="BG160" s="99">
        <f t="shared" si="8"/>
        <v>0</v>
      </c>
      <c r="BH160" s="99">
        <f t="shared" si="9"/>
        <v>0</v>
      </c>
      <c r="BI160" s="99">
        <f t="shared" si="10"/>
        <v>0</v>
      </c>
      <c r="BJ160" s="14" t="s">
        <v>90</v>
      </c>
      <c r="BK160" s="99">
        <f t="shared" si="11"/>
        <v>0</v>
      </c>
    </row>
    <row r="161" spans="1:63" s="2" customFormat="1" ht="16.350000000000001" customHeight="1">
      <c r="A161" s="245"/>
      <c r="B161" s="27"/>
      <c r="C161" s="216" t="s">
        <v>1</v>
      </c>
      <c r="D161" s="216" t="s">
        <v>182</v>
      </c>
      <c r="E161" s="217" t="s">
        <v>1</v>
      </c>
      <c r="F161" s="218" t="s">
        <v>1</v>
      </c>
      <c r="G161" s="219" t="s">
        <v>1</v>
      </c>
      <c r="H161" s="220"/>
      <c r="I161" s="221"/>
      <c r="J161" s="222">
        <f t="shared" si="5"/>
        <v>0</v>
      </c>
      <c r="K161" s="197"/>
      <c r="L161" s="28"/>
      <c r="M161" s="223" t="s">
        <v>1</v>
      </c>
      <c r="N161" s="224" t="s">
        <v>43</v>
      </c>
      <c r="O161" s="56"/>
      <c r="P161" s="56"/>
      <c r="Q161" s="56"/>
      <c r="R161" s="56"/>
      <c r="S161" s="56"/>
      <c r="T161" s="57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T161" s="14" t="s">
        <v>265</v>
      </c>
      <c r="AU161" s="14" t="s">
        <v>84</v>
      </c>
      <c r="AY161" s="14" t="s">
        <v>265</v>
      </c>
      <c r="BE161" s="99">
        <f t="shared" si="6"/>
        <v>0</v>
      </c>
      <c r="BF161" s="99">
        <f t="shared" si="7"/>
        <v>0</v>
      </c>
      <c r="BG161" s="99">
        <f t="shared" si="8"/>
        <v>0</v>
      </c>
      <c r="BH161" s="99">
        <f t="shared" si="9"/>
        <v>0</v>
      </c>
      <c r="BI161" s="99">
        <f t="shared" si="10"/>
        <v>0</v>
      </c>
      <c r="BJ161" s="14" t="s">
        <v>90</v>
      </c>
      <c r="BK161" s="99">
        <f t="shared" si="11"/>
        <v>0</v>
      </c>
    </row>
    <row r="162" spans="1:63" s="2" customFormat="1" ht="16.350000000000001" customHeight="1">
      <c r="A162" s="245"/>
      <c r="B162" s="27"/>
      <c r="C162" s="216" t="s">
        <v>1</v>
      </c>
      <c r="D162" s="216" t="s">
        <v>182</v>
      </c>
      <c r="E162" s="217" t="s">
        <v>1</v>
      </c>
      <c r="F162" s="218" t="s">
        <v>1</v>
      </c>
      <c r="G162" s="219" t="s">
        <v>1</v>
      </c>
      <c r="H162" s="220"/>
      <c r="I162" s="221"/>
      <c r="J162" s="222">
        <f t="shared" si="5"/>
        <v>0</v>
      </c>
      <c r="K162" s="197"/>
      <c r="L162" s="28"/>
      <c r="M162" s="223" t="s">
        <v>1</v>
      </c>
      <c r="N162" s="224" t="s">
        <v>43</v>
      </c>
      <c r="O162" s="56"/>
      <c r="P162" s="56"/>
      <c r="Q162" s="56"/>
      <c r="R162" s="56"/>
      <c r="S162" s="56"/>
      <c r="T162" s="57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T162" s="14" t="s">
        <v>265</v>
      </c>
      <c r="AU162" s="14" t="s">
        <v>84</v>
      </c>
      <c r="AY162" s="14" t="s">
        <v>265</v>
      </c>
      <c r="BE162" s="99">
        <f t="shared" si="6"/>
        <v>0</v>
      </c>
      <c r="BF162" s="99">
        <f t="shared" si="7"/>
        <v>0</v>
      </c>
      <c r="BG162" s="99">
        <f t="shared" si="8"/>
        <v>0</v>
      </c>
      <c r="BH162" s="99">
        <f t="shared" si="9"/>
        <v>0</v>
      </c>
      <c r="BI162" s="99">
        <f t="shared" si="10"/>
        <v>0</v>
      </c>
      <c r="BJ162" s="14" t="s">
        <v>90</v>
      </c>
      <c r="BK162" s="99">
        <f t="shared" si="11"/>
        <v>0</v>
      </c>
    </row>
    <row r="163" spans="1:63" s="2" customFormat="1" ht="16.350000000000001" customHeight="1">
      <c r="A163" s="245"/>
      <c r="B163" s="27"/>
      <c r="C163" s="216" t="s">
        <v>1</v>
      </c>
      <c r="D163" s="216" t="s">
        <v>182</v>
      </c>
      <c r="E163" s="217" t="s">
        <v>1</v>
      </c>
      <c r="F163" s="218" t="s">
        <v>1</v>
      </c>
      <c r="G163" s="219" t="s">
        <v>1</v>
      </c>
      <c r="H163" s="220"/>
      <c r="I163" s="221"/>
      <c r="J163" s="222">
        <f t="shared" si="5"/>
        <v>0</v>
      </c>
      <c r="K163" s="197"/>
      <c r="L163" s="28"/>
      <c r="M163" s="223" t="s">
        <v>1</v>
      </c>
      <c r="N163" s="224" t="s">
        <v>43</v>
      </c>
      <c r="O163" s="56"/>
      <c r="P163" s="56"/>
      <c r="Q163" s="56"/>
      <c r="R163" s="56"/>
      <c r="S163" s="56"/>
      <c r="T163" s="57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T163" s="14" t="s">
        <v>265</v>
      </c>
      <c r="AU163" s="14" t="s">
        <v>84</v>
      </c>
      <c r="AY163" s="14" t="s">
        <v>265</v>
      </c>
      <c r="BE163" s="99">
        <f t="shared" si="6"/>
        <v>0</v>
      </c>
      <c r="BF163" s="99">
        <f t="shared" si="7"/>
        <v>0</v>
      </c>
      <c r="BG163" s="99">
        <f t="shared" si="8"/>
        <v>0</v>
      </c>
      <c r="BH163" s="99">
        <f t="shared" si="9"/>
        <v>0</v>
      </c>
      <c r="BI163" s="99">
        <f t="shared" si="10"/>
        <v>0</v>
      </c>
      <c r="BJ163" s="14" t="s">
        <v>90</v>
      </c>
      <c r="BK163" s="99">
        <f t="shared" si="11"/>
        <v>0</v>
      </c>
    </row>
    <row r="164" spans="1:63" s="2" customFormat="1" ht="16.350000000000001" customHeight="1">
      <c r="A164" s="245"/>
      <c r="B164" s="27"/>
      <c r="C164" s="216" t="s">
        <v>1</v>
      </c>
      <c r="D164" s="216" t="s">
        <v>182</v>
      </c>
      <c r="E164" s="217" t="s">
        <v>1</v>
      </c>
      <c r="F164" s="218" t="s">
        <v>1</v>
      </c>
      <c r="G164" s="219" t="s">
        <v>1</v>
      </c>
      <c r="H164" s="220"/>
      <c r="I164" s="221"/>
      <c r="J164" s="222">
        <f t="shared" si="5"/>
        <v>0</v>
      </c>
      <c r="K164" s="197"/>
      <c r="L164" s="28"/>
      <c r="M164" s="223" t="s">
        <v>1</v>
      </c>
      <c r="N164" s="224" t="s">
        <v>43</v>
      </c>
      <c r="O164" s="56"/>
      <c r="P164" s="56"/>
      <c r="Q164" s="56"/>
      <c r="R164" s="56"/>
      <c r="S164" s="56"/>
      <c r="T164" s="57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T164" s="14" t="s">
        <v>265</v>
      </c>
      <c r="AU164" s="14" t="s">
        <v>84</v>
      </c>
      <c r="AY164" s="14" t="s">
        <v>265</v>
      </c>
      <c r="BE164" s="99">
        <f t="shared" si="6"/>
        <v>0</v>
      </c>
      <c r="BF164" s="99">
        <f t="shared" si="7"/>
        <v>0</v>
      </c>
      <c r="BG164" s="99">
        <f t="shared" si="8"/>
        <v>0</v>
      </c>
      <c r="BH164" s="99">
        <f t="shared" si="9"/>
        <v>0</v>
      </c>
      <c r="BI164" s="99">
        <f t="shared" si="10"/>
        <v>0</v>
      </c>
      <c r="BJ164" s="14" t="s">
        <v>90</v>
      </c>
      <c r="BK164" s="99">
        <f t="shared" si="11"/>
        <v>0</v>
      </c>
    </row>
    <row r="165" spans="1:63" s="2" customFormat="1" ht="16.350000000000001" customHeight="1">
      <c r="A165" s="245"/>
      <c r="B165" s="27"/>
      <c r="C165" s="216" t="s">
        <v>1</v>
      </c>
      <c r="D165" s="216" t="s">
        <v>182</v>
      </c>
      <c r="E165" s="217" t="s">
        <v>1</v>
      </c>
      <c r="F165" s="218" t="s">
        <v>1</v>
      </c>
      <c r="G165" s="219" t="s">
        <v>1</v>
      </c>
      <c r="H165" s="220"/>
      <c r="I165" s="221"/>
      <c r="J165" s="222">
        <f t="shared" si="5"/>
        <v>0</v>
      </c>
      <c r="K165" s="197"/>
      <c r="L165" s="28"/>
      <c r="M165" s="223" t="s">
        <v>1</v>
      </c>
      <c r="N165" s="224" t="s">
        <v>43</v>
      </c>
      <c r="O165" s="56"/>
      <c r="P165" s="56"/>
      <c r="Q165" s="56"/>
      <c r="R165" s="56"/>
      <c r="S165" s="56"/>
      <c r="T165" s="57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T165" s="14" t="s">
        <v>265</v>
      </c>
      <c r="AU165" s="14" t="s">
        <v>84</v>
      </c>
      <c r="AY165" s="14" t="s">
        <v>265</v>
      </c>
      <c r="BE165" s="99">
        <f t="shared" si="6"/>
        <v>0</v>
      </c>
      <c r="BF165" s="99">
        <f t="shared" si="7"/>
        <v>0</v>
      </c>
      <c r="BG165" s="99">
        <f t="shared" si="8"/>
        <v>0</v>
      </c>
      <c r="BH165" s="99">
        <f t="shared" si="9"/>
        <v>0</v>
      </c>
      <c r="BI165" s="99">
        <f t="shared" si="10"/>
        <v>0</v>
      </c>
      <c r="BJ165" s="14" t="s">
        <v>90</v>
      </c>
      <c r="BK165" s="99">
        <f t="shared" si="11"/>
        <v>0</v>
      </c>
    </row>
    <row r="166" spans="1:63" s="2" customFormat="1" ht="16.350000000000001" customHeight="1">
      <c r="A166" s="245"/>
      <c r="B166" s="27"/>
      <c r="C166" s="216" t="s">
        <v>1</v>
      </c>
      <c r="D166" s="216" t="s">
        <v>182</v>
      </c>
      <c r="E166" s="217" t="s">
        <v>1</v>
      </c>
      <c r="F166" s="218" t="s">
        <v>1</v>
      </c>
      <c r="G166" s="219" t="s">
        <v>1</v>
      </c>
      <c r="H166" s="220"/>
      <c r="I166" s="221"/>
      <c r="J166" s="222">
        <f t="shared" si="5"/>
        <v>0</v>
      </c>
      <c r="K166" s="197"/>
      <c r="L166" s="28"/>
      <c r="M166" s="223" t="s">
        <v>1</v>
      </c>
      <c r="N166" s="224" t="s">
        <v>43</v>
      </c>
      <c r="O166" s="56"/>
      <c r="P166" s="56"/>
      <c r="Q166" s="56"/>
      <c r="R166" s="56"/>
      <c r="S166" s="56"/>
      <c r="T166" s="57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T166" s="14" t="s">
        <v>265</v>
      </c>
      <c r="AU166" s="14" t="s">
        <v>84</v>
      </c>
      <c r="AY166" s="14" t="s">
        <v>265</v>
      </c>
      <c r="BE166" s="99">
        <f t="shared" si="6"/>
        <v>0</v>
      </c>
      <c r="BF166" s="99">
        <f t="shared" si="7"/>
        <v>0</v>
      </c>
      <c r="BG166" s="99">
        <f t="shared" si="8"/>
        <v>0</v>
      </c>
      <c r="BH166" s="99">
        <f t="shared" si="9"/>
        <v>0</v>
      </c>
      <c r="BI166" s="99">
        <f t="shared" si="10"/>
        <v>0</v>
      </c>
      <c r="BJ166" s="14" t="s">
        <v>90</v>
      </c>
      <c r="BK166" s="99">
        <f t="shared" si="11"/>
        <v>0</v>
      </c>
    </row>
    <row r="167" spans="1:63" s="2" customFormat="1" ht="16.350000000000001" customHeight="1">
      <c r="A167" s="245"/>
      <c r="B167" s="27"/>
      <c r="C167" s="216" t="s">
        <v>1</v>
      </c>
      <c r="D167" s="216" t="s">
        <v>182</v>
      </c>
      <c r="E167" s="217" t="s">
        <v>1</v>
      </c>
      <c r="F167" s="218" t="s">
        <v>1</v>
      </c>
      <c r="G167" s="219" t="s">
        <v>1</v>
      </c>
      <c r="H167" s="220"/>
      <c r="I167" s="221"/>
      <c r="J167" s="222">
        <f t="shared" si="5"/>
        <v>0</v>
      </c>
      <c r="K167" s="197"/>
      <c r="L167" s="28"/>
      <c r="M167" s="223" t="s">
        <v>1</v>
      </c>
      <c r="N167" s="224" t="s">
        <v>43</v>
      </c>
      <c r="O167" s="56"/>
      <c r="P167" s="56"/>
      <c r="Q167" s="56"/>
      <c r="R167" s="56"/>
      <c r="S167" s="56"/>
      <c r="T167" s="57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T167" s="14" t="s">
        <v>265</v>
      </c>
      <c r="AU167" s="14" t="s">
        <v>84</v>
      </c>
      <c r="AY167" s="14" t="s">
        <v>265</v>
      </c>
      <c r="BE167" s="99">
        <f t="shared" si="6"/>
        <v>0</v>
      </c>
      <c r="BF167" s="99">
        <f t="shared" si="7"/>
        <v>0</v>
      </c>
      <c r="BG167" s="99">
        <f t="shared" si="8"/>
        <v>0</v>
      </c>
      <c r="BH167" s="99">
        <f t="shared" si="9"/>
        <v>0</v>
      </c>
      <c r="BI167" s="99">
        <f t="shared" si="10"/>
        <v>0</v>
      </c>
      <c r="BJ167" s="14" t="s">
        <v>90</v>
      </c>
      <c r="BK167" s="99">
        <f t="shared" si="11"/>
        <v>0</v>
      </c>
    </row>
    <row r="168" spans="1:63" s="2" customFormat="1" ht="16.350000000000001" customHeight="1">
      <c r="A168" s="245"/>
      <c r="B168" s="27"/>
      <c r="C168" s="216" t="s">
        <v>1</v>
      </c>
      <c r="D168" s="216" t="s">
        <v>182</v>
      </c>
      <c r="E168" s="217" t="s">
        <v>1</v>
      </c>
      <c r="F168" s="218" t="s">
        <v>1</v>
      </c>
      <c r="G168" s="219" t="s">
        <v>1</v>
      </c>
      <c r="H168" s="220"/>
      <c r="I168" s="221"/>
      <c r="J168" s="222">
        <f t="shared" si="5"/>
        <v>0</v>
      </c>
      <c r="K168" s="197"/>
      <c r="L168" s="28"/>
      <c r="M168" s="223" t="s">
        <v>1</v>
      </c>
      <c r="N168" s="224" t="s">
        <v>43</v>
      </c>
      <c r="O168" s="225"/>
      <c r="P168" s="225"/>
      <c r="Q168" s="225"/>
      <c r="R168" s="225"/>
      <c r="S168" s="225"/>
      <c r="T168" s="226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T168" s="14" t="s">
        <v>265</v>
      </c>
      <c r="AU168" s="14" t="s">
        <v>84</v>
      </c>
      <c r="AY168" s="14" t="s">
        <v>265</v>
      </c>
      <c r="BE168" s="99">
        <f t="shared" si="6"/>
        <v>0</v>
      </c>
      <c r="BF168" s="99">
        <f t="shared" si="7"/>
        <v>0</v>
      </c>
      <c r="BG168" s="99">
        <f t="shared" si="8"/>
        <v>0</v>
      </c>
      <c r="BH168" s="99">
        <f t="shared" si="9"/>
        <v>0</v>
      </c>
      <c r="BI168" s="99">
        <f t="shared" si="10"/>
        <v>0</v>
      </c>
      <c r="BJ168" s="14" t="s">
        <v>90</v>
      </c>
      <c r="BK168" s="99">
        <f t="shared" si="11"/>
        <v>0</v>
      </c>
    </row>
    <row r="169" spans="1:63" s="2" customFormat="1" ht="6.95" customHeight="1">
      <c r="A169" s="245"/>
      <c r="B169" s="42"/>
      <c r="C169" s="43"/>
      <c r="D169" s="43"/>
      <c r="E169" s="43"/>
      <c r="F169" s="43"/>
      <c r="G169" s="43"/>
      <c r="H169" s="43"/>
      <c r="I169" s="43"/>
      <c r="J169" s="43"/>
      <c r="K169" s="43"/>
      <c r="L169" s="28"/>
      <c r="M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</row>
  </sheetData>
  <sheetProtection algorithmName="SHA-512" hashValue="3RD72+mr/CpTbOA6gMvoZGeKJkrYmmjfwxP/kJhENm0d91FP3ljo27CYtLvm2fboa3MU54fCTkG+xUjmgveuvw==" saltValue="Lc4SNJX+AR48id3g0iFN3evPmwfl5kn8v3CILgs5O4MLKnrPGaB0mLYeg+7GOugj6vKWYXYFzlhJgjFpqEcxhg==" spinCount="100000" sheet="1" objects="1" scenarios="1" formatColumns="0" formatRows="0" autoFilter="0"/>
  <autoFilter ref="C135:K168" xr:uid="{00000000-0009-0000-0000-00000C000000}"/>
  <mergeCells count="17">
    <mergeCell ref="E11:H11"/>
    <mergeCell ref="E20:H20"/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</mergeCells>
  <dataValidations count="2">
    <dataValidation type="list" allowBlank="1" showInputMessage="1" showErrorMessage="1" error="Povolené sú hodnoty K, M." sqref="D149:D169" xr:uid="{00000000-0002-0000-0C00-000000000000}">
      <formula1>"K, M"</formula1>
    </dataValidation>
    <dataValidation type="list" allowBlank="1" showInputMessage="1" showErrorMessage="1" error="Povolené sú hodnoty základná, znížená, nulová." sqref="N149:N169" xr:uid="{00000000-0002-0000-0C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200"/>
  <sheetViews>
    <sheetView showGridLines="0" workbookViewId="0">
      <selection activeCell="I170" sqref="I17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4" t="s">
        <v>126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7"/>
      <c r="AT3" s="14" t="s">
        <v>77</v>
      </c>
    </row>
    <row r="4" spans="1:46" s="1" customFormat="1" ht="24.95" customHeight="1">
      <c r="B4" s="17"/>
      <c r="D4" s="106" t="s">
        <v>138</v>
      </c>
      <c r="L4" s="17"/>
      <c r="M4" s="107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4" t="s">
        <v>15</v>
      </c>
      <c r="L6" s="17"/>
    </row>
    <row r="7" spans="1:46" s="1" customFormat="1" ht="16.5" customHeight="1">
      <c r="B7" s="17"/>
      <c r="E7" s="304" t="str">
        <f>'Rekapitulácia stavby'!K6</f>
        <v>Park Dunajská - Bratislava ( rev. 1 )</v>
      </c>
      <c r="F7" s="305"/>
      <c r="G7" s="305"/>
      <c r="H7" s="305"/>
      <c r="L7" s="17"/>
    </row>
    <row r="8" spans="1:46" s="1" customFormat="1" ht="12" customHeight="1">
      <c r="B8" s="17"/>
      <c r="D8" s="244" t="s">
        <v>139</v>
      </c>
      <c r="L8" s="17"/>
    </row>
    <row r="9" spans="1:46" s="2" customFormat="1" ht="16.5" customHeight="1">
      <c r="A9" s="245"/>
      <c r="B9" s="28"/>
      <c r="C9" s="245"/>
      <c r="D9" s="245"/>
      <c r="E9" s="304" t="s">
        <v>971</v>
      </c>
      <c r="F9" s="306"/>
      <c r="G9" s="306"/>
      <c r="H9" s="306"/>
      <c r="I9" s="245"/>
      <c r="J9" s="245"/>
      <c r="K9" s="245"/>
      <c r="L9" s="39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</row>
    <row r="10" spans="1:46" s="2" customFormat="1" ht="12" customHeight="1">
      <c r="A10" s="245"/>
      <c r="B10" s="28"/>
      <c r="C10" s="245"/>
      <c r="D10" s="244" t="s">
        <v>141</v>
      </c>
      <c r="E10" s="245"/>
      <c r="F10" s="245"/>
      <c r="G10" s="245"/>
      <c r="H10" s="245"/>
      <c r="I10" s="245"/>
      <c r="J10" s="245"/>
      <c r="K10" s="245"/>
      <c r="L10" s="39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</row>
    <row r="11" spans="1:46" s="2" customFormat="1" ht="16.5" customHeight="1">
      <c r="A11" s="245"/>
      <c r="B11" s="28"/>
      <c r="C11" s="245"/>
      <c r="D11" s="245"/>
      <c r="E11" s="307" t="s">
        <v>369</v>
      </c>
      <c r="F11" s="306"/>
      <c r="G11" s="306"/>
      <c r="H11" s="306"/>
      <c r="I11" s="245"/>
      <c r="J11" s="245"/>
      <c r="K11" s="245"/>
      <c r="L11" s="39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</row>
    <row r="12" spans="1:46" s="2" customFormat="1">
      <c r="A12" s="245"/>
      <c r="B12" s="28"/>
      <c r="C12" s="245"/>
      <c r="D12" s="245"/>
      <c r="E12" s="245"/>
      <c r="F12" s="245"/>
      <c r="G12" s="245"/>
      <c r="H12" s="245"/>
      <c r="I12" s="245"/>
      <c r="J12" s="245"/>
      <c r="K12" s="245"/>
      <c r="L12" s="39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</row>
    <row r="13" spans="1:46" s="2" customFormat="1" ht="12" customHeight="1">
      <c r="A13" s="245"/>
      <c r="B13" s="28"/>
      <c r="C13" s="245"/>
      <c r="D13" s="244" t="s">
        <v>17</v>
      </c>
      <c r="E13" s="245"/>
      <c r="F13" s="247" t="s">
        <v>1</v>
      </c>
      <c r="G13" s="245"/>
      <c r="H13" s="245"/>
      <c r="I13" s="244" t="s">
        <v>18</v>
      </c>
      <c r="J13" s="247" t="s">
        <v>1</v>
      </c>
      <c r="K13" s="245"/>
      <c r="L13" s="39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</row>
    <row r="14" spans="1:46" s="2" customFormat="1" ht="12" customHeight="1">
      <c r="A14" s="245"/>
      <c r="B14" s="28"/>
      <c r="C14" s="245"/>
      <c r="D14" s="244" t="s">
        <v>19</v>
      </c>
      <c r="E14" s="245"/>
      <c r="F14" s="247" t="s">
        <v>20</v>
      </c>
      <c r="G14" s="245"/>
      <c r="H14" s="245"/>
      <c r="I14" s="244" t="s">
        <v>21</v>
      </c>
      <c r="J14" s="108" t="str">
        <f>'Rekapitulácia stavby'!AN8</f>
        <v>8. 11. 2020</v>
      </c>
      <c r="K14" s="245"/>
      <c r="L14" s="39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</row>
    <row r="15" spans="1:46" s="2" customFormat="1" ht="10.9" customHeight="1">
      <c r="A15" s="245"/>
      <c r="B15" s="28"/>
      <c r="C15" s="245"/>
      <c r="D15" s="245"/>
      <c r="E15" s="245"/>
      <c r="F15" s="245"/>
      <c r="G15" s="245"/>
      <c r="H15" s="245"/>
      <c r="I15" s="245"/>
      <c r="J15" s="245"/>
      <c r="K15" s="245"/>
      <c r="L15" s="39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</row>
    <row r="16" spans="1:46" s="2" customFormat="1" ht="12" customHeight="1">
      <c r="A16" s="245"/>
      <c r="B16" s="28"/>
      <c r="C16" s="245"/>
      <c r="D16" s="244" t="s">
        <v>23</v>
      </c>
      <c r="E16" s="245"/>
      <c r="F16" s="245"/>
      <c r="G16" s="245"/>
      <c r="H16" s="245"/>
      <c r="I16" s="244" t="s">
        <v>24</v>
      </c>
      <c r="J16" s="247" t="s">
        <v>1</v>
      </c>
      <c r="K16" s="245"/>
      <c r="L16" s="39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</row>
    <row r="17" spans="1:31" s="2" customFormat="1" ht="18" customHeight="1">
      <c r="A17" s="245"/>
      <c r="B17" s="28"/>
      <c r="C17" s="245"/>
      <c r="D17" s="245"/>
      <c r="E17" s="247" t="s">
        <v>25</v>
      </c>
      <c r="F17" s="245"/>
      <c r="G17" s="245"/>
      <c r="H17" s="245"/>
      <c r="I17" s="244" t="s">
        <v>26</v>
      </c>
      <c r="J17" s="247" t="s">
        <v>1</v>
      </c>
      <c r="K17" s="245"/>
      <c r="L17" s="39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1" s="2" customFormat="1" ht="6.95" customHeight="1">
      <c r="A18" s="245"/>
      <c r="B18" s="28"/>
      <c r="C18" s="245"/>
      <c r="D18" s="245"/>
      <c r="E18" s="245"/>
      <c r="F18" s="245"/>
      <c r="G18" s="245"/>
      <c r="H18" s="245"/>
      <c r="I18" s="245"/>
      <c r="J18" s="245"/>
      <c r="K18" s="245"/>
      <c r="L18" s="39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</row>
    <row r="19" spans="1:31" s="2" customFormat="1" ht="12" customHeight="1">
      <c r="A19" s="245"/>
      <c r="B19" s="28"/>
      <c r="C19" s="245"/>
      <c r="D19" s="244" t="s">
        <v>27</v>
      </c>
      <c r="E19" s="245"/>
      <c r="F19" s="245"/>
      <c r="G19" s="245"/>
      <c r="H19" s="245"/>
      <c r="I19" s="244" t="s">
        <v>24</v>
      </c>
      <c r="J19" s="246" t="str">
        <f>'Rekapitulácia stavby'!AN13</f>
        <v>Vyplň údaj</v>
      </c>
      <c r="K19" s="245"/>
      <c r="L19" s="39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</row>
    <row r="20" spans="1:31" s="2" customFormat="1" ht="18" customHeight="1">
      <c r="A20" s="245"/>
      <c r="B20" s="28"/>
      <c r="C20" s="245"/>
      <c r="D20" s="245"/>
      <c r="E20" s="298" t="str">
        <f>'Rekapitulácia stavby'!E14</f>
        <v>Vyplň údaj</v>
      </c>
      <c r="F20" s="299"/>
      <c r="G20" s="299"/>
      <c r="H20" s="299"/>
      <c r="I20" s="244" t="s">
        <v>26</v>
      </c>
      <c r="J20" s="246" t="str">
        <f>'Rekapitulácia stavby'!AN14</f>
        <v>Vyplň údaj</v>
      </c>
      <c r="K20" s="245"/>
      <c r="L20" s="39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</row>
    <row r="21" spans="1:31" s="2" customFormat="1" ht="6.95" customHeight="1">
      <c r="A21" s="245"/>
      <c r="B21" s="28"/>
      <c r="C21" s="245"/>
      <c r="D21" s="245"/>
      <c r="E21" s="245"/>
      <c r="F21" s="245"/>
      <c r="G21" s="245"/>
      <c r="H21" s="245"/>
      <c r="I21" s="245"/>
      <c r="J21" s="245"/>
      <c r="K21" s="245"/>
      <c r="L21" s="39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</row>
    <row r="22" spans="1:31" s="2" customFormat="1" ht="12" customHeight="1">
      <c r="A22" s="245"/>
      <c r="B22" s="28"/>
      <c r="C22" s="245"/>
      <c r="D22" s="244" t="s">
        <v>29</v>
      </c>
      <c r="E22" s="245"/>
      <c r="F22" s="245"/>
      <c r="G22" s="245"/>
      <c r="H22" s="245"/>
      <c r="I22" s="244" t="s">
        <v>24</v>
      </c>
      <c r="J22" s="247" t="s">
        <v>1</v>
      </c>
      <c r="K22" s="245"/>
      <c r="L22" s="39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</row>
    <row r="23" spans="1:31" s="2" customFormat="1" ht="18" customHeight="1">
      <c r="A23" s="245"/>
      <c r="B23" s="28"/>
      <c r="C23" s="245"/>
      <c r="D23" s="245"/>
      <c r="E23" s="247" t="s">
        <v>30</v>
      </c>
      <c r="F23" s="245"/>
      <c r="G23" s="245"/>
      <c r="H23" s="245"/>
      <c r="I23" s="244" t="s">
        <v>26</v>
      </c>
      <c r="J23" s="247" t="s">
        <v>1</v>
      </c>
      <c r="K23" s="245"/>
      <c r="L23" s="39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</row>
    <row r="24" spans="1:31" s="2" customFormat="1" ht="6.95" customHeight="1">
      <c r="A24" s="245"/>
      <c r="B24" s="28"/>
      <c r="C24" s="245"/>
      <c r="D24" s="245"/>
      <c r="E24" s="245"/>
      <c r="F24" s="245"/>
      <c r="G24" s="245"/>
      <c r="H24" s="245"/>
      <c r="I24" s="245"/>
      <c r="J24" s="245"/>
      <c r="K24" s="245"/>
      <c r="L24" s="39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</row>
    <row r="25" spans="1:31" s="2" customFormat="1" ht="12" customHeight="1">
      <c r="A25" s="245"/>
      <c r="B25" s="28"/>
      <c r="C25" s="245"/>
      <c r="D25" s="244" t="s">
        <v>32</v>
      </c>
      <c r="E25" s="245"/>
      <c r="F25" s="245"/>
      <c r="G25" s="245"/>
      <c r="H25" s="245"/>
      <c r="I25" s="244" t="s">
        <v>24</v>
      </c>
      <c r="J25" s="247" t="s">
        <v>1</v>
      </c>
      <c r="K25" s="245"/>
      <c r="L25" s="39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</row>
    <row r="26" spans="1:31" s="2" customFormat="1" ht="18" customHeight="1">
      <c r="A26" s="245"/>
      <c r="B26" s="28"/>
      <c r="C26" s="245"/>
      <c r="D26" s="245"/>
      <c r="E26" s="247" t="s">
        <v>33</v>
      </c>
      <c r="F26" s="245"/>
      <c r="G26" s="245"/>
      <c r="H26" s="245"/>
      <c r="I26" s="244" t="s">
        <v>26</v>
      </c>
      <c r="J26" s="247" t="s">
        <v>1</v>
      </c>
      <c r="K26" s="245"/>
      <c r="L26" s="39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</row>
    <row r="27" spans="1:31" s="2" customFormat="1" ht="6.95" customHeight="1">
      <c r="A27" s="245"/>
      <c r="B27" s="28"/>
      <c r="C27" s="245"/>
      <c r="D27" s="245"/>
      <c r="E27" s="245"/>
      <c r="F27" s="245"/>
      <c r="G27" s="245"/>
      <c r="H27" s="245"/>
      <c r="I27" s="245"/>
      <c r="J27" s="245"/>
      <c r="K27" s="245"/>
      <c r="L27" s="39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</row>
    <row r="28" spans="1:31" s="2" customFormat="1" ht="12" customHeight="1">
      <c r="A28" s="245"/>
      <c r="B28" s="28"/>
      <c r="C28" s="245"/>
      <c r="D28" s="244" t="s">
        <v>34</v>
      </c>
      <c r="E28" s="245"/>
      <c r="F28" s="245"/>
      <c r="G28" s="245"/>
      <c r="H28" s="245"/>
      <c r="I28" s="245"/>
      <c r="J28" s="245"/>
      <c r="K28" s="245"/>
      <c r="L28" s="39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</row>
    <row r="29" spans="1:31" s="8" customFormat="1" ht="16.5" customHeight="1">
      <c r="A29" s="109"/>
      <c r="B29" s="110"/>
      <c r="C29" s="109"/>
      <c r="D29" s="109"/>
      <c r="E29" s="300" t="s">
        <v>1</v>
      </c>
      <c r="F29" s="300"/>
      <c r="G29" s="300"/>
      <c r="H29" s="300"/>
      <c r="I29" s="109"/>
      <c r="J29" s="109"/>
      <c r="K29" s="109"/>
      <c r="L29" s="111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</row>
    <row r="30" spans="1:31" s="2" customFormat="1" ht="6.95" customHeight="1">
      <c r="A30" s="245"/>
      <c r="B30" s="28"/>
      <c r="C30" s="245"/>
      <c r="D30" s="245"/>
      <c r="E30" s="245"/>
      <c r="F30" s="245"/>
      <c r="G30" s="245"/>
      <c r="H30" s="245"/>
      <c r="I30" s="245"/>
      <c r="J30" s="245"/>
      <c r="K30" s="245"/>
      <c r="L30" s="39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</row>
    <row r="31" spans="1:31" s="2" customFormat="1" ht="6.95" customHeight="1">
      <c r="A31" s="245"/>
      <c r="B31" s="28"/>
      <c r="C31" s="245"/>
      <c r="D31" s="112"/>
      <c r="E31" s="112"/>
      <c r="F31" s="112"/>
      <c r="G31" s="112"/>
      <c r="H31" s="112"/>
      <c r="I31" s="112"/>
      <c r="J31" s="112"/>
      <c r="K31" s="112"/>
      <c r="L31" s="39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</row>
    <row r="32" spans="1:31" s="2" customFormat="1" ht="14.45" customHeight="1">
      <c r="A32" s="245"/>
      <c r="B32" s="28"/>
      <c r="C32" s="245"/>
      <c r="D32" s="247" t="s">
        <v>143</v>
      </c>
      <c r="E32" s="245"/>
      <c r="F32" s="245"/>
      <c r="G32" s="245"/>
      <c r="H32" s="245"/>
      <c r="I32" s="245"/>
      <c r="J32" s="113">
        <f>J98</f>
        <v>0</v>
      </c>
      <c r="K32" s="245"/>
      <c r="L32" s="39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</row>
    <row r="33" spans="1:31" s="2" customFormat="1" ht="14.45" customHeight="1">
      <c r="A33" s="245"/>
      <c r="B33" s="28"/>
      <c r="C33" s="245"/>
      <c r="D33" s="114" t="s">
        <v>132</v>
      </c>
      <c r="E33" s="245"/>
      <c r="F33" s="245"/>
      <c r="G33" s="245"/>
      <c r="H33" s="245"/>
      <c r="I33" s="245"/>
      <c r="J33" s="113">
        <f>J106</f>
        <v>0</v>
      </c>
      <c r="K33" s="245"/>
      <c r="L33" s="39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</row>
    <row r="34" spans="1:31" s="2" customFormat="1" ht="25.35" customHeight="1">
      <c r="A34" s="245"/>
      <c r="B34" s="28"/>
      <c r="C34" s="245"/>
      <c r="D34" s="115" t="s">
        <v>37</v>
      </c>
      <c r="E34" s="245"/>
      <c r="F34" s="245"/>
      <c r="G34" s="245"/>
      <c r="H34" s="245"/>
      <c r="I34" s="245"/>
      <c r="J34" s="116">
        <f>ROUND(J32 + J33, 2)</f>
        <v>0</v>
      </c>
      <c r="K34" s="245"/>
      <c r="L34" s="39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</row>
    <row r="35" spans="1:31" s="2" customFormat="1" ht="6.95" customHeight="1">
      <c r="A35" s="245"/>
      <c r="B35" s="28"/>
      <c r="C35" s="245"/>
      <c r="D35" s="112"/>
      <c r="E35" s="112"/>
      <c r="F35" s="112"/>
      <c r="G35" s="112"/>
      <c r="H35" s="112"/>
      <c r="I35" s="112"/>
      <c r="J35" s="112"/>
      <c r="K35" s="112"/>
      <c r="L35" s="39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</row>
    <row r="36" spans="1:31" s="2" customFormat="1" ht="14.45" customHeight="1">
      <c r="A36" s="245"/>
      <c r="B36" s="28"/>
      <c r="C36" s="245"/>
      <c r="D36" s="245"/>
      <c r="E36" s="245"/>
      <c r="F36" s="117" t="s">
        <v>39</v>
      </c>
      <c r="G36" s="245"/>
      <c r="H36" s="245"/>
      <c r="I36" s="117" t="s">
        <v>38</v>
      </c>
      <c r="J36" s="117" t="s">
        <v>40</v>
      </c>
      <c r="K36" s="245"/>
      <c r="L36" s="39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</row>
    <row r="37" spans="1:31" s="2" customFormat="1" ht="14.45" customHeight="1">
      <c r="A37" s="245"/>
      <c r="B37" s="28"/>
      <c r="C37" s="245"/>
      <c r="D37" s="118" t="s">
        <v>41</v>
      </c>
      <c r="E37" s="244" t="s">
        <v>42</v>
      </c>
      <c r="F37" s="119">
        <f>ROUND((ROUND((SUM(BE106:BE113) + SUM(BE135:BE178)),  2) + SUM(BE180:BE199)), 2)</f>
        <v>0</v>
      </c>
      <c r="G37" s="245"/>
      <c r="H37" s="245"/>
      <c r="I37" s="120">
        <v>0.2</v>
      </c>
      <c r="J37" s="119">
        <f>ROUND((ROUND(((SUM(BE106:BE113) + SUM(BE135:BE178))*I37),  2) + (SUM(BE180:BE199)*I37)), 2)</f>
        <v>0</v>
      </c>
      <c r="K37" s="245"/>
      <c r="L37" s="39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</row>
    <row r="38" spans="1:31" s="2" customFormat="1" ht="14.45" customHeight="1">
      <c r="A38" s="245"/>
      <c r="B38" s="28"/>
      <c r="C38" s="245"/>
      <c r="D38" s="245"/>
      <c r="E38" s="244" t="s">
        <v>43</v>
      </c>
      <c r="F38" s="119">
        <f>ROUND((ROUND((SUM(BF106:BF113) + SUM(BF135:BF178)),  2) + SUM(BF180:BF199)), 2)</f>
        <v>0</v>
      </c>
      <c r="G38" s="245"/>
      <c r="H38" s="245"/>
      <c r="I38" s="120">
        <v>0.2</v>
      </c>
      <c r="J38" s="119">
        <f>ROUND((ROUND(((SUM(BF106:BF113) + SUM(BF135:BF178))*I38),  2) + (SUM(BF180:BF199)*I38)), 2)</f>
        <v>0</v>
      </c>
      <c r="K38" s="245"/>
      <c r="L38" s="39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</row>
    <row r="39" spans="1:31" s="2" customFormat="1" ht="14.45" hidden="1" customHeight="1">
      <c r="A39" s="245"/>
      <c r="B39" s="28"/>
      <c r="C39" s="245"/>
      <c r="D39" s="245"/>
      <c r="E39" s="244" t="s">
        <v>44</v>
      </c>
      <c r="F39" s="119">
        <f>ROUND((ROUND((SUM(BG106:BG113) + SUM(BG135:BG178)),  2) + SUM(BG180:BG199)), 2)</f>
        <v>0</v>
      </c>
      <c r="G39" s="245"/>
      <c r="H39" s="245"/>
      <c r="I39" s="120">
        <v>0.2</v>
      </c>
      <c r="J39" s="119">
        <f>0</f>
        <v>0</v>
      </c>
      <c r="K39" s="245"/>
      <c r="L39" s="39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</row>
    <row r="40" spans="1:31" s="2" customFormat="1" ht="14.45" hidden="1" customHeight="1">
      <c r="A40" s="245"/>
      <c r="B40" s="28"/>
      <c r="C40" s="245"/>
      <c r="D40" s="245"/>
      <c r="E40" s="244" t="s">
        <v>45</v>
      </c>
      <c r="F40" s="119">
        <f>ROUND((ROUND((SUM(BH106:BH113) + SUM(BH135:BH178)),  2) + SUM(BH180:BH199)), 2)</f>
        <v>0</v>
      </c>
      <c r="G40" s="245"/>
      <c r="H40" s="245"/>
      <c r="I40" s="120">
        <v>0.2</v>
      </c>
      <c r="J40" s="119">
        <f>0</f>
        <v>0</v>
      </c>
      <c r="K40" s="245"/>
      <c r="L40" s="39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</row>
    <row r="41" spans="1:31" s="2" customFormat="1" ht="14.45" hidden="1" customHeight="1">
      <c r="A41" s="245"/>
      <c r="B41" s="28"/>
      <c r="C41" s="245"/>
      <c r="D41" s="245"/>
      <c r="E41" s="244" t="s">
        <v>46</v>
      </c>
      <c r="F41" s="119">
        <f>ROUND((ROUND((SUM(BI106:BI113) + SUM(BI135:BI178)),  2) + SUM(BI180:BI199)), 2)</f>
        <v>0</v>
      </c>
      <c r="G41" s="245"/>
      <c r="H41" s="245"/>
      <c r="I41" s="120">
        <v>0</v>
      </c>
      <c r="J41" s="119">
        <f>0</f>
        <v>0</v>
      </c>
      <c r="K41" s="245"/>
      <c r="L41" s="39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</row>
    <row r="42" spans="1:31" s="2" customFormat="1" ht="6.95" customHeight="1">
      <c r="A42" s="245"/>
      <c r="B42" s="28"/>
      <c r="C42" s="245"/>
      <c r="D42" s="245"/>
      <c r="E42" s="245"/>
      <c r="F42" s="245"/>
      <c r="G42" s="245"/>
      <c r="H42" s="245"/>
      <c r="I42" s="245"/>
      <c r="J42" s="245"/>
      <c r="K42" s="245"/>
      <c r="L42" s="39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</row>
    <row r="43" spans="1:31" s="2" customFormat="1" ht="25.35" customHeight="1">
      <c r="A43" s="245"/>
      <c r="B43" s="28"/>
      <c r="C43" s="121"/>
      <c r="D43" s="122" t="s">
        <v>47</v>
      </c>
      <c r="E43" s="123"/>
      <c r="F43" s="123"/>
      <c r="G43" s="124" t="s">
        <v>48</v>
      </c>
      <c r="H43" s="125" t="s">
        <v>49</v>
      </c>
      <c r="I43" s="123"/>
      <c r="J43" s="126">
        <f>SUM(J34:J41)</f>
        <v>0</v>
      </c>
      <c r="K43" s="127"/>
      <c r="L43" s="39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</row>
    <row r="44" spans="1:31" s="2" customFormat="1" ht="14.45" customHeight="1">
      <c r="A44" s="245"/>
      <c r="B44" s="28"/>
      <c r="C44" s="245"/>
      <c r="D44" s="245"/>
      <c r="E44" s="245"/>
      <c r="F44" s="245"/>
      <c r="G44" s="245"/>
      <c r="H44" s="245"/>
      <c r="I44" s="245"/>
      <c r="J44" s="245"/>
      <c r="K44" s="245"/>
      <c r="L44" s="39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128" t="s">
        <v>50</v>
      </c>
      <c r="E50" s="129"/>
      <c r="F50" s="129"/>
      <c r="G50" s="128" t="s">
        <v>51</v>
      </c>
      <c r="H50" s="129"/>
      <c r="I50" s="129"/>
      <c r="J50" s="129"/>
      <c r="K50" s="129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45"/>
      <c r="B61" s="28"/>
      <c r="C61" s="245"/>
      <c r="D61" s="130" t="s">
        <v>52</v>
      </c>
      <c r="E61" s="131"/>
      <c r="F61" s="132" t="s">
        <v>53</v>
      </c>
      <c r="G61" s="130" t="s">
        <v>52</v>
      </c>
      <c r="H61" s="131"/>
      <c r="I61" s="131"/>
      <c r="J61" s="133" t="s">
        <v>53</v>
      </c>
      <c r="K61" s="131"/>
      <c r="L61" s="39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45"/>
      <c r="B65" s="28"/>
      <c r="C65" s="245"/>
      <c r="D65" s="128" t="s">
        <v>54</v>
      </c>
      <c r="E65" s="134"/>
      <c r="F65" s="134"/>
      <c r="G65" s="128" t="s">
        <v>55</v>
      </c>
      <c r="H65" s="134"/>
      <c r="I65" s="134"/>
      <c r="J65" s="134"/>
      <c r="K65" s="134"/>
      <c r="L65" s="39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45"/>
      <c r="B76" s="28"/>
      <c r="C76" s="245"/>
      <c r="D76" s="130" t="s">
        <v>52</v>
      </c>
      <c r="E76" s="131"/>
      <c r="F76" s="132" t="s">
        <v>53</v>
      </c>
      <c r="G76" s="130" t="s">
        <v>52</v>
      </c>
      <c r="H76" s="131"/>
      <c r="I76" s="131"/>
      <c r="J76" s="133" t="s">
        <v>53</v>
      </c>
      <c r="K76" s="131"/>
      <c r="L76" s="39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</row>
    <row r="77" spans="1:31" s="2" customFormat="1" ht="14.45" customHeight="1">
      <c r="A77" s="245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39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</row>
    <row r="81" spans="1:31" s="2" customFormat="1" ht="6.95" customHeight="1">
      <c r="A81" s="245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39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</row>
    <row r="82" spans="1:31" s="2" customFormat="1" ht="24.95" customHeight="1">
      <c r="A82" s="245"/>
      <c r="B82" s="27"/>
      <c r="C82" s="20" t="s">
        <v>144</v>
      </c>
      <c r="D82" s="242"/>
      <c r="E82" s="242"/>
      <c r="F82" s="242"/>
      <c r="G82" s="242"/>
      <c r="H82" s="242"/>
      <c r="I82" s="242"/>
      <c r="J82" s="242"/>
      <c r="K82" s="242"/>
      <c r="L82" s="39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</row>
    <row r="83" spans="1:31" s="2" customFormat="1" ht="6.95" customHeight="1">
      <c r="A83" s="245"/>
      <c r="B83" s="27"/>
      <c r="C83" s="242"/>
      <c r="D83" s="242"/>
      <c r="E83" s="242"/>
      <c r="F83" s="242"/>
      <c r="G83" s="242"/>
      <c r="H83" s="242"/>
      <c r="I83" s="242"/>
      <c r="J83" s="242"/>
      <c r="K83" s="242"/>
      <c r="L83" s="39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</row>
    <row r="84" spans="1:31" s="2" customFormat="1" ht="12" customHeight="1">
      <c r="A84" s="245"/>
      <c r="B84" s="27"/>
      <c r="C84" s="243" t="s">
        <v>15</v>
      </c>
      <c r="D84" s="242"/>
      <c r="E84" s="242"/>
      <c r="F84" s="242"/>
      <c r="G84" s="242"/>
      <c r="H84" s="242"/>
      <c r="I84" s="242"/>
      <c r="J84" s="242"/>
      <c r="K84" s="242"/>
      <c r="L84" s="39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</row>
    <row r="85" spans="1:31" s="2" customFormat="1" ht="16.5" customHeight="1">
      <c r="A85" s="245"/>
      <c r="B85" s="27"/>
      <c r="C85" s="242"/>
      <c r="D85" s="242"/>
      <c r="E85" s="302" t="str">
        <f>E7</f>
        <v>Park Dunajská - Bratislava ( rev. 1 )</v>
      </c>
      <c r="F85" s="303"/>
      <c r="G85" s="303"/>
      <c r="H85" s="303"/>
      <c r="I85" s="242"/>
      <c r="J85" s="242"/>
      <c r="K85" s="242"/>
      <c r="L85" s="39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</row>
    <row r="86" spans="1:31" s="1" customFormat="1" ht="12" customHeight="1">
      <c r="B86" s="18"/>
      <c r="C86" s="243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245"/>
      <c r="B87" s="27"/>
      <c r="C87" s="242"/>
      <c r="D87" s="242"/>
      <c r="E87" s="302" t="s">
        <v>971</v>
      </c>
      <c r="F87" s="301"/>
      <c r="G87" s="301"/>
      <c r="H87" s="301"/>
      <c r="I87" s="242"/>
      <c r="J87" s="242"/>
      <c r="K87" s="242"/>
      <c r="L87" s="39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</row>
    <row r="88" spans="1:31" s="2" customFormat="1" ht="12" customHeight="1">
      <c r="A88" s="245"/>
      <c r="B88" s="27"/>
      <c r="C88" s="243" t="s">
        <v>141</v>
      </c>
      <c r="D88" s="242"/>
      <c r="E88" s="242"/>
      <c r="F88" s="242"/>
      <c r="G88" s="242"/>
      <c r="H88" s="242"/>
      <c r="I88" s="242"/>
      <c r="J88" s="242"/>
      <c r="K88" s="242"/>
      <c r="L88" s="39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</row>
    <row r="89" spans="1:31" s="2" customFormat="1" ht="16.5" customHeight="1">
      <c r="A89" s="245"/>
      <c r="B89" s="27"/>
      <c r="C89" s="242"/>
      <c r="D89" s="242"/>
      <c r="E89" s="279" t="str">
        <f>E11</f>
        <v>SO-03 - Sadové úpravy</v>
      </c>
      <c r="F89" s="301"/>
      <c r="G89" s="301"/>
      <c r="H89" s="301"/>
      <c r="I89" s="242"/>
      <c r="J89" s="242"/>
      <c r="K89" s="242"/>
      <c r="L89" s="39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</row>
    <row r="90" spans="1:31" s="2" customFormat="1" ht="6.95" customHeight="1">
      <c r="A90" s="245"/>
      <c r="B90" s="27"/>
      <c r="C90" s="242"/>
      <c r="D90" s="242"/>
      <c r="E90" s="242"/>
      <c r="F90" s="242"/>
      <c r="G90" s="242"/>
      <c r="H90" s="242"/>
      <c r="I90" s="242"/>
      <c r="J90" s="242"/>
      <c r="K90" s="242"/>
      <c r="L90" s="39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</row>
    <row r="91" spans="1:31" s="2" customFormat="1" ht="12" customHeight="1">
      <c r="A91" s="245"/>
      <c r="B91" s="27"/>
      <c r="C91" s="243" t="s">
        <v>19</v>
      </c>
      <c r="D91" s="242"/>
      <c r="E91" s="242"/>
      <c r="F91" s="237" t="str">
        <f>F14</f>
        <v>k. ú. Staré Mesto, 8667/2</v>
      </c>
      <c r="G91" s="242"/>
      <c r="H91" s="242"/>
      <c r="I91" s="243" t="s">
        <v>21</v>
      </c>
      <c r="J91" s="235" t="str">
        <f>IF(J14="","",J14)</f>
        <v>8. 11. 2020</v>
      </c>
      <c r="K91" s="242"/>
      <c r="L91" s="39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</row>
    <row r="92" spans="1:31" s="2" customFormat="1" ht="6.95" customHeight="1">
      <c r="A92" s="245"/>
      <c r="B92" s="27"/>
      <c r="C92" s="242"/>
      <c r="D92" s="242"/>
      <c r="E92" s="242"/>
      <c r="F92" s="242"/>
      <c r="G92" s="242"/>
      <c r="H92" s="242"/>
      <c r="I92" s="242"/>
      <c r="J92" s="242"/>
      <c r="K92" s="242"/>
      <c r="L92" s="39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</row>
    <row r="93" spans="1:31" s="2" customFormat="1" ht="40.15" customHeight="1">
      <c r="A93" s="245"/>
      <c r="B93" s="27"/>
      <c r="C93" s="243" t="s">
        <v>23</v>
      </c>
      <c r="D93" s="242"/>
      <c r="E93" s="242"/>
      <c r="F93" s="237" t="str">
        <f>E17</f>
        <v>Hlavné mesto Slovenskej republiky Bratislava</v>
      </c>
      <c r="G93" s="242"/>
      <c r="H93" s="242"/>
      <c r="I93" s="243" t="s">
        <v>29</v>
      </c>
      <c r="J93" s="239" t="str">
        <f>E23</f>
        <v>Guldan Architects - Ing. Eugen Guldan, PhD.</v>
      </c>
      <c r="K93" s="242"/>
      <c r="L93" s="39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</row>
    <row r="94" spans="1:31" s="2" customFormat="1" ht="15.2" customHeight="1">
      <c r="A94" s="245"/>
      <c r="B94" s="27"/>
      <c r="C94" s="243" t="s">
        <v>27</v>
      </c>
      <c r="D94" s="242"/>
      <c r="E94" s="242"/>
      <c r="F94" s="237" t="str">
        <f>IF(E20="","",E20)</f>
        <v>Vyplň údaj</v>
      </c>
      <c r="G94" s="242"/>
      <c r="H94" s="242"/>
      <c r="I94" s="243" t="s">
        <v>32</v>
      </c>
      <c r="J94" s="239" t="str">
        <f>E26</f>
        <v>Ing. Hornok</v>
      </c>
      <c r="K94" s="242"/>
      <c r="L94" s="39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</row>
    <row r="95" spans="1:31" s="2" customFormat="1" ht="10.35" customHeight="1">
      <c r="A95" s="245"/>
      <c r="B95" s="27"/>
      <c r="C95" s="242"/>
      <c r="D95" s="242"/>
      <c r="E95" s="242"/>
      <c r="F95" s="242"/>
      <c r="G95" s="242"/>
      <c r="H95" s="242"/>
      <c r="I95" s="242"/>
      <c r="J95" s="242"/>
      <c r="K95" s="242"/>
      <c r="L95" s="39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</row>
    <row r="96" spans="1:31" s="2" customFormat="1" ht="29.25" customHeight="1">
      <c r="A96" s="245"/>
      <c r="B96" s="27"/>
      <c r="C96" s="139" t="s">
        <v>145</v>
      </c>
      <c r="D96" s="103"/>
      <c r="E96" s="103"/>
      <c r="F96" s="103"/>
      <c r="G96" s="103"/>
      <c r="H96" s="103"/>
      <c r="I96" s="103"/>
      <c r="J96" s="140" t="s">
        <v>146</v>
      </c>
      <c r="K96" s="103"/>
      <c r="L96" s="39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</row>
    <row r="97" spans="1:65" s="2" customFormat="1" ht="10.35" customHeight="1">
      <c r="A97" s="245"/>
      <c r="B97" s="27"/>
      <c r="C97" s="242"/>
      <c r="D97" s="242"/>
      <c r="E97" s="242"/>
      <c r="F97" s="242"/>
      <c r="G97" s="242"/>
      <c r="H97" s="242"/>
      <c r="I97" s="242"/>
      <c r="J97" s="242"/>
      <c r="K97" s="242"/>
      <c r="L97" s="39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</row>
    <row r="98" spans="1:65" s="2" customFormat="1" ht="22.9" customHeight="1">
      <c r="A98" s="245"/>
      <c r="B98" s="27"/>
      <c r="C98" s="141" t="s">
        <v>147</v>
      </c>
      <c r="D98" s="242"/>
      <c r="E98" s="242"/>
      <c r="F98" s="242"/>
      <c r="G98" s="242"/>
      <c r="H98" s="242"/>
      <c r="I98" s="242"/>
      <c r="J98" s="230">
        <f>J135</f>
        <v>0</v>
      </c>
      <c r="K98" s="242"/>
      <c r="L98" s="39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U98" s="14" t="s">
        <v>148</v>
      </c>
    </row>
    <row r="99" spans="1:65" s="9" customFormat="1" ht="24.95" customHeight="1">
      <c r="B99" s="142"/>
      <c r="C99" s="143"/>
      <c r="D99" s="144" t="s">
        <v>149</v>
      </c>
      <c r="E99" s="145"/>
      <c r="F99" s="145"/>
      <c r="G99" s="145"/>
      <c r="H99" s="145"/>
      <c r="I99" s="145"/>
      <c r="J99" s="146">
        <f>J136</f>
        <v>0</v>
      </c>
      <c r="K99" s="143"/>
      <c r="L99" s="147"/>
    </row>
    <row r="100" spans="1:65" s="10" customFormat="1" ht="19.899999999999999" customHeight="1">
      <c r="B100" s="148"/>
      <c r="C100" s="231"/>
      <c r="D100" s="149" t="s">
        <v>150</v>
      </c>
      <c r="E100" s="150"/>
      <c r="F100" s="150"/>
      <c r="G100" s="150"/>
      <c r="H100" s="150"/>
      <c r="I100" s="150"/>
      <c r="J100" s="151">
        <f>J137</f>
        <v>0</v>
      </c>
      <c r="K100" s="231"/>
      <c r="L100" s="152"/>
    </row>
    <row r="101" spans="1:65" s="10" customFormat="1" ht="19.899999999999999" customHeight="1">
      <c r="B101" s="148"/>
      <c r="C101" s="231"/>
      <c r="D101" s="149" t="s">
        <v>270</v>
      </c>
      <c r="E101" s="150"/>
      <c r="F101" s="150"/>
      <c r="G101" s="150"/>
      <c r="H101" s="150"/>
      <c r="I101" s="150"/>
      <c r="J101" s="151">
        <f>J175</f>
        <v>0</v>
      </c>
      <c r="K101" s="231"/>
      <c r="L101" s="152"/>
    </row>
    <row r="102" spans="1:65" s="9" customFormat="1" ht="24.95" customHeight="1">
      <c r="B102" s="142"/>
      <c r="C102" s="143"/>
      <c r="D102" s="144" t="s">
        <v>370</v>
      </c>
      <c r="E102" s="145"/>
      <c r="F102" s="145"/>
      <c r="G102" s="145"/>
      <c r="H102" s="145"/>
      <c r="I102" s="145"/>
      <c r="J102" s="146">
        <f>J177</f>
        <v>0</v>
      </c>
      <c r="K102" s="143"/>
      <c r="L102" s="147"/>
    </row>
    <row r="103" spans="1:65" s="9" customFormat="1" ht="21.75" customHeight="1">
      <c r="B103" s="142"/>
      <c r="C103" s="143"/>
      <c r="D103" s="153" t="s">
        <v>155</v>
      </c>
      <c r="E103" s="143"/>
      <c r="F103" s="143"/>
      <c r="G103" s="143"/>
      <c r="H103" s="143"/>
      <c r="I103" s="143"/>
      <c r="J103" s="154">
        <f>J179</f>
        <v>0</v>
      </c>
      <c r="K103" s="143"/>
      <c r="L103" s="147"/>
    </row>
    <row r="104" spans="1:65" s="2" customFormat="1" ht="21.75" customHeight="1">
      <c r="A104" s="245"/>
      <c r="B104" s="27"/>
      <c r="C104" s="242"/>
      <c r="D104" s="242"/>
      <c r="E104" s="242"/>
      <c r="F104" s="242"/>
      <c r="G104" s="242"/>
      <c r="H104" s="242"/>
      <c r="I104" s="242"/>
      <c r="J104" s="242"/>
      <c r="K104" s="242"/>
      <c r="L104" s="39"/>
      <c r="S104" s="245"/>
      <c r="T104" s="245"/>
      <c r="U104" s="245"/>
      <c r="V104" s="245"/>
      <c r="W104" s="245"/>
      <c r="X104" s="245"/>
      <c r="Y104" s="245"/>
      <c r="Z104" s="245"/>
      <c r="AA104" s="245"/>
      <c r="AB104" s="245"/>
      <c r="AC104" s="245"/>
      <c r="AD104" s="245"/>
      <c r="AE104" s="245"/>
    </row>
    <row r="105" spans="1:65" s="2" customFormat="1" ht="6.95" customHeight="1">
      <c r="A105" s="245"/>
      <c r="B105" s="27"/>
      <c r="C105" s="242"/>
      <c r="D105" s="242"/>
      <c r="E105" s="242"/>
      <c r="F105" s="242"/>
      <c r="G105" s="242"/>
      <c r="H105" s="242"/>
      <c r="I105" s="242"/>
      <c r="J105" s="242"/>
      <c r="K105" s="242"/>
      <c r="L105" s="39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</row>
    <row r="106" spans="1:65" s="2" customFormat="1" ht="29.25" customHeight="1">
      <c r="A106" s="245"/>
      <c r="B106" s="27"/>
      <c r="C106" s="141" t="s">
        <v>156</v>
      </c>
      <c r="D106" s="242"/>
      <c r="E106" s="242"/>
      <c r="F106" s="242"/>
      <c r="G106" s="242"/>
      <c r="H106" s="242"/>
      <c r="I106" s="242"/>
      <c r="J106" s="155">
        <f>ROUND(J107 + J108 + J109 + J110 + J111 + J112,2)</f>
        <v>0</v>
      </c>
      <c r="K106" s="242"/>
      <c r="L106" s="39"/>
      <c r="N106" s="156" t="s">
        <v>41</v>
      </c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</row>
    <row r="107" spans="1:65" s="2" customFormat="1" ht="18" customHeight="1">
      <c r="A107" s="245"/>
      <c r="B107" s="27"/>
      <c r="C107" s="242"/>
      <c r="D107" s="250" t="s">
        <v>157</v>
      </c>
      <c r="E107" s="251"/>
      <c r="F107" s="251"/>
      <c r="G107" s="242"/>
      <c r="H107" s="242"/>
      <c r="I107" s="242"/>
      <c r="J107" s="227">
        <v>0</v>
      </c>
      <c r="K107" s="242"/>
      <c r="L107" s="157"/>
      <c r="M107" s="158"/>
      <c r="N107" s="159" t="s">
        <v>43</v>
      </c>
      <c r="O107" s="158"/>
      <c r="P107" s="158"/>
      <c r="Q107" s="158"/>
      <c r="R107" s="158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61" t="s">
        <v>158</v>
      </c>
      <c r="AZ107" s="158"/>
      <c r="BA107" s="158"/>
      <c r="BB107" s="158"/>
      <c r="BC107" s="158"/>
      <c r="BD107" s="158"/>
      <c r="BE107" s="162">
        <f t="shared" ref="BE107:BE112" si="0">IF(N107="základná",J107,0)</f>
        <v>0</v>
      </c>
      <c r="BF107" s="162">
        <f t="shared" ref="BF107:BF112" si="1">IF(N107="znížená",J107,0)</f>
        <v>0</v>
      </c>
      <c r="BG107" s="162">
        <f t="shared" ref="BG107:BG112" si="2">IF(N107="zákl. prenesená",J107,0)</f>
        <v>0</v>
      </c>
      <c r="BH107" s="162">
        <f t="shared" ref="BH107:BH112" si="3">IF(N107="zníž. prenesená",J107,0)</f>
        <v>0</v>
      </c>
      <c r="BI107" s="162">
        <f t="shared" ref="BI107:BI112" si="4">IF(N107="nulová",J107,0)</f>
        <v>0</v>
      </c>
      <c r="BJ107" s="161" t="s">
        <v>90</v>
      </c>
      <c r="BK107" s="158"/>
      <c r="BL107" s="158"/>
      <c r="BM107" s="158"/>
    </row>
    <row r="108" spans="1:65" s="2" customFormat="1" ht="18" customHeight="1">
      <c r="A108" s="245"/>
      <c r="B108" s="27"/>
      <c r="C108" s="242"/>
      <c r="D108" s="250" t="s">
        <v>159</v>
      </c>
      <c r="E108" s="251"/>
      <c r="F108" s="251"/>
      <c r="G108" s="242"/>
      <c r="H108" s="242"/>
      <c r="I108" s="242"/>
      <c r="J108" s="227">
        <v>0</v>
      </c>
      <c r="K108" s="242"/>
      <c r="L108" s="157"/>
      <c r="M108" s="158"/>
      <c r="N108" s="159" t="s">
        <v>43</v>
      </c>
      <c r="O108" s="158"/>
      <c r="P108" s="158"/>
      <c r="Q108" s="158"/>
      <c r="R108" s="158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61" t="s">
        <v>158</v>
      </c>
      <c r="AZ108" s="158"/>
      <c r="BA108" s="158"/>
      <c r="BB108" s="158"/>
      <c r="BC108" s="158"/>
      <c r="BD108" s="158"/>
      <c r="BE108" s="162">
        <f t="shared" si="0"/>
        <v>0</v>
      </c>
      <c r="BF108" s="162">
        <f t="shared" si="1"/>
        <v>0</v>
      </c>
      <c r="BG108" s="162">
        <f t="shared" si="2"/>
        <v>0</v>
      </c>
      <c r="BH108" s="162">
        <f t="shared" si="3"/>
        <v>0</v>
      </c>
      <c r="BI108" s="162">
        <f t="shared" si="4"/>
        <v>0</v>
      </c>
      <c r="BJ108" s="161" t="s">
        <v>90</v>
      </c>
      <c r="BK108" s="158"/>
      <c r="BL108" s="158"/>
      <c r="BM108" s="158"/>
    </row>
    <row r="109" spans="1:65" s="2" customFormat="1" ht="18" customHeight="1">
      <c r="A109" s="245"/>
      <c r="B109" s="27"/>
      <c r="C109" s="242"/>
      <c r="D109" s="250" t="s">
        <v>160</v>
      </c>
      <c r="E109" s="251"/>
      <c r="F109" s="251"/>
      <c r="G109" s="242"/>
      <c r="H109" s="242"/>
      <c r="I109" s="242"/>
      <c r="J109" s="227">
        <v>0</v>
      </c>
      <c r="K109" s="242"/>
      <c r="L109" s="157"/>
      <c r="M109" s="158"/>
      <c r="N109" s="159" t="s">
        <v>43</v>
      </c>
      <c r="O109" s="158"/>
      <c r="P109" s="158"/>
      <c r="Q109" s="158"/>
      <c r="R109" s="158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61" t="s">
        <v>158</v>
      </c>
      <c r="AZ109" s="158"/>
      <c r="BA109" s="158"/>
      <c r="BB109" s="158"/>
      <c r="BC109" s="158"/>
      <c r="BD109" s="158"/>
      <c r="BE109" s="162">
        <f t="shared" si="0"/>
        <v>0</v>
      </c>
      <c r="BF109" s="162">
        <f t="shared" si="1"/>
        <v>0</v>
      </c>
      <c r="BG109" s="162">
        <f t="shared" si="2"/>
        <v>0</v>
      </c>
      <c r="BH109" s="162">
        <f t="shared" si="3"/>
        <v>0</v>
      </c>
      <c r="BI109" s="162">
        <f t="shared" si="4"/>
        <v>0</v>
      </c>
      <c r="BJ109" s="161" t="s">
        <v>90</v>
      </c>
      <c r="BK109" s="158"/>
      <c r="BL109" s="158"/>
      <c r="BM109" s="158"/>
    </row>
    <row r="110" spans="1:65" s="2" customFormat="1" ht="18" customHeight="1">
      <c r="A110" s="245"/>
      <c r="B110" s="27"/>
      <c r="C110" s="242"/>
      <c r="D110" s="250" t="s">
        <v>161</v>
      </c>
      <c r="E110" s="251"/>
      <c r="F110" s="251"/>
      <c r="G110" s="242"/>
      <c r="H110" s="242"/>
      <c r="I110" s="242"/>
      <c r="J110" s="227">
        <v>0</v>
      </c>
      <c r="K110" s="242"/>
      <c r="L110" s="157"/>
      <c r="M110" s="158"/>
      <c r="N110" s="159" t="s">
        <v>43</v>
      </c>
      <c r="O110" s="158"/>
      <c r="P110" s="158"/>
      <c r="Q110" s="158"/>
      <c r="R110" s="158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61" t="s">
        <v>158</v>
      </c>
      <c r="AZ110" s="158"/>
      <c r="BA110" s="158"/>
      <c r="BB110" s="158"/>
      <c r="BC110" s="158"/>
      <c r="BD110" s="158"/>
      <c r="BE110" s="162">
        <f t="shared" si="0"/>
        <v>0</v>
      </c>
      <c r="BF110" s="162">
        <f t="shared" si="1"/>
        <v>0</v>
      </c>
      <c r="BG110" s="162">
        <f t="shared" si="2"/>
        <v>0</v>
      </c>
      <c r="BH110" s="162">
        <f t="shared" si="3"/>
        <v>0</v>
      </c>
      <c r="BI110" s="162">
        <f t="shared" si="4"/>
        <v>0</v>
      </c>
      <c r="BJ110" s="161" t="s">
        <v>90</v>
      </c>
      <c r="BK110" s="158"/>
      <c r="BL110" s="158"/>
      <c r="BM110" s="158"/>
    </row>
    <row r="111" spans="1:65" s="2" customFormat="1" ht="18" customHeight="1">
      <c r="A111" s="245"/>
      <c r="B111" s="27"/>
      <c r="C111" s="242"/>
      <c r="D111" s="250" t="s">
        <v>162</v>
      </c>
      <c r="E111" s="251"/>
      <c r="F111" s="251"/>
      <c r="G111" s="242"/>
      <c r="H111" s="242"/>
      <c r="I111" s="242"/>
      <c r="J111" s="227">
        <v>0</v>
      </c>
      <c r="K111" s="242"/>
      <c r="L111" s="157"/>
      <c r="M111" s="158"/>
      <c r="N111" s="159" t="s">
        <v>43</v>
      </c>
      <c r="O111" s="158"/>
      <c r="P111" s="158"/>
      <c r="Q111" s="158"/>
      <c r="R111" s="158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61" t="s">
        <v>158</v>
      </c>
      <c r="AZ111" s="158"/>
      <c r="BA111" s="158"/>
      <c r="BB111" s="158"/>
      <c r="BC111" s="158"/>
      <c r="BD111" s="158"/>
      <c r="BE111" s="162">
        <f t="shared" si="0"/>
        <v>0</v>
      </c>
      <c r="BF111" s="162">
        <f t="shared" si="1"/>
        <v>0</v>
      </c>
      <c r="BG111" s="162">
        <f t="shared" si="2"/>
        <v>0</v>
      </c>
      <c r="BH111" s="162">
        <f t="shared" si="3"/>
        <v>0</v>
      </c>
      <c r="BI111" s="162">
        <f t="shared" si="4"/>
        <v>0</v>
      </c>
      <c r="BJ111" s="161" t="s">
        <v>90</v>
      </c>
      <c r="BK111" s="158"/>
      <c r="BL111" s="158"/>
      <c r="BM111" s="158"/>
    </row>
    <row r="112" spans="1:65" s="2" customFormat="1" ht="18" customHeight="1">
      <c r="A112" s="245"/>
      <c r="B112" s="27"/>
      <c r="C112" s="242"/>
      <c r="D112" s="228" t="s">
        <v>163</v>
      </c>
      <c r="E112" s="242"/>
      <c r="F112" s="242"/>
      <c r="G112" s="242"/>
      <c r="H112" s="242"/>
      <c r="I112" s="242"/>
      <c r="J112" s="227">
        <f>ROUND(J32*T112,2)</f>
        <v>0</v>
      </c>
      <c r="K112" s="242"/>
      <c r="L112" s="157"/>
      <c r="M112" s="158"/>
      <c r="N112" s="159" t="s">
        <v>43</v>
      </c>
      <c r="O112" s="158"/>
      <c r="P112" s="158"/>
      <c r="Q112" s="158"/>
      <c r="R112" s="158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61" t="s">
        <v>164</v>
      </c>
      <c r="AZ112" s="158"/>
      <c r="BA112" s="158"/>
      <c r="BB112" s="158"/>
      <c r="BC112" s="158"/>
      <c r="BD112" s="158"/>
      <c r="BE112" s="162">
        <f t="shared" si="0"/>
        <v>0</v>
      </c>
      <c r="BF112" s="162">
        <f t="shared" si="1"/>
        <v>0</v>
      </c>
      <c r="BG112" s="162">
        <f t="shared" si="2"/>
        <v>0</v>
      </c>
      <c r="BH112" s="162">
        <f t="shared" si="3"/>
        <v>0</v>
      </c>
      <c r="BI112" s="162">
        <f t="shared" si="4"/>
        <v>0</v>
      </c>
      <c r="BJ112" s="161" t="s">
        <v>90</v>
      </c>
      <c r="BK112" s="158"/>
      <c r="BL112" s="158"/>
      <c r="BM112" s="158"/>
    </row>
    <row r="113" spans="1:31" s="2" customFormat="1">
      <c r="A113" s="245"/>
      <c r="B113" s="27"/>
      <c r="C113" s="242"/>
      <c r="D113" s="242"/>
      <c r="E113" s="242"/>
      <c r="F113" s="242"/>
      <c r="G113" s="242"/>
      <c r="H113" s="242"/>
      <c r="I113" s="242"/>
      <c r="J113" s="242"/>
      <c r="K113" s="242"/>
      <c r="L113" s="39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</row>
    <row r="114" spans="1:31" s="2" customFormat="1" ht="29.25" customHeight="1">
      <c r="A114" s="245"/>
      <c r="B114" s="27"/>
      <c r="C114" s="102" t="s">
        <v>137</v>
      </c>
      <c r="D114" s="103"/>
      <c r="E114" s="103"/>
      <c r="F114" s="103"/>
      <c r="G114" s="103"/>
      <c r="H114" s="103"/>
      <c r="I114" s="103"/>
      <c r="J114" s="229">
        <f>ROUND(J98+J106,2)</f>
        <v>0</v>
      </c>
      <c r="K114" s="103"/>
      <c r="L114" s="39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5"/>
      <c r="AE114" s="245"/>
    </row>
    <row r="115" spans="1:31" s="2" customFormat="1" ht="6.95" customHeight="1">
      <c r="A115" s="245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39"/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  <c r="AC115" s="245"/>
      <c r="AD115" s="245"/>
      <c r="AE115" s="245"/>
    </row>
    <row r="119" spans="1:31" s="2" customFormat="1" ht="6.95" customHeight="1">
      <c r="A119" s="245"/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39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</row>
    <row r="120" spans="1:31" s="2" customFormat="1" ht="24.95" customHeight="1">
      <c r="A120" s="245"/>
      <c r="B120" s="27"/>
      <c r="C120" s="20" t="s">
        <v>165</v>
      </c>
      <c r="D120" s="242"/>
      <c r="E120" s="242"/>
      <c r="F120" s="242"/>
      <c r="G120" s="242"/>
      <c r="H120" s="242"/>
      <c r="I120" s="242"/>
      <c r="J120" s="242"/>
      <c r="K120" s="242"/>
      <c r="L120" s="39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</row>
    <row r="121" spans="1:31" s="2" customFormat="1" ht="6.95" customHeight="1">
      <c r="A121" s="245"/>
      <c r="B121" s="27"/>
      <c r="C121" s="242"/>
      <c r="D121" s="242"/>
      <c r="E121" s="242"/>
      <c r="F121" s="242"/>
      <c r="G121" s="242"/>
      <c r="H121" s="242"/>
      <c r="I121" s="242"/>
      <c r="J121" s="242"/>
      <c r="K121" s="242"/>
      <c r="L121" s="39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</row>
    <row r="122" spans="1:31" s="2" customFormat="1" ht="12" customHeight="1">
      <c r="A122" s="245"/>
      <c r="B122" s="27"/>
      <c r="C122" s="243" t="s">
        <v>15</v>
      </c>
      <c r="D122" s="242"/>
      <c r="E122" s="242"/>
      <c r="F122" s="242"/>
      <c r="G122" s="242"/>
      <c r="H122" s="242"/>
      <c r="I122" s="242"/>
      <c r="J122" s="242"/>
      <c r="K122" s="242"/>
      <c r="L122" s="39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</row>
    <row r="123" spans="1:31" s="2" customFormat="1" ht="16.5" customHeight="1">
      <c r="A123" s="245"/>
      <c r="B123" s="27"/>
      <c r="C123" s="242"/>
      <c r="D123" s="242"/>
      <c r="E123" s="302" t="str">
        <f>E7</f>
        <v>Park Dunajská - Bratislava ( rev. 1 )</v>
      </c>
      <c r="F123" s="303"/>
      <c r="G123" s="303"/>
      <c r="H123" s="303"/>
      <c r="I123" s="242"/>
      <c r="J123" s="242"/>
      <c r="K123" s="242"/>
      <c r="L123" s="39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</row>
    <row r="124" spans="1:31" s="1" customFormat="1" ht="12" customHeight="1">
      <c r="B124" s="18"/>
      <c r="C124" s="243" t="s">
        <v>139</v>
      </c>
      <c r="D124" s="19"/>
      <c r="E124" s="19"/>
      <c r="F124" s="19"/>
      <c r="G124" s="19"/>
      <c r="H124" s="19"/>
      <c r="I124" s="19"/>
      <c r="J124" s="19"/>
      <c r="K124" s="19"/>
      <c r="L124" s="17"/>
    </row>
    <row r="125" spans="1:31" s="2" customFormat="1" ht="16.5" customHeight="1">
      <c r="A125" s="245"/>
      <c r="B125" s="27"/>
      <c r="C125" s="242"/>
      <c r="D125" s="242"/>
      <c r="E125" s="302" t="s">
        <v>971</v>
      </c>
      <c r="F125" s="301"/>
      <c r="G125" s="301"/>
      <c r="H125" s="301"/>
      <c r="I125" s="242"/>
      <c r="J125" s="242"/>
      <c r="K125" s="242"/>
      <c r="L125" s="39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</row>
    <row r="126" spans="1:31" s="2" customFormat="1" ht="12" customHeight="1">
      <c r="A126" s="245"/>
      <c r="B126" s="27"/>
      <c r="C126" s="243" t="s">
        <v>141</v>
      </c>
      <c r="D126" s="242"/>
      <c r="E126" s="242"/>
      <c r="F126" s="242"/>
      <c r="G126" s="242"/>
      <c r="H126" s="242"/>
      <c r="I126" s="242"/>
      <c r="J126" s="242"/>
      <c r="K126" s="242"/>
      <c r="L126" s="39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</row>
    <row r="127" spans="1:31" s="2" customFormat="1" ht="16.5" customHeight="1">
      <c r="A127" s="245"/>
      <c r="B127" s="27"/>
      <c r="C127" s="242"/>
      <c r="D127" s="242"/>
      <c r="E127" s="279" t="str">
        <f>E11</f>
        <v>SO-03 - Sadové úpravy</v>
      </c>
      <c r="F127" s="301"/>
      <c r="G127" s="301"/>
      <c r="H127" s="301"/>
      <c r="I127" s="242"/>
      <c r="J127" s="242"/>
      <c r="K127" s="242"/>
      <c r="L127" s="39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</row>
    <row r="128" spans="1:31" s="2" customFormat="1" ht="6.95" customHeight="1">
      <c r="A128" s="245"/>
      <c r="B128" s="27"/>
      <c r="C128" s="242"/>
      <c r="D128" s="242"/>
      <c r="E128" s="242"/>
      <c r="F128" s="242"/>
      <c r="G128" s="242"/>
      <c r="H128" s="242"/>
      <c r="I128" s="242"/>
      <c r="J128" s="242"/>
      <c r="K128" s="242"/>
      <c r="L128" s="39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</row>
    <row r="129" spans="1:65" s="2" customFormat="1" ht="12" customHeight="1">
      <c r="A129" s="245"/>
      <c r="B129" s="27"/>
      <c r="C129" s="243" t="s">
        <v>19</v>
      </c>
      <c r="D129" s="242"/>
      <c r="E129" s="242"/>
      <c r="F129" s="237" t="str">
        <f>F14</f>
        <v>k. ú. Staré Mesto, 8667/2</v>
      </c>
      <c r="G129" s="242"/>
      <c r="H129" s="242"/>
      <c r="I129" s="243" t="s">
        <v>21</v>
      </c>
      <c r="J129" s="235" t="str">
        <f>IF(J14="","",J14)</f>
        <v>8. 11. 2020</v>
      </c>
      <c r="K129" s="242"/>
      <c r="L129" s="39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</row>
    <row r="130" spans="1:65" s="2" customFormat="1" ht="6.95" customHeight="1">
      <c r="A130" s="245"/>
      <c r="B130" s="27"/>
      <c r="C130" s="242"/>
      <c r="D130" s="242"/>
      <c r="E130" s="242"/>
      <c r="F130" s="242"/>
      <c r="G130" s="242"/>
      <c r="H130" s="242"/>
      <c r="I130" s="242"/>
      <c r="J130" s="242"/>
      <c r="K130" s="242"/>
      <c r="L130" s="39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</row>
    <row r="131" spans="1:65" s="2" customFormat="1" ht="40.15" customHeight="1">
      <c r="A131" s="245"/>
      <c r="B131" s="27"/>
      <c r="C131" s="243" t="s">
        <v>23</v>
      </c>
      <c r="D131" s="242"/>
      <c r="E131" s="242"/>
      <c r="F131" s="237" t="str">
        <f>E17</f>
        <v>Hlavné mesto Slovenskej republiky Bratislava</v>
      </c>
      <c r="G131" s="242"/>
      <c r="H131" s="242"/>
      <c r="I131" s="243" t="s">
        <v>29</v>
      </c>
      <c r="J131" s="239" t="str">
        <f>E23</f>
        <v>Guldan Architects - Ing. Eugen Guldan, PhD.</v>
      </c>
      <c r="K131" s="242"/>
      <c r="L131" s="39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</row>
    <row r="132" spans="1:65" s="2" customFormat="1" ht="15.2" customHeight="1">
      <c r="A132" s="245"/>
      <c r="B132" s="27"/>
      <c r="C132" s="243" t="s">
        <v>27</v>
      </c>
      <c r="D132" s="242"/>
      <c r="E132" s="242"/>
      <c r="F132" s="237" t="str">
        <f>IF(E20="","",E20)</f>
        <v>Vyplň údaj</v>
      </c>
      <c r="G132" s="242"/>
      <c r="H132" s="242"/>
      <c r="I132" s="243" t="s">
        <v>32</v>
      </c>
      <c r="J132" s="239" t="str">
        <f>E26</f>
        <v>Ing. Hornok</v>
      </c>
      <c r="K132" s="242"/>
      <c r="L132" s="39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  <c r="AE132" s="245"/>
    </row>
    <row r="133" spans="1:65" s="2" customFormat="1" ht="10.35" customHeight="1">
      <c r="A133" s="245"/>
      <c r="B133" s="27"/>
      <c r="C133" s="242"/>
      <c r="D133" s="242"/>
      <c r="E133" s="242"/>
      <c r="F133" s="242"/>
      <c r="G133" s="242"/>
      <c r="H133" s="242"/>
      <c r="I133" s="242"/>
      <c r="J133" s="242"/>
      <c r="K133" s="242"/>
      <c r="L133" s="39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</row>
    <row r="134" spans="1:65" s="11" customFormat="1" ht="29.25" customHeight="1">
      <c r="A134" s="163"/>
      <c r="B134" s="164"/>
      <c r="C134" s="165" t="s">
        <v>166</v>
      </c>
      <c r="D134" s="166" t="s">
        <v>62</v>
      </c>
      <c r="E134" s="166" t="s">
        <v>58</v>
      </c>
      <c r="F134" s="166" t="s">
        <v>59</v>
      </c>
      <c r="G134" s="166" t="s">
        <v>167</v>
      </c>
      <c r="H134" s="166" t="s">
        <v>168</v>
      </c>
      <c r="I134" s="166" t="s">
        <v>169</v>
      </c>
      <c r="J134" s="167" t="s">
        <v>146</v>
      </c>
      <c r="K134" s="168" t="s">
        <v>170</v>
      </c>
      <c r="L134" s="169"/>
      <c r="M134" s="60" t="s">
        <v>1</v>
      </c>
      <c r="N134" s="61" t="s">
        <v>41</v>
      </c>
      <c r="O134" s="61" t="s">
        <v>171</v>
      </c>
      <c r="P134" s="61" t="s">
        <v>172</v>
      </c>
      <c r="Q134" s="61" t="s">
        <v>173</v>
      </c>
      <c r="R134" s="61" t="s">
        <v>174</v>
      </c>
      <c r="S134" s="61" t="s">
        <v>175</v>
      </c>
      <c r="T134" s="62" t="s">
        <v>176</v>
      </c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</row>
    <row r="135" spans="1:65" s="2" customFormat="1" ht="22.9" customHeight="1">
      <c r="A135" s="245"/>
      <c r="B135" s="27"/>
      <c r="C135" s="67" t="s">
        <v>143</v>
      </c>
      <c r="D135" s="242"/>
      <c r="E135" s="242"/>
      <c r="F135" s="242"/>
      <c r="G135" s="242"/>
      <c r="H135" s="242"/>
      <c r="I135" s="242"/>
      <c r="J135" s="170">
        <f>BK135</f>
        <v>0</v>
      </c>
      <c r="K135" s="242"/>
      <c r="L135" s="28"/>
      <c r="M135" s="63"/>
      <c r="N135" s="171"/>
      <c r="O135" s="64"/>
      <c r="P135" s="172">
        <f>P136+P177+P179</f>
        <v>0</v>
      </c>
      <c r="Q135" s="64"/>
      <c r="R135" s="172">
        <f>R136+R177+R179</f>
        <v>3.9630359999999998</v>
      </c>
      <c r="S135" s="64"/>
      <c r="T135" s="173">
        <f>T136+T177+T179</f>
        <v>0</v>
      </c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  <c r="AT135" s="14" t="s">
        <v>76</v>
      </c>
      <c r="AU135" s="14" t="s">
        <v>148</v>
      </c>
      <c r="BK135" s="174">
        <f>BK136+BK177+BK179</f>
        <v>0</v>
      </c>
    </row>
    <row r="136" spans="1:65" s="12" customFormat="1" ht="25.9" customHeight="1">
      <c r="B136" s="175"/>
      <c r="C136" s="176"/>
      <c r="D136" s="177" t="s">
        <v>76</v>
      </c>
      <c r="E136" s="178" t="s">
        <v>177</v>
      </c>
      <c r="F136" s="178" t="s">
        <v>178</v>
      </c>
      <c r="G136" s="176"/>
      <c r="H136" s="176"/>
      <c r="I136" s="179"/>
      <c r="J136" s="154">
        <f>BK136</f>
        <v>0</v>
      </c>
      <c r="K136" s="176"/>
      <c r="L136" s="180"/>
      <c r="M136" s="181"/>
      <c r="N136" s="182"/>
      <c r="O136" s="182"/>
      <c r="P136" s="183">
        <f>P137+P175</f>
        <v>0</v>
      </c>
      <c r="Q136" s="182"/>
      <c r="R136" s="183">
        <f>R137+R175</f>
        <v>3.9630359999999998</v>
      </c>
      <c r="S136" s="182"/>
      <c r="T136" s="184">
        <f>T137+T175</f>
        <v>0</v>
      </c>
      <c r="AR136" s="185" t="s">
        <v>84</v>
      </c>
      <c r="AT136" s="186" t="s">
        <v>76</v>
      </c>
      <c r="AU136" s="186" t="s">
        <v>77</v>
      </c>
      <c r="AY136" s="185" t="s">
        <v>179</v>
      </c>
      <c r="BK136" s="187">
        <f>BK137+BK175</f>
        <v>0</v>
      </c>
    </row>
    <row r="137" spans="1:65" s="12" customFormat="1" ht="22.9" customHeight="1">
      <c r="B137" s="175"/>
      <c r="C137" s="176"/>
      <c r="D137" s="177" t="s">
        <v>76</v>
      </c>
      <c r="E137" s="188" t="s">
        <v>84</v>
      </c>
      <c r="F137" s="188" t="s">
        <v>180</v>
      </c>
      <c r="G137" s="176"/>
      <c r="H137" s="176"/>
      <c r="I137" s="179"/>
      <c r="J137" s="189">
        <f>BK137</f>
        <v>0</v>
      </c>
      <c r="K137" s="176"/>
      <c r="L137" s="180"/>
      <c r="M137" s="181"/>
      <c r="N137" s="182"/>
      <c r="O137" s="182"/>
      <c r="P137" s="183">
        <f>SUM(P138:P174)</f>
        <v>0</v>
      </c>
      <c r="Q137" s="182"/>
      <c r="R137" s="183">
        <f>SUM(R138:R174)</f>
        <v>3.9630359999999998</v>
      </c>
      <c r="S137" s="182"/>
      <c r="T137" s="184">
        <f>SUM(T138:T174)</f>
        <v>0</v>
      </c>
      <c r="AR137" s="185" t="s">
        <v>84</v>
      </c>
      <c r="AT137" s="186" t="s">
        <v>76</v>
      </c>
      <c r="AU137" s="186" t="s">
        <v>84</v>
      </c>
      <c r="AY137" s="185" t="s">
        <v>179</v>
      </c>
      <c r="BK137" s="187">
        <f>SUM(BK138:BK174)</f>
        <v>0</v>
      </c>
    </row>
    <row r="138" spans="1:65" s="2" customFormat="1" ht="14.45" customHeight="1">
      <c r="A138" s="245"/>
      <c r="B138" s="27"/>
      <c r="C138" s="190" t="s">
        <v>84</v>
      </c>
      <c r="D138" s="190" t="s">
        <v>182</v>
      </c>
      <c r="E138" s="191" t="s">
        <v>376</v>
      </c>
      <c r="F138" s="192" t="s">
        <v>377</v>
      </c>
      <c r="G138" s="193" t="s">
        <v>257</v>
      </c>
      <c r="H138" s="194">
        <v>471.79</v>
      </c>
      <c r="I138" s="195"/>
      <c r="J138" s="196">
        <f t="shared" ref="J138:J174" si="5">ROUND(I138*H138,2)</f>
        <v>0</v>
      </c>
      <c r="K138" s="197"/>
      <c r="L138" s="28"/>
      <c r="M138" s="198" t="s">
        <v>1</v>
      </c>
      <c r="N138" s="199" t="s">
        <v>43</v>
      </c>
      <c r="O138" s="56"/>
      <c r="P138" s="200">
        <f t="shared" ref="P138:P174" si="6">O138*H138</f>
        <v>0</v>
      </c>
      <c r="Q138" s="200">
        <v>0</v>
      </c>
      <c r="R138" s="200">
        <f t="shared" ref="R138:R174" si="7">Q138*H138</f>
        <v>0</v>
      </c>
      <c r="S138" s="200">
        <v>0</v>
      </c>
      <c r="T138" s="201">
        <f t="shared" ref="T138:T174" si="8">S138*H138</f>
        <v>0</v>
      </c>
      <c r="U138" s="245"/>
      <c r="V138" s="245"/>
      <c r="W138" s="245"/>
      <c r="X138" s="245"/>
      <c r="Y138" s="245"/>
      <c r="Z138" s="245"/>
      <c r="AA138" s="245"/>
      <c r="AB138" s="245"/>
      <c r="AC138" s="245"/>
      <c r="AD138" s="245"/>
      <c r="AE138" s="245"/>
      <c r="AR138" s="202" t="s">
        <v>186</v>
      </c>
      <c r="AT138" s="202" t="s">
        <v>182</v>
      </c>
      <c r="AU138" s="202" t="s">
        <v>90</v>
      </c>
      <c r="AY138" s="14" t="s">
        <v>179</v>
      </c>
      <c r="BE138" s="99">
        <f t="shared" ref="BE138:BE174" si="9">IF(N138="základná",J138,0)</f>
        <v>0</v>
      </c>
      <c r="BF138" s="99">
        <f t="shared" ref="BF138:BF174" si="10">IF(N138="znížená",J138,0)</f>
        <v>0</v>
      </c>
      <c r="BG138" s="99">
        <f t="shared" ref="BG138:BG174" si="11">IF(N138="zákl. prenesená",J138,0)</f>
        <v>0</v>
      </c>
      <c r="BH138" s="99">
        <f t="shared" ref="BH138:BH174" si="12">IF(N138="zníž. prenesená",J138,0)</f>
        <v>0</v>
      </c>
      <c r="BI138" s="99">
        <f t="shared" ref="BI138:BI174" si="13">IF(N138="nulová",J138,0)</f>
        <v>0</v>
      </c>
      <c r="BJ138" s="14" t="s">
        <v>90</v>
      </c>
      <c r="BK138" s="99">
        <f t="shared" ref="BK138:BK174" si="14">ROUND(I138*H138,2)</f>
        <v>0</v>
      </c>
      <c r="BL138" s="14" t="s">
        <v>186</v>
      </c>
      <c r="BM138" s="202" t="s">
        <v>981</v>
      </c>
    </row>
    <row r="139" spans="1:65" s="2" customFormat="1" ht="14.45" customHeight="1">
      <c r="A139" s="245"/>
      <c r="B139" s="27"/>
      <c r="C139" s="190" t="s">
        <v>90</v>
      </c>
      <c r="D139" s="190" t="s">
        <v>182</v>
      </c>
      <c r="E139" s="191" t="s">
        <v>982</v>
      </c>
      <c r="F139" s="192" t="s">
        <v>983</v>
      </c>
      <c r="G139" s="193" t="s">
        <v>257</v>
      </c>
      <c r="H139" s="194"/>
      <c r="I139" s="195"/>
      <c r="J139" s="196">
        <f t="shared" si="5"/>
        <v>0</v>
      </c>
      <c r="K139" s="197"/>
      <c r="L139" s="28"/>
      <c r="M139" s="198" t="s">
        <v>1</v>
      </c>
      <c r="N139" s="199" t="s">
        <v>43</v>
      </c>
      <c r="O139" s="56"/>
      <c r="P139" s="200">
        <f t="shared" si="6"/>
        <v>0</v>
      </c>
      <c r="Q139" s="200">
        <v>0</v>
      </c>
      <c r="R139" s="200">
        <f t="shared" si="7"/>
        <v>0</v>
      </c>
      <c r="S139" s="200">
        <v>0</v>
      </c>
      <c r="T139" s="201">
        <f t="shared" si="8"/>
        <v>0</v>
      </c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R139" s="202" t="s">
        <v>186</v>
      </c>
      <c r="AT139" s="202" t="s">
        <v>182</v>
      </c>
      <c r="AU139" s="202" t="s">
        <v>90</v>
      </c>
      <c r="AY139" s="14" t="s">
        <v>179</v>
      </c>
      <c r="BE139" s="99">
        <f t="shared" si="9"/>
        <v>0</v>
      </c>
      <c r="BF139" s="99">
        <f t="shared" si="10"/>
        <v>0</v>
      </c>
      <c r="BG139" s="99">
        <f t="shared" si="11"/>
        <v>0</v>
      </c>
      <c r="BH139" s="99">
        <f t="shared" si="12"/>
        <v>0</v>
      </c>
      <c r="BI139" s="99">
        <f t="shared" si="13"/>
        <v>0</v>
      </c>
      <c r="BJ139" s="14" t="s">
        <v>90</v>
      </c>
      <c r="BK139" s="99">
        <f t="shared" si="14"/>
        <v>0</v>
      </c>
      <c r="BL139" s="14" t="s">
        <v>186</v>
      </c>
      <c r="BM139" s="202" t="s">
        <v>984</v>
      </c>
    </row>
    <row r="140" spans="1:65" s="2" customFormat="1" ht="14.45" customHeight="1">
      <c r="A140" s="245"/>
      <c r="B140" s="27"/>
      <c r="C140" s="203" t="s">
        <v>536</v>
      </c>
      <c r="D140" s="203" t="s">
        <v>220</v>
      </c>
      <c r="E140" s="204" t="s">
        <v>985</v>
      </c>
      <c r="F140" s="205" t="s">
        <v>986</v>
      </c>
      <c r="G140" s="206" t="s">
        <v>419</v>
      </c>
      <c r="H140" s="207"/>
      <c r="I140" s="208"/>
      <c r="J140" s="209">
        <f t="shared" si="5"/>
        <v>0</v>
      </c>
      <c r="K140" s="210"/>
      <c r="L140" s="211"/>
      <c r="M140" s="212" t="s">
        <v>1</v>
      </c>
      <c r="N140" s="213" t="s">
        <v>43</v>
      </c>
      <c r="O140" s="56"/>
      <c r="P140" s="200">
        <f t="shared" si="6"/>
        <v>0</v>
      </c>
      <c r="Q140" s="200">
        <v>0</v>
      </c>
      <c r="R140" s="200">
        <f t="shared" si="7"/>
        <v>0</v>
      </c>
      <c r="S140" s="200">
        <v>0</v>
      </c>
      <c r="T140" s="201">
        <f t="shared" si="8"/>
        <v>0</v>
      </c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R140" s="202" t="s">
        <v>211</v>
      </c>
      <c r="AT140" s="202" t="s">
        <v>220</v>
      </c>
      <c r="AU140" s="202" t="s">
        <v>90</v>
      </c>
      <c r="AY140" s="14" t="s">
        <v>179</v>
      </c>
      <c r="BE140" s="99">
        <f t="shared" si="9"/>
        <v>0</v>
      </c>
      <c r="BF140" s="99">
        <f t="shared" si="10"/>
        <v>0</v>
      </c>
      <c r="BG140" s="99">
        <f t="shared" si="11"/>
        <v>0</v>
      </c>
      <c r="BH140" s="99">
        <f t="shared" si="12"/>
        <v>0</v>
      </c>
      <c r="BI140" s="99">
        <f t="shared" si="13"/>
        <v>0</v>
      </c>
      <c r="BJ140" s="14" t="s">
        <v>90</v>
      </c>
      <c r="BK140" s="99">
        <f t="shared" si="14"/>
        <v>0</v>
      </c>
      <c r="BL140" s="14" t="s">
        <v>186</v>
      </c>
      <c r="BM140" s="202" t="s">
        <v>987</v>
      </c>
    </row>
    <row r="141" spans="1:65" s="2" customFormat="1" ht="37.9" customHeight="1">
      <c r="A141" s="245"/>
      <c r="B141" s="27"/>
      <c r="C141" s="190" t="s">
        <v>207</v>
      </c>
      <c r="D141" s="190" t="s">
        <v>182</v>
      </c>
      <c r="E141" s="191" t="s">
        <v>429</v>
      </c>
      <c r="F141" s="192" t="s">
        <v>430</v>
      </c>
      <c r="G141" s="193" t="s">
        <v>204</v>
      </c>
      <c r="H141" s="194">
        <v>5342</v>
      </c>
      <c r="I141" s="195"/>
      <c r="J141" s="196">
        <f t="shared" si="5"/>
        <v>0</v>
      </c>
      <c r="K141" s="197"/>
      <c r="L141" s="28"/>
      <c r="M141" s="198" t="s">
        <v>1</v>
      </c>
      <c r="N141" s="199" t="s">
        <v>43</v>
      </c>
      <c r="O141" s="56"/>
      <c r="P141" s="200">
        <f t="shared" si="6"/>
        <v>0</v>
      </c>
      <c r="Q141" s="200">
        <v>0</v>
      </c>
      <c r="R141" s="200">
        <f t="shared" si="7"/>
        <v>0</v>
      </c>
      <c r="S141" s="200">
        <v>0</v>
      </c>
      <c r="T141" s="201">
        <f t="shared" si="8"/>
        <v>0</v>
      </c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R141" s="202" t="s">
        <v>186</v>
      </c>
      <c r="AT141" s="202" t="s">
        <v>182</v>
      </c>
      <c r="AU141" s="202" t="s">
        <v>90</v>
      </c>
      <c r="AY141" s="14" t="s">
        <v>179</v>
      </c>
      <c r="BE141" s="99">
        <f t="shared" si="9"/>
        <v>0</v>
      </c>
      <c r="BF141" s="99">
        <f t="shared" si="10"/>
        <v>0</v>
      </c>
      <c r="BG141" s="99">
        <f t="shared" si="11"/>
        <v>0</v>
      </c>
      <c r="BH141" s="99">
        <f t="shared" si="12"/>
        <v>0</v>
      </c>
      <c r="BI141" s="99">
        <f t="shared" si="13"/>
        <v>0</v>
      </c>
      <c r="BJ141" s="14" t="s">
        <v>90</v>
      </c>
      <c r="BK141" s="99">
        <f t="shared" si="14"/>
        <v>0</v>
      </c>
      <c r="BL141" s="14" t="s">
        <v>186</v>
      </c>
      <c r="BM141" s="202" t="s">
        <v>988</v>
      </c>
    </row>
    <row r="142" spans="1:65" s="2" customFormat="1" ht="24.2" customHeight="1">
      <c r="A142" s="245"/>
      <c r="B142" s="27"/>
      <c r="C142" s="190" t="s">
        <v>201</v>
      </c>
      <c r="D142" s="190" t="s">
        <v>182</v>
      </c>
      <c r="E142" s="191" t="s">
        <v>432</v>
      </c>
      <c r="F142" s="192" t="s">
        <v>433</v>
      </c>
      <c r="G142" s="193" t="s">
        <v>204</v>
      </c>
      <c r="H142" s="194">
        <v>5342</v>
      </c>
      <c r="I142" s="195"/>
      <c r="J142" s="196">
        <f t="shared" si="5"/>
        <v>0</v>
      </c>
      <c r="K142" s="197"/>
      <c r="L142" s="28"/>
      <c r="M142" s="198" t="s">
        <v>1</v>
      </c>
      <c r="N142" s="199" t="s">
        <v>43</v>
      </c>
      <c r="O142" s="56"/>
      <c r="P142" s="200">
        <f t="shared" si="6"/>
        <v>0</v>
      </c>
      <c r="Q142" s="200">
        <v>0</v>
      </c>
      <c r="R142" s="200">
        <f t="shared" si="7"/>
        <v>0</v>
      </c>
      <c r="S142" s="200">
        <v>0</v>
      </c>
      <c r="T142" s="201">
        <f t="shared" si="8"/>
        <v>0</v>
      </c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R142" s="202" t="s">
        <v>186</v>
      </c>
      <c r="AT142" s="202" t="s">
        <v>182</v>
      </c>
      <c r="AU142" s="202" t="s">
        <v>90</v>
      </c>
      <c r="AY142" s="14" t="s">
        <v>179</v>
      </c>
      <c r="BE142" s="99">
        <f t="shared" si="9"/>
        <v>0</v>
      </c>
      <c r="BF142" s="99">
        <f t="shared" si="10"/>
        <v>0</v>
      </c>
      <c r="BG142" s="99">
        <f t="shared" si="11"/>
        <v>0</v>
      </c>
      <c r="BH142" s="99">
        <f t="shared" si="12"/>
        <v>0</v>
      </c>
      <c r="BI142" s="99">
        <f t="shared" si="13"/>
        <v>0</v>
      </c>
      <c r="BJ142" s="14" t="s">
        <v>90</v>
      </c>
      <c r="BK142" s="99">
        <f t="shared" si="14"/>
        <v>0</v>
      </c>
      <c r="BL142" s="14" t="s">
        <v>186</v>
      </c>
      <c r="BM142" s="202" t="s">
        <v>989</v>
      </c>
    </row>
    <row r="143" spans="1:65" s="2" customFormat="1" ht="14.45" customHeight="1">
      <c r="A143" s="245"/>
      <c r="B143" s="27"/>
      <c r="C143" s="203" t="s">
        <v>219</v>
      </c>
      <c r="D143" s="203" t="s">
        <v>220</v>
      </c>
      <c r="E143" s="204" t="s">
        <v>990</v>
      </c>
      <c r="F143" s="205" t="s">
        <v>991</v>
      </c>
      <c r="G143" s="206" t="s">
        <v>204</v>
      </c>
      <c r="H143" s="207">
        <v>142</v>
      </c>
      <c r="I143" s="208"/>
      <c r="J143" s="209">
        <f t="shared" si="5"/>
        <v>0</v>
      </c>
      <c r="K143" s="210"/>
      <c r="L143" s="211"/>
      <c r="M143" s="212" t="s">
        <v>1</v>
      </c>
      <c r="N143" s="213" t="s">
        <v>43</v>
      </c>
      <c r="O143" s="56"/>
      <c r="P143" s="200">
        <f t="shared" si="6"/>
        <v>0</v>
      </c>
      <c r="Q143" s="200">
        <v>0</v>
      </c>
      <c r="R143" s="200">
        <f t="shared" si="7"/>
        <v>0</v>
      </c>
      <c r="S143" s="200">
        <v>0</v>
      </c>
      <c r="T143" s="201">
        <f t="shared" si="8"/>
        <v>0</v>
      </c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R143" s="202" t="s">
        <v>211</v>
      </c>
      <c r="AT143" s="202" t="s">
        <v>220</v>
      </c>
      <c r="AU143" s="202" t="s">
        <v>90</v>
      </c>
      <c r="AY143" s="14" t="s">
        <v>179</v>
      </c>
      <c r="BE143" s="99">
        <f t="shared" si="9"/>
        <v>0</v>
      </c>
      <c r="BF143" s="99">
        <f t="shared" si="10"/>
        <v>0</v>
      </c>
      <c r="BG143" s="99">
        <f t="shared" si="11"/>
        <v>0</v>
      </c>
      <c r="BH143" s="99">
        <f t="shared" si="12"/>
        <v>0</v>
      </c>
      <c r="BI143" s="99">
        <f t="shared" si="13"/>
        <v>0</v>
      </c>
      <c r="BJ143" s="14" t="s">
        <v>90</v>
      </c>
      <c r="BK143" s="99">
        <f t="shared" si="14"/>
        <v>0</v>
      </c>
      <c r="BL143" s="14" t="s">
        <v>186</v>
      </c>
      <c r="BM143" s="202" t="s">
        <v>992</v>
      </c>
    </row>
    <row r="144" spans="1:65" s="2" customFormat="1" ht="14.45" customHeight="1">
      <c r="A144" s="245"/>
      <c r="B144" s="27"/>
      <c r="C144" s="203" t="s">
        <v>224</v>
      </c>
      <c r="D144" s="203" t="s">
        <v>220</v>
      </c>
      <c r="E144" s="204" t="s">
        <v>993</v>
      </c>
      <c r="F144" s="205" t="s">
        <v>994</v>
      </c>
      <c r="G144" s="206" t="s">
        <v>204</v>
      </c>
      <c r="H144" s="207">
        <v>144</v>
      </c>
      <c r="I144" s="208"/>
      <c r="J144" s="209">
        <f t="shared" si="5"/>
        <v>0</v>
      </c>
      <c r="K144" s="210"/>
      <c r="L144" s="211"/>
      <c r="M144" s="212" t="s">
        <v>1</v>
      </c>
      <c r="N144" s="213" t="s">
        <v>43</v>
      </c>
      <c r="O144" s="56"/>
      <c r="P144" s="200">
        <f t="shared" si="6"/>
        <v>0</v>
      </c>
      <c r="Q144" s="200">
        <v>0</v>
      </c>
      <c r="R144" s="200">
        <f t="shared" si="7"/>
        <v>0</v>
      </c>
      <c r="S144" s="200">
        <v>0</v>
      </c>
      <c r="T144" s="201">
        <f t="shared" si="8"/>
        <v>0</v>
      </c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R144" s="202" t="s">
        <v>211</v>
      </c>
      <c r="AT144" s="202" t="s">
        <v>220</v>
      </c>
      <c r="AU144" s="202" t="s">
        <v>90</v>
      </c>
      <c r="AY144" s="14" t="s">
        <v>179</v>
      </c>
      <c r="BE144" s="99">
        <f t="shared" si="9"/>
        <v>0</v>
      </c>
      <c r="BF144" s="99">
        <f t="shared" si="10"/>
        <v>0</v>
      </c>
      <c r="BG144" s="99">
        <f t="shared" si="11"/>
        <v>0</v>
      </c>
      <c r="BH144" s="99">
        <f t="shared" si="12"/>
        <v>0</v>
      </c>
      <c r="BI144" s="99">
        <f t="shared" si="13"/>
        <v>0</v>
      </c>
      <c r="BJ144" s="14" t="s">
        <v>90</v>
      </c>
      <c r="BK144" s="99">
        <f t="shared" si="14"/>
        <v>0</v>
      </c>
      <c r="BL144" s="14" t="s">
        <v>186</v>
      </c>
      <c r="BM144" s="202" t="s">
        <v>995</v>
      </c>
    </row>
    <row r="145" spans="1:65" s="2" customFormat="1" ht="14.45" customHeight="1">
      <c r="A145" s="245"/>
      <c r="B145" s="27"/>
      <c r="C145" s="203" t="s">
        <v>228</v>
      </c>
      <c r="D145" s="203" t="s">
        <v>220</v>
      </c>
      <c r="E145" s="204" t="s">
        <v>996</v>
      </c>
      <c r="F145" s="205" t="s">
        <v>997</v>
      </c>
      <c r="G145" s="206" t="s">
        <v>204</v>
      </c>
      <c r="H145" s="207">
        <v>150</v>
      </c>
      <c r="I145" s="208"/>
      <c r="J145" s="209">
        <f t="shared" si="5"/>
        <v>0</v>
      </c>
      <c r="K145" s="210"/>
      <c r="L145" s="211"/>
      <c r="M145" s="212" t="s">
        <v>1</v>
      </c>
      <c r="N145" s="213" t="s">
        <v>43</v>
      </c>
      <c r="O145" s="56"/>
      <c r="P145" s="200">
        <f t="shared" si="6"/>
        <v>0</v>
      </c>
      <c r="Q145" s="200">
        <v>0</v>
      </c>
      <c r="R145" s="200">
        <f t="shared" si="7"/>
        <v>0</v>
      </c>
      <c r="S145" s="200">
        <v>0</v>
      </c>
      <c r="T145" s="201">
        <f t="shared" si="8"/>
        <v>0</v>
      </c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R145" s="202" t="s">
        <v>211</v>
      </c>
      <c r="AT145" s="202" t="s">
        <v>220</v>
      </c>
      <c r="AU145" s="202" t="s">
        <v>90</v>
      </c>
      <c r="AY145" s="14" t="s">
        <v>179</v>
      </c>
      <c r="BE145" s="99">
        <f t="shared" si="9"/>
        <v>0</v>
      </c>
      <c r="BF145" s="99">
        <f t="shared" si="10"/>
        <v>0</v>
      </c>
      <c r="BG145" s="99">
        <f t="shared" si="11"/>
        <v>0</v>
      </c>
      <c r="BH145" s="99">
        <f t="shared" si="12"/>
        <v>0</v>
      </c>
      <c r="BI145" s="99">
        <f t="shared" si="13"/>
        <v>0</v>
      </c>
      <c r="BJ145" s="14" t="s">
        <v>90</v>
      </c>
      <c r="BK145" s="99">
        <f t="shared" si="14"/>
        <v>0</v>
      </c>
      <c r="BL145" s="14" t="s">
        <v>186</v>
      </c>
      <c r="BM145" s="202" t="s">
        <v>998</v>
      </c>
    </row>
    <row r="146" spans="1:65" s="2" customFormat="1" ht="14.45" customHeight="1">
      <c r="A146" s="245"/>
      <c r="B146" s="27"/>
      <c r="C146" s="203" t="s">
        <v>232</v>
      </c>
      <c r="D146" s="203" t="s">
        <v>220</v>
      </c>
      <c r="E146" s="204" t="s">
        <v>999</v>
      </c>
      <c r="F146" s="205" t="s">
        <v>1000</v>
      </c>
      <c r="G146" s="206" t="s">
        <v>204</v>
      </c>
      <c r="H146" s="207">
        <v>49</v>
      </c>
      <c r="I146" s="208"/>
      <c r="J146" s="209">
        <f t="shared" si="5"/>
        <v>0</v>
      </c>
      <c r="K146" s="210"/>
      <c r="L146" s="211"/>
      <c r="M146" s="212" t="s">
        <v>1</v>
      </c>
      <c r="N146" s="213" t="s">
        <v>43</v>
      </c>
      <c r="O146" s="56"/>
      <c r="P146" s="200">
        <f t="shared" si="6"/>
        <v>0</v>
      </c>
      <c r="Q146" s="200">
        <v>0</v>
      </c>
      <c r="R146" s="200">
        <f t="shared" si="7"/>
        <v>0</v>
      </c>
      <c r="S146" s="200">
        <v>0</v>
      </c>
      <c r="T146" s="201">
        <f t="shared" si="8"/>
        <v>0</v>
      </c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R146" s="202" t="s">
        <v>211</v>
      </c>
      <c r="AT146" s="202" t="s">
        <v>220</v>
      </c>
      <c r="AU146" s="202" t="s">
        <v>90</v>
      </c>
      <c r="AY146" s="14" t="s">
        <v>179</v>
      </c>
      <c r="BE146" s="99">
        <f t="shared" si="9"/>
        <v>0</v>
      </c>
      <c r="BF146" s="99">
        <f t="shared" si="10"/>
        <v>0</v>
      </c>
      <c r="BG146" s="99">
        <f t="shared" si="11"/>
        <v>0</v>
      </c>
      <c r="BH146" s="99">
        <f t="shared" si="12"/>
        <v>0</v>
      </c>
      <c r="BI146" s="99">
        <f t="shared" si="13"/>
        <v>0</v>
      </c>
      <c r="BJ146" s="14" t="s">
        <v>90</v>
      </c>
      <c r="BK146" s="99">
        <f t="shared" si="14"/>
        <v>0</v>
      </c>
      <c r="BL146" s="14" t="s">
        <v>186</v>
      </c>
      <c r="BM146" s="202" t="s">
        <v>1001</v>
      </c>
    </row>
    <row r="147" spans="1:65" s="2" customFormat="1" ht="14.45" customHeight="1">
      <c r="A147" s="245"/>
      <c r="B147" s="27"/>
      <c r="C147" s="203" t="s">
        <v>236</v>
      </c>
      <c r="D147" s="203" t="s">
        <v>220</v>
      </c>
      <c r="E147" s="204" t="s">
        <v>1002</v>
      </c>
      <c r="F147" s="205" t="s">
        <v>1003</v>
      </c>
      <c r="G147" s="206" t="s">
        <v>204</v>
      </c>
      <c r="H147" s="207">
        <v>49</v>
      </c>
      <c r="I147" s="208"/>
      <c r="J147" s="209">
        <f t="shared" si="5"/>
        <v>0</v>
      </c>
      <c r="K147" s="210"/>
      <c r="L147" s="211"/>
      <c r="M147" s="212" t="s">
        <v>1</v>
      </c>
      <c r="N147" s="213" t="s">
        <v>43</v>
      </c>
      <c r="O147" s="56"/>
      <c r="P147" s="200">
        <f t="shared" si="6"/>
        <v>0</v>
      </c>
      <c r="Q147" s="200">
        <v>0</v>
      </c>
      <c r="R147" s="200">
        <f t="shared" si="7"/>
        <v>0</v>
      </c>
      <c r="S147" s="200">
        <v>0</v>
      </c>
      <c r="T147" s="201">
        <f t="shared" si="8"/>
        <v>0</v>
      </c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R147" s="202" t="s">
        <v>211</v>
      </c>
      <c r="AT147" s="202" t="s">
        <v>220</v>
      </c>
      <c r="AU147" s="202" t="s">
        <v>90</v>
      </c>
      <c r="AY147" s="14" t="s">
        <v>179</v>
      </c>
      <c r="BE147" s="99">
        <f t="shared" si="9"/>
        <v>0</v>
      </c>
      <c r="BF147" s="99">
        <f t="shared" si="10"/>
        <v>0</v>
      </c>
      <c r="BG147" s="99">
        <f t="shared" si="11"/>
        <v>0</v>
      </c>
      <c r="BH147" s="99">
        <f t="shared" si="12"/>
        <v>0</v>
      </c>
      <c r="BI147" s="99">
        <f t="shared" si="13"/>
        <v>0</v>
      </c>
      <c r="BJ147" s="14" t="s">
        <v>90</v>
      </c>
      <c r="BK147" s="99">
        <f t="shared" si="14"/>
        <v>0</v>
      </c>
      <c r="BL147" s="14" t="s">
        <v>186</v>
      </c>
      <c r="BM147" s="202" t="s">
        <v>1004</v>
      </c>
    </row>
    <row r="148" spans="1:65" s="2" customFormat="1" ht="14.45" customHeight="1">
      <c r="A148" s="245"/>
      <c r="B148" s="27"/>
      <c r="C148" s="203" t="s">
        <v>205</v>
      </c>
      <c r="D148" s="203" t="s">
        <v>220</v>
      </c>
      <c r="E148" s="204" t="s">
        <v>1005</v>
      </c>
      <c r="F148" s="205" t="s">
        <v>1006</v>
      </c>
      <c r="G148" s="206" t="s">
        <v>204</v>
      </c>
      <c r="H148" s="207">
        <v>37</v>
      </c>
      <c r="I148" s="208"/>
      <c r="J148" s="209">
        <f t="shared" si="5"/>
        <v>0</v>
      </c>
      <c r="K148" s="210"/>
      <c r="L148" s="211"/>
      <c r="M148" s="212" t="s">
        <v>1</v>
      </c>
      <c r="N148" s="213" t="s">
        <v>43</v>
      </c>
      <c r="O148" s="56"/>
      <c r="P148" s="200">
        <f t="shared" si="6"/>
        <v>0</v>
      </c>
      <c r="Q148" s="200">
        <v>0</v>
      </c>
      <c r="R148" s="200">
        <f t="shared" si="7"/>
        <v>0</v>
      </c>
      <c r="S148" s="200">
        <v>0</v>
      </c>
      <c r="T148" s="201">
        <f t="shared" si="8"/>
        <v>0</v>
      </c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R148" s="202" t="s">
        <v>211</v>
      </c>
      <c r="AT148" s="202" t="s">
        <v>220</v>
      </c>
      <c r="AU148" s="202" t="s">
        <v>90</v>
      </c>
      <c r="AY148" s="14" t="s">
        <v>179</v>
      </c>
      <c r="BE148" s="99">
        <f t="shared" si="9"/>
        <v>0</v>
      </c>
      <c r="BF148" s="99">
        <f t="shared" si="10"/>
        <v>0</v>
      </c>
      <c r="BG148" s="99">
        <f t="shared" si="11"/>
        <v>0</v>
      </c>
      <c r="BH148" s="99">
        <f t="shared" si="12"/>
        <v>0</v>
      </c>
      <c r="BI148" s="99">
        <f t="shared" si="13"/>
        <v>0</v>
      </c>
      <c r="BJ148" s="14" t="s">
        <v>90</v>
      </c>
      <c r="BK148" s="99">
        <f t="shared" si="14"/>
        <v>0</v>
      </c>
      <c r="BL148" s="14" t="s">
        <v>186</v>
      </c>
      <c r="BM148" s="202" t="s">
        <v>1007</v>
      </c>
    </row>
    <row r="149" spans="1:65" s="2" customFormat="1" ht="14.45" customHeight="1">
      <c r="A149" s="245"/>
      <c r="B149" s="27"/>
      <c r="C149" s="203" t="s">
        <v>612</v>
      </c>
      <c r="D149" s="203" t="s">
        <v>220</v>
      </c>
      <c r="E149" s="204" t="s">
        <v>1008</v>
      </c>
      <c r="F149" s="205" t="s">
        <v>1009</v>
      </c>
      <c r="G149" s="206" t="s">
        <v>204</v>
      </c>
      <c r="H149" s="207">
        <v>55</v>
      </c>
      <c r="I149" s="208"/>
      <c r="J149" s="209">
        <f t="shared" si="5"/>
        <v>0</v>
      </c>
      <c r="K149" s="210"/>
      <c r="L149" s="211"/>
      <c r="M149" s="212" t="s">
        <v>1</v>
      </c>
      <c r="N149" s="213" t="s">
        <v>43</v>
      </c>
      <c r="O149" s="56"/>
      <c r="P149" s="200">
        <f t="shared" si="6"/>
        <v>0</v>
      </c>
      <c r="Q149" s="200">
        <v>0</v>
      </c>
      <c r="R149" s="200">
        <f t="shared" si="7"/>
        <v>0</v>
      </c>
      <c r="S149" s="200">
        <v>0</v>
      </c>
      <c r="T149" s="201">
        <f t="shared" si="8"/>
        <v>0</v>
      </c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R149" s="202" t="s">
        <v>211</v>
      </c>
      <c r="AT149" s="202" t="s">
        <v>220</v>
      </c>
      <c r="AU149" s="202" t="s">
        <v>90</v>
      </c>
      <c r="AY149" s="14" t="s">
        <v>179</v>
      </c>
      <c r="BE149" s="99">
        <f t="shared" si="9"/>
        <v>0</v>
      </c>
      <c r="BF149" s="99">
        <f t="shared" si="10"/>
        <v>0</v>
      </c>
      <c r="BG149" s="99">
        <f t="shared" si="11"/>
        <v>0</v>
      </c>
      <c r="BH149" s="99">
        <f t="shared" si="12"/>
        <v>0</v>
      </c>
      <c r="BI149" s="99">
        <f t="shared" si="13"/>
        <v>0</v>
      </c>
      <c r="BJ149" s="14" t="s">
        <v>90</v>
      </c>
      <c r="BK149" s="99">
        <f t="shared" si="14"/>
        <v>0</v>
      </c>
      <c r="BL149" s="14" t="s">
        <v>186</v>
      </c>
      <c r="BM149" s="202" t="s">
        <v>1010</v>
      </c>
    </row>
    <row r="150" spans="1:65" s="2" customFormat="1" ht="14.45" customHeight="1">
      <c r="A150" s="245"/>
      <c r="B150" s="27"/>
      <c r="C150" s="203" t="s">
        <v>597</v>
      </c>
      <c r="D150" s="203" t="s">
        <v>220</v>
      </c>
      <c r="E150" s="204" t="s">
        <v>1011</v>
      </c>
      <c r="F150" s="205" t="s">
        <v>1012</v>
      </c>
      <c r="G150" s="206" t="s">
        <v>204</v>
      </c>
      <c r="H150" s="207">
        <v>53</v>
      </c>
      <c r="I150" s="208"/>
      <c r="J150" s="209">
        <f t="shared" si="5"/>
        <v>0</v>
      </c>
      <c r="K150" s="210"/>
      <c r="L150" s="211"/>
      <c r="M150" s="212" t="s">
        <v>1</v>
      </c>
      <c r="N150" s="213" t="s">
        <v>43</v>
      </c>
      <c r="O150" s="56"/>
      <c r="P150" s="200">
        <f t="shared" si="6"/>
        <v>0</v>
      </c>
      <c r="Q150" s="200">
        <v>0</v>
      </c>
      <c r="R150" s="200">
        <f t="shared" si="7"/>
        <v>0</v>
      </c>
      <c r="S150" s="200">
        <v>0</v>
      </c>
      <c r="T150" s="201">
        <f t="shared" si="8"/>
        <v>0</v>
      </c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R150" s="202" t="s">
        <v>211</v>
      </c>
      <c r="AT150" s="202" t="s">
        <v>220</v>
      </c>
      <c r="AU150" s="202" t="s">
        <v>90</v>
      </c>
      <c r="AY150" s="14" t="s">
        <v>179</v>
      </c>
      <c r="BE150" s="99">
        <f t="shared" si="9"/>
        <v>0</v>
      </c>
      <c r="BF150" s="99">
        <f t="shared" si="10"/>
        <v>0</v>
      </c>
      <c r="BG150" s="99">
        <f t="shared" si="11"/>
        <v>0</v>
      </c>
      <c r="BH150" s="99">
        <f t="shared" si="12"/>
        <v>0</v>
      </c>
      <c r="BI150" s="99">
        <f t="shared" si="13"/>
        <v>0</v>
      </c>
      <c r="BJ150" s="14" t="s">
        <v>90</v>
      </c>
      <c r="BK150" s="99">
        <f t="shared" si="14"/>
        <v>0</v>
      </c>
      <c r="BL150" s="14" t="s">
        <v>186</v>
      </c>
      <c r="BM150" s="202" t="s">
        <v>1013</v>
      </c>
    </row>
    <row r="151" spans="1:65" s="2" customFormat="1" ht="14.45" customHeight="1">
      <c r="A151" s="245"/>
      <c r="B151" s="27"/>
      <c r="C151" s="203" t="s">
        <v>240</v>
      </c>
      <c r="D151" s="203" t="s">
        <v>220</v>
      </c>
      <c r="E151" s="204" t="s">
        <v>1014</v>
      </c>
      <c r="F151" s="205" t="s">
        <v>1015</v>
      </c>
      <c r="G151" s="206" t="s">
        <v>204</v>
      </c>
      <c r="H151" s="207">
        <v>138</v>
      </c>
      <c r="I151" s="208"/>
      <c r="J151" s="209">
        <f t="shared" si="5"/>
        <v>0</v>
      </c>
      <c r="K151" s="210"/>
      <c r="L151" s="211"/>
      <c r="M151" s="212" t="s">
        <v>1</v>
      </c>
      <c r="N151" s="213" t="s">
        <v>43</v>
      </c>
      <c r="O151" s="56"/>
      <c r="P151" s="200">
        <f t="shared" si="6"/>
        <v>0</v>
      </c>
      <c r="Q151" s="200">
        <v>0</v>
      </c>
      <c r="R151" s="200">
        <f t="shared" si="7"/>
        <v>0</v>
      </c>
      <c r="S151" s="200">
        <v>0</v>
      </c>
      <c r="T151" s="201">
        <f t="shared" si="8"/>
        <v>0</v>
      </c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R151" s="202" t="s">
        <v>211</v>
      </c>
      <c r="AT151" s="202" t="s">
        <v>220</v>
      </c>
      <c r="AU151" s="202" t="s">
        <v>90</v>
      </c>
      <c r="AY151" s="14" t="s">
        <v>179</v>
      </c>
      <c r="BE151" s="99">
        <f t="shared" si="9"/>
        <v>0</v>
      </c>
      <c r="BF151" s="99">
        <f t="shared" si="10"/>
        <v>0</v>
      </c>
      <c r="BG151" s="99">
        <f t="shared" si="11"/>
        <v>0</v>
      </c>
      <c r="BH151" s="99">
        <f t="shared" si="12"/>
        <v>0</v>
      </c>
      <c r="BI151" s="99">
        <f t="shared" si="13"/>
        <v>0</v>
      </c>
      <c r="BJ151" s="14" t="s">
        <v>90</v>
      </c>
      <c r="BK151" s="99">
        <f t="shared" si="14"/>
        <v>0</v>
      </c>
      <c r="BL151" s="14" t="s">
        <v>186</v>
      </c>
      <c r="BM151" s="202" t="s">
        <v>1016</v>
      </c>
    </row>
    <row r="152" spans="1:65" s="2" customFormat="1" ht="14.45" customHeight="1">
      <c r="A152" s="245"/>
      <c r="B152" s="27"/>
      <c r="C152" s="203" t="s">
        <v>7</v>
      </c>
      <c r="D152" s="203" t="s">
        <v>220</v>
      </c>
      <c r="E152" s="204" t="s">
        <v>1017</v>
      </c>
      <c r="F152" s="205" t="s">
        <v>1018</v>
      </c>
      <c r="G152" s="206" t="s">
        <v>204</v>
      </c>
      <c r="H152" s="207">
        <v>95</v>
      </c>
      <c r="I152" s="208"/>
      <c r="J152" s="209">
        <f t="shared" si="5"/>
        <v>0</v>
      </c>
      <c r="K152" s="210"/>
      <c r="L152" s="211"/>
      <c r="M152" s="212" t="s">
        <v>1</v>
      </c>
      <c r="N152" s="213" t="s">
        <v>43</v>
      </c>
      <c r="O152" s="56"/>
      <c r="P152" s="200">
        <f t="shared" si="6"/>
        <v>0</v>
      </c>
      <c r="Q152" s="200">
        <v>0</v>
      </c>
      <c r="R152" s="200">
        <f t="shared" si="7"/>
        <v>0</v>
      </c>
      <c r="S152" s="200">
        <v>0</v>
      </c>
      <c r="T152" s="201">
        <f t="shared" si="8"/>
        <v>0</v>
      </c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R152" s="202" t="s">
        <v>211</v>
      </c>
      <c r="AT152" s="202" t="s">
        <v>220</v>
      </c>
      <c r="AU152" s="202" t="s">
        <v>90</v>
      </c>
      <c r="AY152" s="14" t="s">
        <v>179</v>
      </c>
      <c r="BE152" s="99">
        <f t="shared" si="9"/>
        <v>0</v>
      </c>
      <c r="BF152" s="99">
        <f t="shared" si="10"/>
        <v>0</v>
      </c>
      <c r="BG152" s="99">
        <f t="shared" si="11"/>
        <v>0</v>
      </c>
      <c r="BH152" s="99">
        <f t="shared" si="12"/>
        <v>0</v>
      </c>
      <c r="BI152" s="99">
        <f t="shared" si="13"/>
        <v>0</v>
      </c>
      <c r="BJ152" s="14" t="s">
        <v>90</v>
      </c>
      <c r="BK152" s="99">
        <f t="shared" si="14"/>
        <v>0</v>
      </c>
      <c r="BL152" s="14" t="s">
        <v>186</v>
      </c>
      <c r="BM152" s="202" t="s">
        <v>1019</v>
      </c>
    </row>
    <row r="153" spans="1:65" s="2" customFormat="1" ht="14.45" customHeight="1">
      <c r="A153" s="245"/>
      <c r="B153" s="27"/>
      <c r="C153" s="203" t="s">
        <v>247</v>
      </c>
      <c r="D153" s="203" t="s">
        <v>220</v>
      </c>
      <c r="E153" s="204" t="s">
        <v>1020</v>
      </c>
      <c r="F153" s="205" t="s">
        <v>1021</v>
      </c>
      <c r="G153" s="206" t="s">
        <v>204</v>
      </c>
      <c r="H153" s="207">
        <v>111</v>
      </c>
      <c r="I153" s="208"/>
      <c r="J153" s="209">
        <f t="shared" si="5"/>
        <v>0</v>
      </c>
      <c r="K153" s="210"/>
      <c r="L153" s="211"/>
      <c r="M153" s="212" t="s">
        <v>1</v>
      </c>
      <c r="N153" s="213" t="s">
        <v>43</v>
      </c>
      <c r="O153" s="56"/>
      <c r="P153" s="200">
        <f t="shared" si="6"/>
        <v>0</v>
      </c>
      <c r="Q153" s="200">
        <v>0</v>
      </c>
      <c r="R153" s="200">
        <f t="shared" si="7"/>
        <v>0</v>
      </c>
      <c r="S153" s="200">
        <v>0</v>
      </c>
      <c r="T153" s="201">
        <f t="shared" si="8"/>
        <v>0</v>
      </c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R153" s="202" t="s">
        <v>211</v>
      </c>
      <c r="AT153" s="202" t="s">
        <v>220</v>
      </c>
      <c r="AU153" s="202" t="s">
        <v>90</v>
      </c>
      <c r="AY153" s="14" t="s">
        <v>179</v>
      </c>
      <c r="BE153" s="99">
        <f t="shared" si="9"/>
        <v>0</v>
      </c>
      <c r="BF153" s="99">
        <f t="shared" si="10"/>
        <v>0</v>
      </c>
      <c r="BG153" s="99">
        <f t="shared" si="11"/>
        <v>0</v>
      </c>
      <c r="BH153" s="99">
        <f t="shared" si="12"/>
        <v>0</v>
      </c>
      <c r="BI153" s="99">
        <f t="shared" si="13"/>
        <v>0</v>
      </c>
      <c r="BJ153" s="14" t="s">
        <v>90</v>
      </c>
      <c r="BK153" s="99">
        <f t="shared" si="14"/>
        <v>0</v>
      </c>
      <c r="BL153" s="14" t="s">
        <v>186</v>
      </c>
      <c r="BM153" s="202" t="s">
        <v>1022</v>
      </c>
    </row>
    <row r="154" spans="1:65" s="2" customFormat="1" ht="14.45" customHeight="1">
      <c r="A154" s="245"/>
      <c r="B154" s="27"/>
      <c r="C154" s="203" t="s">
        <v>259</v>
      </c>
      <c r="D154" s="203" t="s">
        <v>220</v>
      </c>
      <c r="E154" s="204" t="s">
        <v>1023</v>
      </c>
      <c r="F154" s="205" t="s">
        <v>1024</v>
      </c>
      <c r="G154" s="206" t="s">
        <v>204</v>
      </c>
      <c r="H154" s="207">
        <v>128</v>
      </c>
      <c r="I154" s="208"/>
      <c r="J154" s="209">
        <f t="shared" si="5"/>
        <v>0</v>
      </c>
      <c r="K154" s="210"/>
      <c r="L154" s="211"/>
      <c r="M154" s="212" t="s">
        <v>1</v>
      </c>
      <c r="N154" s="213" t="s">
        <v>43</v>
      </c>
      <c r="O154" s="56"/>
      <c r="P154" s="200">
        <f t="shared" si="6"/>
        <v>0</v>
      </c>
      <c r="Q154" s="200">
        <v>0</v>
      </c>
      <c r="R154" s="200">
        <f t="shared" si="7"/>
        <v>0</v>
      </c>
      <c r="S154" s="200">
        <v>0</v>
      </c>
      <c r="T154" s="201">
        <f t="shared" si="8"/>
        <v>0</v>
      </c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R154" s="202" t="s">
        <v>211</v>
      </c>
      <c r="AT154" s="202" t="s">
        <v>220</v>
      </c>
      <c r="AU154" s="202" t="s">
        <v>90</v>
      </c>
      <c r="AY154" s="14" t="s">
        <v>179</v>
      </c>
      <c r="BE154" s="99">
        <f t="shared" si="9"/>
        <v>0</v>
      </c>
      <c r="BF154" s="99">
        <f t="shared" si="10"/>
        <v>0</v>
      </c>
      <c r="BG154" s="99">
        <f t="shared" si="11"/>
        <v>0</v>
      </c>
      <c r="BH154" s="99">
        <f t="shared" si="12"/>
        <v>0</v>
      </c>
      <c r="BI154" s="99">
        <f t="shared" si="13"/>
        <v>0</v>
      </c>
      <c r="BJ154" s="14" t="s">
        <v>90</v>
      </c>
      <c r="BK154" s="99">
        <f t="shared" si="14"/>
        <v>0</v>
      </c>
      <c r="BL154" s="14" t="s">
        <v>186</v>
      </c>
      <c r="BM154" s="202" t="s">
        <v>1025</v>
      </c>
    </row>
    <row r="155" spans="1:65" s="2" customFormat="1" ht="14.45" customHeight="1">
      <c r="A155" s="245"/>
      <c r="B155" s="27"/>
      <c r="C155" s="203" t="s">
        <v>254</v>
      </c>
      <c r="D155" s="203" t="s">
        <v>220</v>
      </c>
      <c r="E155" s="204" t="s">
        <v>1026</v>
      </c>
      <c r="F155" s="205" t="s">
        <v>1027</v>
      </c>
      <c r="G155" s="206" t="s">
        <v>204</v>
      </c>
      <c r="H155" s="207">
        <v>99</v>
      </c>
      <c r="I155" s="208"/>
      <c r="J155" s="209">
        <f t="shared" si="5"/>
        <v>0</v>
      </c>
      <c r="K155" s="210"/>
      <c r="L155" s="211"/>
      <c r="M155" s="212" t="s">
        <v>1</v>
      </c>
      <c r="N155" s="213" t="s">
        <v>43</v>
      </c>
      <c r="O155" s="56"/>
      <c r="P155" s="200">
        <f t="shared" si="6"/>
        <v>0</v>
      </c>
      <c r="Q155" s="200">
        <v>0</v>
      </c>
      <c r="R155" s="200">
        <f t="shared" si="7"/>
        <v>0</v>
      </c>
      <c r="S155" s="200">
        <v>0</v>
      </c>
      <c r="T155" s="201">
        <f t="shared" si="8"/>
        <v>0</v>
      </c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R155" s="202" t="s">
        <v>211</v>
      </c>
      <c r="AT155" s="202" t="s">
        <v>220</v>
      </c>
      <c r="AU155" s="202" t="s">
        <v>90</v>
      </c>
      <c r="AY155" s="14" t="s">
        <v>179</v>
      </c>
      <c r="BE155" s="99">
        <f t="shared" si="9"/>
        <v>0</v>
      </c>
      <c r="BF155" s="99">
        <f t="shared" si="10"/>
        <v>0</v>
      </c>
      <c r="BG155" s="99">
        <f t="shared" si="11"/>
        <v>0</v>
      </c>
      <c r="BH155" s="99">
        <f t="shared" si="12"/>
        <v>0</v>
      </c>
      <c r="BI155" s="99">
        <f t="shared" si="13"/>
        <v>0</v>
      </c>
      <c r="BJ155" s="14" t="s">
        <v>90</v>
      </c>
      <c r="BK155" s="99">
        <f t="shared" si="14"/>
        <v>0</v>
      </c>
      <c r="BL155" s="14" t="s">
        <v>186</v>
      </c>
      <c r="BM155" s="202" t="s">
        <v>1028</v>
      </c>
    </row>
    <row r="156" spans="1:65" s="2" customFormat="1" ht="14.45" customHeight="1">
      <c r="A156" s="245"/>
      <c r="B156" s="27"/>
      <c r="C156" s="203" t="s">
        <v>181</v>
      </c>
      <c r="D156" s="203" t="s">
        <v>220</v>
      </c>
      <c r="E156" s="204" t="s">
        <v>1029</v>
      </c>
      <c r="F156" s="205" t="s">
        <v>1030</v>
      </c>
      <c r="G156" s="206" t="s">
        <v>204</v>
      </c>
      <c r="H156" s="207">
        <v>83</v>
      </c>
      <c r="I156" s="208"/>
      <c r="J156" s="209">
        <f t="shared" si="5"/>
        <v>0</v>
      </c>
      <c r="K156" s="210"/>
      <c r="L156" s="211"/>
      <c r="M156" s="212" t="s">
        <v>1</v>
      </c>
      <c r="N156" s="213" t="s">
        <v>43</v>
      </c>
      <c r="O156" s="56"/>
      <c r="P156" s="200">
        <f t="shared" si="6"/>
        <v>0</v>
      </c>
      <c r="Q156" s="200">
        <v>0</v>
      </c>
      <c r="R156" s="200">
        <f t="shared" si="7"/>
        <v>0</v>
      </c>
      <c r="S156" s="200">
        <v>0</v>
      </c>
      <c r="T156" s="201">
        <f t="shared" si="8"/>
        <v>0</v>
      </c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R156" s="202" t="s">
        <v>211</v>
      </c>
      <c r="AT156" s="202" t="s">
        <v>220</v>
      </c>
      <c r="AU156" s="202" t="s">
        <v>90</v>
      </c>
      <c r="AY156" s="14" t="s">
        <v>179</v>
      </c>
      <c r="BE156" s="99">
        <f t="shared" si="9"/>
        <v>0</v>
      </c>
      <c r="BF156" s="99">
        <f t="shared" si="10"/>
        <v>0</v>
      </c>
      <c r="BG156" s="99">
        <f t="shared" si="11"/>
        <v>0</v>
      </c>
      <c r="BH156" s="99">
        <f t="shared" si="12"/>
        <v>0</v>
      </c>
      <c r="BI156" s="99">
        <f t="shared" si="13"/>
        <v>0</v>
      </c>
      <c r="BJ156" s="14" t="s">
        <v>90</v>
      </c>
      <c r="BK156" s="99">
        <f t="shared" si="14"/>
        <v>0</v>
      </c>
      <c r="BL156" s="14" t="s">
        <v>186</v>
      </c>
      <c r="BM156" s="202" t="s">
        <v>1031</v>
      </c>
    </row>
    <row r="157" spans="1:65" s="2" customFormat="1" ht="14.45" customHeight="1">
      <c r="A157" s="245"/>
      <c r="B157" s="27"/>
      <c r="C157" s="203" t="s">
        <v>189</v>
      </c>
      <c r="D157" s="203" t="s">
        <v>220</v>
      </c>
      <c r="E157" s="204" t="s">
        <v>1032</v>
      </c>
      <c r="F157" s="205" t="s">
        <v>1033</v>
      </c>
      <c r="G157" s="206" t="s">
        <v>204</v>
      </c>
      <c r="H157" s="207">
        <v>85</v>
      </c>
      <c r="I157" s="208"/>
      <c r="J157" s="209">
        <f t="shared" si="5"/>
        <v>0</v>
      </c>
      <c r="K157" s="210"/>
      <c r="L157" s="211"/>
      <c r="M157" s="212" t="s">
        <v>1</v>
      </c>
      <c r="N157" s="213" t="s">
        <v>43</v>
      </c>
      <c r="O157" s="56"/>
      <c r="P157" s="200">
        <f t="shared" si="6"/>
        <v>0</v>
      </c>
      <c r="Q157" s="200">
        <v>0</v>
      </c>
      <c r="R157" s="200">
        <f t="shared" si="7"/>
        <v>0</v>
      </c>
      <c r="S157" s="200">
        <v>0</v>
      </c>
      <c r="T157" s="201">
        <f t="shared" si="8"/>
        <v>0</v>
      </c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R157" s="202" t="s">
        <v>211</v>
      </c>
      <c r="AT157" s="202" t="s">
        <v>220</v>
      </c>
      <c r="AU157" s="202" t="s">
        <v>90</v>
      </c>
      <c r="AY157" s="14" t="s">
        <v>179</v>
      </c>
      <c r="BE157" s="99">
        <f t="shared" si="9"/>
        <v>0</v>
      </c>
      <c r="BF157" s="99">
        <f t="shared" si="10"/>
        <v>0</v>
      </c>
      <c r="BG157" s="99">
        <f t="shared" si="11"/>
        <v>0</v>
      </c>
      <c r="BH157" s="99">
        <f t="shared" si="12"/>
        <v>0</v>
      </c>
      <c r="BI157" s="99">
        <f t="shared" si="13"/>
        <v>0</v>
      </c>
      <c r="BJ157" s="14" t="s">
        <v>90</v>
      </c>
      <c r="BK157" s="99">
        <f t="shared" si="14"/>
        <v>0</v>
      </c>
      <c r="BL157" s="14" t="s">
        <v>186</v>
      </c>
      <c r="BM157" s="202" t="s">
        <v>1034</v>
      </c>
    </row>
    <row r="158" spans="1:65" s="2" customFormat="1" ht="14.45" customHeight="1">
      <c r="A158" s="245"/>
      <c r="B158" s="27"/>
      <c r="C158" s="203" t="s">
        <v>640</v>
      </c>
      <c r="D158" s="203" t="s">
        <v>220</v>
      </c>
      <c r="E158" s="204" t="s">
        <v>1035</v>
      </c>
      <c r="F158" s="205" t="s">
        <v>1036</v>
      </c>
      <c r="G158" s="206" t="s">
        <v>204</v>
      </c>
      <c r="H158" s="207">
        <v>36</v>
      </c>
      <c r="I158" s="208"/>
      <c r="J158" s="209">
        <f t="shared" si="5"/>
        <v>0</v>
      </c>
      <c r="K158" s="210"/>
      <c r="L158" s="211"/>
      <c r="M158" s="212" t="s">
        <v>1</v>
      </c>
      <c r="N158" s="213" t="s">
        <v>43</v>
      </c>
      <c r="O158" s="56"/>
      <c r="P158" s="200">
        <f t="shared" si="6"/>
        <v>0</v>
      </c>
      <c r="Q158" s="200">
        <v>0</v>
      </c>
      <c r="R158" s="200">
        <f t="shared" si="7"/>
        <v>0</v>
      </c>
      <c r="S158" s="200">
        <v>0</v>
      </c>
      <c r="T158" s="201">
        <f t="shared" si="8"/>
        <v>0</v>
      </c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R158" s="202" t="s">
        <v>211</v>
      </c>
      <c r="AT158" s="202" t="s">
        <v>220</v>
      </c>
      <c r="AU158" s="202" t="s">
        <v>90</v>
      </c>
      <c r="AY158" s="14" t="s">
        <v>179</v>
      </c>
      <c r="BE158" s="99">
        <f t="shared" si="9"/>
        <v>0</v>
      </c>
      <c r="BF158" s="99">
        <f t="shared" si="10"/>
        <v>0</v>
      </c>
      <c r="BG158" s="99">
        <f t="shared" si="11"/>
        <v>0</v>
      </c>
      <c r="BH158" s="99">
        <f t="shared" si="12"/>
        <v>0</v>
      </c>
      <c r="BI158" s="99">
        <f t="shared" si="13"/>
        <v>0</v>
      </c>
      <c r="BJ158" s="14" t="s">
        <v>90</v>
      </c>
      <c r="BK158" s="99">
        <f t="shared" si="14"/>
        <v>0</v>
      </c>
      <c r="BL158" s="14" t="s">
        <v>186</v>
      </c>
      <c r="BM158" s="202" t="s">
        <v>1037</v>
      </c>
    </row>
    <row r="159" spans="1:65" s="2" customFormat="1" ht="14.45" customHeight="1">
      <c r="A159" s="245"/>
      <c r="B159" s="27"/>
      <c r="C159" s="203" t="s">
        <v>347</v>
      </c>
      <c r="D159" s="203" t="s">
        <v>220</v>
      </c>
      <c r="E159" s="204" t="s">
        <v>1038</v>
      </c>
      <c r="F159" s="205" t="s">
        <v>1039</v>
      </c>
      <c r="G159" s="206" t="s">
        <v>204</v>
      </c>
      <c r="H159" s="207">
        <v>36</v>
      </c>
      <c r="I159" s="208"/>
      <c r="J159" s="209">
        <f t="shared" si="5"/>
        <v>0</v>
      </c>
      <c r="K159" s="210"/>
      <c r="L159" s="211"/>
      <c r="M159" s="212" t="s">
        <v>1</v>
      </c>
      <c r="N159" s="213" t="s">
        <v>43</v>
      </c>
      <c r="O159" s="56"/>
      <c r="P159" s="200">
        <f t="shared" si="6"/>
        <v>0</v>
      </c>
      <c r="Q159" s="200">
        <v>0</v>
      </c>
      <c r="R159" s="200">
        <f t="shared" si="7"/>
        <v>0</v>
      </c>
      <c r="S159" s="200">
        <v>0</v>
      </c>
      <c r="T159" s="201">
        <f t="shared" si="8"/>
        <v>0</v>
      </c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R159" s="202" t="s">
        <v>211</v>
      </c>
      <c r="AT159" s="202" t="s">
        <v>220</v>
      </c>
      <c r="AU159" s="202" t="s">
        <v>90</v>
      </c>
      <c r="AY159" s="14" t="s">
        <v>179</v>
      </c>
      <c r="BE159" s="99">
        <f t="shared" si="9"/>
        <v>0</v>
      </c>
      <c r="BF159" s="99">
        <f t="shared" si="10"/>
        <v>0</v>
      </c>
      <c r="BG159" s="99">
        <f t="shared" si="11"/>
        <v>0</v>
      </c>
      <c r="BH159" s="99">
        <f t="shared" si="12"/>
        <v>0</v>
      </c>
      <c r="BI159" s="99">
        <f t="shared" si="13"/>
        <v>0</v>
      </c>
      <c r="BJ159" s="14" t="s">
        <v>90</v>
      </c>
      <c r="BK159" s="99">
        <f t="shared" si="14"/>
        <v>0</v>
      </c>
      <c r="BL159" s="14" t="s">
        <v>186</v>
      </c>
      <c r="BM159" s="202" t="s">
        <v>1040</v>
      </c>
    </row>
    <row r="160" spans="1:65" s="2" customFormat="1" ht="14.45" customHeight="1">
      <c r="A160" s="245"/>
      <c r="B160" s="27"/>
      <c r="C160" s="203" t="s">
        <v>353</v>
      </c>
      <c r="D160" s="203" t="s">
        <v>220</v>
      </c>
      <c r="E160" s="204" t="s">
        <v>1041</v>
      </c>
      <c r="F160" s="205" t="s">
        <v>1042</v>
      </c>
      <c r="G160" s="206" t="s">
        <v>204</v>
      </c>
      <c r="H160" s="207">
        <v>36</v>
      </c>
      <c r="I160" s="208"/>
      <c r="J160" s="209">
        <f t="shared" si="5"/>
        <v>0</v>
      </c>
      <c r="K160" s="210"/>
      <c r="L160" s="211"/>
      <c r="M160" s="212" t="s">
        <v>1</v>
      </c>
      <c r="N160" s="213" t="s">
        <v>43</v>
      </c>
      <c r="O160" s="56"/>
      <c r="P160" s="200">
        <f t="shared" si="6"/>
        <v>0</v>
      </c>
      <c r="Q160" s="200">
        <v>0</v>
      </c>
      <c r="R160" s="200">
        <f t="shared" si="7"/>
        <v>0</v>
      </c>
      <c r="S160" s="200">
        <v>0</v>
      </c>
      <c r="T160" s="201">
        <f t="shared" si="8"/>
        <v>0</v>
      </c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R160" s="202" t="s">
        <v>211</v>
      </c>
      <c r="AT160" s="202" t="s">
        <v>220</v>
      </c>
      <c r="AU160" s="202" t="s">
        <v>90</v>
      </c>
      <c r="AY160" s="14" t="s">
        <v>179</v>
      </c>
      <c r="BE160" s="99">
        <f t="shared" si="9"/>
        <v>0</v>
      </c>
      <c r="BF160" s="99">
        <f t="shared" si="10"/>
        <v>0</v>
      </c>
      <c r="BG160" s="99">
        <f t="shared" si="11"/>
        <v>0</v>
      </c>
      <c r="BH160" s="99">
        <f t="shared" si="12"/>
        <v>0</v>
      </c>
      <c r="BI160" s="99">
        <f t="shared" si="13"/>
        <v>0</v>
      </c>
      <c r="BJ160" s="14" t="s">
        <v>90</v>
      </c>
      <c r="BK160" s="99">
        <f t="shared" si="14"/>
        <v>0</v>
      </c>
      <c r="BL160" s="14" t="s">
        <v>186</v>
      </c>
      <c r="BM160" s="202" t="s">
        <v>1043</v>
      </c>
    </row>
    <row r="161" spans="1:65" s="2" customFormat="1" ht="14.45" customHeight="1">
      <c r="A161" s="245"/>
      <c r="B161" s="27"/>
      <c r="C161" s="203" t="s">
        <v>357</v>
      </c>
      <c r="D161" s="203" t="s">
        <v>220</v>
      </c>
      <c r="E161" s="204" t="s">
        <v>1044</v>
      </c>
      <c r="F161" s="205" t="s">
        <v>1045</v>
      </c>
      <c r="G161" s="206" t="s">
        <v>204</v>
      </c>
      <c r="H161" s="207">
        <v>36</v>
      </c>
      <c r="I161" s="208"/>
      <c r="J161" s="209">
        <f t="shared" si="5"/>
        <v>0</v>
      </c>
      <c r="K161" s="210"/>
      <c r="L161" s="211"/>
      <c r="M161" s="212" t="s">
        <v>1</v>
      </c>
      <c r="N161" s="213" t="s">
        <v>43</v>
      </c>
      <c r="O161" s="56"/>
      <c r="P161" s="200">
        <f t="shared" si="6"/>
        <v>0</v>
      </c>
      <c r="Q161" s="200">
        <v>0</v>
      </c>
      <c r="R161" s="200">
        <f t="shared" si="7"/>
        <v>0</v>
      </c>
      <c r="S161" s="200">
        <v>0</v>
      </c>
      <c r="T161" s="201">
        <f t="shared" si="8"/>
        <v>0</v>
      </c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R161" s="202" t="s">
        <v>211</v>
      </c>
      <c r="AT161" s="202" t="s">
        <v>220</v>
      </c>
      <c r="AU161" s="202" t="s">
        <v>90</v>
      </c>
      <c r="AY161" s="14" t="s">
        <v>179</v>
      </c>
      <c r="BE161" s="99">
        <f t="shared" si="9"/>
        <v>0</v>
      </c>
      <c r="BF161" s="99">
        <f t="shared" si="10"/>
        <v>0</v>
      </c>
      <c r="BG161" s="99">
        <f t="shared" si="11"/>
        <v>0</v>
      </c>
      <c r="BH161" s="99">
        <f t="shared" si="12"/>
        <v>0</v>
      </c>
      <c r="BI161" s="99">
        <f t="shared" si="13"/>
        <v>0</v>
      </c>
      <c r="BJ161" s="14" t="s">
        <v>90</v>
      </c>
      <c r="BK161" s="99">
        <f t="shared" si="14"/>
        <v>0</v>
      </c>
      <c r="BL161" s="14" t="s">
        <v>186</v>
      </c>
      <c r="BM161" s="202" t="s">
        <v>1046</v>
      </c>
    </row>
    <row r="162" spans="1:65" s="2" customFormat="1" ht="14.45" customHeight="1">
      <c r="A162" s="245"/>
      <c r="B162" s="27"/>
      <c r="C162" s="203" t="s">
        <v>362</v>
      </c>
      <c r="D162" s="203" t="s">
        <v>220</v>
      </c>
      <c r="E162" s="204" t="s">
        <v>1047</v>
      </c>
      <c r="F162" s="205" t="s">
        <v>1048</v>
      </c>
      <c r="G162" s="206" t="s">
        <v>204</v>
      </c>
      <c r="H162" s="207">
        <v>1418</v>
      </c>
      <c r="I162" s="208"/>
      <c r="J162" s="209">
        <f t="shared" si="5"/>
        <v>0</v>
      </c>
      <c r="K162" s="210"/>
      <c r="L162" s="211"/>
      <c r="M162" s="212" t="s">
        <v>1</v>
      </c>
      <c r="N162" s="213" t="s">
        <v>43</v>
      </c>
      <c r="O162" s="56"/>
      <c r="P162" s="200">
        <f t="shared" si="6"/>
        <v>0</v>
      </c>
      <c r="Q162" s="200">
        <v>0</v>
      </c>
      <c r="R162" s="200">
        <f t="shared" si="7"/>
        <v>0</v>
      </c>
      <c r="S162" s="200">
        <v>0</v>
      </c>
      <c r="T162" s="201">
        <f t="shared" si="8"/>
        <v>0</v>
      </c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R162" s="202" t="s">
        <v>211</v>
      </c>
      <c r="AT162" s="202" t="s">
        <v>220</v>
      </c>
      <c r="AU162" s="202" t="s">
        <v>90</v>
      </c>
      <c r="AY162" s="14" t="s">
        <v>179</v>
      </c>
      <c r="BE162" s="99">
        <f t="shared" si="9"/>
        <v>0</v>
      </c>
      <c r="BF162" s="99">
        <f t="shared" si="10"/>
        <v>0</v>
      </c>
      <c r="BG162" s="99">
        <f t="shared" si="11"/>
        <v>0</v>
      </c>
      <c r="BH162" s="99">
        <f t="shared" si="12"/>
        <v>0</v>
      </c>
      <c r="BI162" s="99">
        <f t="shared" si="13"/>
        <v>0</v>
      </c>
      <c r="BJ162" s="14" t="s">
        <v>90</v>
      </c>
      <c r="BK162" s="99">
        <f t="shared" si="14"/>
        <v>0</v>
      </c>
      <c r="BL162" s="14" t="s">
        <v>186</v>
      </c>
      <c r="BM162" s="202" t="s">
        <v>1049</v>
      </c>
    </row>
    <row r="163" spans="1:65" s="2" customFormat="1" ht="14.45" customHeight="1">
      <c r="A163" s="245"/>
      <c r="B163" s="27"/>
      <c r="C163" s="203" t="s">
        <v>360</v>
      </c>
      <c r="D163" s="203" t="s">
        <v>220</v>
      </c>
      <c r="E163" s="204" t="s">
        <v>1050</v>
      </c>
      <c r="F163" s="205" t="s">
        <v>1051</v>
      </c>
      <c r="G163" s="206" t="s">
        <v>204</v>
      </c>
      <c r="H163" s="207">
        <v>276</v>
      </c>
      <c r="I163" s="208"/>
      <c r="J163" s="209">
        <f t="shared" si="5"/>
        <v>0</v>
      </c>
      <c r="K163" s="210"/>
      <c r="L163" s="211"/>
      <c r="M163" s="212" t="s">
        <v>1</v>
      </c>
      <c r="N163" s="213" t="s">
        <v>43</v>
      </c>
      <c r="O163" s="56"/>
      <c r="P163" s="200">
        <f t="shared" si="6"/>
        <v>0</v>
      </c>
      <c r="Q163" s="200">
        <v>0</v>
      </c>
      <c r="R163" s="200">
        <f t="shared" si="7"/>
        <v>0</v>
      </c>
      <c r="S163" s="200">
        <v>0</v>
      </c>
      <c r="T163" s="201">
        <f t="shared" si="8"/>
        <v>0</v>
      </c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R163" s="202" t="s">
        <v>211</v>
      </c>
      <c r="AT163" s="202" t="s">
        <v>220</v>
      </c>
      <c r="AU163" s="202" t="s">
        <v>90</v>
      </c>
      <c r="AY163" s="14" t="s">
        <v>179</v>
      </c>
      <c r="BE163" s="99">
        <f t="shared" si="9"/>
        <v>0</v>
      </c>
      <c r="BF163" s="99">
        <f t="shared" si="10"/>
        <v>0</v>
      </c>
      <c r="BG163" s="99">
        <f t="shared" si="11"/>
        <v>0</v>
      </c>
      <c r="BH163" s="99">
        <f t="shared" si="12"/>
        <v>0</v>
      </c>
      <c r="BI163" s="99">
        <f t="shared" si="13"/>
        <v>0</v>
      </c>
      <c r="BJ163" s="14" t="s">
        <v>90</v>
      </c>
      <c r="BK163" s="99">
        <f t="shared" si="14"/>
        <v>0</v>
      </c>
      <c r="BL163" s="14" t="s">
        <v>186</v>
      </c>
      <c r="BM163" s="202" t="s">
        <v>1052</v>
      </c>
    </row>
    <row r="164" spans="1:65" s="2" customFormat="1" ht="14.45" customHeight="1">
      <c r="A164" s="245"/>
      <c r="B164" s="27"/>
      <c r="C164" s="203" t="s">
        <v>656</v>
      </c>
      <c r="D164" s="203" t="s">
        <v>220</v>
      </c>
      <c r="E164" s="204" t="s">
        <v>1053</v>
      </c>
      <c r="F164" s="205" t="s">
        <v>1054</v>
      </c>
      <c r="G164" s="206" t="s">
        <v>204</v>
      </c>
      <c r="H164" s="207">
        <v>198</v>
      </c>
      <c r="I164" s="208"/>
      <c r="J164" s="209">
        <f t="shared" si="5"/>
        <v>0</v>
      </c>
      <c r="K164" s="210"/>
      <c r="L164" s="211"/>
      <c r="M164" s="212" t="s">
        <v>1</v>
      </c>
      <c r="N164" s="213" t="s">
        <v>43</v>
      </c>
      <c r="O164" s="56"/>
      <c r="P164" s="200">
        <f t="shared" si="6"/>
        <v>0</v>
      </c>
      <c r="Q164" s="200">
        <v>0</v>
      </c>
      <c r="R164" s="200">
        <f t="shared" si="7"/>
        <v>0</v>
      </c>
      <c r="S164" s="200">
        <v>0</v>
      </c>
      <c r="T164" s="201">
        <f t="shared" si="8"/>
        <v>0</v>
      </c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R164" s="202" t="s">
        <v>211</v>
      </c>
      <c r="AT164" s="202" t="s">
        <v>220</v>
      </c>
      <c r="AU164" s="202" t="s">
        <v>90</v>
      </c>
      <c r="AY164" s="14" t="s">
        <v>179</v>
      </c>
      <c r="BE164" s="99">
        <f t="shared" si="9"/>
        <v>0</v>
      </c>
      <c r="BF164" s="99">
        <f t="shared" si="10"/>
        <v>0</v>
      </c>
      <c r="BG164" s="99">
        <f t="shared" si="11"/>
        <v>0</v>
      </c>
      <c r="BH164" s="99">
        <f t="shared" si="12"/>
        <v>0</v>
      </c>
      <c r="BI164" s="99">
        <f t="shared" si="13"/>
        <v>0</v>
      </c>
      <c r="BJ164" s="14" t="s">
        <v>90</v>
      </c>
      <c r="BK164" s="99">
        <f t="shared" si="14"/>
        <v>0</v>
      </c>
      <c r="BL164" s="14" t="s">
        <v>186</v>
      </c>
      <c r="BM164" s="202" t="s">
        <v>1055</v>
      </c>
    </row>
    <row r="165" spans="1:65" s="2" customFormat="1" ht="14.45" customHeight="1">
      <c r="A165" s="245"/>
      <c r="B165" s="27"/>
      <c r="C165" s="203" t="s">
        <v>663</v>
      </c>
      <c r="D165" s="203" t="s">
        <v>220</v>
      </c>
      <c r="E165" s="204" t="s">
        <v>1056</v>
      </c>
      <c r="F165" s="205" t="s">
        <v>1057</v>
      </c>
      <c r="G165" s="206" t="s">
        <v>204</v>
      </c>
      <c r="H165" s="207">
        <v>1105</v>
      </c>
      <c r="I165" s="208"/>
      <c r="J165" s="209">
        <f t="shared" si="5"/>
        <v>0</v>
      </c>
      <c r="K165" s="210"/>
      <c r="L165" s="211"/>
      <c r="M165" s="212" t="s">
        <v>1</v>
      </c>
      <c r="N165" s="213" t="s">
        <v>43</v>
      </c>
      <c r="O165" s="56"/>
      <c r="P165" s="200">
        <f t="shared" si="6"/>
        <v>0</v>
      </c>
      <c r="Q165" s="200">
        <v>0</v>
      </c>
      <c r="R165" s="200">
        <f t="shared" si="7"/>
        <v>0</v>
      </c>
      <c r="S165" s="200">
        <v>0</v>
      </c>
      <c r="T165" s="201">
        <f t="shared" si="8"/>
        <v>0</v>
      </c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R165" s="202" t="s">
        <v>211</v>
      </c>
      <c r="AT165" s="202" t="s">
        <v>220</v>
      </c>
      <c r="AU165" s="202" t="s">
        <v>90</v>
      </c>
      <c r="AY165" s="14" t="s">
        <v>179</v>
      </c>
      <c r="BE165" s="99">
        <f t="shared" si="9"/>
        <v>0</v>
      </c>
      <c r="BF165" s="99">
        <f t="shared" si="10"/>
        <v>0</v>
      </c>
      <c r="BG165" s="99">
        <f t="shared" si="11"/>
        <v>0</v>
      </c>
      <c r="BH165" s="99">
        <f t="shared" si="12"/>
        <v>0</v>
      </c>
      <c r="BI165" s="99">
        <f t="shared" si="13"/>
        <v>0</v>
      </c>
      <c r="BJ165" s="14" t="s">
        <v>90</v>
      </c>
      <c r="BK165" s="99">
        <f t="shared" si="14"/>
        <v>0</v>
      </c>
      <c r="BL165" s="14" t="s">
        <v>186</v>
      </c>
      <c r="BM165" s="202" t="s">
        <v>1058</v>
      </c>
    </row>
    <row r="166" spans="1:65" s="2" customFormat="1" ht="14.45" customHeight="1">
      <c r="A166" s="245"/>
      <c r="B166" s="27"/>
      <c r="C166" s="203" t="s">
        <v>618</v>
      </c>
      <c r="D166" s="203" t="s">
        <v>220</v>
      </c>
      <c r="E166" s="204" t="s">
        <v>1059</v>
      </c>
      <c r="F166" s="205" t="s">
        <v>1060</v>
      </c>
      <c r="G166" s="206" t="s">
        <v>204</v>
      </c>
      <c r="H166" s="207">
        <v>783</v>
      </c>
      <c r="I166" s="208"/>
      <c r="J166" s="209">
        <f t="shared" si="5"/>
        <v>0</v>
      </c>
      <c r="K166" s="210"/>
      <c r="L166" s="211"/>
      <c r="M166" s="212" t="s">
        <v>1</v>
      </c>
      <c r="N166" s="213" t="s">
        <v>43</v>
      </c>
      <c r="O166" s="56"/>
      <c r="P166" s="200">
        <f t="shared" si="6"/>
        <v>0</v>
      </c>
      <c r="Q166" s="200">
        <v>0</v>
      </c>
      <c r="R166" s="200">
        <f t="shared" si="7"/>
        <v>0</v>
      </c>
      <c r="S166" s="200">
        <v>0</v>
      </c>
      <c r="T166" s="201">
        <f t="shared" si="8"/>
        <v>0</v>
      </c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R166" s="202" t="s">
        <v>211</v>
      </c>
      <c r="AT166" s="202" t="s">
        <v>220</v>
      </c>
      <c r="AU166" s="202" t="s">
        <v>90</v>
      </c>
      <c r="AY166" s="14" t="s">
        <v>179</v>
      </c>
      <c r="BE166" s="99">
        <f t="shared" si="9"/>
        <v>0</v>
      </c>
      <c r="BF166" s="99">
        <f t="shared" si="10"/>
        <v>0</v>
      </c>
      <c r="BG166" s="99">
        <f t="shared" si="11"/>
        <v>0</v>
      </c>
      <c r="BH166" s="99">
        <f t="shared" si="12"/>
        <v>0</v>
      </c>
      <c r="BI166" s="99">
        <f t="shared" si="13"/>
        <v>0</v>
      </c>
      <c r="BJ166" s="14" t="s">
        <v>90</v>
      </c>
      <c r="BK166" s="99">
        <f t="shared" si="14"/>
        <v>0</v>
      </c>
      <c r="BL166" s="14" t="s">
        <v>186</v>
      </c>
      <c r="BM166" s="202" t="s">
        <v>1061</v>
      </c>
    </row>
    <row r="167" spans="1:65" s="2" customFormat="1" ht="24.2" customHeight="1">
      <c r="A167" s="245"/>
      <c r="B167" s="27"/>
      <c r="C167" s="190" t="s">
        <v>186</v>
      </c>
      <c r="D167" s="190" t="s">
        <v>182</v>
      </c>
      <c r="E167" s="191" t="s">
        <v>393</v>
      </c>
      <c r="F167" s="192" t="s">
        <v>394</v>
      </c>
      <c r="G167" s="193" t="s">
        <v>257</v>
      </c>
      <c r="H167" s="194"/>
      <c r="I167" s="195"/>
      <c r="J167" s="196">
        <f t="shared" si="5"/>
        <v>0</v>
      </c>
      <c r="K167" s="197"/>
      <c r="L167" s="28"/>
      <c r="M167" s="198" t="s">
        <v>1</v>
      </c>
      <c r="N167" s="199" t="s">
        <v>43</v>
      </c>
      <c r="O167" s="56"/>
      <c r="P167" s="200">
        <f t="shared" si="6"/>
        <v>0</v>
      </c>
      <c r="Q167" s="200">
        <v>0</v>
      </c>
      <c r="R167" s="200">
        <f t="shared" si="7"/>
        <v>0</v>
      </c>
      <c r="S167" s="200">
        <v>0</v>
      </c>
      <c r="T167" s="201">
        <f t="shared" si="8"/>
        <v>0</v>
      </c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R167" s="202" t="s">
        <v>186</v>
      </c>
      <c r="AT167" s="202" t="s">
        <v>182</v>
      </c>
      <c r="AU167" s="202" t="s">
        <v>90</v>
      </c>
      <c r="AY167" s="14" t="s">
        <v>179</v>
      </c>
      <c r="BE167" s="99">
        <f t="shared" si="9"/>
        <v>0</v>
      </c>
      <c r="BF167" s="99">
        <f t="shared" si="10"/>
        <v>0</v>
      </c>
      <c r="BG167" s="99">
        <f t="shared" si="11"/>
        <v>0</v>
      </c>
      <c r="BH167" s="99">
        <f t="shared" si="12"/>
        <v>0</v>
      </c>
      <c r="BI167" s="99">
        <f t="shared" si="13"/>
        <v>0</v>
      </c>
      <c r="BJ167" s="14" t="s">
        <v>90</v>
      </c>
      <c r="BK167" s="99">
        <f t="shared" si="14"/>
        <v>0</v>
      </c>
      <c r="BL167" s="14" t="s">
        <v>186</v>
      </c>
      <c r="BM167" s="202" t="s">
        <v>1062</v>
      </c>
    </row>
    <row r="168" spans="1:65" s="2" customFormat="1" ht="24.2" customHeight="1">
      <c r="A168" s="245"/>
      <c r="B168" s="27"/>
      <c r="C168" s="203" t="s">
        <v>275</v>
      </c>
      <c r="D168" s="203" t="s">
        <v>220</v>
      </c>
      <c r="E168" s="204" t="s">
        <v>397</v>
      </c>
      <c r="F168" s="205" t="s">
        <v>398</v>
      </c>
      <c r="G168" s="206" t="s">
        <v>204</v>
      </c>
      <c r="H168" s="207"/>
      <c r="I168" s="208"/>
      <c r="J168" s="209">
        <f t="shared" si="5"/>
        <v>0</v>
      </c>
      <c r="K168" s="210"/>
      <c r="L168" s="211"/>
      <c r="M168" s="212" t="s">
        <v>1</v>
      </c>
      <c r="N168" s="213" t="s">
        <v>43</v>
      </c>
      <c r="O168" s="56"/>
      <c r="P168" s="200">
        <f t="shared" si="6"/>
        <v>0</v>
      </c>
      <c r="Q168" s="200">
        <v>5.0000000000000001E-3</v>
      </c>
      <c r="R168" s="200">
        <f t="shared" si="7"/>
        <v>0</v>
      </c>
      <c r="S168" s="200">
        <v>0</v>
      </c>
      <c r="T168" s="201">
        <f t="shared" si="8"/>
        <v>0</v>
      </c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R168" s="202" t="s">
        <v>211</v>
      </c>
      <c r="AT168" s="202" t="s">
        <v>220</v>
      </c>
      <c r="AU168" s="202" t="s">
        <v>90</v>
      </c>
      <c r="AY168" s="14" t="s">
        <v>179</v>
      </c>
      <c r="BE168" s="99">
        <f t="shared" si="9"/>
        <v>0</v>
      </c>
      <c r="BF168" s="99">
        <f t="shared" si="10"/>
        <v>0</v>
      </c>
      <c r="BG168" s="99">
        <f t="shared" si="11"/>
        <v>0</v>
      </c>
      <c r="BH168" s="99">
        <f t="shared" si="12"/>
        <v>0</v>
      </c>
      <c r="BI168" s="99">
        <f t="shared" si="13"/>
        <v>0</v>
      </c>
      <c r="BJ168" s="14" t="s">
        <v>90</v>
      </c>
      <c r="BK168" s="99">
        <f t="shared" si="14"/>
        <v>0</v>
      </c>
      <c r="BL168" s="14" t="s">
        <v>186</v>
      </c>
      <c r="BM168" s="202" t="s">
        <v>1063</v>
      </c>
    </row>
    <row r="169" spans="1:65" s="2" customFormat="1" ht="24.2" customHeight="1">
      <c r="A169" s="245"/>
      <c r="B169" s="27"/>
      <c r="C169" s="190" t="s">
        <v>584</v>
      </c>
      <c r="D169" s="190" t="s">
        <v>182</v>
      </c>
      <c r="E169" s="191" t="s">
        <v>413</v>
      </c>
      <c r="F169" s="192" t="s">
        <v>414</v>
      </c>
      <c r="G169" s="193" t="s">
        <v>257</v>
      </c>
      <c r="H169" s="194"/>
      <c r="I169" s="195"/>
      <c r="J169" s="196">
        <f t="shared" si="5"/>
        <v>0</v>
      </c>
      <c r="K169" s="197"/>
      <c r="L169" s="28"/>
      <c r="M169" s="198" t="s">
        <v>1</v>
      </c>
      <c r="N169" s="199" t="s">
        <v>43</v>
      </c>
      <c r="O169" s="56"/>
      <c r="P169" s="200">
        <f t="shared" si="6"/>
        <v>0</v>
      </c>
      <c r="Q169" s="200">
        <v>0</v>
      </c>
      <c r="R169" s="200">
        <f t="shared" si="7"/>
        <v>0</v>
      </c>
      <c r="S169" s="200">
        <v>0</v>
      </c>
      <c r="T169" s="201">
        <f t="shared" si="8"/>
        <v>0</v>
      </c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R169" s="202" t="s">
        <v>186</v>
      </c>
      <c r="AT169" s="202" t="s">
        <v>182</v>
      </c>
      <c r="AU169" s="202" t="s">
        <v>90</v>
      </c>
      <c r="AY169" s="14" t="s">
        <v>179</v>
      </c>
      <c r="BE169" s="99">
        <f t="shared" si="9"/>
        <v>0</v>
      </c>
      <c r="BF169" s="99">
        <f t="shared" si="10"/>
        <v>0</v>
      </c>
      <c r="BG169" s="99">
        <f t="shared" si="11"/>
        <v>0</v>
      </c>
      <c r="BH169" s="99">
        <f t="shared" si="12"/>
        <v>0</v>
      </c>
      <c r="BI169" s="99">
        <f t="shared" si="13"/>
        <v>0</v>
      </c>
      <c r="BJ169" s="14" t="s">
        <v>90</v>
      </c>
      <c r="BK169" s="99">
        <f t="shared" si="14"/>
        <v>0</v>
      </c>
      <c r="BL169" s="14" t="s">
        <v>186</v>
      </c>
      <c r="BM169" s="202" t="s">
        <v>1064</v>
      </c>
    </row>
    <row r="170" spans="1:65" s="2" customFormat="1" ht="14.45" customHeight="1">
      <c r="A170" s="245"/>
      <c r="B170" s="27"/>
      <c r="C170" s="203" t="s">
        <v>215</v>
      </c>
      <c r="D170" s="203" t="s">
        <v>220</v>
      </c>
      <c r="E170" s="204" t="s">
        <v>417</v>
      </c>
      <c r="F170" s="205" t="s">
        <v>418</v>
      </c>
      <c r="G170" s="206" t="s">
        <v>419</v>
      </c>
      <c r="H170" s="207"/>
      <c r="I170" s="208"/>
      <c r="J170" s="209">
        <f t="shared" si="5"/>
        <v>0</v>
      </c>
      <c r="K170" s="210"/>
      <c r="L170" s="211"/>
      <c r="M170" s="212" t="s">
        <v>1</v>
      </c>
      <c r="N170" s="213" t="s">
        <v>43</v>
      </c>
      <c r="O170" s="56"/>
      <c r="P170" s="200">
        <f t="shared" si="6"/>
        <v>0</v>
      </c>
      <c r="Q170" s="200">
        <v>1</v>
      </c>
      <c r="R170" s="200">
        <f t="shared" si="7"/>
        <v>0</v>
      </c>
      <c r="S170" s="200">
        <v>0</v>
      </c>
      <c r="T170" s="201">
        <f t="shared" si="8"/>
        <v>0</v>
      </c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R170" s="202" t="s">
        <v>211</v>
      </c>
      <c r="AT170" s="202" t="s">
        <v>220</v>
      </c>
      <c r="AU170" s="202" t="s">
        <v>90</v>
      </c>
      <c r="AY170" s="14" t="s">
        <v>179</v>
      </c>
      <c r="BE170" s="99">
        <f t="shared" si="9"/>
        <v>0</v>
      </c>
      <c r="BF170" s="99">
        <f t="shared" si="10"/>
        <v>0</v>
      </c>
      <c r="BG170" s="99">
        <f t="shared" si="11"/>
        <v>0</v>
      </c>
      <c r="BH170" s="99">
        <f t="shared" si="12"/>
        <v>0</v>
      </c>
      <c r="BI170" s="99">
        <f t="shared" si="13"/>
        <v>0</v>
      </c>
      <c r="BJ170" s="14" t="s">
        <v>90</v>
      </c>
      <c r="BK170" s="99">
        <f t="shared" si="14"/>
        <v>0</v>
      </c>
      <c r="BL170" s="14" t="s">
        <v>186</v>
      </c>
      <c r="BM170" s="202" t="s">
        <v>1065</v>
      </c>
    </row>
    <row r="171" spans="1:65" s="2" customFormat="1" ht="24.2" customHeight="1">
      <c r="A171" s="245"/>
      <c r="B171" s="27"/>
      <c r="C171" s="190" t="s">
        <v>293</v>
      </c>
      <c r="D171" s="190" t="s">
        <v>182</v>
      </c>
      <c r="E171" s="191" t="s">
        <v>480</v>
      </c>
      <c r="F171" s="192" t="s">
        <v>481</v>
      </c>
      <c r="G171" s="193" t="s">
        <v>257</v>
      </c>
      <c r="H171" s="194">
        <v>471.79</v>
      </c>
      <c r="I171" s="195"/>
      <c r="J171" s="196">
        <f t="shared" si="5"/>
        <v>0</v>
      </c>
      <c r="K171" s="197"/>
      <c r="L171" s="28"/>
      <c r="M171" s="198" t="s">
        <v>1</v>
      </c>
      <c r="N171" s="199" t="s">
        <v>43</v>
      </c>
      <c r="O171" s="56"/>
      <c r="P171" s="200">
        <f t="shared" si="6"/>
        <v>0</v>
      </c>
      <c r="Q171" s="200">
        <v>0</v>
      </c>
      <c r="R171" s="200">
        <f t="shared" si="7"/>
        <v>0</v>
      </c>
      <c r="S171" s="200">
        <v>0</v>
      </c>
      <c r="T171" s="201">
        <f t="shared" si="8"/>
        <v>0</v>
      </c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R171" s="202" t="s">
        <v>186</v>
      </c>
      <c r="AT171" s="202" t="s">
        <v>182</v>
      </c>
      <c r="AU171" s="202" t="s">
        <v>90</v>
      </c>
      <c r="AY171" s="14" t="s">
        <v>179</v>
      </c>
      <c r="BE171" s="99">
        <f t="shared" si="9"/>
        <v>0</v>
      </c>
      <c r="BF171" s="99">
        <f t="shared" si="10"/>
        <v>0</v>
      </c>
      <c r="BG171" s="99">
        <f t="shared" si="11"/>
        <v>0</v>
      </c>
      <c r="BH171" s="99">
        <f t="shared" si="12"/>
        <v>0</v>
      </c>
      <c r="BI171" s="99">
        <f t="shared" si="13"/>
        <v>0</v>
      </c>
      <c r="BJ171" s="14" t="s">
        <v>90</v>
      </c>
      <c r="BK171" s="99">
        <f t="shared" si="14"/>
        <v>0</v>
      </c>
      <c r="BL171" s="14" t="s">
        <v>186</v>
      </c>
      <c r="BM171" s="202" t="s">
        <v>1066</v>
      </c>
    </row>
    <row r="172" spans="1:65" s="2" customFormat="1" ht="14.45" customHeight="1">
      <c r="A172" s="245"/>
      <c r="B172" s="27"/>
      <c r="C172" s="203" t="s">
        <v>297</v>
      </c>
      <c r="D172" s="203" t="s">
        <v>220</v>
      </c>
      <c r="E172" s="204" t="s">
        <v>484</v>
      </c>
      <c r="F172" s="205" t="s">
        <v>485</v>
      </c>
      <c r="G172" s="206" t="s">
        <v>486</v>
      </c>
      <c r="H172" s="207">
        <v>13210.12</v>
      </c>
      <c r="I172" s="208"/>
      <c r="J172" s="209">
        <f t="shared" si="5"/>
        <v>0</v>
      </c>
      <c r="K172" s="210"/>
      <c r="L172" s="211"/>
      <c r="M172" s="212" t="s">
        <v>1</v>
      </c>
      <c r="N172" s="213" t="s">
        <v>43</v>
      </c>
      <c r="O172" s="56"/>
      <c r="P172" s="200">
        <f t="shared" si="6"/>
        <v>0</v>
      </c>
      <c r="Q172" s="200">
        <v>2.9999999999999997E-4</v>
      </c>
      <c r="R172" s="200">
        <f t="shared" si="7"/>
        <v>3.9630359999999998</v>
      </c>
      <c r="S172" s="200">
        <v>0</v>
      </c>
      <c r="T172" s="201">
        <f t="shared" si="8"/>
        <v>0</v>
      </c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R172" s="202" t="s">
        <v>211</v>
      </c>
      <c r="AT172" s="202" t="s">
        <v>220</v>
      </c>
      <c r="AU172" s="202" t="s">
        <v>90</v>
      </c>
      <c r="AY172" s="14" t="s">
        <v>179</v>
      </c>
      <c r="BE172" s="99">
        <f t="shared" si="9"/>
        <v>0</v>
      </c>
      <c r="BF172" s="99">
        <f t="shared" si="10"/>
        <v>0</v>
      </c>
      <c r="BG172" s="99">
        <f t="shared" si="11"/>
        <v>0</v>
      </c>
      <c r="BH172" s="99">
        <f t="shared" si="12"/>
        <v>0</v>
      </c>
      <c r="BI172" s="99">
        <f t="shared" si="13"/>
        <v>0</v>
      </c>
      <c r="BJ172" s="14" t="s">
        <v>90</v>
      </c>
      <c r="BK172" s="99">
        <f t="shared" si="14"/>
        <v>0</v>
      </c>
      <c r="BL172" s="14" t="s">
        <v>186</v>
      </c>
      <c r="BM172" s="202" t="s">
        <v>1067</v>
      </c>
    </row>
    <row r="173" spans="1:65" s="2" customFormat="1" ht="24.2" customHeight="1">
      <c r="A173" s="245"/>
      <c r="B173" s="27"/>
      <c r="C173" s="190" t="s">
        <v>211</v>
      </c>
      <c r="D173" s="190" t="s">
        <v>182</v>
      </c>
      <c r="E173" s="191" t="s">
        <v>422</v>
      </c>
      <c r="F173" s="192" t="s">
        <v>423</v>
      </c>
      <c r="G173" s="193" t="s">
        <v>257</v>
      </c>
      <c r="H173" s="194"/>
      <c r="I173" s="195"/>
      <c r="J173" s="196">
        <f t="shared" si="5"/>
        <v>0</v>
      </c>
      <c r="K173" s="197"/>
      <c r="L173" s="28"/>
      <c r="M173" s="198" t="s">
        <v>1</v>
      </c>
      <c r="N173" s="199" t="s">
        <v>43</v>
      </c>
      <c r="O173" s="56"/>
      <c r="P173" s="200">
        <f t="shared" si="6"/>
        <v>0</v>
      </c>
      <c r="Q173" s="200">
        <v>0</v>
      </c>
      <c r="R173" s="200">
        <f t="shared" si="7"/>
        <v>0</v>
      </c>
      <c r="S173" s="200">
        <v>0</v>
      </c>
      <c r="T173" s="201">
        <f t="shared" si="8"/>
        <v>0</v>
      </c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R173" s="202" t="s">
        <v>186</v>
      </c>
      <c r="AT173" s="202" t="s">
        <v>182</v>
      </c>
      <c r="AU173" s="202" t="s">
        <v>90</v>
      </c>
      <c r="AY173" s="14" t="s">
        <v>179</v>
      </c>
      <c r="BE173" s="99">
        <f t="shared" si="9"/>
        <v>0</v>
      </c>
      <c r="BF173" s="99">
        <f t="shared" si="10"/>
        <v>0</v>
      </c>
      <c r="BG173" s="99">
        <f t="shared" si="11"/>
        <v>0</v>
      </c>
      <c r="BH173" s="99">
        <f t="shared" si="12"/>
        <v>0</v>
      </c>
      <c r="BI173" s="99">
        <f t="shared" si="13"/>
        <v>0</v>
      </c>
      <c r="BJ173" s="14" t="s">
        <v>90</v>
      </c>
      <c r="BK173" s="99">
        <f t="shared" si="14"/>
        <v>0</v>
      </c>
      <c r="BL173" s="14" t="s">
        <v>186</v>
      </c>
      <c r="BM173" s="202" t="s">
        <v>1068</v>
      </c>
    </row>
    <row r="174" spans="1:65" s="2" customFormat="1" ht="24.2" customHeight="1">
      <c r="A174" s="245"/>
      <c r="B174" s="27"/>
      <c r="C174" s="190" t="s">
        <v>312</v>
      </c>
      <c r="D174" s="190" t="s">
        <v>182</v>
      </c>
      <c r="E174" s="191" t="s">
        <v>426</v>
      </c>
      <c r="F174" s="192" t="s">
        <v>427</v>
      </c>
      <c r="G174" s="193" t="s">
        <v>185</v>
      </c>
      <c r="H174" s="194">
        <v>5</v>
      </c>
      <c r="I174" s="195"/>
      <c r="J174" s="196">
        <f t="shared" si="5"/>
        <v>0</v>
      </c>
      <c r="K174" s="197"/>
      <c r="L174" s="28"/>
      <c r="M174" s="198" t="s">
        <v>1</v>
      </c>
      <c r="N174" s="199" t="s">
        <v>43</v>
      </c>
      <c r="O174" s="56"/>
      <c r="P174" s="200">
        <f t="shared" si="6"/>
        <v>0</v>
      </c>
      <c r="Q174" s="200">
        <v>0</v>
      </c>
      <c r="R174" s="200">
        <f t="shared" si="7"/>
        <v>0</v>
      </c>
      <c r="S174" s="200">
        <v>0</v>
      </c>
      <c r="T174" s="201">
        <f t="shared" si="8"/>
        <v>0</v>
      </c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R174" s="202" t="s">
        <v>186</v>
      </c>
      <c r="AT174" s="202" t="s">
        <v>182</v>
      </c>
      <c r="AU174" s="202" t="s">
        <v>90</v>
      </c>
      <c r="AY174" s="14" t="s">
        <v>179</v>
      </c>
      <c r="BE174" s="99">
        <f t="shared" si="9"/>
        <v>0</v>
      </c>
      <c r="BF174" s="99">
        <f t="shared" si="10"/>
        <v>0</v>
      </c>
      <c r="BG174" s="99">
        <f t="shared" si="11"/>
        <v>0</v>
      </c>
      <c r="BH174" s="99">
        <f t="shared" si="12"/>
        <v>0</v>
      </c>
      <c r="BI174" s="99">
        <f t="shared" si="13"/>
        <v>0</v>
      </c>
      <c r="BJ174" s="14" t="s">
        <v>90</v>
      </c>
      <c r="BK174" s="99">
        <f t="shared" si="14"/>
        <v>0</v>
      </c>
      <c r="BL174" s="14" t="s">
        <v>186</v>
      </c>
      <c r="BM174" s="202" t="s">
        <v>1069</v>
      </c>
    </row>
    <row r="175" spans="1:65" s="12" customFormat="1" ht="22.9" customHeight="1">
      <c r="B175" s="175"/>
      <c r="C175" s="176"/>
      <c r="D175" s="177" t="s">
        <v>76</v>
      </c>
      <c r="E175" s="188" t="s">
        <v>345</v>
      </c>
      <c r="F175" s="188" t="s">
        <v>346</v>
      </c>
      <c r="G175" s="176"/>
      <c r="H175" s="176"/>
      <c r="I175" s="179"/>
      <c r="J175" s="189">
        <f>BK175</f>
        <v>0</v>
      </c>
      <c r="K175" s="176"/>
      <c r="L175" s="180"/>
      <c r="M175" s="181"/>
      <c r="N175" s="182"/>
      <c r="O175" s="182"/>
      <c r="P175" s="183">
        <f>P176</f>
        <v>0</v>
      </c>
      <c r="Q175" s="182"/>
      <c r="R175" s="183">
        <f>R176</f>
        <v>0</v>
      </c>
      <c r="S175" s="182"/>
      <c r="T175" s="184">
        <f>T176</f>
        <v>0</v>
      </c>
      <c r="AR175" s="185" t="s">
        <v>84</v>
      </c>
      <c r="AT175" s="186" t="s">
        <v>76</v>
      </c>
      <c r="AU175" s="186" t="s">
        <v>84</v>
      </c>
      <c r="AY175" s="185" t="s">
        <v>179</v>
      </c>
      <c r="BK175" s="187">
        <f>BK176</f>
        <v>0</v>
      </c>
    </row>
    <row r="176" spans="1:65" s="2" customFormat="1" ht="24.2" customHeight="1">
      <c r="A176" s="245"/>
      <c r="B176" s="27"/>
      <c r="C176" s="190" t="s">
        <v>304</v>
      </c>
      <c r="D176" s="190" t="s">
        <v>182</v>
      </c>
      <c r="E176" s="191" t="s">
        <v>488</v>
      </c>
      <c r="F176" s="192" t="s">
        <v>489</v>
      </c>
      <c r="G176" s="193" t="s">
        <v>250</v>
      </c>
      <c r="H176" s="194">
        <v>15.988</v>
      </c>
      <c r="I176" s="195"/>
      <c r="J176" s="196">
        <f>ROUND(I176*H176,2)</f>
        <v>0</v>
      </c>
      <c r="K176" s="197"/>
      <c r="L176" s="28"/>
      <c r="M176" s="198" t="s">
        <v>1</v>
      </c>
      <c r="N176" s="199" t="s">
        <v>43</v>
      </c>
      <c r="O176" s="56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R176" s="202" t="s">
        <v>186</v>
      </c>
      <c r="AT176" s="202" t="s">
        <v>182</v>
      </c>
      <c r="AU176" s="202" t="s">
        <v>90</v>
      </c>
      <c r="AY176" s="14" t="s">
        <v>179</v>
      </c>
      <c r="BE176" s="99">
        <f>IF(N176="základná",J176,0)</f>
        <v>0</v>
      </c>
      <c r="BF176" s="99">
        <f>IF(N176="znížená",J176,0)</f>
        <v>0</v>
      </c>
      <c r="BG176" s="99">
        <f>IF(N176="zákl. prenesená",J176,0)</f>
        <v>0</v>
      </c>
      <c r="BH176" s="99">
        <f>IF(N176="zníž. prenesená",J176,0)</f>
        <v>0</v>
      </c>
      <c r="BI176" s="99">
        <f>IF(N176="nulová",J176,0)</f>
        <v>0</v>
      </c>
      <c r="BJ176" s="14" t="s">
        <v>90</v>
      </c>
      <c r="BK176" s="99">
        <f>ROUND(I176*H176,2)</f>
        <v>0</v>
      </c>
      <c r="BL176" s="14" t="s">
        <v>186</v>
      </c>
      <c r="BM176" s="202" t="s">
        <v>1070</v>
      </c>
    </row>
    <row r="177" spans="1:65" s="12" customFormat="1" ht="25.9" customHeight="1">
      <c r="B177" s="175"/>
      <c r="C177" s="176"/>
      <c r="D177" s="177" t="s">
        <v>76</v>
      </c>
      <c r="E177" s="178" t="s">
        <v>491</v>
      </c>
      <c r="F177" s="178" t="s">
        <v>492</v>
      </c>
      <c r="G177" s="176"/>
      <c r="H177" s="176"/>
      <c r="I177" s="179"/>
      <c r="J177" s="154">
        <f>BK177</f>
        <v>0</v>
      </c>
      <c r="K177" s="176"/>
      <c r="L177" s="180"/>
      <c r="M177" s="181"/>
      <c r="N177" s="182"/>
      <c r="O177" s="182"/>
      <c r="P177" s="183">
        <f>P178</f>
        <v>0</v>
      </c>
      <c r="Q177" s="182"/>
      <c r="R177" s="183">
        <f>R178</f>
        <v>0</v>
      </c>
      <c r="S177" s="182"/>
      <c r="T177" s="184">
        <f>T178</f>
        <v>0</v>
      </c>
      <c r="AR177" s="185" t="s">
        <v>186</v>
      </c>
      <c r="AT177" s="186" t="s">
        <v>76</v>
      </c>
      <c r="AU177" s="186" t="s">
        <v>77</v>
      </c>
      <c r="AY177" s="185" t="s">
        <v>179</v>
      </c>
      <c r="BK177" s="187">
        <f>BK178</f>
        <v>0</v>
      </c>
    </row>
    <row r="178" spans="1:65" s="2" customFormat="1" ht="37.9" customHeight="1">
      <c r="A178" s="245"/>
      <c r="B178" s="27"/>
      <c r="C178" s="190" t="s">
        <v>623</v>
      </c>
      <c r="D178" s="190" t="s">
        <v>182</v>
      </c>
      <c r="E178" s="191" t="s">
        <v>494</v>
      </c>
      <c r="F178" s="192" t="s">
        <v>495</v>
      </c>
      <c r="G178" s="193" t="s">
        <v>496</v>
      </c>
      <c r="H178" s="194">
        <v>200</v>
      </c>
      <c r="I178" s="195"/>
      <c r="J178" s="196">
        <f>ROUND(I178*H178,2)</f>
        <v>0</v>
      </c>
      <c r="K178" s="197"/>
      <c r="L178" s="28"/>
      <c r="M178" s="198" t="s">
        <v>1</v>
      </c>
      <c r="N178" s="199" t="s">
        <v>43</v>
      </c>
      <c r="O178" s="56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R178" s="202" t="s">
        <v>497</v>
      </c>
      <c r="AT178" s="202" t="s">
        <v>182</v>
      </c>
      <c r="AU178" s="202" t="s">
        <v>84</v>
      </c>
      <c r="AY178" s="14" t="s">
        <v>179</v>
      </c>
      <c r="BE178" s="99">
        <f>IF(N178="základná",J178,0)</f>
        <v>0</v>
      </c>
      <c r="BF178" s="99">
        <f>IF(N178="znížená",J178,0)</f>
        <v>0</v>
      </c>
      <c r="BG178" s="99">
        <f>IF(N178="zákl. prenesená",J178,0)</f>
        <v>0</v>
      </c>
      <c r="BH178" s="99">
        <f>IF(N178="zníž. prenesená",J178,0)</f>
        <v>0</v>
      </c>
      <c r="BI178" s="99">
        <f>IF(N178="nulová",J178,0)</f>
        <v>0</v>
      </c>
      <c r="BJ178" s="14" t="s">
        <v>90</v>
      </c>
      <c r="BK178" s="99">
        <f>ROUND(I178*H178,2)</f>
        <v>0</v>
      </c>
      <c r="BL178" s="14" t="s">
        <v>497</v>
      </c>
      <c r="BM178" s="202" t="s">
        <v>1071</v>
      </c>
    </row>
    <row r="179" spans="1:65" s="2" customFormat="1" ht="49.9" customHeight="1">
      <c r="A179" s="245"/>
      <c r="B179" s="27"/>
      <c r="C179" s="242"/>
      <c r="D179" s="242"/>
      <c r="E179" s="178" t="s">
        <v>263</v>
      </c>
      <c r="F179" s="178" t="s">
        <v>264</v>
      </c>
      <c r="G179" s="242"/>
      <c r="H179" s="242"/>
      <c r="I179" s="242"/>
      <c r="J179" s="154">
        <f t="shared" ref="J179:J199" si="15">BK179</f>
        <v>0</v>
      </c>
      <c r="K179" s="242"/>
      <c r="L179" s="28"/>
      <c r="M179" s="214"/>
      <c r="N179" s="215"/>
      <c r="O179" s="56"/>
      <c r="P179" s="56"/>
      <c r="Q179" s="56"/>
      <c r="R179" s="56"/>
      <c r="S179" s="56"/>
      <c r="T179" s="57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T179" s="14" t="s">
        <v>76</v>
      </c>
      <c r="AU179" s="14" t="s">
        <v>77</v>
      </c>
      <c r="AY179" s="14" t="s">
        <v>265</v>
      </c>
      <c r="BK179" s="99">
        <f>SUM(BK180:BK199)</f>
        <v>0</v>
      </c>
    </row>
    <row r="180" spans="1:65" s="2" customFormat="1" ht="16.350000000000001" customHeight="1">
      <c r="A180" s="245"/>
      <c r="B180" s="27"/>
      <c r="C180" s="216" t="s">
        <v>1</v>
      </c>
      <c r="D180" s="216" t="s">
        <v>182</v>
      </c>
      <c r="E180" s="217" t="s">
        <v>1</v>
      </c>
      <c r="F180" s="218" t="s">
        <v>1</v>
      </c>
      <c r="G180" s="219" t="s">
        <v>1</v>
      </c>
      <c r="H180" s="220"/>
      <c r="I180" s="221"/>
      <c r="J180" s="222">
        <f t="shared" si="15"/>
        <v>0</v>
      </c>
      <c r="K180" s="197"/>
      <c r="L180" s="28"/>
      <c r="M180" s="223" t="s">
        <v>1</v>
      </c>
      <c r="N180" s="224" t="s">
        <v>43</v>
      </c>
      <c r="O180" s="56"/>
      <c r="P180" s="56"/>
      <c r="Q180" s="56"/>
      <c r="R180" s="56"/>
      <c r="S180" s="56"/>
      <c r="T180" s="57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T180" s="14" t="s">
        <v>265</v>
      </c>
      <c r="AU180" s="14" t="s">
        <v>84</v>
      </c>
      <c r="AY180" s="14" t="s">
        <v>265</v>
      </c>
      <c r="BE180" s="99">
        <f t="shared" ref="BE180:BE199" si="16">IF(N180="základná",J180,0)</f>
        <v>0</v>
      </c>
      <c r="BF180" s="99">
        <f t="shared" ref="BF180:BF199" si="17">IF(N180="znížená",J180,0)</f>
        <v>0</v>
      </c>
      <c r="BG180" s="99">
        <f t="shared" ref="BG180:BG199" si="18">IF(N180="zákl. prenesená",J180,0)</f>
        <v>0</v>
      </c>
      <c r="BH180" s="99">
        <f t="shared" ref="BH180:BH199" si="19">IF(N180="zníž. prenesená",J180,0)</f>
        <v>0</v>
      </c>
      <c r="BI180" s="99">
        <f t="shared" ref="BI180:BI199" si="20">IF(N180="nulová",J180,0)</f>
        <v>0</v>
      </c>
      <c r="BJ180" s="14" t="s">
        <v>90</v>
      </c>
      <c r="BK180" s="99">
        <f t="shared" ref="BK180:BK199" si="21">I180*H180</f>
        <v>0</v>
      </c>
    </row>
    <row r="181" spans="1:65" s="2" customFormat="1" ht="16.350000000000001" customHeight="1">
      <c r="A181" s="245"/>
      <c r="B181" s="27"/>
      <c r="C181" s="216" t="s">
        <v>1</v>
      </c>
      <c r="D181" s="216" t="s">
        <v>182</v>
      </c>
      <c r="E181" s="217" t="s">
        <v>1</v>
      </c>
      <c r="F181" s="218" t="s">
        <v>1</v>
      </c>
      <c r="G181" s="219" t="s">
        <v>1</v>
      </c>
      <c r="H181" s="220"/>
      <c r="I181" s="221"/>
      <c r="J181" s="222">
        <f t="shared" si="15"/>
        <v>0</v>
      </c>
      <c r="K181" s="197"/>
      <c r="L181" s="28"/>
      <c r="M181" s="223" t="s">
        <v>1</v>
      </c>
      <c r="N181" s="224" t="s">
        <v>43</v>
      </c>
      <c r="O181" s="56"/>
      <c r="P181" s="56"/>
      <c r="Q181" s="56"/>
      <c r="R181" s="56"/>
      <c r="S181" s="56"/>
      <c r="T181" s="57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T181" s="14" t="s">
        <v>265</v>
      </c>
      <c r="AU181" s="14" t="s">
        <v>84</v>
      </c>
      <c r="AY181" s="14" t="s">
        <v>265</v>
      </c>
      <c r="BE181" s="99">
        <f t="shared" si="16"/>
        <v>0</v>
      </c>
      <c r="BF181" s="99">
        <f t="shared" si="17"/>
        <v>0</v>
      </c>
      <c r="BG181" s="99">
        <f t="shared" si="18"/>
        <v>0</v>
      </c>
      <c r="BH181" s="99">
        <f t="shared" si="19"/>
        <v>0</v>
      </c>
      <c r="BI181" s="99">
        <f t="shared" si="20"/>
        <v>0</v>
      </c>
      <c r="BJ181" s="14" t="s">
        <v>90</v>
      </c>
      <c r="BK181" s="99">
        <f t="shared" si="21"/>
        <v>0</v>
      </c>
    </row>
    <row r="182" spans="1:65" s="2" customFormat="1" ht="16.350000000000001" customHeight="1">
      <c r="A182" s="245"/>
      <c r="B182" s="27"/>
      <c r="C182" s="216" t="s">
        <v>1</v>
      </c>
      <c r="D182" s="216" t="s">
        <v>182</v>
      </c>
      <c r="E182" s="217" t="s">
        <v>1</v>
      </c>
      <c r="F182" s="218" t="s">
        <v>1</v>
      </c>
      <c r="G182" s="219" t="s">
        <v>1</v>
      </c>
      <c r="H182" s="220"/>
      <c r="I182" s="221"/>
      <c r="J182" s="222">
        <f t="shared" si="15"/>
        <v>0</v>
      </c>
      <c r="K182" s="197"/>
      <c r="L182" s="28"/>
      <c r="M182" s="223" t="s">
        <v>1</v>
      </c>
      <c r="N182" s="224" t="s">
        <v>43</v>
      </c>
      <c r="O182" s="56"/>
      <c r="P182" s="56"/>
      <c r="Q182" s="56"/>
      <c r="R182" s="56"/>
      <c r="S182" s="56"/>
      <c r="T182" s="57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T182" s="14" t="s">
        <v>265</v>
      </c>
      <c r="AU182" s="14" t="s">
        <v>84</v>
      </c>
      <c r="AY182" s="14" t="s">
        <v>265</v>
      </c>
      <c r="BE182" s="99">
        <f t="shared" si="16"/>
        <v>0</v>
      </c>
      <c r="BF182" s="99">
        <f t="shared" si="17"/>
        <v>0</v>
      </c>
      <c r="BG182" s="99">
        <f t="shared" si="18"/>
        <v>0</v>
      </c>
      <c r="BH182" s="99">
        <f t="shared" si="19"/>
        <v>0</v>
      </c>
      <c r="BI182" s="99">
        <f t="shared" si="20"/>
        <v>0</v>
      </c>
      <c r="BJ182" s="14" t="s">
        <v>90</v>
      </c>
      <c r="BK182" s="99">
        <f t="shared" si="21"/>
        <v>0</v>
      </c>
    </row>
    <row r="183" spans="1:65" s="2" customFormat="1" ht="16.350000000000001" customHeight="1">
      <c r="A183" s="245"/>
      <c r="B183" s="27"/>
      <c r="C183" s="216" t="s">
        <v>1</v>
      </c>
      <c r="D183" s="216" t="s">
        <v>182</v>
      </c>
      <c r="E183" s="217" t="s">
        <v>1</v>
      </c>
      <c r="F183" s="218" t="s">
        <v>1</v>
      </c>
      <c r="G183" s="219" t="s">
        <v>1</v>
      </c>
      <c r="H183" s="220"/>
      <c r="I183" s="221"/>
      <c r="J183" s="222">
        <f t="shared" si="15"/>
        <v>0</v>
      </c>
      <c r="K183" s="197"/>
      <c r="L183" s="28"/>
      <c r="M183" s="223" t="s">
        <v>1</v>
      </c>
      <c r="N183" s="224" t="s">
        <v>43</v>
      </c>
      <c r="O183" s="56"/>
      <c r="P183" s="56"/>
      <c r="Q183" s="56"/>
      <c r="R183" s="56"/>
      <c r="S183" s="56"/>
      <c r="T183" s="57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T183" s="14" t="s">
        <v>265</v>
      </c>
      <c r="AU183" s="14" t="s">
        <v>84</v>
      </c>
      <c r="AY183" s="14" t="s">
        <v>265</v>
      </c>
      <c r="BE183" s="99">
        <f t="shared" si="16"/>
        <v>0</v>
      </c>
      <c r="BF183" s="99">
        <f t="shared" si="17"/>
        <v>0</v>
      </c>
      <c r="BG183" s="99">
        <f t="shared" si="18"/>
        <v>0</v>
      </c>
      <c r="BH183" s="99">
        <f t="shared" si="19"/>
        <v>0</v>
      </c>
      <c r="BI183" s="99">
        <f t="shared" si="20"/>
        <v>0</v>
      </c>
      <c r="BJ183" s="14" t="s">
        <v>90</v>
      </c>
      <c r="BK183" s="99">
        <f t="shared" si="21"/>
        <v>0</v>
      </c>
    </row>
    <row r="184" spans="1:65" s="2" customFormat="1" ht="16.350000000000001" customHeight="1">
      <c r="A184" s="245"/>
      <c r="B184" s="27"/>
      <c r="C184" s="216" t="s">
        <v>1</v>
      </c>
      <c r="D184" s="216" t="s">
        <v>182</v>
      </c>
      <c r="E184" s="217" t="s">
        <v>1</v>
      </c>
      <c r="F184" s="218" t="s">
        <v>1</v>
      </c>
      <c r="G184" s="219" t="s">
        <v>1</v>
      </c>
      <c r="H184" s="220"/>
      <c r="I184" s="221"/>
      <c r="J184" s="222">
        <f t="shared" si="15"/>
        <v>0</v>
      </c>
      <c r="K184" s="197"/>
      <c r="L184" s="28"/>
      <c r="M184" s="223" t="s">
        <v>1</v>
      </c>
      <c r="N184" s="224" t="s">
        <v>43</v>
      </c>
      <c r="O184" s="56"/>
      <c r="P184" s="56"/>
      <c r="Q184" s="56"/>
      <c r="R184" s="56"/>
      <c r="S184" s="56"/>
      <c r="T184" s="57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T184" s="14" t="s">
        <v>265</v>
      </c>
      <c r="AU184" s="14" t="s">
        <v>84</v>
      </c>
      <c r="AY184" s="14" t="s">
        <v>265</v>
      </c>
      <c r="BE184" s="99">
        <f t="shared" si="16"/>
        <v>0</v>
      </c>
      <c r="BF184" s="99">
        <f t="shared" si="17"/>
        <v>0</v>
      </c>
      <c r="BG184" s="99">
        <f t="shared" si="18"/>
        <v>0</v>
      </c>
      <c r="BH184" s="99">
        <f t="shared" si="19"/>
        <v>0</v>
      </c>
      <c r="BI184" s="99">
        <f t="shared" si="20"/>
        <v>0</v>
      </c>
      <c r="BJ184" s="14" t="s">
        <v>90</v>
      </c>
      <c r="BK184" s="99">
        <f t="shared" si="21"/>
        <v>0</v>
      </c>
    </row>
    <row r="185" spans="1:65" s="2" customFormat="1" ht="16.350000000000001" customHeight="1">
      <c r="A185" s="245"/>
      <c r="B185" s="27"/>
      <c r="C185" s="216" t="s">
        <v>1</v>
      </c>
      <c r="D185" s="216" t="s">
        <v>182</v>
      </c>
      <c r="E185" s="217" t="s">
        <v>1</v>
      </c>
      <c r="F185" s="218" t="s">
        <v>1</v>
      </c>
      <c r="G185" s="219" t="s">
        <v>1</v>
      </c>
      <c r="H185" s="220"/>
      <c r="I185" s="221"/>
      <c r="J185" s="222">
        <f t="shared" si="15"/>
        <v>0</v>
      </c>
      <c r="K185" s="197"/>
      <c r="L185" s="28"/>
      <c r="M185" s="223" t="s">
        <v>1</v>
      </c>
      <c r="N185" s="224" t="s">
        <v>43</v>
      </c>
      <c r="O185" s="56"/>
      <c r="P185" s="56"/>
      <c r="Q185" s="56"/>
      <c r="R185" s="56"/>
      <c r="S185" s="56"/>
      <c r="T185" s="57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T185" s="14" t="s">
        <v>265</v>
      </c>
      <c r="AU185" s="14" t="s">
        <v>84</v>
      </c>
      <c r="AY185" s="14" t="s">
        <v>265</v>
      </c>
      <c r="BE185" s="99">
        <f t="shared" si="16"/>
        <v>0</v>
      </c>
      <c r="BF185" s="99">
        <f t="shared" si="17"/>
        <v>0</v>
      </c>
      <c r="BG185" s="99">
        <f t="shared" si="18"/>
        <v>0</v>
      </c>
      <c r="BH185" s="99">
        <f t="shared" si="19"/>
        <v>0</v>
      </c>
      <c r="BI185" s="99">
        <f t="shared" si="20"/>
        <v>0</v>
      </c>
      <c r="BJ185" s="14" t="s">
        <v>90</v>
      </c>
      <c r="BK185" s="99">
        <f t="shared" si="21"/>
        <v>0</v>
      </c>
    </row>
    <row r="186" spans="1:65" s="2" customFormat="1" ht="16.350000000000001" customHeight="1">
      <c r="A186" s="245"/>
      <c r="B186" s="27"/>
      <c r="C186" s="216" t="s">
        <v>1</v>
      </c>
      <c r="D186" s="216" t="s">
        <v>182</v>
      </c>
      <c r="E186" s="217" t="s">
        <v>1</v>
      </c>
      <c r="F186" s="218" t="s">
        <v>1</v>
      </c>
      <c r="G186" s="219" t="s">
        <v>1</v>
      </c>
      <c r="H186" s="220"/>
      <c r="I186" s="221"/>
      <c r="J186" s="222">
        <f t="shared" si="15"/>
        <v>0</v>
      </c>
      <c r="K186" s="197"/>
      <c r="L186" s="28"/>
      <c r="M186" s="223" t="s">
        <v>1</v>
      </c>
      <c r="N186" s="224" t="s">
        <v>43</v>
      </c>
      <c r="O186" s="56"/>
      <c r="P186" s="56"/>
      <c r="Q186" s="56"/>
      <c r="R186" s="56"/>
      <c r="S186" s="56"/>
      <c r="T186" s="57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T186" s="14" t="s">
        <v>265</v>
      </c>
      <c r="AU186" s="14" t="s">
        <v>84</v>
      </c>
      <c r="AY186" s="14" t="s">
        <v>265</v>
      </c>
      <c r="BE186" s="99">
        <f t="shared" si="16"/>
        <v>0</v>
      </c>
      <c r="BF186" s="99">
        <f t="shared" si="17"/>
        <v>0</v>
      </c>
      <c r="BG186" s="99">
        <f t="shared" si="18"/>
        <v>0</v>
      </c>
      <c r="BH186" s="99">
        <f t="shared" si="19"/>
        <v>0</v>
      </c>
      <c r="BI186" s="99">
        <f t="shared" si="20"/>
        <v>0</v>
      </c>
      <c r="BJ186" s="14" t="s">
        <v>90</v>
      </c>
      <c r="BK186" s="99">
        <f t="shared" si="21"/>
        <v>0</v>
      </c>
    </row>
    <row r="187" spans="1:65" s="2" customFormat="1" ht="16.350000000000001" customHeight="1">
      <c r="A187" s="245"/>
      <c r="B187" s="27"/>
      <c r="C187" s="216" t="s">
        <v>1</v>
      </c>
      <c r="D187" s="216" t="s">
        <v>182</v>
      </c>
      <c r="E187" s="217" t="s">
        <v>1</v>
      </c>
      <c r="F187" s="218" t="s">
        <v>1</v>
      </c>
      <c r="G187" s="219" t="s">
        <v>1</v>
      </c>
      <c r="H187" s="220"/>
      <c r="I187" s="221"/>
      <c r="J187" s="222">
        <f t="shared" si="15"/>
        <v>0</v>
      </c>
      <c r="K187" s="197"/>
      <c r="L187" s="28"/>
      <c r="M187" s="223" t="s">
        <v>1</v>
      </c>
      <c r="N187" s="224" t="s">
        <v>43</v>
      </c>
      <c r="O187" s="56"/>
      <c r="P187" s="56"/>
      <c r="Q187" s="56"/>
      <c r="R187" s="56"/>
      <c r="S187" s="56"/>
      <c r="T187" s="57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T187" s="14" t="s">
        <v>265</v>
      </c>
      <c r="AU187" s="14" t="s">
        <v>84</v>
      </c>
      <c r="AY187" s="14" t="s">
        <v>265</v>
      </c>
      <c r="BE187" s="99">
        <f t="shared" si="16"/>
        <v>0</v>
      </c>
      <c r="BF187" s="99">
        <f t="shared" si="17"/>
        <v>0</v>
      </c>
      <c r="BG187" s="99">
        <f t="shared" si="18"/>
        <v>0</v>
      </c>
      <c r="BH187" s="99">
        <f t="shared" si="19"/>
        <v>0</v>
      </c>
      <c r="BI187" s="99">
        <f t="shared" si="20"/>
        <v>0</v>
      </c>
      <c r="BJ187" s="14" t="s">
        <v>90</v>
      </c>
      <c r="BK187" s="99">
        <f t="shared" si="21"/>
        <v>0</v>
      </c>
    </row>
    <row r="188" spans="1:65" s="2" customFormat="1" ht="16.350000000000001" customHeight="1">
      <c r="A188" s="245"/>
      <c r="B188" s="27"/>
      <c r="C188" s="216" t="s">
        <v>1</v>
      </c>
      <c r="D188" s="216" t="s">
        <v>182</v>
      </c>
      <c r="E188" s="217" t="s">
        <v>1</v>
      </c>
      <c r="F188" s="218" t="s">
        <v>1</v>
      </c>
      <c r="G188" s="219" t="s">
        <v>1</v>
      </c>
      <c r="H188" s="220"/>
      <c r="I188" s="221"/>
      <c r="J188" s="222">
        <f t="shared" si="15"/>
        <v>0</v>
      </c>
      <c r="K188" s="197"/>
      <c r="L188" s="28"/>
      <c r="M188" s="223" t="s">
        <v>1</v>
      </c>
      <c r="N188" s="224" t="s">
        <v>43</v>
      </c>
      <c r="O188" s="56"/>
      <c r="P188" s="56"/>
      <c r="Q188" s="56"/>
      <c r="R188" s="56"/>
      <c r="S188" s="56"/>
      <c r="T188" s="57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T188" s="14" t="s">
        <v>265</v>
      </c>
      <c r="AU188" s="14" t="s">
        <v>84</v>
      </c>
      <c r="AY188" s="14" t="s">
        <v>265</v>
      </c>
      <c r="BE188" s="99">
        <f t="shared" si="16"/>
        <v>0</v>
      </c>
      <c r="BF188" s="99">
        <f t="shared" si="17"/>
        <v>0</v>
      </c>
      <c r="BG188" s="99">
        <f t="shared" si="18"/>
        <v>0</v>
      </c>
      <c r="BH188" s="99">
        <f t="shared" si="19"/>
        <v>0</v>
      </c>
      <c r="BI188" s="99">
        <f t="shared" si="20"/>
        <v>0</v>
      </c>
      <c r="BJ188" s="14" t="s">
        <v>90</v>
      </c>
      <c r="BK188" s="99">
        <f t="shared" si="21"/>
        <v>0</v>
      </c>
    </row>
    <row r="189" spans="1:65" s="2" customFormat="1" ht="16.350000000000001" customHeight="1">
      <c r="A189" s="245"/>
      <c r="B189" s="27"/>
      <c r="C189" s="216" t="s">
        <v>1</v>
      </c>
      <c r="D189" s="216" t="s">
        <v>182</v>
      </c>
      <c r="E189" s="217" t="s">
        <v>1</v>
      </c>
      <c r="F189" s="218" t="s">
        <v>1</v>
      </c>
      <c r="G189" s="219" t="s">
        <v>1</v>
      </c>
      <c r="H189" s="220"/>
      <c r="I189" s="221"/>
      <c r="J189" s="222">
        <f t="shared" si="15"/>
        <v>0</v>
      </c>
      <c r="K189" s="197"/>
      <c r="L189" s="28"/>
      <c r="M189" s="223" t="s">
        <v>1</v>
      </c>
      <c r="N189" s="224" t="s">
        <v>43</v>
      </c>
      <c r="O189" s="56"/>
      <c r="P189" s="56"/>
      <c r="Q189" s="56"/>
      <c r="R189" s="56"/>
      <c r="S189" s="56"/>
      <c r="T189" s="57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T189" s="14" t="s">
        <v>265</v>
      </c>
      <c r="AU189" s="14" t="s">
        <v>84</v>
      </c>
      <c r="AY189" s="14" t="s">
        <v>265</v>
      </c>
      <c r="BE189" s="99">
        <f t="shared" si="16"/>
        <v>0</v>
      </c>
      <c r="BF189" s="99">
        <f t="shared" si="17"/>
        <v>0</v>
      </c>
      <c r="BG189" s="99">
        <f t="shared" si="18"/>
        <v>0</v>
      </c>
      <c r="BH189" s="99">
        <f t="shared" si="19"/>
        <v>0</v>
      </c>
      <c r="BI189" s="99">
        <f t="shared" si="20"/>
        <v>0</v>
      </c>
      <c r="BJ189" s="14" t="s">
        <v>90</v>
      </c>
      <c r="BK189" s="99">
        <f t="shared" si="21"/>
        <v>0</v>
      </c>
    </row>
    <row r="190" spans="1:65" s="2" customFormat="1" ht="16.350000000000001" customHeight="1">
      <c r="A190" s="245"/>
      <c r="B190" s="27"/>
      <c r="C190" s="216" t="s">
        <v>1</v>
      </c>
      <c r="D190" s="216" t="s">
        <v>182</v>
      </c>
      <c r="E190" s="217" t="s">
        <v>1</v>
      </c>
      <c r="F190" s="218" t="s">
        <v>1</v>
      </c>
      <c r="G190" s="219" t="s">
        <v>1</v>
      </c>
      <c r="H190" s="220"/>
      <c r="I190" s="221"/>
      <c r="J190" s="222">
        <f t="shared" si="15"/>
        <v>0</v>
      </c>
      <c r="K190" s="197"/>
      <c r="L190" s="28"/>
      <c r="M190" s="223" t="s">
        <v>1</v>
      </c>
      <c r="N190" s="224" t="s">
        <v>43</v>
      </c>
      <c r="O190" s="56"/>
      <c r="P190" s="56"/>
      <c r="Q190" s="56"/>
      <c r="R190" s="56"/>
      <c r="S190" s="56"/>
      <c r="T190" s="57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T190" s="14" t="s">
        <v>265</v>
      </c>
      <c r="AU190" s="14" t="s">
        <v>84</v>
      </c>
      <c r="AY190" s="14" t="s">
        <v>265</v>
      </c>
      <c r="BE190" s="99">
        <f t="shared" si="16"/>
        <v>0</v>
      </c>
      <c r="BF190" s="99">
        <f t="shared" si="17"/>
        <v>0</v>
      </c>
      <c r="BG190" s="99">
        <f t="shared" si="18"/>
        <v>0</v>
      </c>
      <c r="BH190" s="99">
        <f t="shared" si="19"/>
        <v>0</v>
      </c>
      <c r="BI190" s="99">
        <f t="shared" si="20"/>
        <v>0</v>
      </c>
      <c r="BJ190" s="14" t="s">
        <v>90</v>
      </c>
      <c r="BK190" s="99">
        <f t="shared" si="21"/>
        <v>0</v>
      </c>
    </row>
    <row r="191" spans="1:65" s="2" customFormat="1" ht="16.350000000000001" customHeight="1">
      <c r="A191" s="245"/>
      <c r="B191" s="27"/>
      <c r="C191" s="216" t="s">
        <v>1</v>
      </c>
      <c r="D191" s="216" t="s">
        <v>182</v>
      </c>
      <c r="E191" s="217" t="s">
        <v>1</v>
      </c>
      <c r="F191" s="218" t="s">
        <v>1</v>
      </c>
      <c r="G191" s="219" t="s">
        <v>1</v>
      </c>
      <c r="H191" s="220"/>
      <c r="I191" s="221"/>
      <c r="J191" s="222">
        <f t="shared" si="15"/>
        <v>0</v>
      </c>
      <c r="K191" s="197"/>
      <c r="L191" s="28"/>
      <c r="M191" s="223" t="s">
        <v>1</v>
      </c>
      <c r="N191" s="224" t="s">
        <v>43</v>
      </c>
      <c r="O191" s="56"/>
      <c r="P191" s="56"/>
      <c r="Q191" s="56"/>
      <c r="R191" s="56"/>
      <c r="S191" s="56"/>
      <c r="T191" s="57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T191" s="14" t="s">
        <v>265</v>
      </c>
      <c r="AU191" s="14" t="s">
        <v>84</v>
      </c>
      <c r="AY191" s="14" t="s">
        <v>265</v>
      </c>
      <c r="BE191" s="99">
        <f t="shared" si="16"/>
        <v>0</v>
      </c>
      <c r="BF191" s="99">
        <f t="shared" si="17"/>
        <v>0</v>
      </c>
      <c r="BG191" s="99">
        <f t="shared" si="18"/>
        <v>0</v>
      </c>
      <c r="BH191" s="99">
        <f t="shared" si="19"/>
        <v>0</v>
      </c>
      <c r="BI191" s="99">
        <f t="shared" si="20"/>
        <v>0</v>
      </c>
      <c r="BJ191" s="14" t="s">
        <v>90</v>
      </c>
      <c r="BK191" s="99">
        <f t="shared" si="21"/>
        <v>0</v>
      </c>
    </row>
    <row r="192" spans="1:65" s="2" customFormat="1" ht="16.350000000000001" customHeight="1">
      <c r="A192" s="245"/>
      <c r="B192" s="27"/>
      <c r="C192" s="216" t="s">
        <v>1</v>
      </c>
      <c r="D192" s="216" t="s">
        <v>182</v>
      </c>
      <c r="E192" s="217" t="s">
        <v>1</v>
      </c>
      <c r="F192" s="218" t="s">
        <v>1</v>
      </c>
      <c r="G192" s="219" t="s">
        <v>1</v>
      </c>
      <c r="H192" s="220"/>
      <c r="I192" s="221"/>
      <c r="J192" s="222">
        <f t="shared" si="15"/>
        <v>0</v>
      </c>
      <c r="K192" s="197"/>
      <c r="L192" s="28"/>
      <c r="M192" s="223" t="s">
        <v>1</v>
      </c>
      <c r="N192" s="224" t="s">
        <v>43</v>
      </c>
      <c r="O192" s="56"/>
      <c r="P192" s="56"/>
      <c r="Q192" s="56"/>
      <c r="R192" s="56"/>
      <c r="S192" s="56"/>
      <c r="T192" s="57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T192" s="14" t="s">
        <v>265</v>
      </c>
      <c r="AU192" s="14" t="s">
        <v>84</v>
      </c>
      <c r="AY192" s="14" t="s">
        <v>265</v>
      </c>
      <c r="BE192" s="99">
        <f t="shared" si="16"/>
        <v>0</v>
      </c>
      <c r="BF192" s="99">
        <f t="shared" si="17"/>
        <v>0</v>
      </c>
      <c r="BG192" s="99">
        <f t="shared" si="18"/>
        <v>0</v>
      </c>
      <c r="BH192" s="99">
        <f t="shared" si="19"/>
        <v>0</v>
      </c>
      <c r="BI192" s="99">
        <f t="shared" si="20"/>
        <v>0</v>
      </c>
      <c r="BJ192" s="14" t="s">
        <v>90</v>
      </c>
      <c r="BK192" s="99">
        <f t="shared" si="21"/>
        <v>0</v>
      </c>
    </row>
    <row r="193" spans="1:63" s="2" customFormat="1" ht="16.350000000000001" customHeight="1">
      <c r="A193" s="245"/>
      <c r="B193" s="27"/>
      <c r="C193" s="216" t="s">
        <v>1</v>
      </c>
      <c r="D193" s="216" t="s">
        <v>182</v>
      </c>
      <c r="E193" s="217" t="s">
        <v>1</v>
      </c>
      <c r="F193" s="218" t="s">
        <v>1</v>
      </c>
      <c r="G193" s="219" t="s">
        <v>1</v>
      </c>
      <c r="H193" s="220"/>
      <c r="I193" s="221"/>
      <c r="J193" s="222">
        <f t="shared" si="15"/>
        <v>0</v>
      </c>
      <c r="K193" s="197"/>
      <c r="L193" s="28"/>
      <c r="M193" s="223" t="s">
        <v>1</v>
      </c>
      <c r="N193" s="224" t="s">
        <v>43</v>
      </c>
      <c r="O193" s="56"/>
      <c r="P193" s="56"/>
      <c r="Q193" s="56"/>
      <c r="R193" s="56"/>
      <c r="S193" s="56"/>
      <c r="T193" s="57"/>
      <c r="U193" s="245"/>
      <c r="V193" s="245"/>
      <c r="W193" s="245"/>
      <c r="X193" s="245"/>
      <c r="Y193" s="245"/>
      <c r="Z193" s="245"/>
      <c r="AA193" s="245"/>
      <c r="AB193" s="245"/>
      <c r="AC193" s="245"/>
      <c r="AD193" s="245"/>
      <c r="AE193" s="245"/>
      <c r="AT193" s="14" t="s">
        <v>265</v>
      </c>
      <c r="AU193" s="14" t="s">
        <v>84</v>
      </c>
      <c r="AY193" s="14" t="s">
        <v>265</v>
      </c>
      <c r="BE193" s="99">
        <f t="shared" si="16"/>
        <v>0</v>
      </c>
      <c r="BF193" s="99">
        <f t="shared" si="17"/>
        <v>0</v>
      </c>
      <c r="BG193" s="99">
        <f t="shared" si="18"/>
        <v>0</v>
      </c>
      <c r="BH193" s="99">
        <f t="shared" si="19"/>
        <v>0</v>
      </c>
      <c r="BI193" s="99">
        <f t="shared" si="20"/>
        <v>0</v>
      </c>
      <c r="BJ193" s="14" t="s">
        <v>90</v>
      </c>
      <c r="BK193" s="99">
        <f t="shared" si="21"/>
        <v>0</v>
      </c>
    </row>
    <row r="194" spans="1:63" s="2" customFormat="1" ht="16.350000000000001" customHeight="1">
      <c r="A194" s="245"/>
      <c r="B194" s="27"/>
      <c r="C194" s="216" t="s">
        <v>1</v>
      </c>
      <c r="D194" s="216" t="s">
        <v>182</v>
      </c>
      <c r="E194" s="217" t="s">
        <v>1</v>
      </c>
      <c r="F194" s="218" t="s">
        <v>1</v>
      </c>
      <c r="G194" s="219" t="s">
        <v>1</v>
      </c>
      <c r="H194" s="220"/>
      <c r="I194" s="221"/>
      <c r="J194" s="222">
        <f t="shared" si="15"/>
        <v>0</v>
      </c>
      <c r="K194" s="197"/>
      <c r="L194" s="28"/>
      <c r="M194" s="223" t="s">
        <v>1</v>
      </c>
      <c r="N194" s="224" t="s">
        <v>43</v>
      </c>
      <c r="O194" s="56"/>
      <c r="P194" s="56"/>
      <c r="Q194" s="56"/>
      <c r="R194" s="56"/>
      <c r="S194" s="56"/>
      <c r="T194" s="57"/>
      <c r="U194" s="245"/>
      <c r="V194" s="245"/>
      <c r="W194" s="245"/>
      <c r="X194" s="245"/>
      <c r="Y194" s="245"/>
      <c r="Z194" s="245"/>
      <c r="AA194" s="245"/>
      <c r="AB194" s="245"/>
      <c r="AC194" s="245"/>
      <c r="AD194" s="245"/>
      <c r="AE194" s="245"/>
      <c r="AT194" s="14" t="s">
        <v>265</v>
      </c>
      <c r="AU194" s="14" t="s">
        <v>84</v>
      </c>
      <c r="AY194" s="14" t="s">
        <v>265</v>
      </c>
      <c r="BE194" s="99">
        <f t="shared" si="16"/>
        <v>0</v>
      </c>
      <c r="BF194" s="99">
        <f t="shared" si="17"/>
        <v>0</v>
      </c>
      <c r="BG194" s="99">
        <f t="shared" si="18"/>
        <v>0</v>
      </c>
      <c r="BH194" s="99">
        <f t="shared" si="19"/>
        <v>0</v>
      </c>
      <c r="BI194" s="99">
        <f t="shared" si="20"/>
        <v>0</v>
      </c>
      <c r="BJ194" s="14" t="s">
        <v>90</v>
      </c>
      <c r="BK194" s="99">
        <f t="shared" si="21"/>
        <v>0</v>
      </c>
    </row>
    <row r="195" spans="1:63" s="2" customFormat="1" ht="16.350000000000001" customHeight="1">
      <c r="A195" s="245"/>
      <c r="B195" s="27"/>
      <c r="C195" s="216" t="s">
        <v>1</v>
      </c>
      <c r="D195" s="216" t="s">
        <v>182</v>
      </c>
      <c r="E195" s="217" t="s">
        <v>1</v>
      </c>
      <c r="F195" s="218" t="s">
        <v>1</v>
      </c>
      <c r="G195" s="219" t="s">
        <v>1</v>
      </c>
      <c r="H195" s="220"/>
      <c r="I195" s="221"/>
      <c r="J195" s="222">
        <f t="shared" si="15"/>
        <v>0</v>
      </c>
      <c r="K195" s="197"/>
      <c r="L195" s="28"/>
      <c r="M195" s="223" t="s">
        <v>1</v>
      </c>
      <c r="N195" s="224" t="s">
        <v>43</v>
      </c>
      <c r="O195" s="56"/>
      <c r="P195" s="56"/>
      <c r="Q195" s="56"/>
      <c r="R195" s="56"/>
      <c r="S195" s="56"/>
      <c r="T195" s="57"/>
      <c r="U195" s="245"/>
      <c r="V195" s="245"/>
      <c r="W195" s="245"/>
      <c r="X195" s="245"/>
      <c r="Y195" s="245"/>
      <c r="Z195" s="245"/>
      <c r="AA195" s="245"/>
      <c r="AB195" s="245"/>
      <c r="AC195" s="245"/>
      <c r="AD195" s="245"/>
      <c r="AE195" s="245"/>
      <c r="AT195" s="14" t="s">
        <v>265</v>
      </c>
      <c r="AU195" s="14" t="s">
        <v>84</v>
      </c>
      <c r="AY195" s="14" t="s">
        <v>265</v>
      </c>
      <c r="BE195" s="99">
        <f t="shared" si="16"/>
        <v>0</v>
      </c>
      <c r="BF195" s="99">
        <f t="shared" si="17"/>
        <v>0</v>
      </c>
      <c r="BG195" s="99">
        <f t="shared" si="18"/>
        <v>0</v>
      </c>
      <c r="BH195" s="99">
        <f t="shared" si="19"/>
        <v>0</v>
      </c>
      <c r="BI195" s="99">
        <f t="shared" si="20"/>
        <v>0</v>
      </c>
      <c r="BJ195" s="14" t="s">
        <v>90</v>
      </c>
      <c r="BK195" s="99">
        <f t="shared" si="21"/>
        <v>0</v>
      </c>
    </row>
    <row r="196" spans="1:63" s="2" customFormat="1" ht="16.350000000000001" customHeight="1">
      <c r="A196" s="245"/>
      <c r="B196" s="27"/>
      <c r="C196" s="216" t="s">
        <v>1</v>
      </c>
      <c r="D196" s="216" t="s">
        <v>182</v>
      </c>
      <c r="E196" s="217" t="s">
        <v>1</v>
      </c>
      <c r="F196" s="218" t="s">
        <v>1</v>
      </c>
      <c r="G196" s="219" t="s">
        <v>1</v>
      </c>
      <c r="H196" s="220"/>
      <c r="I196" s="221"/>
      <c r="J196" s="222">
        <f t="shared" si="15"/>
        <v>0</v>
      </c>
      <c r="K196" s="197"/>
      <c r="L196" s="28"/>
      <c r="M196" s="223" t="s">
        <v>1</v>
      </c>
      <c r="N196" s="224" t="s">
        <v>43</v>
      </c>
      <c r="O196" s="56"/>
      <c r="P196" s="56"/>
      <c r="Q196" s="56"/>
      <c r="R196" s="56"/>
      <c r="S196" s="56"/>
      <c r="T196" s="57"/>
      <c r="U196" s="245"/>
      <c r="V196" s="245"/>
      <c r="W196" s="245"/>
      <c r="X196" s="245"/>
      <c r="Y196" s="245"/>
      <c r="Z196" s="245"/>
      <c r="AA196" s="245"/>
      <c r="AB196" s="245"/>
      <c r="AC196" s="245"/>
      <c r="AD196" s="245"/>
      <c r="AE196" s="245"/>
      <c r="AT196" s="14" t="s">
        <v>265</v>
      </c>
      <c r="AU196" s="14" t="s">
        <v>84</v>
      </c>
      <c r="AY196" s="14" t="s">
        <v>265</v>
      </c>
      <c r="BE196" s="99">
        <f t="shared" si="16"/>
        <v>0</v>
      </c>
      <c r="BF196" s="99">
        <f t="shared" si="17"/>
        <v>0</v>
      </c>
      <c r="BG196" s="99">
        <f t="shared" si="18"/>
        <v>0</v>
      </c>
      <c r="BH196" s="99">
        <f t="shared" si="19"/>
        <v>0</v>
      </c>
      <c r="BI196" s="99">
        <f t="shared" si="20"/>
        <v>0</v>
      </c>
      <c r="BJ196" s="14" t="s">
        <v>90</v>
      </c>
      <c r="BK196" s="99">
        <f t="shared" si="21"/>
        <v>0</v>
      </c>
    </row>
    <row r="197" spans="1:63" s="2" customFormat="1" ht="16.350000000000001" customHeight="1">
      <c r="A197" s="245"/>
      <c r="B197" s="27"/>
      <c r="C197" s="216" t="s">
        <v>1</v>
      </c>
      <c r="D197" s="216" t="s">
        <v>182</v>
      </c>
      <c r="E197" s="217" t="s">
        <v>1</v>
      </c>
      <c r="F197" s="218" t="s">
        <v>1</v>
      </c>
      <c r="G197" s="219" t="s">
        <v>1</v>
      </c>
      <c r="H197" s="220"/>
      <c r="I197" s="221"/>
      <c r="J197" s="222">
        <f t="shared" si="15"/>
        <v>0</v>
      </c>
      <c r="K197" s="197"/>
      <c r="L197" s="28"/>
      <c r="M197" s="223" t="s">
        <v>1</v>
      </c>
      <c r="N197" s="224" t="s">
        <v>43</v>
      </c>
      <c r="O197" s="56"/>
      <c r="P197" s="56"/>
      <c r="Q197" s="56"/>
      <c r="R197" s="56"/>
      <c r="S197" s="56"/>
      <c r="T197" s="57"/>
      <c r="U197" s="245"/>
      <c r="V197" s="245"/>
      <c r="W197" s="245"/>
      <c r="X197" s="245"/>
      <c r="Y197" s="245"/>
      <c r="Z197" s="245"/>
      <c r="AA197" s="245"/>
      <c r="AB197" s="245"/>
      <c r="AC197" s="245"/>
      <c r="AD197" s="245"/>
      <c r="AE197" s="245"/>
      <c r="AT197" s="14" t="s">
        <v>265</v>
      </c>
      <c r="AU197" s="14" t="s">
        <v>84</v>
      </c>
      <c r="AY197" s="14" t="s">
        <v>265</v>
      </c>
      <c r="BE197" s="99">
        <f t="shared" si="16"/>
        <v>0</v>
      </c>
      <c r="BF197" s="99">
        <f t="shared" si="17"/>
        <v>0</v>
      </c>
      <c r="BG197" s="99">
        <f t="shared" si="18"/>
        <v>0</v>
      </c>
      <c r="BH197" s="99">
        <f t="shared" si="19"/>
        <v>0</v>
      </c>
      <c r="BI197" s="99">
        <f t="shared" si="20"/>
        <v>0</v>
      </c>
      <c r="BJ197" s="14" t="s">
        <v>90</v>
      </c>
      <c r="BK197" s="99">
        <f t="shared" si="21"/>
        <v>0</v>
      </c>
    </row>
    <row r="198" spans="1:63" s="2" customFormat="1" ht="16.350000000000001" customHeight="1">
      <c r="A198" s="245"/>
      <c r="B198" s="27"/>
      <c r="C198" s="216" t="s">
        <v>1</v>
      </c>
      <c r="D198" s="216" t="s">
        <v>182</v>
      </c>
      <c r="E198" s="217" t="s">
        <v>1</v>
      </c>
      <c r="F198" s="218" t="s">
        <v>1</v>
      </c>
      <c r="G198" s="219" t="s">
        <v>1</v>
      </c>
      <c r="H198" s="220"/>
      <c r="I198" s="221"/>
      <c r="J198" s="222">
        <f t="shared" si="15"/>
        <v>0</v>
      </c>
      <c r="K198" s="197"/>
      <c r="L198" s="28"/>
      <c r="M198" s="223" t="s">
        <v>1</v>
      </c>
      <c r="N198" s="224" t="s">
        <v>43</v>
      </c>
      <c r="O198" s="56"/>
      <c r="P198" s="56"/>
      <c r="Q198" s="56"/>
      <c r="R198" s="56"/>
      <c r="S198" s="56"/>
      <c r="T198" s="57"/>
      <c r="U198" s="245"/>
      <c r="V198" s="245"/>
      <c r="W198" s="245"/>
      <c r="X198" s="245"/>
      <c r="Y198" s="245"/>
      <c r="Z198" s="245"/>
      <c r="AA198" s="245"/>
      <c r="AB198" s="245"/>
      <c r="AC198" s="245"/>
      <c r="AD198" s="245"/>
      <c r="AE198" s="245"/>
      <c r="AT198" s="14" t="s">
        <v>265</v>
      </c>
      <c r="AU198" s="14" t="s">
        <v>84</v>
      </c>
      <c r="AY198" s="14" t="s">
        <v>265</v>
      </c>
      <c r="BE198" s="99">
        <f t="shared" si="16"/>
        <v>0</v>
      </c>
      <c r="BF198" s="99">
        <f t="shared" si="17"/>
        <v>0</v>
      </c>
      <c r="BG198" s="99">
        <f t="shared" si="18"/>
        <v>0</v>
      </c>
      <c r="BH198" s="99">
        <f t="shared" si="19"/>
        <v>0</v>
      </c>
      <c r="BI198" s="99">
        <f t="shared" si="20"/>
        <v>0</v>
      </c>
      <c r="BJ198" s="14" t="s">
        <v>90</v>
      </c>
      <c r="BK198" s="99">
        <f t="shared" si="21"/>
        <v>0</v>
      </c>
    </row>
    <row r="199" spans="1:63" s="2" customFormat="1" ht="16.350000000000001" customHeight="1">
      <c r="A199" s="245"/>
      <c r="B199" s="27"/>
      <c r="C199" s="216" t="s">
        <v>1</v>
      </c>
      <c r="D199" s="216" t="s">
        <v>182</v>
      </c>
      <c r="E199" s="217" t="s">
        <v>1</v>
      </c>
      <c r="F199" s="218" t="s">
        <v>1</v>
      </c>
      <c r="G199" s="219" t="s">
        <v>1</v>
      </c>
      <c r="H199" s="220"/>
      <c r="I199" s="221"/>
      <c r="J199" s="222">
        <f t="shared" si="15"/>
        <v>0</v>
      </c>
      <c r="K199" s="197"/>
      <c r="L199" s="28"/>
      <c r="M199" s="223" t="s">
        <v>1</v>
      </c>
      <c r="N199" s="224" t="s">
        <v>43</v>
      </c>
      <c r="O199" s="225"/>
      <c r="P199" s="225"/>
      <c r="Q199" s="225"/>
      <c r="R199" s="225"/>
      <c r="S199" s="225"/>
      <c r="T199" s="226"/>
      <c r="U199" s="245"/>
      <c r="V199" s="245"/>
      <c r="W199" s="245"/>
      <c r="X199" s="245"/>
      <c r="Y199" s="245"/>
      <c r="Z199" s="245"/>
      <c r="AA199" s="245"/>
      <c r="AB199" s="245"/>
      <c r="AC199" s="245"/>
      <c r="AD199" s="245"/>
      <c r="AE199" s="245"/>
      <c r="AT199" s="14" t="s">
        <v>265</v>
      </c>
      <c r="AU199" s="14" t="s">
        <v>84</v>
      </c>
      <c r="AY199" s="14" t="s">
        <v>265</v>
      </c>
      <c r="BE199" s="99">
        <f t="shared" si="16"/>
        <v>0</v>
      </c>
      <c r="BF199" s="99">
        <f t="shared" si="17"/>
        <v>0</v>
      </c>
      <c r="BG199" s="99">
        <f t="shared" si="18"/>
        <v>0</v>
      </c>
      <c r="BH199" s="99">
        <f t="shared" si="19"/>
        <v>0</v>
      </c>
      <c r="BI199" s="99">
        <f t="shared" si="20"/>
        <v>0</v>
      </c>
      <c r="BJ199" s="14" t="s">
        <v>90</v>
      </c>
      <c r="BK199" s="99">
        <f t="shared" si="21"/>
        <v>0</v>
      </c>
    </row>
    <row r="200" spans="1:63" s="2" customFormat="1" ht="6.95" customHeight="1">
      <c r="A200" s="245"/>
      <c r="B200" s="42"/>
      <c r="C200" s="43"/>
      <c r="D200" s="43"/>
      <c r="E200" s="43"/>
      <c r="F200" s="43"/>
      <c r="G200" s="43"/>
      <c r="H200" s="43"/>
      <c r="I200" s="43"/>
      <c r="J200" s="43"/>
      <c r="K200" s="43"/>
      <c r="L200" s="28"/>
      <c r="M200" s="245"/>
      <c r="O200" s="245"/>
      <c r="P200" s="245"/>
      <c r="Q200" s="245"/>
      <c r="R200" s="245"/>
      <c r="S200" s="245"/>
      <c r="T200" s="245"/>
      <c r="U200" s="245"/>
      <c r="V200" s="245"/>
      <c r="W200" s="245"/>
      <c r="X200" s="245"/>
      <c r="Y200" s="245"/>
      <c r="Z200" s="245"/>
      <c r="AA200" s="245"/>
      <c r="AB200" s="245"/>
      <c r="AC200" s="245"/>
      <c r="AD200" s="245"/>
      <c r="AE200" s="245"/>
    </row>
  </sheetData>
  <sheetProtection algorithmName="SHA-512" hashValue="xhBPlEIX5i7K21BaBsRKZODu9V6E8hD0j1fWPFw6s2sQrYBNbrQePglHaeHZCpdHZaGkSrbZ3rdwxsxm5dnmOg==" saltValue="Jzni3RAiUiuqIFRwVjiA1jiJbbSY9OV68oxxq5HM77eNees8ayAHiPAaTzfpGdQHMRKC1qFP8FTK8evxrQsCEA==" spinCount="100000" sheet="1" objects="1" scenarios="1" formatColumns="0" formatRows="0" autoFilter="0"/>
  <autoFilter ref="C134:K199" xr:uid="{00000000-0009-0000-0000-00000D000000}"/>
  <mergeCells count="17">
    <mergeCell ref="E11:H11"/>
    <mergeCell ref="E20:H20"/>
    <mergeCell ref="E29:H29"/>
    <mergeCell ref="E127:H127"/>
    <mergeCell ref="L2:V2"/>
    <mergeCell ref="D109:F109"/>
    <mergeCell ref="D110:F110"/>
    <mergeCell ref="D111:F111"/>
    <mergeCell ref="E123:H123"/>
    <mergeCell ref="E125:H125"/>
    <mergeCell ref="E85:H85"/>
    <mergeCell ref="E87:H87"/>
    <mergeCell ref="E89:H89"/>
    <mergeCell ref="D107:F107"/>
    <mergeCell ref="D108:F108"/>
    <mergeCell ref="E7:H7"/>
    <mergeCell ref="E9:H9"/>
  </mergeCells>
  <dataValidations count="2">
    <dataValidation type="list" allowBlank="1" showInputMessage="1" showErrorMessage="1" error="Povolené sú hodnoty K, M." sqref="D180:D200" xr:uid="{00000000-0002-0000-0D00-000000000000}">
      <formula1>"K, M"</formula1>
    </dataValidation>
    <dataValidation type="list" allowBlank="1" showInputMessage="1" showErrorMessage="1" error="Povolené sú hodnoty základná, znížená, nulová." sqref="N180:N200" xr:uid="{00000000-0002-0000-0D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60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4" t="s">
        <v>128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7"/>
      <c r="AT3" s="14" t="s">
        <v>77</v>
      </c>
    </row>
    <row r="4" spans="1:46" s="1" customFormat="1" ht="24.95" customHeight="1">
      <c r="B4" s="17"/>
      <c r="D4" s="106" t="s">
        <v>138</v>
      </c>
      <c r="L4" s="17"/>
      <c r="M4" s="107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4" t="s">
        <v>15</v>
      </c>
      <c r="L6" s="17"/>
    </row>
    <row r="7" spans="1:46" s="1" customFormat="1" ht="16.5" customHeight="1">
      <c r="B7" s="17"/>
      <c r="E7" s="304" t="str">
        <f>'Rekapitulácia stavby'!K6</f>
        <v>Park Dunajská - Bratislava ( rev. 1 )</v>
      </c>
      <c r="F7" s="305"/>
      <c r="G7" s="305"/>
      <c r="H7" s="305"/>
      <c r="L7" s="17"/>
    </row>
    <row r="8" spans="1:46" s="1" customFormat="1" ht="12" customHeight="1">
      <c r="B8" s="17"/>
      <c r="D8" s="244" t="s">
        <v>139</v>
      </c>
      <c r="L8" s="17"/>
    </row>
    <row r="9" spans="1:46" s="2" customFormat="1" ht="16.5" customHeight="1">
      <c r="A9" s="245"/>
      <c r="B9" s="28"/>
      <c r="C9" s="245"/>
      <c r="D9" s="245"/>
      <c r="E9" s="304" t="s">
        <v>971</v>
      </c>
      <c r="F9" s="306"/>
      <c r="G9" s="306"/>
      <c r="H9" s="306"/>
      <c r="I9" s="245"/>
      <c r="J9" s="245"/>
      <c r="K9" s="245"/>
      <c r="L9" s="39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</row>
    <row r="10" spans="1:46" s="2" customFormat="1" ht="12" customHeight="1">
      <c r="A10" s="245"/>
      <c r="B10" s="28"/>
      <c r="C10" s="245"/>
      <c r="D10" s="244" t="s">
        <v>141</v>
      </c>
      <c r="E10" s="245"/>
      <c r="F10" s="245"/>
      <c r="G10" s="245"/>
      <c r="H10" s="245"/>
      <c r="I10" s="245"/>
      <c r="J10" s="245"/>
      <c r="K10" s="245"/>
      <c r="L10" s="39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</row>
    <row r="11" spans="1:46" s="2" customFormat="1" ht="16.5" customHeight="1">
      <c r="A11" s="245"/>
      <c r="B11" s="28"/>
      <c r="C11" s="245"/>
      <c r="D11" s="245"/>
      <c r="E11" s="307" t="s">
        <v>1072</v>
      </c>
      <c r="F11" s="306"/>
      <c r="G11" s="306"/>
      <c r="H11" s="306"/>
      <c r="I11" s="245"/>
      <c r="J11" s="245"/>
      <c r="K11" s="245"/>
      <c r="L11" s="39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</row>
    <row r="12" spans="1:46" s="2" customFormat="1">
      <c r="A12" s="245"/>
      <c r="B12" s="28"/>
      <c r="C12" s="245"/>
      <c r="D12" s="245"/>
      <c r="E12" s="245"/>
      <c r="F12" s="245"/>
      <c r="G12" s="245"/>
      <c r="H12" s="245"/>
      <c r="I12" s="245"/>
      <c r="J12" s="245"/>
      <c r="K12" s="245"/>
      <c r="L12" s="39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</row>
    <row r="13" spans="1:46" s="2" customFormat="1" ht="12" customHeight="1">
      <c r="A13" s="245"/>
      <c r="B13" s="28"/>
      <c r="C13" s="245"/>
      <c r="D13" s="244" t="s">
        <v>17</v>
      </c>
      <c r="E13" s="245"/>
      <c r="F13" s="247" t="s">
        <v>1</v>
      </c>
      <c r="G13" s="245"/>
      <c r="H13" s="245"/>
      <c r="I13" s="244" t="s">
        <v>18</v>
      </c>
      <c r="J13" s="247" t="s">
        <v>1</v>
      </c>
      <c r="K13" s="245"/>
      <c r="L13" s="39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</row>
    <row r="14" spans="1:46" s="2" customFormat="1" ht="12" customHeight="1">
      <c r="A14" s="245"/>
      <c r="B14" s="28"/>
      <c r="C14" s="245"/>
      <c r="D14" s="244" t="s">
        <v>19</v>
      </c>
      <c r="E14" s="245"/>
      <c r="F14" s="247" t="s">
        <v>20</v>
      </c>
      <c r="G14" s="245"/>
      <c r="H14" s="245"/>
      <c r="I14" s="244" t="s">
        <v>21</v>
      </c>
      <c r="J14" s="108" t="str">
        <f>'Rekapitulácia stavby'!AN8</f>
        <v>8. 11. 2020</v>
      </c>
      <c r="K14" s="245"/>
      <c r="L14" s="39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</row>
    <row r="15" spans="1:46" s="2" customFormat="1" ht="10.9" customHeight="1">
      <c r="A15" s="245"/>
      <c r="B15" s="28"/>
      <c r="C15" s="245"/>
      <c r="D15" s="245"/>
      <c r="E15" s="245"/>
      <c r="F15" s="245"/>
      <c r="G15" s="245"/>
      <c r="H15" s="245"/>
      <c r="I15" s="245"/>
      <c r="J15" s="245"/>
      <c r="K15" s="245"/>
      <c r="L15" s="39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</row>
    <row r="16" spans="1:46" s="2" customFormat="1" ht="12" customHeight="1">
      <c r="A16" s="245"/>
      <c r="B16" s="28"/>
      <c r="C16" s="245"/>
      <c r="D16" s="244" t="s">
        <v>23</v>
      </c>
      <c r="E16" s="245"/>
      <c r="F16" s="245"/>
      <c r="G16" s="245"/>
      <c r="H16" s="245"/>
      <c r="I16" s="244" t="s">
        <v>24</v>
      </c>
      <c r="J16" s="247" t="s">
        <v>1</v>
      </c>
      <c r="K16" s="245"/>
      <c r="L16" s="39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</row>
    <row r="17" spans="1:31" s="2" customFormat="1" ht="18" customHeight="1">
      <c r="A17" s="245"/>
      <c r="B17" s="28"/>
      <c r="C17" s="245"/>
      <c r="D17" s="245"/>
      <c r="E17" s="247" t="s">
        <v>25</v>
      </c>
      <c r="F17" s="245"/>
      <c r="G17" s="245"/>
      <c r="H17" s="245"/>
      <c r="I17" s="244" t="s">
        <v>26</v>
      </c>
      <c r="J17" s="247" t="s">
        <v>1</v>
      </c>
      <c r="K17" s="245"/>
      <c r="L17" s="39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1" s="2" customFormat="1" ht="6.95" customHeight="1">
      <c r="A18" s="245"/>
      <c r="B18" s="28"/>
      <c r="C18" s="245"/>
      <c r="D18" s="245"/>
      <c r="E18" s="245"/>
      <c r="F18" s="245"/>
      <c r="G18" s="245"/>
      <c r="H18" s="245"/>
      <c r="I18" s="245"/>
      <c r="J18" s="245"/>
      <c r="K18" s="245"/>
      <c r="L18" s="39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</row>
    <row r="19" spans="1:31" s="2" customFormat="1" ht="12" customHeight="1">
      <c r="A19" s="245"/>
      <c r="B19" s="28"/>
      <c r="C19" s="245"/>
      <c r="D19" s="244" t="s">
        <v>27</v>
      </c>
      <c r="E19" s="245"/>
      <c r="F19" s="245"/>
      <c r="G19" s="245"/>
      <c r="H19" s="245"/>
      <c r="I19" s="244" t="s">
        <v>24</v>
      </c>
      <c r="J19" s="246" t="str">
        <f>'Rekapitulácia stavby'!AN13</f>
        <v>Vyplň údaj</v>
      </c>
      <c r="K19" s="245"/>
      <c r="L19" s="39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</row>
    <row r="20" spans="1:31" s="2" customFormat="1" ht="18" customHeight="1">
      <c r="A20" s="245"/>
      <c r="B20" s="28"/>
      <c r="C20" s="245"/>
      <c r="D20" s="245"/>
      <c r="E20" s="298" t="str">
        <f>'Rekapitulácia stavby'!E14</f>
        <v>Vyplň údaj</v>
      </c>
      <c r="F20" s="299"/>
      <c r="G20" s="299"/>
      <c r="H20" s="299"/>
      <c r="I20" s="244" t="s">
        <v>26</v>
      </c>
      <c r="J20" s="246" t="str">
        <f>'Rekapitulácia stavby'!AN14</f>
        <v>Vyplň údaj</v>
      </c>
      <c r="K20" s="245"/>
      <c r="L20" s="39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</row>
    <row r="21" spans="1:31" s="2" customFormat="1" ht="6.95" customHeight="1">
      <c r="A21" s="245"/>
      <c r="B21" s="28"/>
      <c r="C21" s="245"/>
      <c r="D21" s="245"/>
      <c r="E21" s="245"/>
      <c r="F21" s="245"/>
      <c r="G21" s="245"/>
      <c r="H21" s="245"/>
      <c r="I21" s="245"/>
      <c r="J21" s="245"/>
      <c r="K21" s="245"/>
      <c r="L21" s="39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</row>
    <row r="22" spans="1:31" s="2" customFormat="1" ht="12" customHeight="1">
      <c r="A22" s="245"/>
      <c r="B22" s="28"/>
      <c r="C22" s="245"/>
      <c r="D22" s="244" t="s">
        <v>29</v>
      </c>
      <c r="E22" s="245"/>
      <c r="F22" s="245"/>
      <c r="G22" s="245"/>
      <c r="H22" s="245"/>
      <c r="I22" s="244" t="s">
        <v>24</v>
      </c>
      <c r="J22" s="247" t="s">
        <v>1</v>
      </c>
      <c r="K22" s="245"/>
      <c r="L22" s="39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</row>
    <row r="23" spans="1:31" s="2" customFormat="1" ht="18" customHeight="1">
      <c r="A23" s="245"/>
      <c r="B23" s="28"/>
      <c r="C23" s="245"/>
      <c r="D23" s="245"/>
      <c r="E23" s="247" t="s">
        <v>30</v>
      </c>
      <c r="F23" s="245"/>
      <c r="G23" s="245"/>
      <c r="H23" s="245"/>
      <c r="I23" s="244" t="s">
        <v>26</v>
      </c>
      <c r="J23" s="247" t="s">
        <v>1</v>
      </c>
      <c r="K23" s="245"/>
      <c r="L23" s="39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</row>
    <row r="24" spans="1:31" s="2" customFormat="1" ht="6.95" customHeight="1">
      <c r="A24" s="245"/>
      <c r="B24" s="28"/>
      <c r="C24" s="245"/>
      <c r="D24" s="245"/>
      <c r="E24" s="245"/>
      <c r="F24" s="245"/>
      <c r="G24" s="245"/>
      <c r="H24" s="245"/>
      <c r="I24" s="245"/>
      <c r="J24" s="245"/>
      <c r="K24" s="245"/>
      <c r="L24" s="39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</row>
    <row r="25" spans="1:31" s="2" customFormat="1" ht="12" customHeight="1">
      <c r="A25" s="245"/>
      <c r="B25" s="28"/>
      <c r="C25" s="245"/>
      <c r="D25" s="244" t="s">
        <v>32</v>
      </c>
      <c r="E25" s="245"/>
      <c r="F25" s="245"/>
      <c r="G25" s="245"/>
      <c r="H25" s="245"/>
      <c r="I25" s="244" t="s">
        <v>24</v>
      </c>
      <c r="J25" s="247" t="s">
        <v>1</v>
      </c>
      <c r="K25" s="245"/>
      <c r="L25" s="39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</row>
    <row r="26" spans="1:31" s="2" customFormat="1" ht="18" customHeight="1">
      <c r="A26" s="245"/>
      <c r="B26" s="28"/>
      <c r="C26" s="245"/>
      <c r="D26" s="245"/>
      <c r="E26" s="247" t="s">
        <v>33</v>
      </c>
      <c r="F26" s="245"/>
      <c r="G26" s="245"/>
      <c r="H26" s="245"/>
      <c r="I26" s="244" t="s">
        <v>26</v>
      </c>
      <c r="J26" s="247" t="s">
        <v>1</v>
      </c>
      <c r="K26" s="245"/>
      <c r="L26" s="39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</row>
    <row r="27" spans="1:31" s="2" customFormat="1" ht="6.95" customHeight="1">
      <c r="A27" s="245"/>
      <c r="B27" s="28"/>
      <c r="C27" s="245"/>
      <c r="D27" s="245"/>
      <c r="E27" s="245"/>
      <c r="F27" s="245"/>
      <c r="G27" s="245"/>
      <c r="H27" s="245"/>
      <c r="I27" s="245"/>
      <c r="J27" s="245"/>
      <c r="K27" s="245"/>
      <c r="L27" s="39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</row>
    <row r="28" spans="1:31" s="2" customFormat="1" ht="12" customHeight="1">
      <c r="A28" s="245"/>
      <c r="B28" s="28"/>
      <c r="C28" s="245"/>
      <c r="D28" s="244" t="s">
        <v>34</v>
      </c>
      <c r="E28" s="245"/>
      <c r="F28" s="245"/>
      <c r="G28" s="245"/>
      <c r="H28" s="245"/>
      <c r="I28" s="245"/>
      <c r="J28" s="245"/>
      <c r="K28" s="245"/>
      <c r="L28" s="39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</row>
    <row r="29" spans="1:31" s="8" customFormat="1" ht="16.5" customHeight="1">
      <c r="A29" s="109"/>
      <c r="B29" s="110"/>
      <c r="C29" s="109"/>
      <c r="D29" s="109"/>
      <c r="E29" s="300" t="s">
        <v>1</v>
      </c>
      <c r="F29" s="300"/>
      <c r="G29" s="300"/>
      <c r="H29" s="300"/>
      <c r="I29" s="109"/>
      <c r="J29" s="109"/>
      <c r="K29" s="109"/>
      <c r="L29" s="111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</row>
    <row r="30" spans="1:31" s="2" customFormat="1" ht="6.95" customHeight="1">
      <c r="A30" s="245"/>
      <c r="B30" s="28"/>
      <c r="C30" s="245"/>
      <c r="D30" s="245"/>
      <c r="E30" s="245"/>
      <c r="F30" s="245"/>
      <c r="G30" s="245"/>
      <c r="H30" s="245"/>
      <c r="I30" s="245"/>
      <c r="J30" s="245"/>
      <c r="K30" s="245"/>
      <c r="L30" s="39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</row>
    <row r="31" spans="1:31" s="2" customFormat="1" ht="6.95" customHeight="1">
      <c r="A31" s="245"/>
      <c r="B31" s="28"/>
      <c r="C31" s="245"/>
      <c r="D31" s="112"/>
      <c r="E31" s="112"/>
      <c r="F31" s="112"/>
      <c r="G31" s="112"/>
      <c r="H31" s="112"/>
      <c r="I31" s="112"/>
      <c r="J31" s="112"/>
      <c r="K31" s="112"/>
      <c r="L31" s="39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</row>
    <row r="32" spans="1:31" s="2" customFormat="1" ht="14.45" customHeight="1">
      <c r="A32" s="245"/>
      <c r="B32" s="28"/>
      <c r="C32" s="245"/>
      <c r="D32" s="247" t="s">
        <v>143</v>
      </c>
      <c r="E32" s="245"/>
      <c r="F32" s="245"/>
      <c r="G32" s="245"/>
      <c r="H32" s="245"/>
      <c r="I32" s="245"/>
      <c r="J32" s="113">
        <f>J98</f>
        <v>0</v>
      </c>
      <c r="K32" s="245"/>
      <c r="L32" s="39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</row>
    <row r="33" spans="1:31" s="2" customFormat="1" ht="14.45" customHeight="1">
      <c r="A33" s="245"/>
      <c r="B33" s="28"/>
      <c r="C33" s="245"/>
      <c r="D33" s="114" t="s">
        <v>132</v>
      </c>
      <c r="E33" s="245"/>
      <c r="F33" s="245"/>
      <c r="G33" s="245"/>
      <c r="H33" s="245"/>
      <c r="I33" s="245"/>
      <c r="J33" s="113">
        <f>J104</f>
        <v>0</v>
      </c>
      <c r="K33" s="245"/>
      <c r="L33" s="39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</row>
    <row r="34" spans="1:31" s="2" customFormat="1" ht="25.35" customHeight="1">
      <c r="A34" s="245"/>
      <c r="B34" s="28"/>
      <c r="C34" s="245"/>
      <c r="D34" s="115" t="s">
        <v>37</v>
      </c>
      <c r="E34" s="245"/>
      <c r="F34" s="245"/>
      <c r="G34" s="245"/>
      <c r="H34" s="245"/>
      <c r="I34" s="245"/>
      <c r="J34" s="116">
        <f>ROUND(J32 + J33, 2)</f>
        <v>0</v>
      </c>
      <c r="K34" s="245"/>
      <c r="L34" s="39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</row>
    <row r="35" spans="1:31" s="2" customFormat="1" ht="6.95" customHeight="1">
      <c r="A35" s="245"/>
      <c r="B35" s="28"/>
      <c r="C35" s="245"/>
      <c r="D35" s="112"/>
      <c r="E35" s="112"/>
      <c r="F35" s="112"/>
      <c r="G35" s="112"/>
      <c r="H35" s="112"/>
      <c r="I35" s="112"/>
      <c r="J35" s="112"/>
      <c r="K35" s="112"/>
      <c r="L35" s="39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</row>
    <row r="36" spans="1:31" s="2" customFormat="1" ht="14.45" customHeight="1">
      <c r="A36" s="245"/>
      <c r="B36" s="28"/>
      <c r="C36" s="245"/>
      <c r="D36" s="245"/>
      <c r="E36" s="245"/>
      <c r="F36" s="117" t="s">
        <v>39</v>
      </c>
      <c r="G36" s="245"/>
      <c r="H36" s="245"/>
      <c r="I36" s="117" t="s">
        <v>38</v>
      </c>
      <c r="J36" s="117" t="s">
        <v>40</v>
      </c>
      <c r="K36" s="245"/>
      <c r="L36" s="39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</row>
    <row r="37" spans="1:31" s="2" customFormat="1" ht="14.45" customHeight="1">
      <c r="A37" s="245"/>
      <c r="B37" s="28"/>
      <c r="C37" s="245"/>
      <c r="D37" s="118" t="s">
        <v>41</v>
      </c>
      <c r="E37" s="244" t="s">
        <v>42</v>
      </c>
      <c r="F37" s="119">
        <f>ROUND((ROUND((SUM(BE104:BE111) + SUM(BE133:BE138)),  2) + SUM(BE140:BE159)), 2)</f>
        <v>0</v>
      </c>
      <c r="G37" s="245"/>
      <c r="H37" s="245"/>
      <c r="I37" s="120">
        <v>0.2</v>
      </c>
      <c r="J37" s="119">
        <f>ROUND((ROUND(((SUM(BE104:BE111) + SUM(BE133:BE138))*I37),  2) + (SUM(BE140:BE159)*I37)), 2)</f>
        <v>0</v>
      </c>
      <c r="K37" s="245"/>
      <c r="L37" s="39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</row>
    <row r="38" spans="1:31" s="2" customFormat="1" ht="14.45" customHeight="1">
      <c r="A38" s="245"/>
      <c r="B38" s="28"/>
      <c r="C38" s="245"/>
      <c r="D38" s="245"/>
      <c r="E38" s="244" t="s">
        <v>43</v>
      </c>
      <c r="F38" s="119">
        <f>ROUND((ROUND((SUM(BF104:BF111) + SUM(BF133:BF138)),  2) + SUM(BF140:BF159)), 2)</f>
        <v>0</v>
      </c>
      <c r="G38" s="245"/>
      <c r="H38" s="245"/>
      <c r="I38" s="120">
        <v>0.2</v>
      </c>
      <c r="J38" s="119">
        <f>ROUND((ROUND(((SUM(BF104:BF111) + SUM(BF133:BF138))*I38),  2) + (SUM(BF140:BF159)*I38)), 2)</f>
        <v>0</v>
      </c>
      <c r="K38" s="245"/>
      <c r="L38" s="39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</row>
    <row r="39" spans="1:31" s="2" customFormat="1" ht="14.45" hidden="1" customHeight="1">
      <c r="A39" s="245"/>
      <c r="B39" s="28"/>
      <c r="C39" s="245"/>
      <c r="D39" s="245"/>
      <c r="E39" s="244" t="s">
        <v>44</v>
      </c>
      <c r="F39" s="119">
        <f>ROUND((ROUND((SUM(BG104:BG111) + SUM(BG133:BG138)),  2) + SUM(BG140:BG159)), 2)</f>
        <v>0</v>
      </c>
      <c r="G39" s="245"/>
      <c r="H39" s="245"/>
      <c r="I39" s="120">
        <v>0.2</v>
      </c>
      <c r="J39" s="119">
        <f>0</f>
        <v>0</v>
      </c>
      <c r="K39" s="245"/>
      <c r="L39" s="39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</row>
    <row r="40" spans="1:31" s="2" customFormat="1" ht="14.45" hidden="1" customHeight="1">
      <c r="A40" s="245"/>
      <c r="B40" s="28"/>
      <c r="C40" s="245"/>
      <c r="D40" s="245"/>
      <c r="E40" s="244" t="s">
        <v>45</v>
      </c>
      <c r="F40" s="119">
        <f>ROUND((ROUND((SUM(BH104:BH111) + SUM(BH133:BH138)),  2) + SUM(BH140:BH159)), 2)</f>
        <v>0</v>
      </c>
      <c r="G40" s="245"/>
      <c r="H40" s="245"/>
      <c r="I40" s="120">
        <v>0.2</v>
      </c>
      <c r="J40" s="119">
        <f>0</f>
        <v>0</v>
      </c>
      <c r="K40" s="245"/>
      <c r="L40" s="39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</row>
    <row r="41" spans="1:31" s="2" customFormat="1" ht="14.45" hidden="1" customHeight="1">
      <c r="A41" s="245"/>
      <c r="B41" s="28"/>
      <c r="C41" s="245"/>
      <c r="D41" s="245"/>
      <c r="E41" s="244" t="s">
        <v>46</v>
      </c>
      <c r="F41" s="119">
        <f>ROUND((ROUND((SUM(BI104:BI111) + SUM(BI133:BI138)),  2) + SUM(BI140:BI159)), 2)</f>
        <v>0</v>
      </c>
      <c r="G41" s="245"/>
      <c r="H41" s="245"/>
      <c r="I41" s="120">
        <v>0</v>
      </c>
      <c r="J41" s="119">
        <f>0</f>
        <v>0</v>
      </c>
      <c r="K41" s="245"/>
      <c r="L41" s="39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</row>
    <row r="42" spans="1:31" s="2" customFormat="1" ht="6.95" customHeight="1">
      <c r="A42" s="245"/>
      <c r="B42" s="28"/>
      <c r="C42" s="245"/>
      <c r="D42" s="245"/>
      <c r="E42" s="245"/>
      <c r="F42" s="245"/>
      <c r="G42" s="245"/>
      <c r="H42" s="245"/>
      <c r="I42" s="245"/>
      <c r="J42" s="245"/>
      <c r="K42" s="245"/>
      <c r="L42" s="39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</row>
    <row r="43" spans="1:31" s="2" customFormat="1" ht="25.35" customHeight="1">
      <c r="A43" s="245"/>
      <c r="B43" s="28"/>
      <c r="C43" s="121"/>
      <c r="D43" s="122" t="s">
        <v>47</v>
      </c>
      <c r="E43" s="123"/>
      <c r="F43" s="123"/>
      <c r="G43" s="124" t="s">
        <v>48</v>
      </c>
      <c r="H43" s="125" t="s">
        <v>49</v>
      </c>
      <c r="I43" s="123"/>
      <c r="J43" s="126">
        <f>SUM(J34:J41)</f>
        <v>0</v>
      </c>
      <c r="K43" s="127"/>
      <c r="L43" s="39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</row>
    <row r="44" spans="1:31" s="2" customFormat="1" ht="14.45" customHeight="1">
      <c r="A44" s="245"/>
      <c r="B44" s="28"/>
      <c r="C44" s="245"/>
      <c r="D44" s="245"/>
      <c r="E44" s="245"/>
      <c r="F44" s="245"/>
      <c r="G44" s="245"/>
      <c r="H44" s="245"/>
      <c r="I44" s="245"/>
      <c r="J44" s="245"/>
      <c r="K44" s="245"/>
      <c r="L44" s="39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128" t="s">
        <v>50</v>
      </c>
      <c r="E50" s="129"/>
      <c r="F50" s="129"/>
      <c r="G50" s="128" t="s">
        <v>51</v>
      </c>
      <c r="H50" s="129"/>
      <c r="I50" s="129"/>
      <c r="J50" s="129"/>
      <c r="K50" s="129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45"/>
      <c r="B61" s="28"/>
      <c r="C61" s="245"/>
      <c r="D61" s="130" t="s">
        <v>52</v>
      </c>
      <c r="E61" s="131"/>
      <c r="F61" s="132" t="s">
        <v>53</v>
      </c>
      <c r="G61" s="130" t="s">
        <v>52</v>
      </c>
      <c r="H61" s="131"/>
      <c r="I61" s="131"/>
      <c r="J61" s="133" t="s">
        <v>53</v>
      </c>
      <c r="K61" s="131"/>
      <c r="L61" s="39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45"/>
      <c r="B65" s="28"/>
      <c r="C65" s="245"/>
      <c r="D65" s="128" t="s">
        <v>54</v>
      </c>
      <c r="E65" s="134"/>
      <c r="F65" s="134"/>
      <c r="G65" s="128" t="s">
        <v>55</v>
      </c>
      <c r="H65" s="134"/>
      <c r="I65" s="134"/>
      <c r="J65" s="134"/>
      <c r="K65" s="134"/>
      <c r="L65" s="39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45"/>
      <c r="B76" s="28"/>
      <c r="C76" s="245"/>
      <c r="D76" s="130" t="s">
        <v>52</v>
      </c>
      <c r="E76" s="131"/>
      <c r="F76" s="132" t="s">
        <v>53</v>
      </c>
      <c r="G76" s="130" t="s">
        <v>52</v>
      </c>
      <c r="H76" s="131"/>
      <c r="I76" s="131"/>
      <c r="J76" s="133" t="s">
        <v>53</v>
      </c>
      <c r="K76" s="131"/>
      <c r="L76" s="39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</row>
    <row r="77" spans="1:31" s="2" customFormat="1" ht="14.45" customHeight="1">
      <c r="A77" s="245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39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</row>
    <row r="81" spans="1:31" s="2" customFormat="1" ht="6.95" customHeight="1">
      <c r="A81" s="245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39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</row>
    <row r="82" spans="1:31" s="2" customFormat="1" ht="24.95" customHeight="1">
      <c r="A82" s="245"/>
      <c r="B82" s="27"/>
      <c r="C82" s="20" t="s">
        <v>144</v>
      </c>
      <c r="D82" s="242"/>
      <c r="E82" s="242"/>
      <c r="F82" s="242"/>
      <c r="G82" s="242"/>
      <c r="H82" s="242"/>
      <c r="I82" s="242"/>
      <c r="J82" s="242"/>
      <c r="K82" s="242"/>
      <c r="L82" s="39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</row>
    <row r="83" spans="1:31" s="2" customFormat="1" ht="6.95" customHeight="1">
      <c r="A83" s="245"/>
      <c r="B83" s="27"/>
      <c r="C83" s="242"/>
      <c r="D83" s="242"/>
      <c r="E83" s="242"/>
      <c r="F83" s="242"/>
      <c r="G83" s="242"/>
      <c r="H83" s="242"/>
      <c r="I83" s="242"/>
      <c r="J83" s="242"/>
      <c r="K83" s="242"/>
      <c r="L83" s="39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</row>
    <row r="84" spans="1:31" s="2" customFormat="1" ht="12" customHeight="1">
      <c r="A84" s="245"/>
      <c r="B84" s="27"/>
      <c r="C84" s="243" t="s">
        <v>15</v>
      </c>
      <c r="D84" s="242"/>
      <c r="E84" s="242"/>
      <c r="F84" s="242"/>
      <c r="G84" s="242"/>
      <c r="H84" s="242"/>
      <c r="I84" s="242"/>
      <c r="J84" s="242"/>
      <c r="K84" s="242"/>
      <c r="L84" s="39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</row>
    <row r="85" spans="1:31" s="2" customFormat="1" ht="16.5" customHeight="1">
      <c r="A85" s="245"/>
      <c r="B85" s="27"/>
      <c r="C85" s="242"/>
      <c r="D85" s="242"/>
      <c r="E85" s="302" t="str">
        <f>E7</f>
        <v>Park Dunajská - Bratislava ( rev. 1 )</v>
      </c>
      <c r="F85" s="303"/>
      <c r="G85" s="303"/>
      <c r="H85" s="303"/>
      <c r="I85" s="242"/>
      <c r="J85" s="242"/>
      <c r="K85" s="242"/>
      <c r="L85" s="39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</row>
    <row r="86" spans="1:31" s="1" customFormat="1" ht="12" customHeight="1">
      <c r="B86" s="18"/>
      <c r="C86" s="243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245"/>
      <c r="B87" s="27"/>
      <c r="C87" s="242"/>
      <c r="D87" s="242"/>
      <c r="E87" s="302" t="s">
        <v>971</v>
      </c>
      <c r="F87" s="301"/>
      <c r="G87" s="301"/>
      <c r="H87" s="301"/>
      <c r="I87" s="242"/>
      <c r="J87" s="242"/>
      <c r="K87" s="242"/>
      <c r="L87" s="39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</row>
    <row r="88" spans="1:31" s="2" customFormat="1" ht="12" customHeight="1">
      <c r="A88" s="245"/>
      <c r="B88" s="27"/>
      <c r="C88" s="243" t="s">
        <v>141</v>
      </c>
      <c r="D88" s="242"/>
      <c r="E88" s="242"/>
      <c r="F88" s="242"/>
      <c r="G88" s="242"/>
      <c r="H88" s="242"/>
      <c r="I88" s="242"/>
      <c r="J88" s="242"/>
      <c r="K88" s="242"/>
      <c r="L88" s="39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</row>
    <row r="89" spans="1:31" s="2" customFormat="1" ht="16.5" customHeight="1">
      <c r="A89" s="245"/>
      <c r="B89" s="27"/>
      <c r="C89" s="242"/>
      <c r="D89" s="242"/>
      <c r="E89" s="279" t="str">
        <f>E11</f>
        <v>SO-08 - Vodné prvky</v>
      </c>
      <c r="F89" s="301"/>
      <c r="G89" s="301"/>
      <c r="H89" s="301"/>
      <c r="I89" s="242"/>
      <c r="J89" s="242"/>
      <c r="K89" s="242"/>
      <c r="L89" s="39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</row>
    <row r="90" spans="1:31" s="2" customFormat="1" ht="6.95" customHeight="1">
      <c r="A90" s="245"/>
      <c r="B90" s="27"/>
      <c r="C90" s="242"/>
      <c r="D90" s="242"/>
      <c r="E90" s="242"/>
      <c r="F90" s="242"/>
      <c r="G90" s="242"/>
      <c r="H90" s="242"/>
      <c r="I90" s="242"/>
      <c r="J90" s="242"/>
      <c r="K90" s="242"/>
      <c r="L90" s="39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</row>
    <row r="91" spans="1:31" s="2" customFormat="1" ht="12" customHeight="1">
      <c r="A91" s="245"/>
      <c r="B91" s="27"/>
      <c r="C91" s="243" t="s">
        <v>19</v>
      </c>
      <c r="D91" s="242"/>
      <c r="E91" s="242"/>
      <c r="F91" s="237" t="str">
        <f>F14</f>
        <v>k. ú. Staré Mesto, 8667/2</v>
      </c>
      <c r="G91" s="242"/>
      <c r="H91" s="242"/>
      <c r="I91" s="243" t="s">
        <v>21</v>
      </c>
      <c r="J91" s="235" t="str">
        <f>IF(J14="","",J14)</f>
        <v>8. 11. 2020</v>
      </c>
      <c r="K91" s="242"/>
      <c r="L91" s="39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</row>
    <row r="92" spans="1:31" s="2" customFormat="1" ht="6.95" customHeight="1">
      <c r="A92" s="245"/>
      <c r="B92" s="27"/>
      <c r="C92" s="242"/>
      <c r="D92" s="242"/>
      <c r="E92" s="242"/>
      <c r="F92" s="242"/>
      <c r="G92" s="242"/>
      <c r="H92" s="242"/>
      <c r="I92" s="242"/>
      <c r="J92" s="242"/>
      <c r="K92" s="242"/>
      <c r="L92" s="39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</row>
    <row r="93" spans="1:31" s="2" customFormat="1" ht="40.15" customHeight="1">
      <c r="A93" s="245"/>
      <c r="B93" s="27"/>
      <c r="C93" s="243" t="s">
        <v>23</v>
      </c>
      <c r="D93" s="242"/>
      <c r="E93" s="242"/>
      <c r="F93" s="237" t="str">
        <f>E17</f>
        <v>Hlavné mesto Slovenskej republiky Bratislava</v>
      </c>
      <c r="G93" s="242"/>
      <c r="H93" s="242"/>
      <c r="I93" s="243" t="s">
        <v>29</v>
      </c>
      <c r="J93" s="239" t="str">
        <f>E23</f>
        <v>Guldan Architects - Ing. Eugen Guldan, PhD.</v>
      </c>
      <c r="K93" s="242"/>
      <c r="L93" s="39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</row>
    <row r="94" spans="1:31" s="2" customFormat="1" ht="15.2" customHeight="1">
      <c r="A94" s="245"/>
      <c r="B94" s="27"/>
      <c r="C94" s="243" t="s">
        <v>27</v>
      </c>
      <c r="D94" s="242"/>
      <c r="E94" s="242"/>
      <c r="F94" s="237" t="str">
        <f>IF(E20="","",E20)</f>
        <v>Vyplň údaj</v>
      </c>
      <c r="G94" s="242"/>
      <c r="H94" s="242"/>
      <c r="I94" s="243" t="s">
        <v>32</v>
      </c>
      <c r="J94" s="239" t="str">
        <f>E26</f>
        <v>Ing. Hornok</v>
      </c>
      <c r="K94" s="242"/>
      <c r="L94" s="39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</row>
    <row r="95" spans="1:31" s="2" customFormat="1" ht="10.35" customHeight="1">
      <c r="A95" s="245"/>
      <c r="B95" s="27"/>
      <c r="C95" s="242"/>
      <c r="D95" s="242"/>
      <c r="E95" s="242"/>
      <c r="F95" s="242"/>
      <c r="G95" s="242"/>
      <c r="H95" s="242"/>
      <c r="I95" s="242"/>
      <c r="J95" s="242"/>
      <c r="K95" s="242"/>
      <c r="L95" s="39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</row>
    <row r="96" spans="1:31" s="2" customFormat="1" ht="29.25" customHeight="1">
      <c r="A96" s="245"/>
      <c r="B96" s="27"/>
      <c r="C96" s="139" t="s">
        <v>145</v>
      </c>
      <c r="D96" s="103"/>
      <c r="E96" s="103"/>
      <c r="F96" s="103"/>
      <c r="G96" s="103"/>
      <c r="H96" s="103"/>
      <c r="I96" s="103"/>
      <c r="J96" s="140" t="s">
        <v>146</v>
      </c>
      <c r="K96" s="103"/>
      <c r="L96" s="39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</row>
    <row r="97" spans="1:65" s="2" customFormat="1" ht="10.35" customHeight="1">
      <c r="A97" s="245"/>
      <c r="B97" s="27"/>
      <c r="C97" s="242"/>
      <c r="D97" s="242"/>
      <c r="E97" s="242"/>
      <c r="F97" s="242"/>
      <c r="G97" s="242"/>
      <c r="H97" s="242"/>
      <c r="I97" s="242"/>
      <c r="J97" s="242"/>
      <c r="K97" s="242"/>
      <c r="L97" s="39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</row>
    <row r="98" spans="1:65" s="2" customFormat="1" ht="22.9" customHeight="1">
      <c r="A98" s="245"/>
      <c r="B98" s="27"/>
      <c r="C98" s="141" t="s">
        <v>147</v>
      </c>
      <c r="D98" s="242"/>
      <c r="E98" s="242"/>
      <c r="F98" s="242"/>
      <c r="G98" s="242"/>
      <c r="H98" s="242"/>
      <c r="I98" s="242"/>
      <c r="J98" s="230">
        <f>J133</f>
        <v>0</v>
      </c>
      <c r="K98" s="242"/>
      <c r="L98" s="39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U98" s="14" t="s">
        <v>148</v>
      </c>
    </row>
    <row r="99" spans="1:65" s="9" customFormat="1" ht="24.95" customHeight="1">
      <c r="B99" s="142"/>
      <c r="C99" s="143"/>
      <c r="D99" s="144" t="s">
        <v>573</v>
      </c>
      <c r="E99" s="145"/>
      <c r="F99" s="145"/>
      <c r="G99" s="145"/>
      <c r="H99" s="145"/>
      <c r="I99" s="145"/>
      <c r="J99" s="146">
        <f>J134</f>
        <v>0</v>
      </c>
      <c r="K99" s="143"/>
      <c r="L99" s="147"/>
    </row>
    <row r="100" spans="1:65" s="10" customFormat="1" ht="19.899999999999999" customHeight="1">
      <c r="B100" s="148"/>
      <c r="C100" s="231"/>
      <c r="D100" s="149" t="s">
        <v>816</v>
      </c>
      <c r="E100" s="150"/>
      <c r="F100" s="150"/>
      <c r="G100" s="150"/>
      <c r="H100" s="150"/>
      <c r="I100" s="150"/>
      <c r="J100" s="151">
        <f>J135</f>
        <v>0</v>
      </c>
      <c r="K100" s="231"/>
      <c r="L100" s="152"/>
    </row>
    <row r="101" spans="1:65" s="9" customFormat="1" ht="21.75" customHeight="1">
      <c r="B101" s="142"/>
      <c r="C101" s="143"/>
      <c r="D101" s="153" t="s">
        <v>155</v>
      </c>
      <c r="E101" s="143"/>
      <c r="F101" s="143"/>
      <c r="G101" s="143"/>
      <c r="H101" s="143"/>
      <c r="I101" s="143"/>
      <c r="J101" s="154">
        <f>J139</f>
        <v>0</v>
      </c>
      <c r="K101" s="143"/>
      <c r="L101" s="147"/>
    </row>
    <row r="102" spans="1:65" s="2" customFormat="1" ht="21.75" customHeight="1">
      <c r="A102" s="245"/>
      <c r="B102" s="27"/>
      <c r="C102" s="242"/>
      <c r="D102" s="242"/>
      <c r="E102" s="242"/>
      <c r="F102" s="242"/>
      <c r="G102" s="242"/>
      <c r="H102" s="242"/>
      <c r="I102" s="242"/>
      <c r="J102" s="242"/>
      <c r="K102" s="242"/>
      <c r="L102" s="39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5"/>
    </row>
    <row r="103" spans="1:65" s="2" customFormat="1" ht="6.95" customHeight="1">
      <c r="A103" s="245"/>
      <c r="B103" s="27"/>
      <c r="C103" s="242"/>
      <c r="D103" s="242"/>
      <c r="E103" s="242"/>
      <c r="F103" s="242"/>
      <c r="G103" s="242"/>
      <c r="H103" s="242"/>
      <c r="I103" s="242"/>
      <c r="J103" s="242"/>
      <c r="K103" s="242"/>
      <c r="L103" s="39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</row>
    <row r="104" spans="1:65" s="2" customFormat="1" ht="29.25" customHeight="1">
      <c r="A104" s="245"/>
      <c r="B104" s="27"/>
      <c r="C104" s="141" t="s">
        <v>156</v>
      </c>
      <c r="D104" s="242"/>
      <c r="E104" s="242"/>
      <c r="F104" s="242"/>
      <c r="G104" s="242"/>
      <c r="H104" s="242"/>
      <c r="I104" s="242"/>
      <c r="J104" s="155">
        <f>ROUND(J105 + J106 + J107 + J108 + J109 + J110,2)</f>
        <v>0</v>
      </c>
      <c r="K104" s="242"/>
      <c r="L104" s="39"/>
      <c r="N104" s="156" t="s">
        <v>41</v>
      </c>
      <c r="S104" s="245"/>
      <c r="T104" s="245"/>
      <c r="U104" s="245"/>
      <c r="V104" s="245"/>
      <c r="W104" s="245"/>
      <c r="X104" s="245"/>
      <c r="Y104" s="245"/>
      <c r="Z104" s="245"/>
      <c r="AA104" s="245"/>
      <c r="AB104" s="245"/>
      <c r="AC104" s="245"/>
      <c r="AD104" s="245"/>
      <c r="AE104" s="245"/>
    </row>
    <row r="105" spans="1:65" s="2" customFormat="1" ht="18" customHeight="1">
      <c r="A105" s="245"/>
      <c r="B105" s="27"/>
      <c r="C105" s="242"/>
      <c r="D105" s="250" t="s">
        <v>157</v>
      </c>
      <c r="E105" s="251"/>
      <c r="F105" s="251"/>
      <c r="G105" s="242"/>
      <c r="H105" s="242"/>
      <c r="I105" s="242"/>
      <c r="J105" s="227">
        <v>0</v>
      </c>
      <c r="K105" s="242"/>
      <c r="L105" s="157"/>
      <c r="M105" s="158"/>
      <c r="N105" s="159" t="s">
        <v>43</v>
      </c>
      <c r="O105" s="158"/>
      <c r="P105" s="158"/>
      <c r="Q105" s="158"/>
      <c r="R105" s="158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61" t="s">
        <v>158</v>
      </c>
      <c r="AZ105" s="158"/>
      <c r="BA105" s="158"/>
      <c r="BB105" s="158"/>
      <c r="BC105" s="158"/>
      <c r="BD105" s="158"/>
      <c r="BE105" s="162">
        <f t="shared" ref="BE105:BE110" si="0">IF(N105="základná",J105,0)</f>
        <v>0</v>
      </c>
      <c r="BF105" s="162">
        <f t="shared" ref="BF105:BF110" si="1">IF(N105="znížená",J105,0)</f>
        <v>0</v>
      </c>
      <c r="BG105" s="162">
        <f t="shared" ref="BG105:BG110" si="2">IF(N105="zákl. prenesená",J105,0)</f>
        <v>0</v>
      </c>
      <c r="BH105" s="162">
        <f t="shared" ref="BH105:BH110" si="3">IF(N105="zníž. prenesená",J105,0)</f>
        <v>0</v>
      </c>
      <c r="BI105" s="162">
        <f t="shared" ref="BI105:BI110" si="4">IF(N105="nulová",J105,0)</f>
        <v>0</v>
      </c>
      <c r="BJ105" s="161" t="s">
        <v>90</v>
      </c>
      <c r="BK105" s="158"/>
      <c r="BL105" s="158"/>
      <c r="BM105" s="158"/>
    </row>
    <row r="106" spans="1:65" s="2" customFormat="1" ht="18" customHeight="1">
      <c r="A106" s="245"/>
      <c r="B106" s="27"/>
      <c r="C106" s="242"/>
      <c r="D106" s="250" t="s">
        <v>159</v>
      </c>
      <c r="E106" s="251"/>
      <c r="F106" s="251"/>
      <c r="G106" s="242"/>
      <c r="H106" s="242"/>
      <c r="I106" s="242"/>
      <c r="J106" s="227">
        <v>0</v>
      </c>
      <c r="K106" s="242"/>
      <c r="L106" s="157"/>
      <c r="M106" s="158"/>
      <c r="N106" s="159" t="s">
        <v>43</v>
      </c>
      <c r="O106" s="158"/>
      <c r="P106" s="158"/>
      <c r="Q106" s="158"/>
      <c r="R106" s="158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61" t="s">
        <v>158</v>
      </c>
      <c r="AZ106" s="158"/>
      <c r="BA106" s="158"/>
      <c r="BB106" s="158"/>
      <c r="BC106" s="158"/>
      <c r="BD106" s="158"/>
      <c r="BE106" s="162">
        <f t="shared" si="0"/>
        <v>0</v>
      </c>
      <c r="BF106" s="162">
        <f t="shared" si="1"/>
        <v>0</v>
      </c>
      <c r="BG106" s="162">
        <f t="shared" si="2"/>
        <v>0</v>
      </c>
      <c r="BH106" s="162">
        <f t="shared" si="3"/>
        <v>0</v>
      </c>
      <c r="BI106" s="162">
        <f t="shared" si="4"/>
        <v>0</v>
      </c>
      <c r="BJ106" s="161" t="s">
        <v>90</v>
      </c>
      <c r="BK106" s="158"/>
      <c r="BL106" s="158"/>
      <c r="BM106" s="158"/>
    </row>
    <row r="107" spans="1:65" s="2" customFormat="1" ht="18" customHeight="1">
      <c r="A107" s="245"/>
      <c r="B107" s="27"/>
      <c r="C107" s="242"/>
      <c r="D107" s="250" t="s">
        <v>160</v>
      </c>
      <c r="E107" s="251"/>
      <c r="F107" s="251"/>
      <c r="G107" s="242"/>
      <c r="H107" s="242"/>
      <c r="I107" s="242"/>
      <c r="J107" s="227">
        <v>0</v>
      </c>
      <c r="K107" s="242"/>
      <c r="L107" s="157"/>
      <c r="M107" s="158"/>
      <c r="N107" s="159" t="s">
        <v>43</v>
      </c>
      <c r="O107" s="158"/>
      <c r="P107" s="158"/>
      <c r="Q107" s="158"/>
      <c r="R107" s="158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61" t="s">
        <v>158</v>
      </c>
      <c r="AZ107" s="158"/>
      <c r="BA107" s="158"/>
      <c r="BB107" s="158"/>
      <c r="BC107" s="158"/>
      <c r="BD107" s="158"/>
      <c r="BE107" s="162">
        <f t="shared" si="0"/>
        <v>0</v>
      </c>
      <c r="BF107" s="162">
        <f t="shared" si="1"/>
        <v>0</v>
      </c>
      <c r="BG107" s="162">
        <f t="shared" si="2"/>
        <v>0</v>
      </c>
      <c r="BH107" s="162">
        <f t="shared" si="3"/>
        <v>0</v>
      </c>
      <c r="BI107" s="162">
        <f t="shared" si="4"/>
        <v>0</v>
      </c>
      <c r="BJ107" s="161" t="s">
        <v>90</v>
      </c>
      <c r="BK107" s="158"/>
      <c r="BL107" s="158"/>
      <c r="BM107" s="158"/>
    </row>
    <row r="108" spans="1:65" s="2" customFormat="1" ht="18" customHeight="1">
      <c r="A108" s="245"/>
      <c r="B108" s="27"/>
      <c r="C108" s="242"/>
      <c r="D108" s="250" t="s">
        <v>161</v>
      </c>
      <c r="E108" s="251"/>
      <c r="F108" s="251"/>
      <c r="G108" s="242"/>
      <c r="H108" s="242"/>
      <c r="I108" s="242"/>
      <c r="J108" s="227">
        <v>0</v>
      </c>
      <c r="K108" s="242"/>
      <c r="L108" s="157"/>
      <c r="M108" s="158"/>
      <c r="N108" s="159" t="s">
        <v>43</v>
      </c>
      <c r="O108" s="158"/>
      <c r="P108" s="158"/>
      <c r="Q108" s="158"/>
      <c r="R108" s="158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61" t="s">
        <v>158</v>
      </c>
      <c r="AZ108" s="158"/>
      <c r="BA108" s="158"/>
      <c r="BB108" s="158"/>
      <c r="BC108" s="158"/>
      <c r="BD108" s="158"/>
      <c r="BE108" s="162">
        <f t="shared" si="0"/>
        <v>0</v>
      </c>
      <c r="BF108" s="162">
        <f t="shared" si="1"/>
        <v>0</v>
      </c>
      <c r="BG108" s="162">
        <f t="shared" si="2"/>
        <v>0</v>
      </c>
      <c r="BH108" s="162">
        <f t="shared" si="3"/>
        <v>0</v>
      </c>
      <c r="BI108" s="162">
        <f t="shared" si="4"/>
        <v>0</v>
      </c>
      <c r="BJ108" s="161" t="s">
        <v>90</v>
      </c>
      <c r="BK108" s="158"/>
      <c r="BL108" s="158"/>
      <c r="BM108" s="158"/>
    </row>
    <row r="109" spans="1:65" s="2" customFormat="1" ht="18" customHeight="1">
      <c r="A109" s="245"/>
      <c r="B109" s="27"/>
      <c r="C109" s="242"/>
      <c r="D109" s="250" t="s">
        <v>162</v>
      </c>
      <c r="E109" s="251"/>
      <c r="F109" s="251"/>
      <c r="G109" s="242"/>
      <c r="H109" s="242"/>
      <c r="I109" s="242"/>
      <c r="J109" s="227">
        <v>0</v>
      </c>
      <c r="K109" s="242"/>
      <c r="L109" s="157"/>
      <c r="M109" s="158"/>
      <c r="N109" s="159" t="s">
        <v>43</v>
      </c>
      <c r="O109" s="158"/>
      <c r="P109" s="158"/>
      <c r="Q109" s="158"/>
      <c r="R109" s="158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61" t="s">
        <v>158</v>
      </c>
      <c r="AZ109" s="158"/>
      <c r="BA109" s="158"/>
      <c r="BB109" s="158"/>
      <c r="BC109" s="158"/>
      <c r="BD109" s="158"/>
      <c r="BE109" s="162">
        <f t="shared" si="0"/>
        <v>0</v>
      </c>
      <c r="BF109" s="162">
        <f t="shared" si="1"/>
        <v>0</v>
      </c>
      <c r="BG109" s="162">
        <f t="shared" si="2"/>
        <v>0</v>
      </c>
      <c r="BH109" s="162">
        <f t="shared" si="3"/>
        <v>0</v>
      </c>
      <c r="BI109" s="162">
        <f t="shared" si="4"/>
        <v>0</v>
      </c>
      <c r="BJ109" s="161" t="s">
        <v>90</v>
      </c>
      <c r="BK109" s="158"/>
      <c r="BL109" s="158"/>
      <c r="BM109" s="158"/>
    </row>
    <row r="110" spans="1:65" s="2" customFormat="1" ht="18" customHeight="1">
      <c r="A110" s="245"/>
      <c r="B110" s="27"/>
      <c r="C110" s="242"/>
      <c r="D110" s="228" t="s">
        <v>163</v>
      </c>
      <c r="E110" s="242"/>
      <c r="F110" s="242"/>
      <c r="G110" s="242"/>
      <c r="H110" s="242"/>
      <c r="I110" s="242"/>
      <c r="J110" s="227">
        <f>ROUND(J32*T110,2)</f>
        <v>0</v>
      </c>
      <c r="K110" s="242"/>
      <c r="L110" s="157"/>
      <c r="M110" s="158"/>
      <c r="N110" s="159" t="s">
        <v>43</v>
      </c>
      <c r="O110" s="158"/>
      <c r="P110" s="158"/>
      <c r="Q110" s="158"/>
      <c r="R110" s="158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61" t="s">
        <v>164</v>
      </c>
      <c r="AZ110" s="158"/>
      <c r="BA110" s="158"/>
      <c r="BB110" s="158"/>
      <c r="BC110" s="158"/>
      <c r="BD110" s="158"/>
      <c r="BE110" s="162">
        <f t="shared" si="0"/>
        <v>0</v>
      </c>
      <c r="BF110" s="162">
        <f t="shared" si="1"/>
        <v>0</v>
      </c>
      <c r="BG110" s="162">
        <f t="shared" si="2"/>
        <v>0</v>
      </c>
      <c r="BH110" s="162">
        <f t="shared" si="3"/>
        <v>0</v>
      </c>
      <c r="BI110" s="162">
        <f t="shared" si="4"/>
        <v>0</v>
      </c>
      <c r="BJ110" s="161" t="s">
        <v>90</v>
      </c>
      <c r="BK110" s="158"/>
      <c r="BL110" s="158"/>
      <c r="BM110" s="158"/>
    </row>
    <row r="111" spans="1:65" s="2" customFormat="1">
      <c r="A111" s="245"/>
      <c r="B111" s="27"/>
      <c r="C111" s="242"/>
      <c r="D111" s="242"/>
      <c r="E111" s="242"/>
      <c r="F111" s="242"/>
      <c r="G111" s="242"/>
      <c r="H111" s="242"/>
      <c r="I111" s="242"/>
      <c r="J111" s="242"/>
      <c r="K111" s="242"/>
      <c r="L111" s="39"/>
      <c r="S111" s="245"/>
      <c r="T111" s="245"/>
      <c r="U111" s="245"/>
      <c r="V111" s="245"/>
      <c r="W111" s="245"/>
      <c r="X111" s="245"/>
      <c r="Y111" s="245"/>
      <c r="Z111" s="245"/>
      <c r="AA111" s="245"/>
      <c r="AB111" s="245"/>
      <c r="AC111" s="245"/>
      <c r="AD111" s="245"/>
      <c r="AE111" s="245"/>
    </row>
    <row r="112" spans="1:65" s="2" customFormat="1" ht="29.25" customHeight="1">
      <c r="A112" s="245"/>
      <c r="B112" s="27"/>
      <c r="C112" s="102" t="s">
        <v>137</v>
      </c>
      <c r="D112" s="103"/>
      <c r="E112" s="103"/>
      <c r="F112" s="103"/>
      <c r="G112" s="103"/>
      <c r="H112" s="103"/>
      <c r="I112" s="103"/>
      <c r="J112" s="229">
        <f>ROUND(J98+J104,2)</f>
        <v>0</v>
      </c>
      <c r="K112" s="103"/>
      <c r="L112" s="39"/>
      <c r="S112" s="245"/>
      <c r="T112" s="245"/>
      <c r="U112" s="245"/>
      <c r="V112" s="245"/>
      <c r="W112" s="245"/>
      <c r="X112" s="245"/>
      <c r="Y112" s="245"/>
      <c r="Z112" s="245"/>
      <c r="AA112" s="245"/>
      <c r="AB112" s="245"/>
      <c r="AC112" s="245"/>
      <c r="AD112" s="245"/>
      <c r="AE112" s="245"/>
    </row>
    <row r="113" spans="1:31" s="2" customFormat="1" ht="6.95" customHeight="1">
      <c r="A113" s="245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39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</row>
    <row r="117" spans="1:31" s="2" customFormat="1" ht="6.95" customHeight="1">
      <c r="A117" s="245"/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39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</row>
    <row r="118" spans="1:31" s="2" customFormat="1" ht="24.95" customHeight="1">
      <c r="A118" s="245"/>
      <c r="B118" s="27"/>
      <c r="C118" s="20" t="s">
        <v>165</v>
      </c>
      <c r="D118" s="242"/>
      <c r="E118" s="242"/>
      <c r="F118" s="242"/>
      <c r="G118" s="242"/>
      <c r="H118" s="242"/>
      <c r="I118" s="242"/>
      <c r="J118" s="242"/>
      <c r="K118" s="242"/>
      <c r="L118" s="39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</row>
    <row r="119" spans="1:31" s="2" customFormat="1" ht="6.95" customHeight="1">
      <c r="A119" s="245"/>
      <c r="B119" s="27"/>
      <c r="C119" s="242"/>
      <c r="D119" s="242"/>
      <c r="E119" s="242"/>
      <c r="F119" s="242"/>
      <c r="G119" s="242"/>
      <c r="H119" s="242"/>
      <c r="I119" s="242"/>
      <c r="J119" s="242"/>
      <c r="K119" s="242"/>
      <c r="L119" s="39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</row>
    <row r="120" spans="1:31" s="2" customFormat="1" ht="12" customHeight="1">
      <c r="A120" s="245"/>
      <c r="B120" s="27"/>
      <c r="C120" s="243" t="s">
        <v>15</v>
      </c>
      <c r="D120" s="242"/>
      <c r="E120" s="242"/>
      <c r="F120" s="242"/>
      <c r="G120" s="242"/>
      <c r="H120" s="242"/>
      <c r="I120" s="242"/>
      <c r="J120" s="242"/>
      <c r="K120" s="242"/>
      <c r="L120" s="39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</row>
    <row r="121" spans="1:31" s="2" customFormat="1" ht="16.5" customHeight="1">
      <c r="A121" s="245"/>
      <c r="B121" s="27"/>
      <c r="C121" s="242"/>
      <c r="D121" s="242"/>
      <c r="E121" s="302" t="str">
        <f>E7</f>
        <v>Park Dunajská - Bratislava ( rev. 1 )</v>
      </c>
      <c r="F121" s="303"/>
      <c r="G121" s="303"/>
      <c r="H121" s="303"/>
      <c r="I121" s="242"/>
      <c r="J121" s="242"/>
      <c r="K121" s="242"/>
      <c r="L121" s="39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</row>
    <row r="122" spans="1:31" s="1" customFormat="1" ht="12" customHeight="1">
      <c r="B122" s="18"/>
      <c r="C122" s="243" t="s">
        <v>139</v>
      </c>
      <c r="D122" s="19"/>
      <c r="E122" s="19"/>
      <c r="F122" s="19"/>
      <c r="G122" s="19"/>
      <c r="H122" s="19"/>
      <c r="I122" s="19"/>
      <c r="J122" s="19"/>
      <c r="K122" s="19"/>
      <c r="L122" s="17"/>
    </row>
    <row r="123" spans="1:31" s="2" customFormat="1" ht="16.5" customHeight="1">
      <c r="A123" s="245"/>
      <c r="B123" s="27"/>
      <c r="C123" s="242"/>
      <c r="D123" s="242"/>
      <c r="E123" s="302" t="s">
        <v>971</v>
      </c>
      <c r="F123" s="301"/>
      <c r="G123" s="301"/>
      <c r="H123" s="301"/>
      <c r="I123" s="242"/>
      <c r="J123" s="242"/>
      <c r="K123" s="242"/>
      <c r="L123" s="39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</row>
    <row r="124" spans="1:31" s="2" customFormat="1" ht="12" customHeight="1">
      <c r="A124" s="245"/>
      <c r="B124" s="27"/>
      <c r="C124" s="243" t="s">
        <v>141</v>
      </c>
      <c r="D124" s="242"/>
      <c r="E124" s="242"/>
      <c r="F124" s="242"/>
      <c r="G124" s="242"/>
      <c r="H124" s="242"/>
      <c r="I124" s="242"/>
      <c r="J124" s="242"/>
      <c r="K124" s="242"/>
      <c r="L124" s="39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</row>
    <row r="125" spans="1:31" s="2" customFormat="1" ht="16.5" customHeight="1">
      <c r="A125" s="245"/>
      <c r="B125" s="27"/>
      <c r="C125" s="242"/>
      <c r="D125" s="242"/>
      <c r="E125" s="279" t="str">
        <f>E11</f>
        <v>SO-08 - Vodné prvky</v>
      </c>
      <c r="F125" s="301"/>
      <c r="G125" s="301"/>
      <c r="H125" s="301"/>
      <c r="I125" s="242"/>
      <c r="J125" s="242"/>
      <c r="K125" s="242"/>
      <c r="L125" s="39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</row>
    <row r="126" spans="1:31" s="2" customFormat="1" ht="6.95" customHeight="1">
      <c r="A126" s="245"/>
      <c r="B126" s="27"/>
      <c r="C126" s="242"/>
      <c r="D126" s="242"/>
      <c r="E126" s="242"/>
      <c r="F126" s="242"/>
      <c r="G126" s="242"/>
      <c r="H126" s="242"/>
      <c r="I126" s="242"/>
      <c r="J126" s="242"/>
      <c r="K126" s="242"/>
      <c r="L126" s="39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</row>
    <row r="127" spans="1:31" s="2" customFormat="1" ht="12" customHeight="1">
      <c r="A127" s="245"/>
      <c r="B127" s="27"/>
      <c r="C127" s="243" t="s">
        <v>19</v>
      </c>
      <c r="D127" s="242"/>
      <c r="E127" s="242"/>
      <c r="F127" s="237" t="str">
        <f>F14</f>
        <v>k. ú. Staré Mesto, 8667/2</v>
      </c>
      <c r="G127" s="242"/>
      <c r="H127" s="242"/>
      <c r="I127" s="243" t="s">
        <v>21</v>
      </c>
      <c r="J127" s="235" t="str">
        <f>IF(J14="","",J14)</f>
        <v>8. 11. 2020</v>
      </c>
      <c r="K127" s="242"/>
      <c r="L127" s="39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</row>
    <row r="128" spans="1:31" s="2" customFormat="1" ht="6.95" customHeight="1">
      <c r="A128" s="245"/>
      <c r="B128" s="27"/>
      <c r="C128" s="242"/>
      <c r="D128" s="242"/>
      <c r="E128" s="242"/>
      <c r="F128" s="242"/>
      <c r="G128" s="242"/>
      <c r="H128" s="242"/>
      <c r="I128" s="242"/>
      <c r="J128" s="242"/>
      <c r="K128" s="242"/>
      <c r="L128" s="39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</row>
    <row r="129" spans="1:65" s="2" customFormat="1" ht="40.15" customHeight="1">
      <c r="A129" s="245"/>
      <c r="B129" s="27"/>
      <c r="C129" s="243" t="s">
        <v>23</v>
      </c>
      <c r="D129" s="242"/>
      <c r="E129" s="242"/>
      <c r="F129" s="237" t="str">
        <f>E17</f>
        <v>Hlavné mesto Slovenskej republiky Bratislava</v>
      </c>
      <c r="G129" s="242"/>
      <c r="H129" s="242"/>
      <c r="I129" s="243" t="s">
        <v>29</v>
      </c>
      <c r="J129" s="239" t="str">
        <f>E23</f>
        <v>Guldan Architects - Ing. Eugen Guldan, PhD.</v>
      </c>
      <c r="K129" s="242"/>
      <c r="L129" s="39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</row>
    <row r="130" spans="1:65" s="2" customFormat="1" ht="15.2" customHeight="1">
      <c r="A130" s="245"/>
      <c r="B130" s="27"/>
      <c r="C130" s="243" t="s">
        <v>27</v>
      </c>
      <c r="D130" s="242"/>
      <c r="E130" s="242"/>
      <c r="F130" s="237" t="str">
        <f>IF(E20="","",E20)</f>
        <v>Vyplň údaj</v>
      </c>
      <c r="G130" s="242"/>
      <c r="H130" s="242"/>
      <c r="I130" s="243" t="s">
        <v>32</v>
      </c>
      <c r="J130" s="239" t="str">
        <f>E26</f>
        <v>Ing. Hornok</v>
      </c>
      <c r="K130" s="242"/>
      <c r="L130" s="39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</row>
    <row r="131" spans="1:65" s="2" customFormat="1" ht="10.35" customHeight="1">
      <c r="A131" s="245"/>
      <c r="B131" s="27"/>
      <c r="C131" s="242"/>
      <c r="D131" s="242"/>
      <c r="E131" s="242"/>
      <c r="F131" s="242"/>
      <c r="G131" s="242"/>
      <c r="H131" s="242"/>
      <c r="I131" s="242"/>
      <c r="J131" s="242"/>
      <c r="K131" s="242"/>
      <c r="L131" s="39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</row>
    <row r="132" spans="1:65" s="11" customFormat="1" ht="29.25" customHeight="1">
      <c r="A132" s="163"/>
      <c r="B132" s="164"/>
      <c r="C132" s="165" t="s">
        <v>166</v>
      </c>
      <c r="D132" s="166" t="s">
        <v>62</v>
      </c>
      <c r="E132" s="166" t="s">
        <v>58</v>
      </c>
      <c r="F132" s="166" t="s">
        <v>59</v>
      </c>
      <c r="G132" s="166" t="s">
        <v>167</v>
      </c>
      <c r="H132" s="166" t="s">
        <v>168</v>
      </c>
      <c r="I132" s="166" t="s">
        <v>169</v>
      </c>
      <c r="J132" s="167" t="s">
        <v>146</v>
      </c>
      <c r="K132" s="168" t="s">
        <v>170</v>
      </c>
      <c r="L132" s="169"/>
      <c r="M132" s="60" t="s">
        <v>1</v>
      </c>
      <c r="N132" s="61" t="s">
        <v>41</v>
      </c>
      <c r="O132" s="61" t="s">
        <v>171</v>
      </c>
      <c r="P132" s="61" t="s">
        <v>172</v>
      </c>
      <c r="Q132" s="61" t="s">
        <v>173</v>
      </c>
      <c r="R132" s="61" t="s">
        <v>174</v>
      </c>
      <c r="S132" s="61" t="s">
        <v>175</v>
      </c>
      <c r="T132" s="62" t="s">
        <v>176</v>
      </c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</row>
    <row r="133" spans="1:65" s="2" customFormat="1" ht="22.9" customHeight="1">
      <c r="A133" s="245"/>
      <c r="B133" s="27"/>
      <c r="C133" s="67" t="s">
        <v>143</v>
      </c>
      <c r="D133" s="242"/>
      <c r="E133" s="242"/>
      <c r="F133" s="242"/>
      <c r="G133" s="242"/>
      <c r="H133" s="242"/>
      <c r="I133" s="242"/>
      <c r="J133" s="170">
        <f>BK133</f>
        <v>0</v>
      </c>
      <c r="K133" s="242"/>
      <c r="L133" s="28"/>
      <c r="M133" s="63"/>
      <c r="N133" s="171"/>
      <c r="O133" s="64"/>
      <c r="P133" s="172">
        <f>P134+P139</f>
        <v>0</v>
      </c>
      <c r="Q133" s="64"/>
      <c r="R133" s="172">
        <f>R134+R139</f>
        <v>0</v>
      </c>
      <c r="S133" s="64"/>
      <c r="T133" s="173">
        <f>T134+T139</f>
        <v>0</v>
      </c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  <c r="AT133" s="14" t="s">
        <v>76</v>
      </c>
      <c r="AU133" s="14" t="s">
        <v>148</v>
      </c>
      <c r="BK133" s="174">
        <f>BK134+BK139</f>
        <v>0</v>
      </c>
    </row>
    <row r="134" spans="1:65" s="12" customFormat="1" ht="25.9" customHeight="1">
      <c r="B134" s="175"/>
      <c r="C134" s="176"/>
      <c r="D134" s="177" t="s">
        <v>76</v>
      </c>
      <c r="E134" s="178" t="s">
        <v>220</v>
      </c>
      <c r="F134" s="178" t="s">
        <v>575</v>
      </c>
      <c r="G134" s="176"/>
      <c r="H134" s="176"/>
      <c r="I134" s="179"/>
      <c r="J134" s="154">
        <f>BK134</f>
        <v>0</v>
      </c>
      <c r="K134" s="176"/>
      <c r="L134" s="180"/>
      <c r="M134" s="181"/>
      <c r="N134" s="182"/>
      <c r="O134" s="182"/>
      <c r="P134" s="183">
        <f>P135</f>
        <v>0</v>
      </c>
      <c r="Q134" s="182"/>
      <c r="R134" s="183">
        <f>R135</f>
        <v>0</v>
      </c>
      <c r="S134" s="182"/>
      <c r="T134" s="184">
        <f>T135</f>
        <v>0</v>
      </c>
      <c r="AR134" s="185" t="s">
        <v>536</v>
      </c>
      <c r="AT134" s="186" t="s">
        <v>76</v>
      </c>
      <c r="AU134" s="186" t="s">
        <v>77</v>
      </c>
      <c r="AY134" s="185" t="s">
        <v>179</v>
      </c>
      <c r="BK134" s="187">
        <f>BK135</f>
        <v>0</v>
      </c>
    </row>
    <row r="135" spans="1:65" s="12" customFormat="1" ht="22.9" customHeight="1">
      <c r="B135" s="175"/>
      <c r="C135" s="176"/>
      <c r="D135" s="177" t="s">
        <v>76</v>
      </c>
      <c r="E135" s="188" t="s">
        <v>817</v>
      </c>
      <c r="F135" s="188" t="s">
        <v>818</v>
      </c>
      <c r="G135" s="176"/>
      <c r="H135" s="176"/>
      <c r="I135" s="179"/>
      <c r="J135" s="189">
        <f>BK135</f>
        <v>0</v>
      </c>
      <c r="K135" s="176"/>
      <c r="L135" s="180"/>
      <c r="M135" s="181"/>
      <c r="N135" s="182"/>
      <c r="O135" s="182"/>
      <c r="P135" s="183">
        <f>SUM(P136:P138)</f>
        <v>0</v>
      </c>
      <c r="Q135" s="182"/>
      <c r="R135" s="183">
        <f>SUM(R136:R138)</f>
        <v>0</v>
      </c>
      <c r="S135" s="182"/>
      <c r="T135" s="184">
        <f>SUM(T136:T138)</f>
        <v>0</v>
      </c>
      <c r="AR135" s="185" t="s">
        <v>536</v>
      </c>
      <c r="AT135" s="186" t="s">
        <v>76</v>
      </c>
      <c r="AU135" s="186" t="s">
        <v>84</v>
      </c>
      <c r="AY135" s="185" t="s">
        <v>179</v>
      </c>
      <c r="BK135" s="187">
        <f>SUM(BK136:BK138)</f>
        <v>0</v>
      </c>
    </row>
    <row r="136" spans="1:65" s="2" customFormat="1" ht="24.2" customHeight="1">
      <c r="A136" s="245"/>
      <c r="B136" s="27"/>
      <c r="C136" s="190" t="s">
        <v>236</v>
      </c>
      <c r="D136" s="190" t="s">
        <v>182</v>
      </c>
      <c r="E136" s="191" t="s">
        <v>1073</v>
      </c>
      <c r="F136" s="192" t="s">
        <v>1074</v>
      </c>
      <c r="G136" s="193" t="s">
        <v>204</v>
      </c>
      <c r="H136" s="194">
        <v>4</v>
      </c>
      <c r="I136" s="195"/>
      <c r="J136" s="196">
        <f>ROUND(I136*H136,2)</f>
        <v>0</v>
      </c>
      <c r="K136" s="197"/>
      <c r="L136" s="28"/>
      <c r="M136" s="198" t="s">
        <v>1</v>
      </c>
      <c r="N136" s="199" t="s">
        <v>43</v>
      </c>
      <c r="O136" s="56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  <c r="AR136" s="202" t="s">
        <v>475</v>
      </c>
      <c r="AT136" s="202" t="s">
        <v>182</v>
      </c>
      <c r="AU136" s="202" t="s">
        <v>90</v>
      </c>
      <c r="AY136" s="14" t="s">
        <v>179</v>
      </c>
      <c r="BE136" s="99">
        <f>IF(N136="základná",J136,0)</f>
        <v>0</v>
      </c>
      <c r="BF136" s="99">
        <f>IF(N136="znížená",J136,0)</f>
        <v>0</v>
      </c>
      <c r="BG136" s="99">
        <f>IF(N136="zákl. prenesená",J136,0)</f>
        <v>0</v>
      </c>
      <c r="BH136" s="99">
        <f>IF(N136="zníž. prenesená",J136,0)</f>
        <v>0</v>
      </c>
      <c r="BI136" s="99">
        <f>IF(N136="nulová",J136,0)</f>
        <v>0</v>
      </c>
      <c r="BJ136" s="14" t="s">
        <v>90</v>
      </c>
      <c r="BK136" s="99">
        <f>ROUND(I136*H136,2)</f>
        <v>0</v>
      </c>
      <c r="BL136" s="14" t="s">
        <v>475</v>
      </c>
      <c r="BM136" s="202" t="s">
        <v>1075</v>
      </c>
    </row>
    <row r="137" spans="1:65" s="2" customFormat="1" ht="24.2" customHeight="1">
      <c r="A137" s="245"/>
      <c r="B137" s="27"/>
      <c r="C137" s="190" t="s">
        <v>205</v>
      </c>
      <c r="D137" s="190" t="s">
        <v>182</v>
      </c>
      <c r="E137" s="191" t="s">
        <v>1076</v>
      </c>
      <c r="F137" s="192" t="s">
        <v>1077</v>
      </c>
      <c r="G137" s="193" t="s">
        <v>204</v>
      </c>
      <c r="H137" s="194">
        <v>4</v>
      </c>
      <c r="I137" s="195"/>
      <c r="J137" s="196">
        <f>ROUND(I137*H137,2)</f>
        <v>0</v>
      </c>
      <c r="K137" s="197"/>
      <c r="L137" s="28"/>
      <c r="M137" s="198" t="s">
        <v>1</v>
      </c>
      <c r="N137" s="199" t="s">
        <v>43</v>
      </c>
      <c r="O137" s="56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  <c r="AR137" s="202" t="s">
        <v>475</v>
      </c>
      <c r="AT137" s="202" t="s">
        <v>182</v>
      </c>
      <c r="AU137" s="202" t="s">
        <v>90</v>
      </c>
      <c r="AY137" s="14" t="s">
        <v>179</v>
      </c>
      <c r="BE137" s="99">
        <f>IF(N137="základná",J137,0)</f>
        <v>0</v>
      </c>
      <c r="BF137" s="99">
        <f>IF(N137="znížená",J137,0)</f>
        <v>0</v>
      </c>
      <c r="BG137" s="99">
        <f>IF(N137="zákl. prenesená",J137,0)</f>
        <v>0</v>
      </c>
      <c r="BH137" s="99">
        <f>IF(N137="zníž. prenesená",J137,0)</f>
        <v>0</v>
      </c>
      <c r="BI137" s="99">
        <f>IF(N137="nulová",J137,0)</f>
        <v>0</v>
      </c>
      <c r="BJ137" s="14" t="s">
        <v>90</v>
      </c>
      <c r="BK137" s="99">
        <f>ROUND(I137*H137,2)</f>
        <v>0</v>
      </c>
      <c r="BL137" s="14" t="s">
        <v>475</v>
      </c>
      <c r="BM137" s="202" t="s">
        <v>1078</v>
      </c>
    </row>
    <row r="138" spans="1:65" s="2" customFormat="1" ht="14.45" customHeight="1">
      <c r="A138" s="245"/>
      <c r="B138" s="27"/>
      <c r="C138" s="190" t="s">
        <v>240</v>
      </c>
      <c r="D138" s="190" t="s">
        <v>182</v>
      </c>
      <c r="E138" s="191" t="s">
        <v>825</v>
      </c>
      <c r="F138" s="192" t="s">
        <v>826</v>
      </c>
      <c r="G138" s="193" t="s">
        <v>678</v>
      </c>
      <c r="H138" s="194">
        <v>36.9</v>
      </c>
      <c r="I138" s="195"/>
      <c r="J138" s="196">
        <f>ROUND(I138*H138,2)</f>
        <v>0</v>
      </c>
      <c r="K138" s="197"/>
      <c r="L138" s="28"/>
      <c r="M138" s="198" t="s">
        <v>1</v>
      </c>
      <c r="N138" s="199" t="s">
        <v>43</v>
      </c>
      <c r="O138" s="56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245"/>
      <c r="V138" s="245"/>
      <c r="W138" s="245"/>
      <c r="X138" s="245"/>
      <c r="Y138" s="245"/>
      <c r="Z138" s="245"/>
      <c r="AA138" s="245"/>
      <c r="AB138" s="245"/>
      <c r="AC138" s="245"/>
      <c r="AD138" s="245"/>
      <c r="AE138" s="245"/>
      <c r="AR138" s="202" t="s">
        <v>475</v>
      </c>
      <c r="AT138" s="202" t="s">
        <v>182</v>
      </c>
      <c r="AU138" s="202" t="s">
        <v>90</v>
      </c>
      <c r="AY138" s="14" t="s">
        <v>179</v>
      </c>
      <c r="BE138" s="99">
        <f>IF(N138="základná",J138,0)</f>
        <v>0</v>
      </c>
      <c r="BF138" s="99">
        <f>IF(N138="znížená",J138,0)</f>
        <v>0</v>
      </c>
      <c r="BG138" s="99">
        <f>IF(N138="zákl. prenesená",J138,0)</f>
        <v>0</v>
      </c>
      <c r="BH138" s="99">
        <f>IF(N138="zníž. prenesená",J138,0)</f>
        <v>0</v>
      </c>
      <c r="BI138" s="99">
        <f>IF(N138="nulová",J138,0)</f>
        <v>0</v>
      </c>
      <c r="BJ138" s="14" t="s">
        <v>90</v>
      </c>
      <c r="BK138" s="99">
        <f>ROUND(I138*H138,2)</f>
        <v>0</v>
      </c>
      <c r="BL138" s="14" t="s">
        <v>475</v>
      </c>
      <c r="BM138" s="202" t="s">
        <v>1079</v>
      </c>
    </row>
    <row r="139" spans="1:65" s="2" customFormat="1" ht="49.9" customHeight="1">
      <c r="A139" s="245"/>
      <c r="B139" s="27"/>
      <c r="C139" s="242"/>
      <c r="D139" s="242"/>
      <c r="E139" s="178" t="s">
        <v>263</v>
      </c>
      <c r="F139" s="178" t="s">
        <v>264</v>
      </c>
      <c r="G139" s="242"/>
      <c r="H139" s="242"/>
      <c r="I139" s="242"/>
      <c r="J139" s="154">
        <f t="shared" ref="J139:J159" si="5">BK139</f>
        <v>0</v>
      </c>
      <c r="K139" s="242"/>
      <c r="L139" s="28"/>
      <c r="M139" s="214"/>
      <c r="N139" s="215"/>
      <c r="O139" s="56"/>
      <c r="P139" s="56"/>
      <c r="Q139" s="56"/>
      <c r="R139" s="56"/>
      <c r="S139" s="56"/>
      <c r="T139" s="57"/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T139" s="14" t="s">
        <v>76</v>
      </c>
      <c r="AU139" s="14" t="s">
        <v>77</v>
      </c>
      <c r="AY139" s="14" t="s">
        <v>265</v>
      </c>
      <c r="BK139" s="99">
        <f>SUM(BK140:BK159)</f>
        <v>0</v>
      </c>
    </row>
    <row r="140" spans="1:65" s="2" customFormat="1" ht="16.350000000000001" customHeight="1">
      <c r="A140" s="245"/>
      <c r="B140" s="27"/>
      <c r="C140" s="216" t="s">
        <v>1</v>
      </c>
      <c r="D140" s="216" t="s">
        <v>182</v>
      </c>
      <c r="E140" s="217" t="s">
        <v>1</v>
      </c>
      <c r="F140" s="218" t="s">
        <v>1</v>
      </c>
      <c r="G140" s="219" t="s">
        <v>1</v>
      </c>
      <c r="H140" s="220"/>
      <c r="I140" s="221"/>
      <c r="J140" s="222">
        <f t="shared" si="5"/>
        <v>0</v>
      </c>
      <c r="K140" s="197"/>
      <c r="L140" s="28"/>
      <c r="M140" s="223" t="s">
        <v>1</v>
      </c>
      <c r="N140" s="224" t="s">
        <v>43</v>
      </c>
      <c r="O140" s="56"/>
      <c r="P140" s="56"/>
      <c r="Q140" s="56"/>
      <c r="R140" s="56"/>
      <c r="S140" s="56"/>
      <c r="T140" s="57"/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T140" s="14" t="s">
        <v>265</v>
      </c>
      <c r="AU140" s="14" t="s">
        <v>84</v>
      </c>
      <c r="AY140" s="14" t="s">
        <v>265</v>
      </c>
      <c r="BE140" s="99">
        <f t="shared" ref="BE140:BE159" si="6">IF(N140="základná",J140,0)</f>
        <v>0</v>
      </c>
      <c r="BF140" s="99">
        <f t="shared" ref="BF140:BF159" si="7">IF(N140="znížená",J140,0)</f>
        <v>0</v>
      </c>
      <c r="BG140" s="99">
        <f t="shared" ref="BG140:BG159" si="8">IF(N140="zákl. prenesená",J140,0)</f>
        <v>0</v>
      </c>
      <c r="BH140" s="99">
        <f t="shared" ref="BH140:BH159" si="9">IF(N140="zníž. prenesená",J140,0)</f>
        <v>0</v>
      </c>
      <c r="BI140" s="99">
        <f t="shared" ref="BI140:BI159" si="10">IF(N140="nulová",J140,0)</f>
        <v>0</v>
      </c>
      <c r="BJ140" s="14" t="s">
        <v>90</v>
      </c>
      <c r="BK140" s="99">
        <f t="shared" ref="BK140:BK159" si="11">I140*H140</f>
        <v>0</v>
      </c>
    </row>
    <row r="141" spans="1:65" s="2" customFormat="1" ht="16.350000000000001" customHeight="1">
      <c r="A141" s="245"/>
      <c r="B141" s="27"/>
      <c r="C141" s="216" t="s">
        <v>1</v>
      </c>
      <c r="D141" s="216" t="s">
        <v>182</v>
      </c>
      <c r="E141" s="217" t="s">
        <v>1</v>
      </c>
      <c r="F141" s="218" t="s">
        <v>1</v>
      </c>
      <c r="G141" s="219" t="s">
        <v>1</v>
      </c>
      <c r="H141" s="220"/>
      <c r="I141" s="221"/>
      <c r="J141" s="222">
        <f t="shared" si="5"/>
        <v>0</v>
      </c>
      <c r="K141" s="197"/>
      <c r="L141" s="28"/>
      <c r="M141" s="223" t="s">
        <v>1</v>
      </c>
      <c r="N141" s="224" t="s">
        <v>43</v>
      </c>
      <c r="O141" s="56"/>
      <c r="P141" s="56"/>
      <c r="Q141" s="56"/>
      <c r="R141" s="56"/>
      <c r="S141" s="56"/>
      <c r="T141" s="57"/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T141" s="14" t="s">
        <v>265</v>
      </c>
      <c r="AU141" s="14" t="s">
        <v>84</v>
      </c>
      <c r="AY141" s="14" t="s">
        <v>265</v>
      </c>
      <c r="BE141" s="99">
        <f t="shared" si="6"/>
        <v>0</v>
      </c>
      <c r="BF141" s="99">
        <f t="shared" si="7"/>
        <v>0</v>
      </c>
      <c r="BG141" s="99">
        <f t="shared" si="8"/>
        <v>0</v>
      </c>
      <c r="BH141" s="99">
        <f t="shared" si="9"/>
        <v>0</v>
      </c>
      <c r="BI141" s="99">
        <f t="shared" si="10"/>
        <v>0</v>
      </c>
      <c r="BJ141" s="14" t="s">
        <v>90</v>
      </c>
      <c r="BK141" s="99">
        <f t="shared" si="11"/>
        <v>0</v>
      </c>
    </row>
    <row r="142" spans="1:65" s="2" customFormat="1" ht="16.350000000000001" customHeight="1">
      <c r="A142" s="245"/>
      <c r="B142" s="27"/>
      <c r="C142" s="216" t="s">
        <v>1</v>
      </c>
      <c r="D142" s="216" t="s">
        <v>182</v>
      </c>
      <c r="E142" s="217" t="s">
        <v>1</v>
      </c>
      <c r="F142" s="218" t="s">
        <v>1</v>
      </c>
      <c r="G142" s="219" t="s">
        <v>1</v>
      </c>
      <c r="H142" s="220"/>
      <c r="I142" s="221"/>
      <c r="J142" s="222">
        <f t="shared" si="5"/>
        <v>0</v>
      </c>
      <c r="K142" s="197"/>
      <c r="L142" s="28"/>
      <c r="M142" s="223" t="s">
        <v>1</v>
      </c>
      <c r="N142" s="224" t="s">
        <v>43</v>
      </c>
      <c r="O142" s="56"/>
      <c r="P142" s="56"/>
      <c r="Q142" s="56"/>
      <c r="R142" s="56"/>
      <c r="S142" s="56"/>
      <c r="T142" s="57"/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T142" s="14" t="s">
        <v>265</v>
      </c>
      <c r="AU142" s="14" t="s">
        <v>84</v>
      </c>
      <c r="AY142" s="14" t="s">
        <v>265</v>
      </c>
      <c r="BE142" s="99">
        <f t="shared" si="6"/>
        <v>0</v>
      </c>
      <c r="BF142" s="99">
        <f t="shared" si="7"/>
        <v>0</v>
      </c>
      <c r="BG142" s="99">
        <f t="shared" si="8"/>
        <v>0</v>
      </c>
      <c r="BH142" s="99">
        <f t="shared" si="9"/>
        <v>0</v>
      </c>
      <c r="BI142" s="99">
        <f t="shared" si="10"/>
        <v>0</v>
      </c>
      <c r="BJ142" s="14" t="s">
        <v>90</v>
      </c>
      <c r="BK142" s="99">
        <f t="shared" si="11"/>
        <v>0</v>
      </c>
    </row>
    <row r="143" spans="1:65" s="2" customFormat="1" ht="16.350000000000001" customHeight="1">
      <c r="A143" s="245"/>
      <c r="B143" s="27"/>
      <c r="C143" s="216" t="s">
        <v>1</v>
      </c>
      <c r="D143" s="216" t="s">
        <v>182</v>
      </c>
      <c r="E143" s="217" t="s">
        <v>1</v>
      </c>
      <c r="F143" s="218" t="s">
        <v>1</v>
      </c>
      <c r="G143" s="219" t="s">
        <v>1</v>
      </c>
      <c r="H143" s="220"/>
      <c r="I143" s="221"/>
      <c r="J143" s="222">
        <f t="shared" si="5"/>
        <v>0</v>
      </c>
      <c r="K143" s="197"/>
      <c r="L143" s="28"/>
      <c r="M143" s="223" t="s">
        <v>1</v>
      </c>
      <c r="N143" s="224" t="s">
        <v>43</v>
      </c>
      <c r="O143" s="56"/>
      <c r="P143" s="56"/>
      <c r="Q143" s="56"/>
      <c r="R143" s="56"/>
      <c r="S143" s="56"/>
      <c r="T143" s="57"/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T143" s="14" t="s">
        <v>265</v>
      </c>
      <c r="AU143" s="14" t="s">
        <v>84</v>
      </c>
      <c r="AY143" s="14" t="s">
        <v>265</v>
      </c>
      <c r="BE143" s="99">
        <f t="shared" si="6"/>
        <v>0</v>
      </c>
      <c r="BF143" s="99">
        <f t="shared" si="7"/>
        <v>0</v>
      </c>
      <c r="BG143" s="99">
        <f t="shared" si="8"/>
        <v>0</v>
      </c>
      <c r="BH143" s="99">
        <f t="shared" si="9"/>
        <v>0</v>
      </c>
      <c r="BI143" s="99">
        <f t="shared" si="10"/>
        <v>0</v>
      </c>
      <c r="BJ143" s="14" t="s">
        <v>90</v>
      </c>
      <c r="BK143" s="99">
        <f t="shared" si="11"/>
        <v>0</v>
      </c>
    </row>
    <row r="144" spans="1:65" s="2" customFormat="1" ht="16.350000000000001" customHeight="1">
      <c r="A144" s="245"/>
      <c r="B144" s="27"/>
      <c r="C144" s="216" t="s">
        <v>1</v>
      </c>
      <c r="D144" s="216" t="s">
        <v>182</v>
      </c>
      <c r="E144" s="217" t="s">
        <v>1</v>
      </c>
      <c r="F144" s="218" t="s">
        <v>1</v>
      </c>
      <c r="G144" s="219" t="s">
        <v>1</v>
      </c>
      <c r="H144" s="220"/>
      <c r="I144" s="221"/>
      <c r="J144" s="222">
        <f t="shared" si="5"/>
        <v>0</v>
      </c>
      <c r="K144" s="197"/>
      <c r="L144" s="28"/>
      <c r="M144" s="223" t="s">
        <v>1</v>
      </c>
      <c r="N144" s="224" t="s">
        <v>43</v>
      </c>
      <c r="O144" s="56"/>
      <c r="P144" s="56"/>
      <c r="Q144" s="56"/>
      <c r="R144" s="56"/>
      <c r="S144" s="56"/>
      <c r="T144" s="57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T144" s="14" t="s">
        <v>265</v>
      </c>
      <c r="AU144" s="14" t="s">
        <v>84</v>
      </c>
      <c r="AY144" s="14" t="s">
        <v>265</v>
      </c>
      <c r="BE144" s="99">
        <f t="shared" si="6"/>
        <v>0</v>
      </c>
      <c r="BF144" s="99">
        <f t="shared" si="7"/>
        <v>0</v>
      </c>
      <c r="BG144" s="99">
        <f t="shared" si="8"/>
        <v>0</v>
      </c>
      <c r="BH144" s="99">
        <f t="shared" si="9"/>
        <v>0</v>
      </c>
      <c r="BI144" s="99">
        <f t="shared" si="10"/>
        <v>0</v>
      </c>
      <c r="BJ144" s="14" t="s">
        <v>90</v>
      </c>
      <c r="BK144" s="99">
        <f t="shared" si="11"/>
        <v>0</v>
      </c>
    </row>
    <row r="145" spans="1:63" s="2" customFormat="1" ht="16.350000000000001" customHeight="1">
      <c r="A145" s="245"/>
      <c r="B145" s="27"/>
      <c r="C145" s="216" t="s">
        <v>1</v>
      </c>
      <c r="D145" s="216" t="s">
        <v>182</v>
      </c>
      <c r="E145" s="217" t="s">
        <v>1</v>
      </c>
      <c r="F145" s="218" t="s">
        <v>1</v>
      </c>
      <c r="G145" s="219" t="s">
        <v>1</v>
      </c>
      <c r="H145" s="220"/>
      <c r="I145" s="221"/>
      <c r="J145" s="222">
        <f t="shared" si="5"/>
        <v>0</v>
      </c>
      <c r="K145" s="197"/>
      <c r="L145" s="28"/>
      <c r="M145" s="223" t="s">
        <v>1</v>
      </c>
      <c r="N145" s="224" t="s">
        <v>43</v>
      </c>
      <c r="O145" s="56"/>
      <c r="P145" s="56"/>
      <c r="Q145" s="56"/>
      <c r="R145" s="56"/>
      <c r="S145" s="56"/>
      <c r="T145" s="57"/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T145" s="14" t="s">
        <v>265</v>
      </c>
      <c r="AU145" s="14" t="s">
        <v>84</v>
      </c>
      <c r="AY145" s="14" t="s">
        <v>265</v>
      </c>
      <c r="BE145" s="99">
        <f t="shared" si="6"/>
        <v>0</v>
      </c>
      <c r="BF145" s="99">
        <f t="shared" si="7"/>
        <v>0</v>
      </c>
      <c r="BG145" s="99">
        <f t="shared" si="8"/>
        <v>0</v>
      </c>
      <c r="BH145" s="99">
        <f t="shared" si="9"/>
        <v>0</v>
      </c>
      <c r="BI145" s="99">
        <f t="shared" si="10"/>
        <v>0</v>
      </c>
      <c r="BJ145" s="14" t="s">
        <v>90</v>
      </c>
      <c r="BK145" s="99">
        <f t="shared" si="11"/>
        <v>0</v>
      </c>
    </row>
    <row r="146" spans="1:63" s="2" customFormat="1" ht="16.350000000000001" customHeight="1">
      <c r="A146" s="245"/>
      <c r="B146" s="27"/>
      <c r="C146" s="216" t="s">
        <v>1</v>
      </c>
      <c r="D146" s="216" t="s">
        <v>182</v>
      </c>
      <c r="E146" s="217" t="s">
        <v>1</v>
      </c>
      <c r="F146" s="218" t="s">
        <v>1</v>
      </c>
      <c r="G146" s="219" t="s">
        <v>1</v>
      </c>
      <c r="H146" s="220"/>
      <c r="I146" s="221"/>
      <c r="J146" s="222">
        <f t="shared" si="5"/>
        <v>0</v>
      </c>
      <c r="K146" s="197"/>
      <c r="L146" s="28"/>
      <c r="M146" s="223" t="s">
        <v>1</v>
      </c>
      <c r="N146" s="224" t="s">
        <v>43</v>
      </c>
      <c r="O146" s="56"/>
      <c r="P146" s="56"/>
      <c r="Q146" s="56"/>
      <c r="R146" s="56"/>
      <c r="S146" s="56"/>
      <c r="T146" s="57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T146" s="14" t="s">
        <v>265</v>
      </c>
      <c r="AU146" s="14" t="s">
        <v>84</v>
      </c>
      <c r="AY146" s="14" t="s">
        <v>265</v>
      </c>
      <c r="BE146" s="99">
        <f t="shared" si="6"/>
        <v>0</v>
      </c>
      <c r="BF146" s="99">
        <f t="shared" si="7"/>
        <v>0</v>
      </c>
      <c r="BG146" s="99">
        <f t="shared" si="8"/>
        <v>0</v>
      </c>
      <c r="BH146" s="99">
        <f t="shared" si="9"/>
        <v>0</v>
      </c>
      <c r="BI146" s="99">
        <f t="shared" si="10"/>
        <v>0</v>
      </c>
      <c r="BJ146" s="14" t="s">
        <v>90</v>
      </c>
      <c r="BK146" s="99">
        <f t="shared" si="11"/>
        <v>0</v>
      </c>
    </row>
    <row r="147" spans="1:63" s="2" customFormat="1" ht="16.350000000000001" customHeight="1">
      <c r="A147" s="245"/>
      <c r="B147" s="27"/>
      <c r="C147" s="216" t="s">
        <v>1</v>
      </c>
      <c r="D147" s="216" t="s">
        <v>182</v>
      </c>
      <c r="E147" s="217" t="s">
        <v>1</v>
      </c>
      <c r="F147" s="218" t="s">
        <v>1</v>
      </c>
      <c r="G147" s="219" t="s">
        <v>1</v>
      </c>
      <c r="H147" s="220"/>
      <c r="I147" s="221"/>
      <c r="J147" s="222">
        <f t="shared" si="5"/>
        <v>0</v>
      </c>
      <c r="K147" s="197"/>
      <c r="L147" s="28"/>
      <c r="M147" s="223" t="s">
        <v>1</v>
      </c>
      <c r="N147" s="224" t="s">
        <v>43</v>
      </c>
      <c r="O147" s="56"/>
      <c r="P147" s="56"/>
      <c r="Q147" s="56"/>
      <c r="R147" s="56"/>
      <c r="S147" s="56"/>
      <c r="T147" s="57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T147" s="14" t="s">
        <v>265</v>
      </c>
      <c r="AU147" s="14" t="s">
        <v>84</v>
      </c>
      <c r="AY147" s="14" t="s">
        <v>265</v>
      </c>
      <c r="BE147" s="99">
        <f t="shared" si="6"/>
        <v>0</v>
      </c>
      <c r="BF147" s="99">
        <f t="shared" si="7"/>
        <v>0</v>
      </c>
      <c r="BG147" s="99">
        <f t="shared" si="8"/>
        <v>0</v>
      </c>
      <c r="BH147" s="99">
        <f t="shared" si="9"/>
        <v>0</v>
      </c>
      <c r="BI147" s="99">
        <f t="shared" si="10"/>
        <v>0</v>
      </c>
      <c r="BJ147" s="14" t="s">
        <v>90</v>
      </c>
      <c r="BK147" s="99">
        <f t="shared" si="11"/>
        <v>0</v>
      </c>
    </row>
    <row r="148" spans="1:63" s="2" customFormat="1" ht="16.350000000000001" customHeight="1">
      <c r="A148" s="245"/>
      <c r="B148" s="27"/>
      <c r="C148" s="216" t="s">
        <v>1</v>
      </c>
      <c r="D148" s="216" t="s">
        <v>182</v>
      </c>
      <c r="E148" s="217" t="s">
        <v>1</v>
      </c>
      <c r="F148" s="218" t="s">
        <v>1</v>
      </c>
      <c r="G148" s="219" t="s">
        <v>1</v>
      </c>
      <c r="H148" s="220"/>
      <c r="I148" s="221"/>
      <c r="J148" s="222">
        <f t="shared" si="5"/>
        <v>0</v>
      </c>
      <c r="K148" s="197"/>
      <c r="L148" s="28"/>
      <c r="M148" s="223" t="s">
        <v>1</v>
      </c>
      <c r="N148" s="224" t="s">
        <v>43</v>
      </c>
      <c r="O148" s="56"/>
      <c r="P148" s="56"/>
      <c r="Q148" s="56"/>
      <c r="R148" s="56"/>
      <c r="S148" s="56"/>
      <c r="T148" s="57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T148" s="14" t="s">
        <v>265</v>
      </c>
      <c r="AU148" s="14" t="s">
        <v>84</v>
      </c>
      <c r="AY148" s="14" t="s">
        <v>265</v>
      </c>
      <c r="BE148" s="99">
        <f t="shared" si="6"/>
        <v>0</v>
      </c>
      <c r="BF148" s="99">
        <f t="shared" si="7"/>
        <v>0</v>
      </c>
      <c r="BG148" s="99">
        <f t="shared" si="8"/>
        <v>0</v>
      </c>
      <c r="BH148" s="99">
        <f t="shared" si="9"/>
        <v>0</v>
      </c>
      <c r="BI148" s="99">
        <f t="shared" si="10"/>
        <v>0</v>
      </c>
      <c r="BJ148" s="14" t="s">
        <v>90</v>
      </c>
      <c r="BK148" s="99">
        <f t="shared" si="11"/>
        <v>0</v>
      </c>
    </row>
    <row r="149" spans="1:63" s="2" customFormat="1" ht="16.350000000000001" customHeight="1">
      <c r="A149" s="245"/>
      <c r="B149" s="27"/>
      <c r="C149" s="216" t="s">
        <v>1</v>
      </c>
      <c r="D149" s="216" t="s">
        <v>182</v>
      </c>
      <c r="E149" s="217" t="s">
        <v>1</v>
      </c>
      <c r="F149" s="218" t="s">
        <v>1</v>
      </c>
      <c r="G149" s="219" t="s">
        <v>1</v>
      </c>
      <c r="H149" s="220"/>
      <c r="I149" s="221"/>
      <c r="J149" s="222">
        <f t="shared" si="5"/>
        <v>0</v>
      </c>
      <c r="K149" s="197"/>
      <c r="L149" s="28"/>
      <c r="M149" s="223" t="s">
        <v>1</v>
      </c>
      <c r="N149" s="224" t="s">
        <v>43</v>
      </c>
      <c r="O149" s="56"/>
      <c r="P149" s="56"/>
      <c r="Q149" s="56"/>
      <c r="R149" s="56"/>
      <c r="S149" s="56"/>
      <c r="T149" s="57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T149" s="14" t="s">
        <v>265</v>
      </c>
      <c r="AU149" s="14" t="s">
        <v>84</v>
      </c>
      <c r="AY149" s="14" t="s">
        <v>265</v>
      </c>
      <c r="BE149" s="99">
        <f t="shared" si="6"/>
        <v>0</v>
      </c>
      <c r="BF149" s="99">
        <f t="shared" si="7"/>
        <v>0</v>
      </c>
      <c r="BG149" s="99">
        <f t="shared" si="8"/>
        <v>0</v>
      </c>
      <c r="BH149" s="99">
        <f t="shared" si="9"/>
        <v>0</v>
      </c>
      <c r="BI149" s="99">
        <f t="shared" si="10"/>
        <v>0</v>
      </c>
      <c r="BJ149" s="14" t="s">
        <v>90</v>
      </c>
      <c r="BK149" s="99">
        <f t="shared" si="11"/>
        <v>0</v>
      </c>
    </row>
    <row r="150" spans="1:63" s="2" customFormat="1" ht="16.350000000000001" customHeight="1">
      <c r="A150" s="245"/>
      <c r="B150" s="27"/>
      <c r="C150" s="216" t="s">
        <v>1</v>
      </c>
      <c r="D150" s="216" t="s">
        <v>182</v>
      </c>
      <c r="E150" s="217" t="s">
        <v>1</v>
      </c>
      <c r="F150" s="218" t="s">
        <v>1</v>
      </c>
      <c r="G150" s="219" t="s">
        <v>1</v>
      </c>
      <c r="H150" s="220"/>
      <c r="I150" s="221"/>
      <c r="J150" s="222">
        <f t="shared" si="5"/>
        <v>0</v>
      </c>
      <c r="K150" s="197"/>
      <c r="L150" s="28"/>
      <c r="M150" s="223" t="s">
        <v>1</v>
      </c>
      <c r="N150" s="224" t="s">
        <v>43</v>
      </c>
      <c r="O150" s="56"/>
      <c r="P150" s="56"/>
      <c r="Q150" s="56"/>
      <c r="R150" s="56"/>
      <c r="S150" s="56"/>
      <c r="T150" s="57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T150" s="14" t="s">
        <v>265</v>
      </c>
      <c r="AU150" s="14" t="s">
        <v>84</v>
      </c>
      <c r="AY150" s="14" t="s">
        <v>265</v>
      </c>
      <c r="BE150" s="99">
        <f t="shared" si="6"/>
        <v>0</v>
      </c>
      <c r="BF150" s="99">
        <f t="shared" si="7"/>
        <v>0</v>
      </c>
      <c r="BG150" s="99">
        <f t="shared" si="8"/>
        <v>0</v>
      </c>
      <c r="BH150" s="99">
        <f t="shared" si="9"/>
        <v>0</v>
      </c>
      <c r="BI150" s="99">
        <f t="shared" si="10"/>
        <v>0</v>
      </c>
      <c r="BJ150" s="14" t="s">
        <v>90</v>
      </c>
      <c r="BK150" s="99">
        <f t="shared" si="11"/>
        <v>0</v>
      </c>
    </row>
    <row r="151" spans="1:63" s="2" customFormat="1" ht="16.350000000000001" customHeight="1">
      <c r="A151" s="245"/>
      <c r="B151" s="27"/>
      <c r="C151" s="216" t="s">
        <v>1</v>
      </c>
      <c r="D151" s="216" t="s">
        <v>182</v>
      </c>
      <c r="E151" s="217" t="s">
        <v>1</v>
      </c>
      <c r="F151" s="218" t="s">
        <v>1</v>
      </c>
      <c r="G151" s="219" t="s">
        <v>1</v>
      </c>
      <c r="H151" s="220"/>
      <c r="I151" s="221"/>
      <c r="J151" s="222">
        <f t="shared" si="5"/>
        <v>0</v>
      </c>
      <c r="K151" s="197"/>
      <c r="L151" s="28"/>
      <c r="M151" s="223" t="s">
        <v>1</v>
      </c>
      <c r="N151" s="224" t="s">
        <v>43</v>
      </c>
      <c r="O151" s="56"/>
      <c r="P151" s="56"/>
      <c r="Q151" s="56"/>
      <c r="R151" s="56"/>
      <c r="S151" s="56"/>
      <c r="T151" s="57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T151" s="14" t="s">
        <v>265</v>
      </c>
      <c r="AU151" s="14" t="s">
        <v>84</v>
      </c>
      <c r="AY151" s="14" t="s">
        <v>265</v>
      </c>
      <c r="BE151" s="99">
        <f t="shared" si="6"/>
        <v>0</v>
      </c>
      <c r="BF151" s="99">
        <f t="shared" si="7"/>
        <v>0</v>
      </c>
      <c r="BG151" s="99">
        <f t="shared" si="8"/>
        <v>0</v>
      </c>
      <c r="BH151" s="99">
        <f t="shared" si="9"/>
        <v>0</v>
      </c>
      <c r="BI151" s="99">
        <f t="shared" si="10"/>
        <v>0</v>
      </c>
      <c r="BJ151" s="14" t="s">
        <v>90</v>
      </c>
      <c r="BK151" s="99">
        <f t="shared" si="11"/>
        <v>0</v>
      </c>
    </row>
    <row r="152" spans="1:63" s="2" customFormat="1" ht="16.350000000000001" customHeight="1">
      <c r="A152" s="245"/>
      <c r="B152" s="27"/>
      <c r="C152" s="216" t="s">
        <v>1</v>
      </c>
      <c r="D152" s="216" t="s">
        <v>182</v>
      </c>
      <c r="E152" s="217" t="s">
        <v>1</v>
      </c>
      <c r="F152" s="218" t="s">
        <v>1</v>
      </c>
      <c r="G152" s="219" t="s">
        <v>1</v>
      </c>
      <c r="H152" s="220"/>
      <c r="I152" s="221"/>
      <c r="J152" s="222">
        <f t="shared" si="5"/>
        <v>0</v>
      </c>
      <c r="K152" s="197"/>
      <c r="L152" s="28"/>
      <c r="M152" s="223" t="s">
        <v>1</v>
      </c>
      <c r="N152" s="224" t="s">
        <v>43</v>
      </c>
      <c r="O152" s="56"/>
      <c r="P152" s="56"/>
      <c r="Q152" s="56"/>
      <c r="R152" s="56"/>
      <c r="S152" s="56"/>
      <c r="T152" s="57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T152" s="14" t="s">
        <v>265</v>
      </c>
      <c r="AU152" s="14" t="s">
        <v>84</v>
      </c>
      <c r="AY152" s="14" t="s">
        <v>265</v>
      </c>
      <c r="BE152" s="99">
        <f t="shared" si="6"/>
        <v>0</v>
      </c>
      <c r="BF152" s="99">
        <f t="shared" si="7"/>
        <v>0</v>
      </c>
      <c r="BG152" s="99">
        <f t="shared" si="8"/>
        <v>0</v>
      </c>
      <c r="BH152" s="99">
        <f t="shared" si="9"/>
        <v>0</v>
      </c>
      <c r="BI152" s="99">
        <f t="shared" si="10"/>
        <v>0</v>
      </c>
      <c r="BJ152" s="14" t="s">
        <v>90</v>
      </c>
      <c r="BK152" s="99">
        <f t="shared" si="11"/>
        <v>0</v>
      </c>
    </row>
    <row r="153" spans="1:63" s="2" customFormat="1" ht="16.350000000000001" customHeight="1">
      <c r="A153" s="245"/>
      <c r="B153" s="27"/>
      <c r="C153" s="216" t="s">
        <v>1</v>
      </c>
      <c r="D153" s="216" t="s">
        <v>182</v>
      </c>
      <c r="E153" s="217" t="s">
        <v>1</v>
      </c>
      <c r="F153" s="218" t="s">
        <v>1</v>
      </c>
      <c r="G153" s="219" t="s">
        <v>1</v>
      </c>
      <c r="H153" s="220"/>
      <c r="I153" s="221"/>
      <c r="J153" s="222">
        <f t="shared" si="5"/>
        <v>0</v>
      </c>
      <c r="K153" s="197"/>
      <c r="L153" s="28"/>
      <c r="M153" s="223" t="s">
        <v>1</v>
      </c>
      <c r="N153" s="224" t="s">
        <v>43</v>
      </c>
      <c r="O153" s="56"/>
      <c r="P153" s="56"/>
      <c r="Q153" s="56"/>
      <c r="R153" s="56"/>
      <c r="S153" s="56"/>
      <c r="T153" s="57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T153" s="14" t="s">
        <v>265</v>
      </c>
      <c r="AU153" s="14" t="s">
        <v>84</v>
      </c>
      <c r="AY153" s="14" t="s">
        <v>265</v>
      </c>
      <c r="BE153" s="99">
        <f t="shared" si="6"/>
        <v>0</v>
      </c>
      <c r="BF153" s="99">
        <f t="shared" si="7"/>
        <v>0</v>
      </c>
      <c r="BG153" s="99">
        <f t="shared" si="8"/>
        <v>0</v>
      </c>
      <c r="BH153" s="99">
        <f t="shared" si="9"/>
        <v>0</v>
      </c>
      <c r="BI153" s="99">
        <f t="shared" si="10"/>
        <v>0</v>
      </c>
      <c r="BJ153" s="14" t="s">
        <v>90</v>
      </c>
      <c r="BK153" s="99">
        <f t="shared" si="11"/>
        <v>0</v>
      </c>
    </row>
    <row r="154" spans="1:63" s="2" customFormat="1" ht="16.350000000000001" customHeight="1">
      <c r="A154" s="245"/>
      <c r="B154" s="27"/>
      <c r="C154" s="216" t="s">
        <v>1</v>
      </c>
      <c r="D154" s="216" t="s">
        <v>182</v>
      </c>
      <c r="E154" s="217" t="s">
        <v>1</v>
      </c>
      <c r="F154" s="218" t="s">
        <v>1</v>
      </c>
      <c r="G154" s="219" t="s">
        <v>1</v>
      </c>
      <c r="H154" s="220"/>
      <c r="I154" s="221"/>
      <c r="J154" s="222">
        <f t="shared" si="5"/>
        <v>0</v>
      </c>
      <c r="K154" s="197"/>
      <c r="L154" s="28"/>
      <c r="M154" s="223" t="s">
        <v>1</v>
      </c>
      <c r="N154" s="224" t="s">
        <v>43</v>
      </c>
      <c r="O154" s="56"/>
      <c r="P154" s="56"/>
      <c r="Q154" s="56"/>
      <c r="R154" s="56"/>
      <c r="S154" s="56"/>
      <c r="T154" s="57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T154" s="14" t="s">
        <v>265</v>
      </c>
      <c r="AU154" s="14" t="s">
        <v>84</v>
      </c>
      <c r="AY154" s="14" t="s">
        <v>265</v>
      </c>
      <c r="BE154" s="99">
        <f t="shared" si="6"/>
        <v>0</v>
      </c>
      <c r="BF154" s="99">
        <f t="shared" si="7"/>
        <v>0</v>
      </c>
      <c r="BG154" s="99">
        <f t="shared" si="8"/>
        <v>0</v>
      </c>
      <c r="BH154" s="99">
        <f t="shared" si="9"/>
        <v>0</v>
      </c>
      <c r="BI154" s="99">
        <f t="shared" si="10"/>
        <v>0</v>
      </c>
      <c r="BJ154" s="14" t="s">
        <v>90</v>
      </c>
      <c r="BK154" s="99">
        <f t="shared" si="11"/>
        <v>0</v>
      </c>
    </row>
    <row r="155" spans="1:63" s="2" customFormat="1" ht="16.350000000000001" customHeight="1">
      <c r="A155" s="245"/>
      <c r="B155" s="27"/>
      <c r="C155" s="216" t="s">
        <v>1</v>
      </c>
      <c r="D155" s="216" t="s">
        <v>182</v>
      </c>
      <c r="E155" s="217" t="s">
        <v>1</v>
      </c>
      <c r="F155" s="218" t="s">
        <v>1</v>
      </c>
      <c r="G155" s="219" t="s">
        <v>1</v>
      </c>
      <c r="H155" s="220"/>
      <c r="I155" s="221"/>
      <c r="J155" s="222">
        <f t="shared" si="5"/>
        <v>0</v>
      </c>
      <c r="K155" s="197"/>
      <c r="L155" s="28"/>
      <c r="M155" s="223" t="s">
        <v>1</v>
      </c>
      <c r="N155" s="224" t="s">
        <v>43</v>
      </c>
      <c r="O155" s="56"/>
      <c r="P155" s="56"/>
      <c r="Q155" s="56"/>
      <c r="R155" s="56"/>
      <c r="S155" s="56"/>
      <c r="T155" s="57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T155" s="14" t="s">
        <v>265</v>
      </c>
      <c r="AU155" s="14" t="s">
        <v>84</v>
      </c>
      <c r="AY155" s="14" t="s">
        <v>265</v>
      </c>
      <c r="BE155" s="99">
        <f t="shared" si="6"/>
        <v>0</v>
      </c>
      <c r="BF155" s="99">
        <f t="shared" si="7"/>
        <v>0</v>
      </c>
      <c r="BG155" s="99">
        <f t="shared" si="8"/>
        <v>0</v>
      </c>
      <c r="BH155" s="99">
        <f t="shared" si="9"/>
        <v>0</v>
      </c>
      <c r="BI155" s="99">
        <f t="shared" si="10"/>
        <v>0</v>
      </c>
      <c r="BJ155" s="14" t="s">
        <v>90</v>
      </c>
      <c r="BK155" s="99">
        <f t="shared" si="11"/>
        <v>0</v>
      </c>
    </row>
    <row r="156" spans="1:63" s="2" customFormat="1" ht="16.350000000000001" customHeight="1">
      <c r="A156" s="245"/>
      <c r="B156" s="27"/>
      <c r="C156" s="216" t="s">
        <v>1</v>
      </c>
      <c r="D156" s="216" t="s">
        <v>182</v>
      </c>
      <c r="E156" s="217" t="s">
        <v>1</v>
      </c>
      <c r="F156" s="218" t="s">
        <v>1</v>
      </c>
      <c r="G156" s="219" t="s">
        <v>1</v>
      </c>
      <c r="H156" s="220"/>
      <c r="I156" s="221"/>
      <c r="J156" s="222">
        <f t="shared" si="5"/>
        <v>0</v>
      </c>
      <c r="K156" s="197"/>
      <c r="L156" s="28"/>
      <c r="M156" s="223" t="s">
        <v>1</v>
      </c>
      <c r="N156" s="224" t="s">
        <v>43</v>
      </c>
      <c r="O156" s="56"/>
      <c r="P156" s="56"/>
      <c r="Q156" s="56"/>
      <c r="R156" s="56"/>
      <c r="S156" s="56"/>
      <c r="T156" s="57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T156" s="14" t="s">
        <v>265</v>
      </c>
      <c r="AU156" s="14" t="s">
        <v>84</v>
      </c>
      <c r="AY156" s="14" t="s">
        <v>265</v>
      </c>
      <c r="BE156" s="99">
        <f t="shared" si="6"/>
        <v>0</v>
      </c>
      <c r="BF156" s="99">
        <f t="shared" si="7"/>
        <v>0</v>
      </c>
      <c r="BG156" s="99">
        <f t="shared" si="8"/>
        <v>0</v>
      </c>
      <c r="BH156" s="99">
        <f t="shared" si="9"/>
        <v>0</v>
      </c>
      <c r="BI156" s="99">
        <f t="shared" si="10"/>
        <v>0</v>
      </c>
      <c r="BJ156" s="14" t="s">
        <v>90</v>
      </c>
      <c r="BK156" s="99">
        <f t="shared" si="11"/>
        <v>0</v>
      </c>
    </row>
    <row r="157" spans="1:63" s="2" customFormat="1" ht="16.350000000000001" customHeight="1">
      <c r="A157" s="245"/>
      <c r="B157" s="27"/>
      <c r="C157" s="216" t="s">
        <v>1</v>
      </c>
      <c r="D157" s="216" t="s">
        <v>182</v>
      </c>
      <c r="E157" s="217" t="s">
        <v>1</v>
      </c>
      <c r="F157" s="218" t="s">
        <v>1</v>
      </c>
      <c r="G157" s="219" t="s">
        <v>1</v>
      </c>
      <c r="H157" s="220"/>
      <c r="I157" s="221"/>
      <c r="J157" s="222">
        <f t="shared" si="5"/>
        <v>0</v>
      </c>
      <c r="K157" s="197"/>
      <c r="L157" s="28"/>
      <c r="M157" s="223" t="s">
        <v>1</v>
      </c>
      <c r="N157" s="224" t="s">
        <v>43</v>
      </c>
      <c r="O157" s="56"/>
      <c r="P157" s="56"/>
      <c r="Q157" s="56"/>
      <c r="R157" s="56"/>
      <c r="S157" s="56"/>
      <c r="T157" s="57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T157" s="14" t="s">
        <v>265</v>
      </c>
      <c r="AU157" s="14" t="s">
        <v>84</v>
      </c>
      <c r="AY157" s="14" t="s">
        <v>265</v>
      </c>
      <c r="BE157" s="99">
        <f t="shared" si="6"/>
        <v>0</v>
      </c>
      <c r="BF157" s="99">
        <f t="shared" si="7"/>
        <v>0</v>
      </c>
      <c r="BG157" s="99">
        <f t="shared" si="8"/>
        <v>0</v>
      </c>
      <c r="BH157" s="99">
        <f t="shared" si="9"/>
        <v>0</v>
      </c>
      <c r="BI157" s="99">
        <f t="shared" si="10"/>
        <v>0</v>
      </c>
      <c r="BJ157" s="14" t="s">
        <v>90</v>
      </c>
      <c r="BK157" s="99">
        <f t="shared" si="11"/>
        <v>0</v>
      </c>
    </row>
    <row r="158" spans="1:63" s="2" customFormat="1" ht="16.350000000000001" customHeight="1">
      <c r="A158" s="245"/>
      <c r="B158" s="27"/>
      <c r="C158" s="216" t="s">
        <v>1</v>
      </c>
      <c r="D158" s="216" t="s">
        <v>182</v>
      </c>
      <c r="E158" s="217" t="s">
        <v>1</v>
      </c>
      <c r="F158" s="218" t="s">
        <v>1</v>
      </c>
      <c r="G158" s="219" t="s">
        <v>1</v>
      </c>
      <c r="H158" s="220"/>
      <c r="I158" s="221"/>
      <c r="J158" s="222">
        <f t="shared" si="5"/>
        <v>0</v>
      </c>
      <c r="K158" s="197"/>
      <c r="L158" s="28"/>
      <c r="M158" s="223" t="s">
        <v>1</v>
      </c>
      <c r="N158" s="224" t="s">
        <v>43</v>
      </c>
      <c r="O158" s="56"/>
      <c r="P158" s="56"/>
      <c r="Q158" s="56"/>
      <c r="R158" s="56"/>
      <c r="S158" s="56"/>
      <c r="T158" s="57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T158" s="14" t="s">
        <v>265</v>
      </c>
      <c r="AU158" s="14" t="s">
        <v>84</v>
      </c>
      <c r="AY158" s="14" t="s">
        <v>265</v>
      </c>
      <c r="BE158" s="99">
        <f t="shared" si="6"/>
        <v>0</v>
      </c>
      <c r="BF158" s="99">
        <f t="shared" si="7"/>
        <v>0</v>
      </c>
      <c r="BG158" s="99">
        <f t="shared" si="8"/>
        <v>0</v>
      </c>
      <c r="BH158" s="99">
        <f t="shared" si="9"/>
        <v>0</v>
      </c>
      <c r="BI158" s="99">
        <f t="shared" si="10"/>
        <v>0</v>
      </c>
      <c r="BJ158" s="14" t="s">
        <v>90</v>
      </c>
      <c r="BK158" s="99">
        <f t="shared" si="11"/>
        <v>0</v>
      </c>
    </row>
    <row r="159" spans="1:63" s="2" customFormat="1" ht="16.350000000000001" customHeight="1">
      <c r="A159" s="245"/>
      <c r="B159" s="27"/>
      <c r="C159" s="216" t="s">
        <v>1</v>
      </c>
      <c r="D159" s="216" t="s">
        <v>182</v>
      </c>
      <c r="E159" s="217" t="s">
        <v>1</v>
      </c>
      <c r="F159" s="218" t="s">
        <v>1</v>
      </c>
      <c r="G159" s="219" t="s">
        <v>1</v>
      </c>
      <c r="H159" s="220"/>
      <c r="I159" s="221"/>
      <c r="J159" s="222">
        <f t="shared" si="5"/>
        <v>0</v>
      </c>
      <c r="K159" s="197"/>
      <c r="L159" s="28"/>
      <c r="M159" s="223" t="s">
        <v>1</v>
      </c>
      <c r="N159" s="224" t="s">
        <v>43</v>
      </c>
      <c r="O159" s="225"/>
      <c r="P159" s="225"/>
      <c r="Q159" s="225"/>
      <c r="R159" s="225"/>
      <c r="S159" s="225"/>
      <c r="T159" s="226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T159" s="14" t="s">
        <v>265</v>
      </c>
      <c r="AU159" s="14" t="s">
        <v>84</v>
      </c>
      <c r="AY159" s="14" t="s">
        <v>265</v>
      </c>
      <c r="BE159" s="99">
        <f t="shared" si="6"/>
        <v>0</v>
      </c>
      <c r="BF159" s="99">
        <f t="shared" si="7"/>
        <v>0</v>
      </c>
      <c r="BG159" s="99">
        <f t="shared" si="8"/>
        <v>0</v>
      </c>
      <c r="BH159" s="99">
        <f t="shared" si="9"/>
        <v>0</v>
      </c>
      <c r="BI159" s="99">
        <f t="shared" si="10"/>
        <v>0</v>
      </c>
      <c r="BJ159" s="14" t="s">
        <v>90</v>
      </c>
      <c r="BK159" s="99">
        <f t="shared" si="11"/>
        <v>0</v>
      </c>
    </row>
    <row r="160" spans="1:63" s="2" customFormat="1" ht="6.95" customHeight="1">
      <c r="A160" s="245"/>
      <c r="B160" s="42"/>
      <c r="C160" s="43"/>
      <c r="D160" s="43"/>
      <c r="E160" s="43"/>
      <c r="F160" s="43"/>
      <c r="G160" s="43"/>
      <c r="H160" s="43"/>
      <c r="I160" s="43"/>
      <c r="J160" s="43"/>
      <c r="K160" s="43"/>
      <c r="L160" s="28"/>
      <c r="M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</row>
  </sheetData>
  <sheetProtection algorithmName="SHA-512" hashValue="SLFO8cm4YBdA0ndhCqxyNba4NDPPJLeGqFM2FaDpPVBz8oRE3Ms38QbJ69hHKDEPhEVk+Fc72/u2IEJDfWPCFA==" saltValue="CIKr0xm7tjorButfCTT4ZnOxf0n/mP8mfHAsymLHM+U/imUPocGNzsyXpso2bX5gNLe1e4K5Ta4+yHxOIrNbzg==" spinCount="100000" sheet="1" objects="1" scenarios="1" formatColumns="0" formatRows="0" autoFilter="0"/>
  <autoFilter ref="C132:K159" xr:uid="{00000000-0009-0000-0000-00000E000000}"/>
  <mergeCells count="17">
    <mergeCell ref="E11:H11"/>
    <mergeCell ref="E20:H20"/>
    <mergeCell ref="E29:H29"/>
    <mergeCell ref="E125:H125"/>
    <mergeCell ref="L2:V2"/>
    <mergeCell ref="D107:F107"/>
    <mergeCell ref="D108:F108"/>
    <mergeCell ref="D109:F109"/>
    <mergeCell ref="E121:H121"/>
    <mergeCell ref="E123:H123"/>
    <mergeCell ref="E85:H85"/>
    <mergeCell ref="E87:H87"/>
    <mergeCell ref="E89:H89"/>
    <mergeCell ref="D105:F105"/>
    <mergeCell ref="D106:F106"/>
    <mergeCell ref="E7:H7"/>
    <mergeCell ref="E9:H9"/>
  </mergeCells>
  <dataValidations count="2">
    <dataValidation type="list" allowBlank="1" showInputMessage="1" showErrorMessage="1" error="Povolené sú hodnoty K, M." sqref="D140:D160" xr:uid="{00000000-0002-0000-0E00-000000000000}">
      <formula1>"K, M"</formula1>
    </dataValidation>
    <dataValidation type="list" allowBlank="1" showInputMessage="1" showErrorMessage="1" error="Povolené sú hodnoty základná, znížená, nulová." sqref="N140:N160" xr:uid="{00000000-0002-0000-0E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8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4" t="s">
        <v>91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7"/>
      <c r="AT3" s="14" t="s">
        <v>77</v>
      </c>
    </row>
    <row r="4" spans="1:46" s="1" customFormat="1" ht="24.95" customHeight="1">
      <c r="B4" s="17"/>
      <c r="D4" s="106" t="s">
        <v>138</v>
      </c>
      <c r="L4" s="17"/>
      <c r="M4" s="107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4" t="s">
        <v>15</v>
      </c>
      <c r="L6" s="17"/>
    </row>
    <row r="7" spans="1:46" s="1" customFormat="1" ht="16.5" customHeight="1">
      <c r="B7" s="17"/>
      <c r="E7" s="304" t="str">
        <f>'Rekapitulácia stavby'!K6</f>
        <v>Park Dunajská - Bratislava ( rev. 1 )</v>
      </c>
      <c r="F7" s="305"/>
      <c r="G7" s="305"/>
      <c r="H7" s="305"/>
      <c r="L7" s="17"/>
    </row>
    <row r="8" spans="1:46" s="1" customFormat="1" ht="12" customHeight="1">
      <c r="B8" s="17"/>
      <c r="D8" s="244" t="s">
        <v>139</v>
      </c>
      <c r="L8" s="17"/>
    </row>
    <row r="9" spans="1:46" s="2" customFormat="1" ht="16.5" customHeight="1">
      <c r="A9" s="245"/>
      <c r="B9" s="28"/>
      <c r="C9" s="245"/>
      <c r="D9" s="245"/>
      <c r="E9" s="304" t="s">
        <v>140</v>
      </c>
      <c r="F9" s="306"/>
      <c r="G9" s="306"/>
      <c r="H9" s="306"/>
      <c r="I9" s="245"/>
      <c r="J9" s="245"/>
      <c r="K9" s="245"/>
      <c r="L9" s="39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</row>
    <row r="10" spans="1:46" s="2" customFormat="1" ht="12" customHeight="1">
      <c r="A10" s="245"/>
      <c r="B10" s="28"/>
      <c r="C10" s="245"/>
      <c r="D10" s="244" t="s">
        <v>141</v>
      </c>
      <c r="E10" s="245"/>
      <c r="F10" s="245"/>
      <c r="G10" s="245"/>
      <c r="H10" s="245"/>
      <c r="I10" s="245"/>
      <c r="J10" s="245"/>
      <c r="K10" s="245"/>
      <c r="L10" s="39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</row>
    <row r="11" spans="1:46" s="2" customFormat="1" ht="16.5" customHeight="1">
      <c r="A11" s="245"/>
      <c r="B11" s="28"/>
      <c r="C11" s="245"/>
      <c r="D11" s="245"/>
      <c r="E11" s="307" t="s">
        <v>142</v>
      </c>
      <c r="F11" s="306"/>
      <c r="G11" s="306"/>
      <c r="H11" s="306"/>
      <c r="I11" s="245"/>
      <c r="J11" s="245"/>
      <c r="K11" s="245"/>
      <c r="L11" s="39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</row>
    <row r="12" spans="1:46" s="2" customFormat="1">
      <c r="A12" s="245"/>
      <c r="B12" s="28"/>
      <c r="C12" s="245"/>
      <c r="D12" s="245"/>
      <c r="E12" s="245"/>
      <c r="F12" s="245"/>
      <c r="G12" s="245"/>
      <c r="H12" s="245"/>
      <c r="I12" s="245"/>
      <c r="J12" s="245"/>
      <c r="K12" s="245"/>
      <c r="L12" s="39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</row>
    <row r="13" spans="1:46" s="2" customFormat="1" ht="12" customHeight="1">
      <c r="A13" s="245"/>
      <c r="B13" s="28"/>
      <c r="C13" s="245"/>
      <c r="D13" s="244" t="s">
        <v>17</v>
      </c>
      <c r="E13" s="245"/>
      <c r="F13" s="247" t="s">
        <v>1</v>
      </c>
      <c r="G13" s="245"/>
      <c r="H13" s="245"/>
      <c r="I13" s="244" t="s">
        <v>18</v>
      </c>
      <c r="J13" s="247" t="s">
        <v>1</v>
      </c>
      <c r="K13" s="245"/>
      <c r="L13" s="39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</row>
    <row r="14" spans="1:46" s="2" customFormat="1" ht="12" customHeight="1">
      <c r="A14" s="245"/>
      <c r="B14" s="28"/>
      <c r="C14" s="245"/>
      <c r="D14" s="244" t="s">
        <v>19</v>
      </c>
      <c r="E14" s="245"/>
      <c r="F14" s="247" t="s">
        <v>20</v>
      </c>
      <c r="G14" s="245"/>
      <c r="H14" s="245"/>
      <c r="I14" s="244" t="s">
        <v>21</v>
      </c>
      <c r="J14" s="108" t="str">
        <f>'Rekapitulácia stavby'!AN8</f>
        <v>8. 11. 2020</v>
      </c>
      <c r="K14" s="245"/>
      <c r="L14" s="39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</row>
    <row r="15" spans="1:46" s="2" customFormat="1" ht="10.9" customHeight="1">
      <c r="A15" s="245"/>
      <c r="B15" s="28"/>
      <c r="C15" s="245"/>
      <c r="D15" s="245"/>
      <c r="E15" s="245"/>
      <c r="F15" s="245"/>
      <c r="G15" s="245"/>
      <c r="H15" s="245"/>
      <c r="I15" s="245"/>
      <c r="J15" s="245"/>
      <c r="K15" s="245"/>
      <c r="L15" s="39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</row>
    <row r="16" spans="1:46" s="2" customFormat="1" ht="12" customHeight="1">
      <c r="A16" s="245"/>
      <c r="B16" s="28"/>
      <c r="C16" s="245"/>
      <c r="D16" s="244" t="s">
        <v>23</v>
      </c>
      <c r="E16" s="245"/>
      <c r="F16" s="245"/>
      <c r="G16" s="245"/>
      <c r="H16" s="245"/>
      <c r="I16" s="244" t="s">
        <v>24</v>
      </c>
      <c r="J16" s="247" t="s">
        <v>1</v>
      </c>
      <c r="K16" s="245"/>
      <c r="L16" s="39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</row>
    <row r="17" spans="1:31" s="2" customFormat="1" ht="18" customHeight="1">
      <c r="A17" s="245"/>
      <c r="B17" s="28"/>
      <c r="C17" s="245"/>
      <c r="D17" s="245"/>
      <c r="E17" s="247" t="s">
        <v>25</v>
      </c>
      <c r="F17" s="245"/>
      <c r="G17" s="245"/>
      <c r="H17" s="245"/>
      <c r="I17" s="244" t="s">
        <v>26</v>
      </c>
      <c r="J17" s="247" t="s">
        <v>1</v>
      </c>
      <c r="K17" s="245"/>
      <c r="L17" s="39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1" s="2" customFormat="1" ht="6.95" customHeight="1">
      <c r="A18" s="245"/>
      <c r="B18" s="28"/>
      <c r="C18" s="245"/>
      <c r="D18" s="245"/>
      <c r="E18" s="245"/>
      <c r="F18" s="245"/>
      <c r="G18" s="245"/>
      <c r="H18" s="245"/>
      <c r="I18" s="245"/>
      <c r="J18" s="245"/>
      <c r="K18" s="245"/>
      <c r="L18" s="39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</row>
    <row r="19" spans="1:31" s="2" customFormat="1" ht="12" customHeight="1">
      <c r="A19" s="245"/>
      <c r="B19" s="28"/>
      <c r="C19" s="245"/>
      <c r="D19" s="244" t="s">
        <v>27</v>
      </c>
      <c r="E19" s="245"/>
      <c r="F19" s="245"/>
      <c r="G19" s="245"/>
      <c r="H19" s="245"/>
      <c r="I19" s="244" t="s">
        <v>24</v>
      </c>
      <c r="J19" s="246" t="str">
        <f>'Rekapitulácia stavby'!AN13</f>
        <v>Vyplň údaj</v>
      </c>
      <c r="K19" s="245"/>
      <c r="L19" s="39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</row>
    <row r="20" spans="1:31" s="2" customFormat="1" ht="18" customHeight="1">
      <c r="A20" s="245"/>
      <c r="B20" s="28"/>
      <c r="C20" s="245"/>
      <c r="D20" s="245"/>
      <c r="E20" s="298" t="str">
        <f>'Rekapitulácia stavby'!E14</f>
        <v>Vyplň údaj</v>
      </c>
      <c r="F20" s="299"/>
      <c r="G20" s="299"/>
      <c r="H20" s="299"/>
      <c r="I20" s="244" t="s">
        <v>26</v>
      </c>
      <c r="J20" s="246" t="str">
        <f>'Rekapitulácia stavby'!AN14</f>
        <v>Vyplň údaj</v>
      </c>
      <c r="K20" s="245"/>
      <c r="L20" s="39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</row>
    <row r="21" spans="1:31" s="2" customFormat="1" ht="6.95" customHeight="1">
      <c r="A21" s="245"/>
      <c r="B21" s="28"/>
      <c r="C21" s="245"/>
      <c r="D21" s="245"/>
      <c r="E21" s="245"/>
      <c r="F21" s="245"/>
      <c r="G21" s="245"/>
      <c r="H21" s="245"/>
      <c r="I21" s="245"/>
      <c r="J21" s="245"/>
      <c r="K21" s="245"/>
      <c r="L21" s="39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</row>
    <row r="22" spans="1:31" s="2" customFormat="1" ht="12" customHeight="1">
      <c r="A22" s="245"/>
      <c r="B22" s="28"/>
      <c r="C22" s="245"/>
      <c r="D22" s="244" t="s">
        <v>29</v>
      </c>
      <c r="E22" s="245"/>
      <c r="F22" s="245"/>
      <c r="G22" s="245"/>
      <c r="H22" s="245"/>
      <c r="I22" s="244" t="s">
        <v>24</v>
      </c>
      <c r="J22" s="247" t="s">
        <v>1</v>
      </c>
      <c r="K22" s="245"/>
      <c r="L22" s="39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</row>
    <row r="23" spans="1:31" s="2" customFormat="1" ht="18" customHeight="1">
      <c r="A23" s="245"/>
      <c r="B23" s="28"/>
      <c r="C23" s="245"/>
      <c r="D23" s="245"/>
      <c r="E23" s="247" t="s">
        <v>30</v>
      </c>
      <c r="F23" s="245"/>
      <c r="G23" s="245"/>
      <c r="H23" s="245"/>
      <c r="I23" s="244" t="s">
        <v>26</v>
      </c>
      <c r="J23" s="247" t="s">
        <v>1</v>
      </c>
      <c r="K23" s="245"/>
      <c r="L23" s="39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</row>
    <row r="24" spans="1:31" s="2" customFormat="1" ht="6.95" customHeight="1">
      <c r="A24" s="245"/>
      <c r="B24" s="28"/>
      <c r="C24" s="245"/>
      <c r="D24" s="245"/>
      <c r="E24" s="245"/>
      <c r="F24" s="245"/>
      <c r="G24" s="245"/>
      <c r="H24" s="245"/>
      <c r="I24" s="245"/>
      <c r="J24" s="245"/>
      <c r="K24" s="245"/>
      <c r="L24" s="39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</row>
    <row r="25" spans="1:31" s="2" customFormat="1" ht="12" customHeight="1">
      <c r="A25" s="245"/>
      <c r="B25" s="28"/>
      <c r="C25" s="245"/>
      <c r="D25" s="244" t="s">
        <v>32</v>
      </c>
      <c r="E25" s="245"/>
      <c r="F25" s="245"/>
      <c r="G25" s="245"/>
      <c r="H25" s="245"/>
      <c r="I25" s="244" t="s">
        <v>24</v>
      </c>
      <c r="J25" s="247" t="s">
        <v>1</v>
      </c>
      <c r="K25" s="245"/>
      <c r="L25" s="39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</row>
    <row r="26" spans="1:31" s="2" customFormat="1" ht="18" customHeight="1">
      <c r="A26" s="245"/>
      <c r="B26" s="28"/>
      <c r="C26" s="245"/>
      <c r="D26" s="245"/>
      <c r="E26" s="247" t="s">
        <v>33</v>
      </c>
      <c r="F26" s="245"/>
      <c r="G26" s="245"/>
      <c r="H26" s="245"/>
      <c r="I26" s="244" t="s">
        <v>26</v>
      </c>
      <c r="J26" s="247" t="s">
        <v>1</v>
      </c>
      <c r="K26" s="245"/>
      <c r="L26" s="39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</row>
    <row r="27" spans="1:31" s="2" customFormat="1" ht="6.95" customHeight="1">
      <c r="A27" s="245"/>
      <c r="B27" s="28"/>
      <c r="C27" s="245"/>
      <c r="D27" s="245"/>
      <c r="E27" s="245"/>
      <c r="F27" s="245"/>
      <c r="G27" s="245"/>
      <c r="H27" s="245"/>
      <c r="I27" s="245"/>
      <c r="J27" s="245"/>
      <c r="K27" s="245"/>
      <c r="L27" s="39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</row>
    <row r="28" spans="1:31" s="2" customFormat="1" ht="12" customHeight="1">
      <c r="A28" s="245"/>
      <c r="B28" s="28"/>
      <c r="C28" s="245"/>
      <c r="D28" s="244" t="s">
        <v>34</v>
      </c>
      <c r="E28" s="245"/>
      <c r="F28" s="245"/>
      <c r="G28" s="245"/>
      <c r="H28" s="245"/>
      <c r="I28" s="245"/>
      <c r="J28" s="245"/>
      <c r="K28" s="245"/>
      <c r="L28" s="39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</row>
    <row r="29" spans="1:31" s="8" customFormat="1" ht="16.5" customHeight="1">
      <c r="A29" s="109"/>
      <c r="B29" s="110"/>
      <c r="C29" s="109"/>
      <c r="D29" s="109"/>
      <c r="E29" s="300" t="s">
        <v>1</v>
      </c>
      <c r="F29" s="300"/>
      <c r="G29" s="300"/>
      <c r="H29" s="300"/>
      <c r="I29" s="109"/>
      <c r="J29" s="109"/>
      <c r="K29" s="109"/>
      <c r="L29" s="111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</row>
    <row r="30" spans="1:31" s="2" customFormat="1" ht="6.95" customHeight="1">
      <c r="A30" s="245"/>
      <c r="B30" s="28"/>
      <c r="C30" s="245"/>
      <c r="D30" s="245"/>
      <c r="E30" s="245"/>
      <c r="F30" s="245"/>
      <c r="G30" s="245"/>
      <c r="H30" s="245"/>
      <c r="I30" s="245"/>
      <c r="J30" s="245"/>
      <c r="K30" s="245"/>
      <c r="L30" s="39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</row>
    <row r="31" spans="1:31" s="2" customFormat="1" ht="6.95" customHeight="1">
      <c r="A31" s="245"/>
      <c r="B31" s="28"/>
      <c r="C31" s="245"/>
      <c r="D31" s="112"/>
      <c r="E31" s="112"/>
      <c r="F31" s="112"/>
      <c r="G31" s="112"/>
      <c r="H31" s="112"/>
      <c r="I31" s="112"/>
      <c r="J31" s="112"/>
      <c r="K31" s="112"/>
      <c r="L31" s="39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</row>
    <row r="32" spans="1:31" s="2" customFormat="1" ht="14.45" customHeight="1">
      <c r="A32" s="245"/>
      <c r="B32" s="28"/>
      <c r="C32" s="245"/>
      <c r="D32" s="247" t="s">
        <v>143</v>
      </c>
      <c r="E32" s="245"/>
      <c r="F32" s="245"/>
      <c r="G32" s="245"/>
      <c r="H32" s="245"/>
      <c r="I32" s="245"/>
      <c r="J32" s="113">
        <f>J98</f>
        <v>0</v>
      </c>
      <c r="K32" s="245"/>
      <c r="L32" s="39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</row>
    <row r="33" spans="1:31" s="2" customFormat="1" ht="14.45" customHeight="1">
      <c r="A33" s="245"/>
      <c r="B33" s="28"/>
      <c r="C33" s="245"/>
      <c r="D33" s="114" t="s">
        <v>132</v>
      </c>
      <c r="E33" s="245"/>
      <c r="F33" s="245"/>
      <c r="G33" s="245"/>
      <c r="H33" s="245"/>
      <c r="I33" s="245"/>
      <c r="J33" s="113">
        <f>J108</f>
        <v>0</v>
      </c>
      <c r="K33" s="245"/>
      <c r="L33" s="39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</row>
    <row r="34" spans="1:31" s="2" customFormat="1" ht="25.35" customHeight="1">
      <c r="A34" s="245"/>
      <c r="B34" s="28"/>
      <c r="C34" s="245"/>
      <c r="D34" s="115" t="s">
        <v>37</v>
      </c>
      <c r="E34" s="245"/>
      <c r="F34" s="245"/>
      <c r="G34" s="245"/>
      <c r="H34" s="245"/>
      <c r="I34" s="245"/>
      <c r="J34" s="116">
        <f>ROUND(J32 + J33, 2)</f>
        <v>0</v>
      </c>
      <c r="K34" s="245"/>
      <c r="L34" s="39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</row>
    <row r="35" spans="1:31" s="2" customFormat="1" ht="6.95" customHeight="1">
      <c r="A35" s="245"/>
      <c r="B35" s="28"/>
      <c r="C35" s="245"/>
      <c r="D35" s="112"/>
      <c r="E35" s="112"/>
      <c r="F35" s="112"/>
      <c r="G35" s="112"/>
      <c r="H35" s="112"/>
      <c r="I35" s="112"/>
      <c r="J35" s="112"/>
      <c r="K35" s="112"/>
      <c r="L35" s="39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</row>
    <row r="36" spans="1:31" s="2" customFormat="1" ht="14.45" customHeight="1">
      <c r="A36" s="245"/>
      <c r="B36" s="28"/>
      <c r="C36" s="245"/>
      <c r="D36" s="245"/>
      <c r="E36" s="245"/>
      <c r="F36" s="117" t="s">
        <v>39</v>
      </c>
      <c r="G36" s="245"/>
      <c r="H36" s="245"/>
      <c r="I36" s="117" t="s">
        <v>38</v>
      </c>
      <c r="J36" s="117" t="s">
        <v>40</v>
      </c>
      <c r="K36" s="245"/>
      <c r="L36" s="39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</row>
    <row r="37" spans="1:31" s="2" customFormat="1" ht="14.45" customHeight="1">
      <c r="A37" s="245"/>
      <c r="B37" s="28"/>
      <c r="C37" s="245"/>
      <c r="D37" s="118" t="s">
        <v>41</v>
      </c>
      <c r="E37" s="244" t="s">
        <v>42</v>
      </c>
      <c r="F37" s="119">
        <f>ROUND((ROUND((SUM(BE108:BE115) + SUM(BE137:BE160)),  2) + SUM(BE162:BE181)), 2)</f>
        <v>0</v>
      </c>
      <c r="G37" s="245"/>
      <c r="H37" s="245"/>
      <c r="I37" s="120">
        <v>0.2</v>
      </c>
      <c r="J37" s="119">
        <f>ROUND((ROUND(((SUM(BE108:BE115) + SUM(BE137:BE160))*I37),  2) + (SUM(BE162:BE181)*I37)), 2)</f>
        <v>0</v>
      </c>
      <c r="K37" s="245"/>
      <c r="L37" s="39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</row>
    <row r="38" spans="1:31" s="2" customFormat="1" ht="14.45" customHeight="1">
      <c r="A38" s="245"/>
      <c r="B38" s="28"/>
      <c r="C38" s="245"/>
      <c r="D38" s="245"/>
      <c r="E38" s="244" t="s">
        <v>43</v>
      </c>
      <c r="F38" s="119">
        <f>ROUND((ROUND((SUM(BF108:BF115) + SUM(BF137:BF160)),  2) + SUM(BF162:BF181)), 2)</f>
        <v>0</v>
      </c>
      <c r="G38" s="245"/>
      <c r="H38" s="245"/>
      <c r="I38" s="120">
        <v>0.2</v>
      </c>
      <c r="J38" s="119">
        <f>ROUND((ROUND(((SUM(BF108:BF115) + SUM(BF137:BF160))*I38),  2) + (SUM(BF162:BF181)*I38)), 2)</f>
        <v>0</v>
      </c>
      <c r="K38" s="245"/>
      <c r="L38" s="39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</row>
    <row r="39" spans="1:31" s="2" customFormat="1" ht="14.45" hidden="1" customHeight="1">
      <c r="A39" s="245"/>
      <c r="B39" s="28"/>
      <c r="C39" s="245"/>
      <c r="D39" s="245"/>
      <c r="E39" s="244" t="s">
        <v>44</v>
      </c>
      <c r="F39" s="119">
        <f>ROUND((ROUND((SUM(BG108:BG115) + SUM(BG137:BG160)),  2) + SUM(BG162:BG181)), 2)</f>
        <v>0</v>
      </c>
      <c r="G39" s="245"/>
      <c r="H39" s="245"/>
      <c r="I39" s="120">
        <v>0.2</v>
      </c>
      <c r="J39" s="119">
        <f>0</f>
        <v>0</v>
      </c>
      <c r="K39" s="245"/>
      <c r="L39" s="39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</row>
    <row r="40" spans="1:31" s="2" customFormat="1" ht="14.45" hidden="1" customHeight="1">
      <c r="A40" s="245"/>
      <c r="B40" s="28"/>
      <c r="C40" s="245"/>
      <c r="D40" s="245"/>
      <c r="E40" s="244" t="s">
        <v>45</v>
      </c>
      <c r="F40" s="119">
        <f>ROUND((ROUND((SUM(BH108:BH115) + SUM(BH137:BH160)),  2) + SUM(BH162:BH181)), 2)</f>
        <v>0</v>
      </c>
      <c r="G40" s="245"/>
      <c r="H40" s="245"/>
      <c r="I40" s="120">
        <v>0.2</v>
      </c>
      <c r="J40" s="119">
        <f>0</f>
        <v>0</v>
      </c>
      <c r="K40" s="245"/>
      <c r="L40" s="39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</row>
    <row r="41" spans="1:31" s="2" customFormat="1" ht="14.45" hidden="1" customHeight="1">
      <c r="A41" s="245"/>
      <c r="B41" s="28"/>
      <c r="C41" s="245"/>
      <c r="D41" s="245"/>
      <c r="E41" s="244" t="s">
        <v>46</v>
      </c>
      <c r="F41" s="119">
        <f>ROUND((ROUND((SUM(BI108:BI115) + SUM(BI137:BI160)),  2) + SUM(BI162:BI181)), 2)</f>
        <v>0</v>
      </c>
      <c r="G41" s="245"/>
      <c r="H41" s="245"/>
      <c r="I41" s="120">
        <v>0</v>
      </c>
      <c r="J41" s="119">
        <f>0</f>
        <v>0</v>
      </c>
      <c r="K41" s="245"/>
      <c r="L41" s="39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</row>
    <row r="42" spans="1:31" s="2" customFormat="1" ht="6.95" customHeight="1">
      <c r="A42" s="245"/>
      <c r="B42" s="28"/>
      <c r="C42" s="245"/>
      <c r="D42" s="245"/>
      <c r="E42" s="245"/>
      <c r="F42" s="245"/>
      <c r="G42" s="245"/>
      <c r="H42" s="245"/>
      <c r="I42" s="245"/>
      <c r="J42" s="245"/>
      <c r="K42" s="245"/>
      <c r="L42" s="39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</row>
    <row r="43" spans="1:31" s="2" customFormat="1" ht="25.35" customHeight="1">
      <c r="A43" s="245"/>
      <c r="B43" s="28"/>
      <c r="C43" s="121"/>
      <c r="D43" s="122" t="s">
        <v>47</v>
      </c>
      <c r="E43" s="123"/>
      <c r="F43" s="123"/>
      <c r="G43" s="124" t="s">
        <v>48</v>
      </c>
      <c r="H43" s="125" t="s">
        <v>49</v>
      </c>
      <c r="I43" s="123"/>
      <c r="J43" s="126">
        <f>SUM(J34:J41)</f>
        <v>0</v>
      </c>
      <c r="K43" s="127"/>
      <c r="L43" s="39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</row>
    <row r="44" spans="1:31" s="2" customFormat="1" ht="14.45" customHeight="1">
      <c r="A44" s="245"/>
      <c r="B44" s="28"/>
      <c r="C44" s="245"/>
      <c r="D44" s="245"/>
      <c r="E44" s="245"/>
      <c r="F44" s="245"/>
      <c r="G44" s="245"/>
      <c r="H44" s="245"/>
      <c r="I44" s="245"/>
      <c r="J44" s="245"/>
      <c r="K44" s="245"/>
      <c r="L44" s="39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128" t="s">
        <v>50</v>
      </c>
      <c r="E50" s="129"/>
      <c r="F50" s="129"/>
      <c r="G50" s="128" t="s">
        <v>51</v>
      </c>
      <c r="H50" s="129"/>
      <c r="I50" s="129"/>
      <c r="J50" s="129"/>
      <c r="K50" s="129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45"/>
      <c r="B61" s="28"/>
      <c r="C61" s="245"/>
      <c r="D61" s="130" t="s">
        <v>52</v>
      </c>
      <c r="E61" s="131"/>
      <c r="F61" s="132" t="s">
        <v>53</v>
      </c>
      <c r="G61" s="130" t="s">
        <v>52</v>
      </c>
      <c r="H61" s="131"/>
      <c r="I61" s="131"/>
      <c r="J61" s="133" t="s">
        <v>53</v>
      </c>
      <c r="K61" s="131"/>
      <c r="L61" s="39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45"/>
      <c r="B65" s="28"/>
      <c r="C65" s="245"/>
      <c r="D65" s="128" t="s">
        <v>54</v>
      </c>
      <c r="E65" s="134"/>
      <c r="F65" s="134"/>
      <c r="G65" s="128" t="s">
        <v>55</v>
      </c>
      <c r="H65" s="134"/>
      <c r="I65" s="134"/>
      <c r="J65" s="134"/>
      <c r="K65" s="134"/>
      <c r="L65" s="39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45"/>
      <c r="B76" s="28"/>
      <c r="C76" s="245"/>
      <c r="D76" s="130" t="s">
        <v>52</v>
      </c>
      <c r="E76" s="131"/>
      <c r="F76" s="132" t="s">
        <v>53</v>
      </c>
      <c r="G76" s="130" t="s">
        <v>52</v>
      </c>
      <c r="H76" s="131"/>
      <c r="I76" s="131"/>
      <c r="J76" s="133" t="s">
        <v>53</v>
      </c>
      <c r="K76" s="131"/>
      <c r="L76" s="39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</row>
    <row r="77" spans="1:31" s="2" customFormat="1" ht="14.45" customHeight="1">
      <c r="A77" s="245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39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</row>
    <row r="81" spans="1:31" s="2" customFormat="1" ht="6.95" customHeight="1">
      <c r="A81" s="245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39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</row>
    <row r="82" spans="1:31" s="2" customFormat="1" ht="24.95" customHeight="1">
      <c r="A82" s="245"/>
      <c r="B82" s="27"/>
      <c r="C82" s="20" t="s">
        <v>144</v>
      </c>
      <c r="D82" s="242"/>
      <c r="E82" s="242"/>
      <c r="F82" s="242"/>
      <c r="G82" s="242"/>
      <c r="H82" s="242"/>
      <c r="I82" s="242"/>
      <c r="J82" s="242"/>
      <c r="K82" s="242"/>
      <c r="L82" s="39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</row>
    <row r="83" spans="1:31" s="2" customFormat="1" ht="6.95" customHeight="1">
      <c r="A83" s="245"/>
      <c r="B83" s="27"/>
      <c r="C83" s="242"/>
      <c r="D83" s="242"/>
      <c r="E83" s="242"/>
      <c r="F83" s="242"/>
      <c r="G83" s="242"/>
      <c r="H83" s="242"/>
      <c r="I83" s="242"/>
      <c r="J83" s="242"/>
      <c r="K83" s="242"/>
      <c r="L83" s="39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</row>
    <row r="84" spans="1:31" s="2" customFormat="1" ht="12" customHeight="1">
      <c r="A84" s="245"/>
      <c r="B84" s="27"/>
      <c r="C84" s="243" t="s">
        <v>15</v>
      </c>
      <c r="D84" s="242"/>
      <c r="E84" s="242"/>
      <c r="F84" s="242"/>
      <c r="G84" s="242"/>
      <c r="H84" s="242"/>
      <c r="I84" s="242"/>
      <c r="J84" s="242"/>
      <c r="K84" s="242"/>
      <c r="L84" s="39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</row>
    <row r="85" spans="1:31" s="2" customFormat="1" ht="16.5" customHeight="1">
      <c r="A85" s="245"/>
      <c r="B85" s="27"/>
      <c r="C85" s="242"/>
      <c r="D85" s="242"/>
      <c r="E85" s="302" t="str">
        <f>E7</f>
        <v>Park Dunajská - Bratislava ( rev. 1 )</v>
      </c>
      <c r="F85" s="303"/>
      <c r="G85" s="303"/>
      <c r="H85" s="303"/>
      <c r="I85" s="242"/>
      <c r="J85" s="242"/>
      <c r="K85" s="242"/>
      <c r="L85" s="39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</row>
    <row r="86" spans="1:31" s="1" customFormat="1" ht="12" customHeight="1">
      <c r="B86" s="18"/>
      <c r="C86" s="243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245"/>
      <c r="B87" s="27"/>
      <c r="C87" s="242"/>
      <c r="D87" s="242"/>
      <c r="E87" s="302" t="s">
        <v>140</v>
      </c>
      <c r="F87" s="301"/>
      <c r="G87" s="301"/>
      <c r="H87" s="301"/>
      <c r="I87" s="242"/>
      <c r="J87" s="242"/>
      <c r="K87" s="242"/>
      <c r="L87" s="39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</row>
    <row r="88" spans="1:31" s="2" customFormat="1" ht="12" customHeight="1">
      <c r="A88" s="245"/>
      <c r="B88" s="27"/>
      <c r="C88" s="243" t="s">
        <v>141</v>
      </c>
      <c r="D88" s="242"/>
      <c r="E88" s="242"/>
      <c r="F88" s="242"/>
      <c r="G88" s="242"/>
      <c r="H88" s="242"/>
      <c r="I88" s="242"/>
      <c r="J88" s="242"/>
      <c r="K88" s="242"/>
      <c r="L88" s="39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</row>
    <row r="89" spans="1:31" s="2" customFormat="1" ht="16.5" customHeight="1">
      <c r="A89" s="245"/>
      <c r="B89" s="27"/>
      <c r="C89" s="242"/>
      <c r="D89" s="242"/>
      <c r="E89" s="279" t="str">
        <f>E11</f>
        <v>SO-01 - Vstupná brána a nové oplotenie</v>
      </c>
      <c r="F89" s="301"/>
      <c r="G89" s="301"/>
      <c r="H89" s="301"/>
      <c r="I89" s="242"/>
      <c r="J89" s="242"/>
      <c r="K89" s="242"/>
      <c r="L89" s="39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</row>
    <row r="90" spans="1:31" s="2" customFormat="1" ht="6.95" customHeight="1">
      <c r="A90" s="245"/>
      <c r="B90" s="27"/>
      <c r="C90" s="242"/>
      <c r="D90" s="242"/>
      <c r="E90" s="242"/>
      <c r="F90" s="242"/>
      <c r="G90" s="242"/>
      <c r="H90" s="242"/>
      <c r="I90" s="242"/>
      <c r="J90" s="242"/>
      <c r="K90" s="242"/>
      <c r="L90" s="39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</row>
    <row r="91" spans="1:31" s="2" customFormat="1" ht="12" customHeight="1">
      <c r="A91" s="245"/>
      <c r="B91" s="27"/>
      <c r="C91" s="243" t="s">
        <v>19</v>
      </c>
      <c r="D91" s="242"/>
      <c r="E91" s="242"/>
      <c r="F91" s="237" t="str">
        <f>F14</f>
        <v>k. ú. Staré Mesto, 8667/2</v>
      </c>
      <c r="G91" s="242"/>
      <c r="H91" s="242"/>
      <c r="I91" s="243" t="s">
        <v>21</v>
      </c>
      <c r="J91" s="235" t="str">
        <f>IF(J14="","",J14)</f>
        <v>8. 11. 2020</v>
      </c>
      <c r="K91" s="242"/>
      <c r="L91" s="39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</row>
    <row r="92" spans="1:31" s="2" customFormat="1" ht="6.95" customHeight="1">
      <c r="A92" s="245"/>
      <c r="B92" s="27"/>
      <c r="C92" s="242"/>
      <c r="D92" s="242"/>
      <c r="E92" s="242"/>
      <c r="F92" s="242"/>
      <c r="G92" s="242"/>
      <c r="H92" s="242"/>
      <c r="I92" s="242"/>
      <c r="J92" s="242"/>
      <c r="K92" s="242"/>
      <c r="L92" s="39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</row>
    <row r="93" spans="1:31" s="2" customFormat="1" ht="40.15" customHeight="1">
      <c r="A93" s="245"/>
      <c r="B93" s="27"/>
      <c r="C93" s="243" t="s">
        <v>23</v>
      </c>
      <c r="D93" s="242"/>
      <c r="E93" s="242"/>
      <c r="F93" s="237" t="str">
        <f>E17</f>
        <v>Hlavné mesto Slovenskej republiky Bratislava</v>
      </c>
      <c r="G93" s="242"/>
      <c r="H93" s="242"/>
      <c r="I93" s="243" t="s">
        <v>29</v>
      </c>
      <c r="J93" s="239" t="str">
        <f>E23</f>
        <v>Guldan Architects - Ing. Eugen Guldan, PhD.</v>
      </c>
      <c r="K93" s="242"/>
      <c r="L93" s="39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</row>
    <row r="94" spans="1:31" s="2" customFormat="1" ht="15.2" customHeight="1">
      <c r="A94" s="245"/>
      <c r="B94" s="27"/>
      <c r="C94" s="243" t="s">
        <v>27</v>
      </c>
      <c r="D94" s="242"/>
      <c r="E94" s="242"/>
      <c r="F94" s="237" t="str">
        <f>IF(E20="","",E20)</f>
        <v>Vyplň údaj</v>
      </c>
      <c r="G94" s="242"/>
      <c r="H94" s="242"/>
      <c r="I94" s="243" t="s">
        <v>32</v>
      </c>
      <c r="J94" s="239" t="str">
        <f>E26</f>
        <v>Ing. Hornok</v>
      </c>
      <c r="K94" s="242"/>
      <c r="L94" s="39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</row>
    <row r="95" spans="1:31" s="2" customFormat="1" ht="10.35" customHeight="1">
      <c r="A95" s="245"/>
      <c r="B95" s="27"/>
      <c r="C95" s="242"/>
      <c r="D95" s="242"/>
      <c r="E95" s="242"/>
      <c r="F95" s="242"/>
      <c r="G95" s="242"/>
      <c r="H95" s="242"/>
      <c r="I95" s="242"/>
      <c r="J95" s="242"/>
      <c r="K95" s="242"/>
      <c r="L95" s="39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</row>
    <row r="96" spans="1:31" s="2" customFormat="1" ht="29.25" customHeight="1">
      <c r="A96" s="245"/>
      <c r="B96" s="27"/>
      <c r="C96" s="139" t="s">
        <v>145</v>
      </c>
      <c r="D96" s="103"/>
      <c r="E96" s="103"/>
      <c r="F96" s="103"/>
      <c r="G96" s="103"/>
      <c r="H96" s="103"/>
      <c r="I96" s="103"/>
      <c r="J96" s="140" t="s">
        <v>146</v>
      </c>
      <c r="K96" s="103"/>
      <c r="L96" s="39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</row>
    <row r="97" spans="1:65" s="2" customFormat="1" ht="10.35" customHeight="1">
      <c r="A97" s="245"/>
      <c r="B97" s="27"/>
      <c r="C97" s="242"/>
      <c r="D97" s="242"/>
      <c r="E97" s="242"/>
      <c r="F97" s="242"/>
      <c r="G97" s="242"/>
      <c r="H97" s="242"/>
      <c r="I97" s="242"/>
      <c r="J97" s="242"/>
      <c r="K97" s="242"/>
      <c r="L97" s="39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</row>
    <row r="98" spans="1:65" s="2" customFormat="1" ht="22.9" customHeight="1">
      <c r="A98" s="245"/>
      <c r="B98" s="27"/>
      <c r="C98" s="141" t="s">
        <v>147</v>
      </c>
      <c r="D98" s="242"/>
      <c r="E98" s="242"/>
      <c r="F98" s="242"/>
      <c r="G98" s="242"/>
      <c r="H98" s="242"/>
      <c r="I98" s="242"/>
      <c r="J98" s="230">
        <f>J137</f>
        <v>0</v>
      </c>
      <c r="K98" s="242"/>
      <c r="L98" s="39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U98" s="14" t="s">
        <v>148</v>
      </c>
    </row>
    <row r="99" spans="1:65" s="9" customFormat="1" ht="24.95" customHeight="1">
      <c r="B99" s="142"/>
      <c r="C99" s="143"/>
      <c r="D99" s="144" t="s">
        <v>149</v>
      </c>
      <c r="E99" s="145"/>
      <c r="F99" s="145"/>
      <c r="G99" s="145"/>
      <c r="H99" s="145"/>
      <c r="I99" s="145"/>
      <c r="J99" s="146">
        <f>J138</f>
        <v>0</v>
      </c>
      <c r="K99" s="143"/>
      <c r="L99" s="147"/>
    </row>
    <row r="100" spans="1:65" s="10" customFormat="1" ht="19.899999999999999" customHeight="1">
      <c r="B100" s="148"/>
      <c r="C100" s="231"/>
      <c r="D100" s="149" t="s">
        <v>150</v>
      </c>
      <c r="E100" s="150"/>
      <c r="F100" s="150"/>
      <c r="G100" s="150"/>
      <c r="H100" s="150"/>
      <c r="I100" s="150"/>
      <c r="J100" s="151">
        <f>J139</f>
        <v>0</v>
      </c>
      <c r="K100" s="231"/>
      <c r="L100" s="152"/>
    </row>
    <row r="101" spans="1:65" s="10" customFormat="1" ht="19.899999999999999" customHeight="1">
      <c r="B101" s="148"/>
      <c r="C101" s="231"/>
      <c r="D101" s="149" t="s">
        <v>151</v>
      </c>
      <c r="E101" s="150"/>
      <c r="F101" s="150"/>
      <c r="G101" s="150"/>
      <c r="H101" s="150"/>
      <c r="I101" s="150"/>
      <c r="J101" s="151">
        <f>J141</f>
        <v>0</v>
      </c>
      <c r="K101" s="231"/>
      <c r="L101" s="152"/>
    </row>
    <row r="102" spans="1:65" s="9" customFormat="1" ht="24.95" customHeight="1">
      <c r="B102" s="142"/>
      <c r="C102" s="143"/>
      <c r="D102" s="144" t="s">
        <v>152</v>
      </c>
      <c r="E102" s="145"/>
      <c r="F102" s="145"/>
      <c r="G102" s="145"/>
      <c r="H102" s="145"/>
      <c r="I102" s="145"/>
      <c r="J102" s="146">
        <f>J144</f>
        <v>0</v>
      </c>
      <c r="K102" s="143"/>
      <c r="L102" s="147"/>
    </row>
    <row r="103" spans="1:65" s="10" customFormat="1" ht="19.899999999999999" customHeight="1">
      <c r="B103" s="148"/>
      <c r="C103" s="231"/>
      <c r="D103" s="149" t="s">
        <v>153</v>
      </c>
      <c r="E103" s="150"/>
      <c r="F103" s="150"/>
      <c r="G103" s="150"/>
      <c r="H103" s="150"/>
      <c r="I103" s="150"/>
      <c r="J103" s="151">
        <f>J145</f>
        <v>0</v>
      </c>
      <c r="K103" s="231"/>
      <c r="L103" s="152"/>
    </row>
    <row r="104" spans="1:65" s="10" customFormat="1" ht="19.899999999999999" customHeight="1">
      <c r="B104" s="148"/>
      <c r="C104" s="231"/>
      <c r="D104" s="149" t="s">
        <v>154</v>
      </c>
      <c r="E104" s="150"/>
      <c r="F104" s="150"/>
      <c r="G104" s="150"/>
      <c r="H104" s="150"/>
      <c r="I104" s="150"/>
      <c r="J104" s="151">
        <f>J158</f>
        <v>0</v>
      </c>
      <c r="K104" s="231"/>
      <c r="L104" s="152"/>
    </row>
    <row r="105" spans="1:65" s="9" customFormat="1" ht="21.75" customHeight="1">
      <c r="B105" s="142"/>
      <c r="C105" s="143"/>
      <c r="D105" s="153" t="s">
        <v>155</v>
      </c>
      <c r="E105" s="143"/>
      <c r="F105" s="143"/>
      <c r="G105" s="143"/>
      <c r="H105" s="143"/>
      <c r="I105" s="143"/>
      <c r="J105" s="154">
        <f>J161</f>
        <v>0</v>
      </c>
      <c r="K105" s="143"/>
      <c r="L105" s="147"/>
    </row>
    <row r="106" spans="1:65" s="2" customFormat="1" ht="21.75" customHeight="1">
      <c r="A106" s="245"/>
      <c r="B106" s="27"/>
      <c r="C106" s="242"/>
      <c r="D106" s="242"/>
      <c r="E106" s="242"/>
      <c r="F106" s="242"/>
      <c r="G106" s="242"/>
      <c r="H106" s="242"/>
      <c r="I106" s="242"/>
      <c r="J106" s="242"/>
      <c r="K106" s="242"/>
      <c r="L106" s="39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</row>
    <row r="107" spans="1:65" s="2" customFormat="1" ht="6.95" customHeight="1">
      <c r="A107" s="245"/>
      <c r="B107" s="27"/>
      <c r="C107" s="242"/>
      <c r="D107" s="242"/>
      <c r="E107" s="242"/>
      <c r="F107" s="242"/>
      <c r="G107" s="242"/>
      <c r="H107" s="242"/>
      <c r="I107" s="242"/>
      <c r="J107" s="242"/>
      <c r="K107" s="242"/>
      <c r="L107" s="39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</row>
    <row r="108" spans="1:65" s="2" customFormat="1" ht="29.25" customHeight="1">
      <c r="A108" s="245"/>
      <c r="B108" s="27"/>
      <c r="C108" s="141" t="s">
        <v>156</v>
      </c>
      <c r="D108" s="242"/>
      <c r="E108" s="242"/>
      <c r="F108" s="242"/>
      <c r="G108" s="242"/>
      <c r="H108" s="242"/>
      <c r="I108" s="242"/>
      <c r="J108" s="155">
        <f>ROUND(J109 + J110 + J111 + J112 + J113 + J114,2)</f>
        <v>0</v>
      </c>
      <c r="K108" s="242"/>
      <c r="L108" s="39"/>
      <c r="N108" s="156" t="s">
        <v>41</v>
      </c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</row>
    <row r="109" spans="1:65" s="2" customFormat="1" ht="18" customHeight="1">
      <c r="A109" s="245"/>
      <c r="B109" s="27"/>
      <c r="C109" s="242"/>
      <c r="D109" s="250" t="s">
        <v>157</v>
      </c>
      <c r="E109" s="251"/>
      <c r="F109" s="251"/>
      <c r="G109" s="242"/>
      <c r="H109" s="242"/>
      <c r="I109" s="242"/>
      <c r="J109" s="227">
        <v>0</v>
      </c>
      <c r="K109" s="242"/>
      <c r="L109" s="157"/>
      <c r="M109" s="158"/>
      <c r="N109" s="159" t="s">
        <v>43</v>
      </c>
      <c r="O109" s="158"/>
      <c r="P109" s="158"/>
      <c r="Q109" s="158"/>
      <c r="R109" s="158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61" t="s">
        <v>158</v>
      </c>
      <c r="AZ109" s="158"/>
      <c r="BA109" s="158"/>
      <c r="BB109" s="158"/>
      <c r="BC109" s="158"/>
      <c r="BD109" s="158"/>
      <c r="BE109" s="162">
        <f t="shared" ref="BE109:BE114" si="0">IF(N109="základná",J109,0)</f>
        <v>0</v>
      </c>
      <c r="BF109" s="162">
        <f t="shared" ref="BF109:BF114" si="1">IF(N109="znížená",J109,0)</f>
        <v>0</v>
      </c>
      <c r="BG109" s="162">
        <f t="shared" ref="BG109:BG114" si="2">IF(N109="zákl. prenesená",J109,0)</f>
        <v>0</v>
      </c>
      <c r="BH109" s="162">
        <f t="shared" ref="BH109:BH114" si="3">IF(N109="zníž. prenesená",J109,0)</f>
        <v>0</v>
      </c>
      <c r="BI109" s="162">
        <f t="shared" ref="BI109:BI114" si="4">IF(N109="nulová",J109,0)</f>
        <v>0</v>
      </c>
      <c r="BJ109" s="161" t="s">
        <v>90</v>
      </c>
      <c r="BK109" s="158"/>
      <c r="BL109" s="158"/>
      <c r="BM109" s="158"/>
    </row>
    <row r="110" spans="1:65" s="2" customFormat="1" ht="18" customHeight="1">
      <c r="A110" s="245"/>
      <c r="B110" s="27"/>
      <c r="C110" s="242"/>
      <c r="D110" s="250" t="s">
        <v>159</v>
      </c>
      <c r="E110" s="251"/>
      <c r="F110" s="251"/>
      <c r="G110" s="242"/>
      <c r="H110" s="242"/>
      <c r="I110" s="242"/>
      <c r="J110" s="227">
        <v>0</v>
      </c>
      <c r="K110" s="242"/>
      <c r="L110" s="157"/>
      <c r="M110" s="158"/>
      <c r="N110" s="159" t="s">
        <v>43</v>
      </c>
      <c r="O110" s="158"/>
      <c r="P110" s="158"/>
      <c r="Q110" s="158"/>
      <c r="R110" s="158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61" t="s">
        <v>158</v>
      </c>
      <c r="AZ110" s="158"/>
      <c r="BA110" s="158"/>
      <c r="BB110" s="158"/>
      <c r="BC110" s="158"/>
      <c r="BD110" s="158"/>
      <c r="BE110" s="162">
        <f t="shared" si="0"/>
        <v>0</v>
      </c>
      <c r="BF110" s="162">
        <f t="shared" si="1"/>
        <v>0</v>
      </c>
      <c r="BG110" s="162">
        <f t="shared" si="2"/>
        <v>0</v>
      </c>
      <c r="BH110" s="162">
        <f t="shared" si="3"/>
        <v>0</v>
      </c>
      <c r="BI110" s="162">
        <f t="shared" si="4"/>
        <v>0</v>
      </c>
      <c r="BJ110" s="161" t="s">
        <v>90</v>
      </c>
      <c r="BK110" s="158"/>
      <c r="BL110" s="158"/>
      <c r="BM110" s="158"/>
    </row>
    <row r="111" spans="1:65" s="2" customFormat="1" ht="18" customHeight="1">
      <c r="A111" s="245"/>
      <c r="B111" s="27"/>
      <c r="C111" s="242"/>
      <c r="D111" s="250" t="s">
        <v>160</v>
      </c>
      <c r="E111" s="251"/>
      <c r="F111" s="251"/>
      <c r="G111" s="242"/>
      <c r="H111" s="242"/>
      <c r="I111" s="242"/>
      <c r="J111" s="227">
        <v>0</v>
      </c>
      <c r="K111" s="242"/>
      <c r="L111" s="157"/>
      <c r="M111" s="158"/>
      <c r="N111" s="159" t="s">
        <v>43</v>
      </c>
      <c r="O111" s="158"/>
      <c r="P111" s="158"/>
      <c r="Q111" s="158"/>
      <c r="R111" s="158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61" t="s">
        <v>158</v>
      </c>
      <c r="AZ111" s="158"/>
      <c r="BA111" s="158"/>
      <c r="BB111" s="158"/>
      <c r="BC111" s="158"/>
      <c r="BD111" s="158"/>
      <c r="BE111" s="162">
        <f t="shared" si="0"/>
        <v>0</v>
      </c>
      <c r="BF111" s="162">
        <f t="shared" si="1"/>
        <v>0</v>
      </c>
      <c r="BG111" s="162">
        <f t="shared" si="2"/>
        <v>0</v>
      </c>
      <c r="BH111" s="162">
        <f t="shared" si="3"/>
        <v>0</v>
      </c>
      <c r="BI111" s="162">
        <f t="shared" si="4"/>
        <v>0</v>
      </c>
      <c r="BJ111" s="161" t="s">
        <v>90</v>
      </c>
      <c r="BK111" s="158"/>
      <c r="BL111" s="158"/>
      <c r="BM111" s="158"/>
    </row>
    <row r="112" spans="1:65" s="2" customFormat="1" ht="18" customHeight="1">
      <c r="A112" s="245"/>
      <c r="B112" s="27"/>
      <c r="C112" s="242"/>
      <c r="D112" s="250" t="s">
        <v>161</v>
      </c>
      <c r="E112" s="251"/>
      <c r="F112" s="251"/>
      <c r="G112" s="242"/>
      <c r="H112" s="242"/>
      <c r="I112" s="242"/>
      <c r="J112" s="227">
        <v>0</v>
      </c>
      <c r="K112" s="242"/>
      <c r="L112" s="157"/>
      <c r="M112" s="158"/>
      <c r="N112" s="159" t="s">
        <v>43</v>
      </c>
      <c r="O112" s="158"/>
      <c r="P112" s="158"/>
      <c r="Q112" s="158"/>
      <c r="R112" s="158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61" t="s">
        <v>158</v>
      </c>
      <c r="AZ112" s="158"/>
      <c r="BA112" s="158"/>
      <c r="BB112" s="158"/>
      <c r="BC112" s="158"/>
      <c r="BD112" s="158"/>
      <c r="BE112" s="162">
        <f t="shared" si="0"/>
        <v>0</v>
      </c>
      <c r="BF112" s="162">
        <f t="shared" si="1"/>
        <v>0</v>
      </c>
      <c r="BG112" s="162">
        <f t="shared" si="2"/>
        <v>0</v>
      </c>
      <c r="BH112" s="162">
        <f t="shared" si="3"/>
        <v>0</v>
      </c>
      <c r="BI112" s="162">
        <f t="shared" si="4"/>
        <v>0</v>
      </c>
      <c r="BJ112" s="161" t="s">
        <v>90</v>
      </c>
      <c r="BK112" s="158"/>
      <c r="BL112" s="158"/>
      <c r="BM112" s="158"/>
    </row>
    <row r="113" spans="1:65" s="2" customFormat="1" ht="18" customHeight="1">
      <c r="A113" s="245"/>
      <c r="B113" s="27"/>
      <c r="C113" s="242"/>
      <c r="D113" s="250" t="s">
        <v>162</v>
      </c>
      <c r="E113" s="251"/>
      <c r="F113" s="251"/>
      <c r="G113" s="242"/>
      <c r="H113" s="242"/>
      <c r="I113" s="242"/>
      <c r="J113" s="227">
        <v>0</v>
      </c>
      <c r="K113" s="242"/>
      <c r="L113" s="157"/>
      <c r="M113" s="158"/>
      <c r="N113" s="159" t="s">
        <v>43</v>
      </c>
      <c r="O113" s="158"/>
      <c r="P113" s="158"/>
      <c r="Q113" s="158"/>
      <c r="R113" s="158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61" t="s">
        <v>158</v>
      </c>
      <c r="AZ113" s="158"/>
      <c r="BA113" s="158"/>
      <c r="BB113" s="158"/>
      <c r="BC113" s="158"/>
      <c r="BD113" s="158"/>
      <c r="BE113" s="162">
        <f t="shared" si="0"/>
        <v>0</v>
      </c>
      <c r="BF113" s="162">
        <f t="shared" si="1"/>
        <v>0</v>
      </c>
      <c r="BG113" s="162">
        <f t="shared" si="2"/>
        <v>0</v>
      </c>
      <c r="BH113" s="162">
        <f t="shared" si="3"/>
        <v>0</v>
      </c>
      <c r="BI113" s="162">
        <f t="shared" si="4"/>
        <v>0</v>
      </c>
      <c r="BJ113" s="161" t="s">
        <v>90</v>
      </c>
      <c r="BK113" s="158"/>
      <c r="BL113" s="158"/>
      <c r="BM113" s="158"/>
    </row>
    <row r="114" spans="1:65" s="2" customFormat="1" ht="18" customHeight="1">
      <c r="A114" s="245"/>
      <c r="B114" s="27"/>
      <c r="C114" s="242"/>
      <c r="D114" s="228" t="s">
        <v>163</v>
      </c>
      <c r="E114" s="242"/>
      <c r="F114" s="242"/>
      <c r="G114" s="242"/>
      <c r="H114" s="242"/>
      <c r="I114" s="242"/>
      <c r="J114" s="227">
        <f>ROUND(J32*T114,2)</f>
        <v>0</v>
      </c>
      <c r="K114" s="242"/>
      <c r="L114" s="157"/>
      <c r="M114" s="158"/>
      <c r="N114" s="159" t="s">
        <v>43</v>
      </c>
      <c r="O114" s="158"/>
      <c r="P114" s="158"/>
      <c r="Q114" s="158"/>
      <c r="R114" s="158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61" t="s">
        <v>164</v>
      </c>
      <c r="AZ114" s="158"/>
      <c r="BA114" s="158"/>
      <c r="BB114" s="158"/>
      <c r="BC114" s="158"/>
      <c r="BD114" s="158"/>
      <c r="BE114" s="162">
        <f t="shared" si="0"/>
        <v>0</v>
      </c>
      <c r="BF114" s="162">
        <f t="shared" si="1"/>
        <v>0</v>
      </c>
      <c r="BG114" s="162">
        <f t="shared" si="2"/>
        <v>0</v>
      </c>
      <c r="BH114" s="162">
        <f t="shared" si="3"/>
        <v>0</v>
      </c>
      <c r="BI114" s="162">
        <f t="shared" si="4"/>
        <v>0</v>
      </c>
      <c r="BJ114" s="161" t="s">
        <v>90</v>
      </c>
      <c r="BK114" s="158"/>
      <c r="BL114" s="158"/>
      <c r="BM114" s="158"/>
    </row>
    <row r="115" spans="1:65" s="2" customFormat="1">
      <c r="A115" s="245"/>
      <c r="B115" s="27"/>
      <c r="C115" s="242"/>
      <c r="D115" s="242"/>
      <c r="E115" s="242"/>
      <c r="F115" s="242"/>
      <c r="G115" s="242"/>
      <c r="H115" s="242"/>
      <c r="I115" s="242"/>
      <c r="J115" s="242"/>
      <c r="K115" s="242"/>
      <c r="L115" s="39"/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  <c r="AC115" s="245"/>
      <c r="AD115" s="245"/>
      <c r="AE115" s="245"/>
    </row>
    <row r="116" spans="1:65" s="2" customFormat="1" ht="29.25" customHeight="1">
      <c r="A116" s="245"/>
      <c r="B116" s="27"/>
      <c r="C116" s="102" t="s">
        <v>137</v>
      </c>
      <c r="D116" s="103"/>
      <c r="E116" s="103"/>
      <c r="F116" s="103"/>
      <c r="G116" s="103"/>
      <c r="H116" s="103"/>
      <c r="I116" s="103"/>
      <c r="J116" s="229">
        <f>ROUND(J98+J108,2)</f>
        <v>0</v>
      </c>
      <c r="K116" s="103"/>
      <c r="L116" s="39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</row>
    <row r="117" spans="1:65" s="2" customFormat="1" ht="6.95" customHeight="1">
      <c r="A117" s="245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39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</row>
    <row r="121" spans="1:65" s="2" customFormat="1" ht="6.95" customHeight="1">
      <c r="A121" s="245"/>
      <c r="B121" s="44"/>
      <c r="C121" s="45"/>
      <c r="D121" s="45"/>
      <c r="E121" s="45"/>
      <c r="F121" s="45"/>
      <c r="G121" s="45"/>
      <c r="H121" s="45"/>
      <c r="I121" s="45"/>
      <c r="J121" s="45"/>
      <c r="K121" s="45"/>
      <c r="L121" s="39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</row>
    <row r="122" spans="1:65" s="2" customFormat="1" ht="24.95" customHeight="1">
      <c r="A122" s="245"/>
      <c r="B122" s="27"/>
      <c r="C122" s="20" t="s">
        <v>165</v>
      </c>
      <c r="D122" s="242"/>
      <c r="E122" s="242"/>
      <c r="F122" s="242"/>
      <c r="G122" s="242"/>
      <c r="H122" s="242"/>
      <c r="I122" s="242"/>
      <c r="J122" s="242"/>
      <c r="K122" s="242"/>
      <c r="L122" s="39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</row>
    <row r="123" spans="1:65" s="2" customFormat="1" ht="6.95" customHeight="1">
      <c r="A123" s="245"/>
      <c r="B123" s="27"/>
      <c r="C123" s="242"/>
      <c r="D123" s="242"/>
      <c r="E123" s="242"/>
      <c r="F123" s="242"/>
      <c r="G123" s="242"/>
      <c r="H123" s="242"/>
      <c r="I123" s="242"/>
      <c r="J123" s="242"/>
      <c r="K123" s="242"/>
      <c r="L123" s="39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</row>
    <row r="124" spans="1:65" s="2" customFormat="1" ht="12" customHeight="1">
      <c r="A124" s="245"/>
      <c r="B124" s="27"/>
      <c r="C124" s="243" t="s">
        <v>15</v>
      </c>
      <c r="D124" s="242"/>
      <c r="E124" s="242"/>
      <c r="F124" s="242"/>
      <c r="G124" s="242"/>
      <c r="H124" s="242"/>
      <c r="I124" s="242"/>
      <c r="J124" s="242"/>
      <c r="K124" s="242"/>
      <c r="L124" s="39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</row>
    <row r="125" spans="1:65" s="2" customFormat="1" ht="16.5" customHeight="1">
      <c r="A125" s="245"/>
      <c r="B125" s="27"/>
      <c r="C125" s="242"/>
      <c r="D125" s="242"/>
      <c r="E125" s="302" t="str">
        <f>E7</f>
        <v>Park Dunajská - Bratislava ( rev. 1 )</v>
      </c>
      <c r="F125" s="303"/>
      <c r="G125" s="303"/>
      <c r="H125" s="303"/>
      <c r="I125" s="242"/>
      <c r="J125" s="242"/>
      <c r="K125" s="242"/>
      <c r="L125" s="39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</row>
    <row r="126" spans="1:65" s="1" customFormat="1" ht="12" customHeight="1">
      <c r="B126" s="18"/>
      <c r="C126" s="243" t="s">
        <v>139</v>
      </c>
      <c r="D126" s="19"/>
      <c r="E126" s="19"/>
      <c r="F126" s="19"/>
      <c r="G126" s="19"/>
      <c r="H126" s="19"/>
      <c r="I126" s="19"/>
      <c r="J126" s="19"/>
      <c r="K126" s="19"/>
      <c r="L126" s="17"/>
    </row>
    <row r="127" spans="1:65" s="2" customFormat="1" ht="16.5" customHeight="1">
      <c r="A127" s="245"/>
      <c r="B127" s="27"/>
      <c r="C127" s="242"/>
      <c r="D127" s="242"/>
      <c r="E127" s="302" t="s">
        <v>140</v>
      </c>
      <c r="F127" s="301"/>
      <c r="G127" s="301"/>
      <c r="H127" s="301"/>
      <c r="I127" s="242"/>
      <c r="J127" s="242"/>
      <c r="K127" s="242"/>
      <c r="L127" s="39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</row>
    <row r="128" spans="1:65" s="2" customFormat="1" ht="12" customHeight="1">
      <c r="A128" s="245"/>
      <c r="B128" s="27"/>
      <c r="C128" s="243" t="s">
        <v>141</v>
      </c>
      <c r="D128" s="242"/>
      <c r="E128" s="242"/>
      <c r="F128" s="242"/>
      <c r="G128" s="242"/>
      <c r="H128" s="242"/>
      <c r="I128" s="242"/>
      <c r="J128" s="242"/>
      <c r="K128" s="242"/>
      <c r="L128" s="39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</row>
    <row r="129" spans="1:65" s="2" customFormat="1" ht="16.5" customHeight="1">
      <c r="A129" s="245"/>
      <c r="B129" s="27"/>
      <c r="C129" s="242"/>
      <c r="D129" s="242"/>
      <c r="E129" s="279" t="str">
        <f>E11</f>
        <v>SO-01 - Vstupná brána a nové oplotenie</v>
      </c>
      <c r="F129" s="301"/>
      <c r="G129" s="301"/>
      <c r="H129" s="301"/>
      <c r="I129" s="242"/>
      <c r="J129" s="242"/>
      <c r="K129" s="242"/>
      <c r="L129" s="39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</row>
    <row r="130" spans="1:65" s="2" customFormat="1" ht="6.95" customHeight="1">
      <c r="A130" s="245"/>
      <c r="B130" s="27"/>
      <c r="C130" s="242"/>
      <c r="D130" s="242"/>
      <c r="E130" s="242"/>
      <c r="F130" s="242"/>
      <c r="G130" s="242"/>
      <c r="H130" s="242"/>
      <c r="I130" s="242"/>
      <c r="J130" s="242"/>
      <c r="K130" s="242"/>
      <c r="L130" s="39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</row>
    <row r="131" spans="1:65" s="2" customFormat="1" ht="12" customHeight="1">
      <c r="A131" s="245"/>
      <c r="B131" s="27"/>
      <c r="C131" s="243" t="s">
        <v>19</v>
      </c>
      <c r="D131" s="242"/>
      <c r="E131" s="242"/>
      <c r="F131" s="237" t="str">
        <f>F14</f>
        <v>k. ú. Staré Mesto, 8667/2</v>
      </c>
      <c r="G131" s="242"/>
      <c r="H131" s="242"/>
      <c r="I131" s="243" t="s">
        <v>21</v>
      </c>
      <c r="J131" s="235" t="str">
        <f>IF(J14="","",J14)</f>
        <v>8. 11. 2020</v>
      </c>
      <c r="K131" s="242"/>
      <c r="L131" s="39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</row>
    <row r="132" spans="1:65" s="2" customFormat="1" ht="6.95" customHeight="1">
      <c r="A132" s="245"/>
      <c r="B132" s="27"/>
      <c r="C132" s="242"/>
      <c r="D132" s="242"/>
      <c r="E132" s="242"/>
      <c r="F132" s="242"/>
      <c r="G132" s="242"/>
      <c r="H132" s="242"/>
      <c r="I132" s="242"/>
      <c r="J132" s="242"/>
      <c r="K132" s="242"/>
      <c r="L132" s="39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  <c r="AE132" s="245"/>
    </row>
    <row r="133" spans="1:65" s="2" customFormat="1" ht="40.15" customHeight="1">
      <c r="A133" s="245"/>
      <c r="B133" s="27"/>
      <c r="C133" s="243" t="s">
        <v>23</v>
      </c>
      <c r="D133" s="242"/>
      <c r="E133" s="242"/>
      <c r="F133" s="237" t="str">
        <f>E17</f>
        <v>Hlavné mesto Slovenskej republiky Bratislava</v>
      </c>
      <c r="G133" s="242"/>
      <c r="H133" s="242"/>
      <c r="I133" s="243" t="s">
        <v>29</v>
      </c>
      <c r="J133" s="239" t="str">
        <f>E23</f>
        <v>Guldan Architects - Ing. Eugen Guldan, PhD.</v>
      </c>
      <c r="K133" s="242"/>
      <c r="L133" s="39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</row>
    <row r="134" spans="1:65" s="2" customFormat="1" ht="15.2" customHeight="1">
      <c r="A134" s="245"/>
      <c r="B134" s="27"/>
      <c r="C134" s="243" t="s">
        <v>27</v>
      </c>
      <c r="D134" s="242"/>
      <c r="E134" s="242"/>
      <c r="F134" s="237" t="str">
        <f>IF(E20="","",E20)</f>
        <v>Vyplň údaj</v>
      </c>
      <c r="G134" s="242"/>
      <c r="H134" s="242"/>
      <c r="I134" s="243" t="s">
        <v>32</v>
      </c>
      <c r="J134" s="239" t="str">
        <f>E26</f>
        <v>Ing. Hornok</v>
      </c>
      <c r="K134" s="242"/>
      <c r="L134" s="39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</row>
    <row r="135" spans="1:65" s="2" customFormat="1" ht="10.35" customHeight="1">
      <c r="A135" s="245"/>
      <c r="B135" s="27"/>
      <c r="C135" s="242"/>
      <c r="D135" s="242"/>
      <c r="E135" s="242"/>
      <c r="F135" s="242"/>
      <c r="G135" s="242"/>
      <c r="H135" s="242"/>
      <c r="I135" s="242"/>
      <c r="J135" s="242"/>
      <c r="K135" s="242"/>
      <c r="L135" s="39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</row>
    <row r="136" spans="1:65" s="11" customFormat="1" ht="29.25" customHeight="1">
      <c r="A136" s="163"/>
      <c r="B136" s="164"/>
      <c r="C136" s="165" t="s">
        <v>166</v>
      </c>
      <c r="D136" s="166" t="s">
        <v>62</v>
      </c>
      <c r="E136" s="166" t="s">
        <v>58</v>
      </c>
      <c r="F136" s="166" t="s">
        <v>59</v>
      </c>
      <c r="G136" s="166" t="s">
        <v>167</v>
      </c>
      <c r="H136" s="166" t="s">
        <v>168</v>
      </c>
      <c r="I136" s="166" t="s">
        <v>169</v>
      </c>
      <c r="J136" s="167" t="s">
        <v>146</v>
      </c>
      <c r="K136" s="168" t="s">
        <v>170</v>
      </c>
      <c r="L136" s="169"/>
      <c r="M136" s="60" t="s">
        <v>1</v>
      </c>
      <c r="N136" s="61" t="s">
        <v>41</v>
      </c>
      <c r="O136" s="61" t="s">
        <v>171</v>
      </c>
      <c r="P136" s="61" t="s">
        <v>172</v>
      </c>
      <c r="Q136" s="61" t="s">
        <v>173</v>
      </c>
      <c r="R136" s="61" t="s">
        <v>174</v>
      </c>
      <c r="S136" s="61" t="s">
        <v>175</v>
      </c>
      <c r="T136" s="62" t="s">
        <v>176</v>
      </c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</row>
    <row r="137" spans="1:65" s="2" customFormat="1" ht="22.9" customHeight="1">
      <c r="A137" s="245"/>
      <c r="B137" s="27"/>
      <c r="C137" s="67" t="s">
        <v>143</v>
      </c>
      <c r="D137" s="242"/>
      <c r="E137" s="242"/>
      <c r="F137" s="242"/>
      <c r="G137" s="242"/>
      <c r="H137" s="242"/>
      <c r="I137" s="242"/>
      <c r="J137" s="170">
        <f>BK137</f>
        <v>0</v>
      </c>
      <c r="K137" s="242"/>
      <c r="L137" s="28"/>
      <c r="M137" s="63"/>
      <c r="N137" s="171"/>
      <c r="O137" s="64"/>
      <c r="P137" s="172">
        <f>P138+P144+P161</f>
        <v>0</v>
      </c>
      <c r="Q137" s="64"/>
      <c r="R137" s="172">
        <f>R138+R144+R161</f>
        <v>3.9658617600000001</v>
      </c>
      <c r="S137" s="64"/>
      <c r="T137" s="173">
        <f>T138+T144+T161</f>
        <v>0</v>
      </c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  <c r="AT137" s="14" t="s">
        <v>76</v>
      </c>
      <c r="AU137" s="14" t="s">
        <v>148</v>
      </c>
      <c r="BK137" s="174">
        <f>BK138+BK144+BK161</f>
        <v>0</v>
      </c>
    </row>
    <row r="138" spans="1:65" s="12" customFormat="1" ht="25.9" customHeight="1">
      <c r="B138" s="175"/>
      <c r="C138" s="176"/>
      <c r="D138" s="177" t="s">
        <v>76</v>
      </c>
      <c r="E138" s="178" t="s">
        <v>177</v>
      </c>
      <c r="F138" s="178" t="s">
        <v>178</v>
      </c>
      <c r="G138" s="176"/>
      <c r="H138" s="176"/>
      <c r="I138" s="179"/>
      <c r="J138" s="154">
        <f>BK138</f>
        <v>0</v>
      </c>
      <c r="K138" s="176"/>
      <c r="L138" s="180"/>
      <c r="M138" s="181"/>
      <c r="N138" s="182"/>
      <c r="O138" s="182"/>
      <c r="P138" s="183">
        <f>P139+P141</f>
        <v>0</v>
      </c>
      <c r="Q138" s="182"/>
      <c r="R138" s="183">
        <f>R139+R141</f>
        <v>3.9039817600000002</v>
      </c>
      <c r="S138" s="182"/>
      <c r="T138" s="184">
        <f>T139+T141</f>
        <v>0</v>
      </c>
      <c r="AR138" s="185" t="s">
        <v>84</v>
      </c>
      <c r="AT138" s="186" t="s">
        <v>76</v>
      </c>
      <c r="AU138" s="186" t="s">
        <v>77</v>
      </c>
      <c r="AY138" s="185" t="s">
        <v>179</v>
      </c>
      <c r="BK138" s="187">
        <f>BK139+BK141</f>
        <v>0</v>
      </c>
    </row>
    <row r="139" spans="1:65" s="12" customFormat="1" ht="22.9" customHeight="1">
      <c r="B139" s="175"/>
      <c r="C139" s="176"/>
      <c r="D139" s="177" t="s">
        <v>76</v>
      </c>
      <c r="E139" s="188" t="s">
        <v>84</v>
      </c>
      <c r="F139" s="188" t="s">
        <v>180</v>
      </c>
      <c r="G139" s="176"/>
      <c r="H139" s="176"/>
      <c r="I139" s="179"/>
      <c r="J139" s="189">
        <f>BK139</f>
        <v>0</v>
      </c>
      <c r="K139" s="176"/>
      <c r="L139" s="180"/>
      <c r="M139" s="181"/>
      <c r="N139" s="182"/>
      <c r="O139" s="182"/>
      <c r="P139" s="183">
        <f>P140</f>
        <v>0</v>
      </c>
      <c r="Q139" s="182"/>
      <c r="R139" s="183">
        <f>R140</f>
        <v>0</v>
      </c>
      <c r="S139" s="182"/>
      <c r="T139" s="184">
        <f>T140</f>
        <v>0</v>
      </c>
      <c r="AR139" s="185" t="s">
        <v>84</v>
      </c>
      <c r="AT139" s="186" t="s">
        <v>76</v>
      </c>
      <c r="AU139" s="186" t="s">
        <v>84</v>
      </c>
      <c r="AY139" s="185" t="s">
        <v>179</v>
      </c>
      <c r="BK139" s="187">
        <f>BK140</f>
        <v>0</v>
      </c>
    </row>
    <row r="140" spans="1:65" s="2" customFormat="1" ht="14.45" customHeight="1">
      <c r="A140" s="245"/>
      <c r="B140" s="27"/>
      <c r="C140" s="190" t="s">
        <v>181</v>
      </c>
      <c r="D140" s="190" t="s">
        <v>182</v>
      </c>
      <c r="E140" s="191" t="s">
        <v>183</v>
      </c>
      <c r="F140" s="192" t="s">
        <v>184</v>
      </c>
      <c r="G140" s="193" t="s">
        <v>185</v>
      </c>
      <c r="H140" s="194">
        <v>1.792</v>
      </c>
      <c r="I140" s="195"/>
      <c r="J140" s="196">
        <f>ROUND(I140*H140,2)</f>
        <v>0</v>
      </c>
      <c r="K140" s="197"/>
      <c r="L140" s="28"/>
      <c r="M140" s="198" t="s">
        <v>1</v>
      </c>
      <c r="N140" s="199" t="s">
        <v>43</v>
      </c>
      <c r="O140" s="56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R140" s="202" t="s">
        <v>186</v>
      </c>
      <c r="AT140" s="202" t="s">
        <v>182</v>
      </c>
      <c r="AU140" s="202" t="s">
        <v>90</v>
      </c>
      <c r="AY140" s="14" t="s">
        <v>179</v>
      </c>
      <c r="BE140" s="99">
        <f>IF(N140="základná",J140,0)</f>
        <v>0</v>
      </c>
      <c r="BF140" s="99">
        <f>IF(N140="znížená",J140,0)</f>
        <v>0</v>
      </c>
      <c r="BG140" s="99">
        <f>IF(N140="zákl. prenesená",J140,0)</f>
        <v>0</v>
      </c>
      <c r="BH140" s="99">
        <f>IF(N140="zníž. prenesená",J140,0)</f>
        <v>0</v>
      </c>
      <c r="BI140" s="99">
        <f>IF(N140="nulová",J140,0)</f>
        <v>0</v>
      </c>
      <c r="BJ140" s="14" t="s">
        <v>90</v>
      </c>
      <c r="BK140" s="99">
        <f>ROUND(I140*H140,2)</f>
        <v>0</v>
      </c>
      <c r="BL140" s="14" t="s">
        <v>186</v>
      </c>
      <c r="BM140" s="202" t="s">
        <v>187</v>
      </c>
    </row>
    <row r="141" spans="1:65" s="12" customFormat="1" ht="22.9" customHeight="1">
      <c r="B141" s="175"/>
      <c r="C141" s="176"/>
      <c r="D141" s="177" t="s">
        <v>76</v>
      </c>
      <c r="E141" s="188" t="s">
        <v>90</v>
      </c>
      <c r="F141" s="188" t="s">
        <v>188</v>
      </c>
      <c r="G141" s="176"/>
      <c r="H141" s="176"/>
      <c r="I141" s="179"/>
      <c r="J141" s="189">
        <f>BK141</f>
        <v>0</v>
      </c>
      <c r="K141" s="176"/>
      <c r="L141" s="180"/>
      <c r="M141" s="181"/>
      <c r="N141" s="182"/>
      <c r="O141" s="182"/>
      <c r="P141" s="183">
        <f>SUM(P142:P143)</f>
        <v>0</v>
      </c>
      <c r="Q141" s="182"/>
      <c r="R141" s="183">
        <f>SUM(R142:R143)</f>
        <v>3.9039817600000002</v>
      </c>
      <c r="S141" s="182"/>
      <c r="T141" s="184">
        <f>SUM(T142:T143)</f>
        <v>0</v>
      </c>
      <c r="AR141" s="185" t="s">
        <v>84</v>
      </c>
      <c r="AT141" s="186" t="s">
        <v>76</v>
      </c>
      <c r="AU141" s="186" t="s">
        <v>84</v>
      </c>
      <c r="AY141" s="185" t="s">
        <v>179</v>
      </c>
      <c r="BK141" s="187">
        <f>SUM(BK142:BK143)</f>
        <v>0</v>
      </c>
    </row>
    <row r="142" spans="1:65" s="2" customFormat="1" ht="24.2" customHeight="1">
      <c r="A142" s="245"/>
      <c r="B142" s="27"/>
      <c r="C142" s="190" t="s">
        <v>189</v>
      </c>
      <c r="D142" s="190" t="s">
        <v>182</v>
      </c>
      <c r="E142" s="191" t="s">
        <v>190</v>
      </c>
      <c r="F142" s="192" t="s">
        <v>191</v>
      </c>
      <c r="G142" s="193" t="s">
        <v>185</v>
      </c>
      <c r="H142" s="194">
        <v>0.224</v>
      </c>
      <c r="I142" s="195"/>
      <c r="J142" s="196">
        <f>ROUND(I142*H142,2)</f>
        <v>0</v>
      </c>
      <c r="K142" s="197"/>
      <c r="L142" s="28"/>
      <c r="M142" s="198" t="s">
        <v>1</v>
      </c>
      <c r="N142" s="199" t="s">
        <v>43</v>
      </c>
      <c r="O142" s="56"/>
      <c r="P142" s="200">
        <f>O142*H142</f>
        <v>0</v>
      </c>
      <c r="Q142" s="200">
        <v>2.0699999999999998</v>
      </c>
      <c r="R142" s="200">
        <f>Q142*H142</f>
        <v>0.46367999999999998</v>
      </c>
      <c r="S142" s="200">
        <v>0</v>
      </c>
      <c r="T142" s="201">
        <f>S142*H142</f>
        <v>0</v>
      </c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R142" s="202" t="s">
        <v>186</v>
      </c>
      <c r="AT142" s="202" t="s">
        <v>182</v>
      </c>
      <c r="AU142" s="202" t="s">
        <v>90</v>
      </c>
      <c r="AY142" s="14" t="s">
        <v>179</v>
      </c>
      <c r="BE142" s="99">
        <f>IF(N142="základná",J142,0)</f>
        <v>0</v>
      </c>
      <c r="BF142" s="99">
        <f>IF(N142="znížená",J142,0)</f>
        <v>0</v>
      </c>
      <c r="BG142" s="99">
        <f>IF(N142="zákl. prenesená",J142,0)</f>
        <v>0</v>
      </c>
      <c r="BH142" s="99">
        <f>IF(N142="zníž. prenesená",J142,0)</f>
        <v>0</v>
      </c>
      <c r="BI142" s="99">
        <f>IF(N142="nulová",J142,0)</f>
        <v>0</v>
      </c>
      <c r="BJ142" s="14" t="s">
        <v>90</v>
      </c>
      <c r="BK142" s="99">
        <f>ROUND(I142*H142,2)</f>
        <v>0</v>
      </c>
      <c r="BL142" s="14" t="s">
        <v>186</v>
      </c>
      <c r="BM142" s="202" t="s">
        <v>192</v>
      </c>
    </row>
    <row r="143" spans="1:65" s="2" customFormat="1" ht="14.45" customHeight="1">
      <c r="A143" s="245"/>
      <c r="B143" s="27"/>
      <c r="C143" s="190" t="s">
        <v>193</v>
      </c>
      <c r="D143" s="190" t="s">
        <v>182</v>
      </c>
      <c r="E143" s="191" t="s">
        <v>194</v>
      </c>
      <c r="F143" s="192" t="s">
        <v>195</v>
      </c>
      <c r="G143" s="193" t="s">
        <v>185</v>
      </c>
      <c r="H143" s="194">
        <v>1.5680000000000001</v>
      </c>
      <c r="I143" s="195"/>
      <c r="J143" s="196">
        <f>ROUND(I143*H143,2)</f>
        <v>0</v>
      </c>
      <c r="K143" s="197"/>
      <c r="L143" s="28"/>
      <c r="M143" s="198" t="s">
        <v>1</v>
      </c>
      <c r="N143" s="199" t="s">
        <v>43</v>
      </c>
      <c r="O143" s="56"/>
      <c r="P143" s="200">
        <f>O143*H143</f>
        <v>0</v>
      </c>
      <c r="Q143" s="200">
        <v>2.19407</v>
      </c>
      <c r="R143" s="200">
        <f>Q143*H143</f>
        <v>3.4403017600000001</v>
      </c>
      <c r="S143" s="200">
        <v>0</v>
      </c>
      <c r="T143" s="201">
        <f>S143*H143</f>
        <v>0</v>
      </c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R143" s="202" t="s">
        <v>186</v>
      </c>
      <c r="AT143" s="202" t="s">
        <v>182</v>
      </c>
      <c r="AU143" s="202" t="s">
        <v>90</v>
      </c>
      <c r="AY143" s="14" t="s">
        <v>179</v>
      </c>
      <c r="BE143" s="99">
        <f>IF(N143="základná",J143,0)</f>
        <v>0</v>
      </c>
      <c r="BF143" s="99">
        <f>IF(N143="znížená",J143,0)</f>
        <v>0</v>
      </c>
      <c r="BG143" s="99">
        <f>IF(N143="zákl. prenesená",J143,0)</f>
        <v>0</v>
      </c>
      <c r="BH143" s="99">
        <f>IF(N143="zníž. prenesená",J143,0)</f>
        <v>0</v>
      </c>
      <c r="BI143" s="99">
        <f>IF(N143="nulová",J143,0)</f>
        <v>0</v>
      </c>
      <c r="BJ143" s="14" t="s">
        <v>90</v>
      </c>
      <c r="BK143" s="99">
        <f>ROUND(I143*H143,2)</f>
        <v>0</v>
      </c>
      <c r="BL143" s="14" t="s">
        <v>186</v>
      </c>
      <c r="BM143" s="202" t="s">
        <v>196</v>
      </c>
    </row>
    <row r="144" spans="1:65" s="12" customFormat="1" ht="25.9" customHeight="1">
      <c r="B144" s="175"/>
      <c r="C144" s="176"/>
      <c r="D144" s="177" t="s">
        <v>76</v>
      </c>
      <c r="E144" s="178" t="s">
        <v>197</v>
      </c>
      <c r="F144" s="178" t="s">
        <v>198</v>
      </c>
      <c r="G144" s="176"/>
      <c r="H144" s="176"/>
      <c r="I144" s="179"/>
      <c r="J144" s="154">
        <f>BK144</f>
        <v>0</v>
      </c>
      <c r="K144" s="176"/>
      <c r="L144" s="180"/>
      <c r="M144" s="181"/>
      <c r="N144" s="182"/>
      <c r="O144" s="182"/>
      <c r="P144" s="183">
        <f>P145+P158</f>
        <v>0</v>
      </c>
      <c r="Q144" s="182"/>
      <c r="R144" s="183">
        <f>R145+R158</f>
        <v>6.1879999999999998E-2</v>
      </c>
      <c r="S144" s="182"/>
      <c r="T144" s="184">
        <f>T145+T158</f>
        <v>0</v>
      </c>
      <c r="AR144" s="185" t="s">
        <v>90</v>
      </c>
      <c r="AT144" s="186" t="s">
        <v>76</v>
      </c>
      <c r="AU144" s="186" t="s">
        <v>77</v>
      </c>
      <c r="AY144" s="185" t="s">
        <v>179</v>
      </c>
      <c r="BK144" s="187">
        <f>BK145+BK158</f>
        <v>0</v>
      </c>
    </row>
    <row r="145" spans="1:65" s="12" customFormat="1" ht="22.9" customHeight="1">
      <c r="B145" s="175"/>
      <c r="C145" s="176"/>
      <c r="D145" s="177" t="s">
        <v>76</v>
      </c>
      <c r="E145" s="188" t="s">
        <v>199</v>
      </c>
      <c r="F145" s="188" t="s">
        <v>200</v>
      </c>
      <c r="G145" s="176"/>
      <c r="H145" s="176"/>
      <c r="I145" s="179"/>
      <c r="J145" s="189">
        <f>BK145</f>
        <v>0</v>
      </c>
      <c r="K145" s="176"/>
      <c r="L145" s="180"/>
      <c r="M145" s="181"/>
      <c r="N145" s="182"/>
      <c r="O145" s="182"/>
      <c r="P145" s="183">
        <f>SUM(P146:P157)</f>
        <v>0</v>
      </c>
      <c r="Q145" s="182"/>
      <c r="R145" s="183">
        <f>SUM(R146:R157)</f>
        <v>4.6199999999999998E-2</v>
      </c>
      <c r="S145" s="182"/>
      <c r="T145" s="184">
        <f>SUM(T146:T157)</f>
        <v>0</v>
      </c>
      <c r="AR145" s="185" t="s">
        <v>90</v>
      </c>
      <c r="AT145" s="186" t="s">
        <v>76</v>
      </c>
      <c r="AU145" s="186" t="s">
        <v>84</v>
      </c>
      <c r="AY145" s="185" t="s">
        <v>179</v>
      </c>
      <c r="BK145" s="187">
        <f>SUM(BK146:BK157)</f>
        <v>0</v>
      </c>
    </row>
    <row r="146" spans="1:65" s="2" customFormat="1" ht="24.2" customHeight="1">
      <c r="A146" s="245"/>
      <c r="B146" s="27"/>
      <c r="C146" s="190" t="s">
        <v>201</v>
      </c>
      <c r="D146" s="190" t="s">
        <v>182</v>
      </c>
      <c r="E146" s="191" t="s">
        <v>202</v>
      </c>
      <c r="F146" s="192" t="s">
        <v>203</v>
      </c>
      <c r="G146" s="193" t="s">
        <v>204</v>
      </c>
      <c r="H146" s="194">
        <v>9</v>
      </c>
      <c r="I146" s="195"/>
      <c r="J146" s="196">
        <f t="shared" ref="J146:J157" si="5">ROUND(I146*H146,2)</f>
        <v>0</v>
      </c>
      <c r="K146" s="197"/>
      <c r="L146" s="28"/>
      <c r="M146" s="198" t="s">
        <v>1</v>
      </c>
      <c r="N146" s="199" t="s">
        <v>43</v>
      </c>
      <c r="O146" s="56"/>
      <c r="P146" s="200">
        <f t="shared" ref="P146:P157" si="6">O146*H146</f>
        <v>0</v>
      </c>
      <c r="Q146" s="200">
        <v>0</v>
      </c>
      <c r="R146" s="200">
        <f t="shared" ref="R146:R157" si="7">Q146*H146</f>
        <v>0</v>
      </c>
      <c r="S146" s="200">
        <v>0</v>
      </c>
      <c r="T146" s="201">
        <f t="shared" ref="T146:T157" si="8">S146*H146</f>
        <v>0</v>
      </c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R146" s="202" t="s">
        <v>205</v>
      </c>
      <c r="AT146" s="202" t="s">
        <v>182</v>
      </c>
      <c r="AU146" s="202" t="s">
        <v>90</v>
      </c>
      <c r="AY146" s="14" t="s">
        <v>179</v>
      </c>
      <c r="BE146" s="99">
        <f t="shared" ref="BE146:BE157" si="9">IF(N146="základná",J146,0)</f>
        <v>0</v>
      </c>
      <c r="BF146" s="99">
        <f t="shared" ref="BF146:BF157" si="10">IF(N146="znížená",J146,0)</f>
        <v>0</v>
      </c>
      <c r="BG146" s="99">
        <f t="shared" ref="BG146:BG157" si="11">IF(N146="zákl. prenesená",J146,0)</f>
        <v>0</v>
      </c>
      <c r="BH146" s="99">
        <f t="shared" ref="BH146:BH157" si="12">IF(N146="zníž. prenesená",J146,0)</f>
        <v>0</v>
      </c>
      <c r="BI146" s="99">
        <f t="shared" ref="BI146:BI157" si="13">IF(N146="nulová",J146,0)</f>
        <v>0</v>
      </c>
      <c r="BJ146" s="14" t="s">
        <v>90</v>
      </c>
      <c r="BK146" s="99">
        <f t="shared" ref="BK146:BK157" si="14">ROUND(I146*H146,2)</f>
        <v>0</v>
      </c>
      <c r="BL146" s="14" t="s">
        <v>205</v>
      </c>
      <c r="BM146" s="202" t="s">
        <v>206</v>
      </c>
    </row>
    <row r="147" spans="1:65" s="2" customFormat="1" ht="24.2" customHeight="1">
      <c r="A147" s="245"/>
      <c r="B147" s="27"/>
      <c r="C147" s="190" t="s">
        <v>207</v>
      </c>
      <c r="D147" s="190" t="s">
        <v>182</v>
      </c>
      <c r="E147" s="191" t="s">
        <v>208</v>
      </c>
      <c r="F147" s="192" t="s">
        <v>209</v>
      </c>
      <c r="G147" s="193" t="s">
        <v>204</v>
      </c>
      <c r="H147" s="194">
        <v>14</v>
      </c>
      <c r="I147" s="195"/>
      <c r="J147" s="196">
        <f t="shared" si="5"/>
        <v>0</v>
      </c>
      <c r="K147" s="197"/>
      <c r="L147" s="28"/>
      <c r="M147" s="198" t="s">
        <v>1</v>
      </c>
      <c r="N147" s="199" t="s">
        <v>43</v>
      </c>
      <c r="O147" s="56"/>
      <c r="P147" s="200">
        <f t="shared" si="6"/>
        <v>0</v>
      </c>
      <c r="Q147" s="200">
        <v>3.3E-3</v>
      </c>
      <c r="R147" s="200">
        <f t="shared" si="7"/>
        <v>4.6199999999999998E-2</v>
      </c>
      <c r="S147" s="200">
        <v>0</v>
      </c>
      <c r="T147" s="201">
        <f t="shared" si="8"/>
        <v>0</v>
      </c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R147" s="202" t="s">
        <v>205</v>
      </c>
      <c r="AT147" s="202" t="s">
        <v>182</v>
      </c>
      <c r="AU147" s="202" t="s">
        <v>90</v>
      </c>
      <c r="AY147" s="14" t="s">
        <v>179</v>
      </c>
      <c r="BE147" s="99">
        <f t="shared" si="9"/>
        <v>0</v>
      </c>
      <c r="BF147" s="99">
        <f t="shared" si="10"/>
        <v>0</v>
      </c>
      <c r="BG147" s="99">
        <f t="shared" si="11"/>
        <v>0</v>
      </c>
      <c r="BH147" s="99">
        <f t="shared" si="12"/>
        <v>0</v>
      </c>
      <c r="BI147" s="99">
        <f t="shared" si="13"/>
        <v>0</v>
      </c>
      <c r="BJ147" s="14" t="s">
        <v>90</v>
      </c>
      <c r="BK147" s="99">
        <f t="shared" si="14"/>
        <v>0</v>
      </c>
      <c r="BL147" s="14" t="s">
        <v>205</v>
      </c>
      <c r="BM147" s="202" t="s">
        <v>210</v>
      </c>
    </row>
    <row r="148" spans="1:65" s="2" customFormat="1" ht="24.2" customHeight="1">
      <c r="A148" s="245"/>
      <c r="B148" s="27"/>
      <c r="C148" s="190" t="s">
        <v>211</v>
      </c>
      <c r="D148" s="190" t="s">
        <v>182</v>
      </c>
      <c r="E148" s="191" t="s">
        <v>212</v>
      </c>
      <c r="F148" s="192" t="s">
        <v>213</v>
      </c>
      <c r="G148" s="193" t="s">
        <v>204</v>
      </c>
      <c r="H148" s="194">
        <v>1</v>
      </c>
      <c r="I148" s="195"/>
      <c r="J148" s="196">
        <f t="shared" si="5"/>
        <v>0</v>
      </c>
      <c r="K148" s="197"/>
      <c r="L148" s="28"/>
      <c r="M148" s="198" t="s">
        <v>1</v>
      </c>
      <c r="N148" s="199" t="s">
        <v>43</v>
      </c>
      <c r="O148" s="56"/>
      <c r="P148" s="200">
        <f t="shared" si="6"/>
        <v>0</v>
      </c>
      <c r="Q148" s="200">
        <v>0</v>
      </c>
      <c r="R148" s="200">
        <f t="shared" si="7"/>
        <v>0</v>
      </c>
      <c r="S148" s="200">
        <v>0</v>
      </c>
      <c r="T148" s="201">
        <f t="shared" si="8"/>
        <v>0</v>
      </c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R148" s="202" t="s">
        <v>205</v>
      </c>
      <c r="AT148" s="202" t="s">
        <v>182</v>
      </c>
      <c r="AU148" s="202" t="s">
        <v>90</v>
      </c>
      <c r="AY148" s="14" t="s">
        <v>179</v>
      </c>
      <c r="BE148" s="99">
        <f t="shared" si="9"/>
        <v>0</v>
      </c>
      <c r="BF148" s="99">
        <f t="shared" si="10"/>
        <v>0</v>
      </c>
      <c r="BG148" s="99">
        <f t="shared" si="11"/>
        <v>0</v>
      </c>
      <c r="BH148" s="99">
        <f t="shared" si="12"/>
        <v>0</v>
      </c>
      <c r="BI148" s="99">
        <f t="shared" si="13"/>
        <v>0</v>
      </c>
      <c r="BJ148" s="14" t="s">
        <v>90</v>
      </c>
      <c r="BK148" s="99">
        <f t="shared" si="14"/>
        <v>0</v>
      </c>
      <c r="BL148" s="14" t="s">
        <v>205</v>
      </c>
      <c r="BM148" s="202" t="s">
        <v>214</v>
      </c>
    </row>
    <row r="149" spans="1:65" s="2" customFormat="1" ht="24.2" customHeight="1">
      <c r="A149" s="245"/>
      <c r="B149" s="27"/>
      <c r="C149" s="190" t="s">
        <v>215</v>
      </c>
      <c r="D149" s="190" t="s">
        <v>182</v>
      </c>
      <c r="E149" s="191" t="s">
        <v>216</v>
      </c>
      <c r="F149" s="192" t="s">
        <v>217</v>
      </c>
      <c r="G149" s="193" t="s">
        <v>204</v>
      </c>
      <c r="H149" s="194">
        <v>1</v>
      </c>
      <c r="I149" s="195"/>
      <c r="J149" s="196">
        <f t="shared" si="5"/>
        <v>0</v>
      </c>
      <c r="K149" s="197"/>
      <c r="L149" s="28"/>
      <c r="M149" s="198" t="s">
        <v>1</v>
      </c>
      <c r="N149" s="199" t="s">
        <v>43</v>
      </c>
      <c r="O149" s="56"/>
      <c r="P149" s="200">
        <f t="shared" si="6"/>
        <v>0</v>
      </c>
      <c r="Q149" s="200">
        <v>0</v>
      </c>
      <c r="R149" s="200">
        <f t="shared" si="7"/>
        <v>0</v>
      </c>
      <c r="S149" s="200">
        <v>0</v>
      </c>
      <c r="T149" s="201">
        <f t="shared" si="8"/>
        <v>0</v>
      </c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R149" s="202" t="s">
        <v>205</v>
      </c>
      <c r="AT149" s="202" t="s">
        <v>182</v>
      </c>
      <c r="AU149" s="202" t="s">
        <v>90</v>
      </c>
      <c r="AY149" s="14" t="s">
        <v>179</v>
      </c>
      <c r="BE149" s="99">
        <f t="shared" si="9"/>
        <v>0</v>
      </c>
      <c r="BF149" s="99">
        <f t="shared" si="10"/>
        <v>0</v>
      </c>
      <c r="BG149" s="99">
        <f t="shared" si="11"/>
        <v>0</v>
      </c>
      <c r="BH149" s="99">
        <f t="shared" si="12"/>
        <v>0</v>
      </c>
      <c r="BI149" s="99">
        <f t="shared" si="13"/>
        <v>0</v>
      </c>
      <c r="BJ149" s="14" t="s">
        <v>90</v>
      </c>
      <c r="BK149" s="99">
        <f t="shared" si="14"/>
        <v>0</v>
      </c>
      <c r="BL149" s="14" t="s">
        <v>205</v>
      </c>
      <c r="BM149" s="202" t="s">
        <v>218</v>
      </c>
    </row>
    <row r="150" spans="1:65" s="2" customFormat="1" ht="14.45" customHeight="1">
      <c r="A150" s="245"/>
      <c r="B150" s="27"/>
      <c r="C150" s="203" t="s">
        <v>219</v>
      </c>
      <c r="D150" s="203" t="s">
        <v>220</v>
      </c>
      <c r="E150" s="204" t="s">
        <v>221</v>
      </c>
      <c r="F150" s="205" t="s">
        <v>222</v>
      </c>
      <c r="G150" s="206" t="s">
        <v>204</v>
      </c>
      <c r="H150" s="207">
        <v>1</v>
      </c>
      <c r="I150" s="208"/>
      <c r="J150" s="209">
        <f t="shared" si="5"/>
        <v>0</v>
      </c>
      <c r="K150" s="210"/>
      <c r="L150" s="211"/>
      <c r="M150" s="212" t="s">
        <v>1</v>
      </c>
      <c r="N150" s="213" t="s">
        <v>43</v>
      </c>
      <c r="O150" s="56"/>
      <c r="P150" s="200">
        <f t="shared" si="6"/>
        <v>0</v>
      </c>
      <c r="Q150" s="200">
        <v>0</v>
      </c>
      <c r="R150" s="200">
        <f t="shared" si="7"/>
        <v>0</v>
      </c>
      <c r="S150" s="200">
        <v>0</v>
      </c>
      <c r="T150" s="201">
        <f t="shared" si="8"/>
        <v>0</v>
      </c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R150" s="202" t="s">
        <v>211</v>
      </c>
      <c r="AT150" s="202" t="s">
        <v>220</v>
      </c>
      <c r="AU150" s="202" t="s">
        <v>90</v>
      </c>
      <c r="AY150" s="14" t="s">
        <v>179</v>
      </c>
      <c r="BE150" s="99">
        <f t="shared" si="9"/>
        <v>0</v>
      </c>
      <c r="BF150" s="99">
        <f t="shared" si="10"/>
        <v>0</v>
      </c>
      <c r="BG150" s="99">
        <f t="shared" si="11"/>
        <v>0</v>
      </c>
      <c r="BH150" s="99">
        <f t="shared" si="12"/>
        <v>0</v>
      </c>
      <c r="BI150" s="99">
        <f t="shared" si="13"/>
        <v>0</v>
      </c>
      <c r="BJ150" s="14" t="s">
        <v>90</v>
      </c>
      <c r="BK150" s="99">
        <f t="shared" si="14"/>
        <v>0</v>
      </c>
      <c r="BL150" s="14" t="s">
        <v>186</v>
      </c>
      <c r="BM150" s="202" t="s">
        <v>223</v>
      </c>
    </row>
    <row r="151" spans="1:65" s="2" customFormat="1" ht="14.45" customHeight="1">
      <c r="A151" s="245"/>
      <c r="B151" s="27"/>
      <c r="C151" s="203" t="s">
        <v>224</v>
      </c>
      <c r="D151" s="203" t="s">
        <v>220</v>
      </c>
      <c r="E151" s="204" t="s">
        <v>225</v>
      </c>
      <c r="F151" s="205" t="s">
        <v>226</v>
      </c>
      <c r="G151" s="206" t="s">
        <v>204</v>
      </c>
      <c r="H151" s="207">
        <v>14</v>
      </c>
      <c r="I151" s="208"/>
      <c r="J151" s="209">
        <f t="shared" si="5"/>
        <v>0</v>
      </c>
      <c r="K151" s="210"/>
      <c r="L151" s="211"/>
      <c r="M151" s="212" t="s">
        <v>1</v>
      </c>
      <c r="N151" s="213" t="s">
        <v>43</v>
      </c>
      <c r="O151" s="56"/>
      <c r="P151" s="200">
        <f t="shared" si="6"/>
        <v>0</v>
      </c>
      <c r="Q151" s="200">
        <v>0</v>
      </c>
      <c r="R151" s="200">
        <f t="shared" si="7"/>
        <v>0</v>
      </c>
      <c r="S151" s="200">
        <v>0</v>
      </c>
      <c r="T151" s="201">
        <f t="shared" si="8"/>
        <v>0</v>
      </c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R151" s="202" t="s">
        <v>211</v>
      </c>
      <c r="AT151" s="202" t="s">
        <v>220</v>
      </c>
      <c r="AU151" s="202" t="s">
        <v>90</v>
      </c>
      <c r="AY151" s="14" t="s">
        <v>179</v>
      </c>
      <c r="BE151" s="99">
        <f t="shared" si="9"/>
        <v>0</v>
      </c>
      <c r="BF151" s="99">
        <f t="shared" si="10"/>
        <v>0</v>
      </c>
      <c r="BG151" s="99">
        <f t="shared" si="11"/>
        <v>0</v>
      </c>
      <c r="BH151" s="99">
        <f t="shared" si="12"/>
        <v>0</v>
      </c>
      <c r="BI151" s="99">
        <f t="shared" si="13"/>
        <v>0</v>
      </c>
      <c r="BJ151" s="14" t="s">
        <v>90</v>
      </c>
      <c r="BK151" s="99">
        <f t="shared" si="14"/>
        <v>0</v>
      </c>
      <c r="BL151" s="14" t="s">
        <v>186</v>
      </c>
      <c r="BM151" s="202" t="s">
        <v>227</v>
      </c>
    </row>
    <row r="152" spans="1:65" s="2" customFormat="1" ht="14.45" customHeight="1">
      <c r="A152" s="245"/>
      <c r="B152" s="27"/>
      <c r="C152" s="203" t="s">
        <v>228</v>
      </c>
      <c r="D152" s="203" t="s">
        <v>220</v>
      </c>
      <c r="E152" s="204" t="s">
        <v>229</v>
      </c>
      <c r="F152" s="205" t="s">
        <v>230</v>
      </c>
      <c r="G152" s="206" t="s">
        <v>204</v>
      </c>
      <c r="H152" s="207">
        <v>2</v>
      </c>
      <c r="I152" s="208"/>
      <c r="J152" s="209">
        <f t="shared" si="5"/>
        <v>0</v>
      </c>
      <c r="K152" s="210"/>
      <c r="L152" s="211"/>
      <c r="M152" s="212" t="s">
        <v>1</v>
      </c>
      <c r="N152" s="213" t="s">
        <v>43</v>
      </c>
      <c r="O152" s="56"/>
      <c r="P152" s="200">
        <f t="shared" si="6"/>
        <v>0</v>
      </c>
      <c r="Q152" s="200">
        <v>0</v>
      </c>
      <c r="R152" s="200">
        <f t="shared" si="7"/>
        <v>0</v>
      </c>
      <c r="S152" s="200">
        <v>0</v>
      </c>
      <c r="T152" s="201">
        <f t="shared" si="8"/>
        <v>0</v>
      </c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R152" s="202" t="s">
        <v>211</v>
      </c>
      <c r="AT152" s="202" t="s">
        <v>220</v>
      </c>
      <c r="AU152" s="202" t="s">
        <v>90</v>
      </c>
      <c r="AY152" s="14" t="s">
        <v>179</v>
      </c>
      <c r="BE152" s="99">
        <f t="shared" si="9"/>
        <v>0</v>
      </c>
      <c r="BF152" s="99">
        <f t="shared" si="10"/>
        <v>0</v>
      </c>
      <c r="BG152" s="99">
        <f t="shared" si="11"/>
        <v>0</v>
      </c>
      <c r="BH152" s="99">
        <f t="shared" si="12"/>
        <v>0</v>
      </c>
      <c r="BI152" s="99">
        <f t="shared" si="13"/>
        <v>0</v>
      </c>
      <c r="BJ152" s="14" t="s">
        <v>90</v>
      </c>
      <c r="BK152" s="99">
        <f t="shared" si="14"/>
        <v>0</v>
      </c>
      <c r="BL152" s="14" t="s">
        <v>186</v>
      </c>
      <c r="BM152" s="202" t="s">
        <v>231</v>
      </c>
    </row>
    <row r="153" spans="1:65" s="2" customFormat="1" ht="14.45" customHeight="1">
      <c r="A153" s="245"/>
      <c r="B153" s="27"/>
      <c r="C153" s="203" t="s">
        <v>232</v>
      </c>
      <c r="D153" s="203" t="s">
        <v>220</v>
      </c>
      <c r="E153" s="204" t="s">
        <v>233</v>
      </c>
      <c r="F153" s="205" t="s">
        <v>234</v>
      </c>
      <c r="G153" s="206" t="s">
        <v>204</v>
      </c>
      <c r="H153" s="207">
        <v>1</v>
      </c>
      <c r="I153" s="208"/>
      <c r="J153" s="209">
        <f t="shared" si="5"/>
        <v>0</v>
      </c>
      <c r="K153" s="210"/>
      <c r="L153" s="211"/>
      <c r="M153" s="212" t="s">
        <v>1</v>
      </c>
      <c r="N153" s="213" t="s">
        <v>43</v>
      </c>
      <c r="O153" s="56"/>
      <c r="P153" s="200">
        <f t="shared" si="6"/>
        <v>0</v>
      </c>
      <c r="Q153" s="200">
        <v>0</v>
      </c>
      <c r="R153" s="200">
        <f t="shared" si="7"/>
        <v>0</v>
      </c>
      <c r="S153" s="200">
        <v>0</v>
      </c>
      <c r="T153" s="201">
        <f t="shared" si="8"/>
        <v>0</v>
      </c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R153" s="202" t="s">
        <v>211</v>
      </c>
      <c r="AT153" s="202" t="s">
        <v>220</v>
      </c>
      <c r="AU153" s="202" t="s">
        <v>90</v>
      </c>
      <c r="AY153" s="14" t="s">
        <v>179</v>
      </c>
      <c r="BE153" s="99">
        <f t="shared" si="9"/>
        <v>0</v>
      </c>
      <c r="BF153" s="99">
        <f t="shared" si="10"/>
        <v>0</v>
      </c>
      <c r="BG153" s="99">
        <f t="shared" si="11"/>
        <v>0</v>
      </c>
      <c r="BH153" s="99">
        <f t="shared" si="12"/>
        <v>0</v>
      </c>
      <c r="BI153" s="99">
        <f t="shared" si="13"/>
        <v>0</v>
      </c>
      <c r="BJ153" s="14" t="s">
        <v>90</v>
      </c>
      <c r="BK153" s="99">
        <f t="shared" si="14"/>
        <v>0</v>
      </c>
      <c r="BL153" s="14" t="s">
        <v>186</v>
      </c>
      <c r="BM153" s="202" t="s">
        <v>235</v>
      </c>
    </row>
    <row r="154" spans="1:65" s="2" customFormat="1" ht="24.2" customHeight="1">
      <c r="A154" s="245"/>
      <c r="B154" s="27"/>
      <c r="C154" s="203" t="s">
        <v>236</v>
      </c>
      <c r="D154" s="203" t="s">
        <v>220</v>
      </c>
      <c r="E154" s="204" t="s">
        <v>237</v>
      </c>
      <c r="F154" s="205" t="s">
        <v>238</v>
      </c>
      <c r="G154" s="206" t="s">
        <v>204</v>
      </c>
      <c r="H154" s="207">
        <v>1</v>
      </c>
      <c r="I154" s="208"/>
      <c r="J154" s="209">
        <f t="shared" si="5"/>
        <v>0</v>
      </c>
      <c r="K154" s="210"/>
      <c r="L154" s="211"/>
      <c r="M154" s="212" t="s">
        <v>1</v>
      </c>
      <c r="N154" s="213" t="s">
        <v>43</v>
      </c>
      <c r="O154" s="56"/>
      <c r="P154" s="200">
        <f t="shared" si="6"/>
        <v>0</v>
      </c>
      <c r="Q154" s="200">
        <v>0</v>
      </c>
      <c r="R154" s="200">
        <f t="shared" si="7"/>
        <v>0</v>
      </c>
      <c r="S154" s="200">
        <v>0</v>
      </c>
      <c r="T154" s="201">
        <f t="shared" si="8"/>
        <v>0</v>
      </c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R154" s="202" t="s">
        <v>211</v>
      </c>
      <c r="AT154" s="202" t="s">
        <v>220</v>
      </c>
      <c r="AU154" s="202" t="s">
        <v>90</v>
      </c>
      <c r="AY154" s="14" t="s">
        <v>179</v>
      </c>
      <c r="BE154" s="99">
        <f t="shared" si="9"/>
        <v>0</v>
      </c>
      <c r="BF154" s="99">
        <f t="shared" si="10"/>
        <v>0</v>
      </c>
      <c r="BG154" s="99">
        <f t="shared" si="11"/>
        <v>0</v>
      </c>
      <c r="BH154" s="99">
        <f t="shared" si="12"/>
        <v>0</v>
      </c>
      <c r="BI154" s="99">
        <f t="shared" si="13"/>
        <v>0</v>
      </c>
      <c r="BJ154" s="14" t="s">
        <v>90</v>
      </c>
      <c r="BK154" s="99">
        <f t="shared" si="14"/>
        <v>0</v>
      </c>
      <c r="BL154" s="14" t="s">
        <v>186</v>
      </c>
      <c r="BM154" s="202" t="s">
        <v>239</v>
      </c>
    </row>
    <row r="155" spans="1:65" s="2" customFormat="1" ht="14.45" customHeight="1">
      <c r="A155" s="245"/>
      <c r="B155" s="27"/>
      <c r="C155" s="203" t="s">
        <v>240</v>
      </c>
      <c r="D155" s="203" t="s">
        <v>220</v>
      </c>
      <c r="E155" s="204" t="s">
        <v>241</v>
      </c>
      <c r="F155" s="205" t="s">
        <v>242</v>
      </c>
      <c r="G155" s="206" t="s">
        <v>204</v>
      </c>
      <c r="H155" s="207">
        <v>1</v>
      </c>
      <c r="I155" s="208"/>
      <c r="J155" s="209">
        <f t="shared" si="5"/>
        <v>0</v>
      </c>
      <c r="K155" s="210"/>
      <c r="L155" s="211"/>
      <c r="M155" s="212" t="s">
        <v>1</v>
      </c>
      <c r="N155" s="213" t="s">
        <v>43</v>
      </c>
      <c r="O155" s="56"/>
      <c r="P155" s="200">
        <f t="shared" si="6"/>
        <v>0</v>
      </c>
      <c r="Q155" s="200">
        <v>0</v>
      </c>
      <c r="R155" s="200">
        <f t="shared" si="7"/>
        <v>0</v>
      </c>
      <c r="S155" s="200">
        <v>0</v>
      </c>
      <c r="T155" s="201">
        <f t="shared" si="8"/>
        <v>0</v>
      </c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R155" s="202" t="s">
        <v>211</v>
      </c>
      <c r="AT155" s="202" t="s">
        <v>220</v>
      </c>
      <c r="AU155" s="202" t="s">
        <v>90</v>
      </c>
      <c r="AY155" s="14" t="s">
        <v>179</v>
      </c>
      <c r="BE155" s="99">
        <f t="shared" si="9"/>
        <v>0</v>
      </c>
      <c r="BF155" s="99">
        <f t="shared" si="10"/>
        <v>0</v>
      </c>
      <c r="BG155" s="99">
        <f t="shared" si="11"/>
        <v>0</v>
      </c>
      <c r="BH155" s="99">
        <f t="shared" si="12"/>
        <v>0</v>
      </c>
      <c r="BI155" s="99">
        <f t="shared" si="13"/>
        <v>0</v>
      </c>
      <c r="BJ155" s="14" t="s">
        <v>90</v>
      </c>
      <c r="BK155" s="99">
        <f t="shared" si="14"/>
        <v>0</v>
      </c>
      <c r="BL155" s="14" t="s">
        <v>186</v>
      </c>
      <c r="BM155" s="202" t="s">
        <v>243</v>
      </c>
    </row>
    <row r="156" spans="1:65" s="2" customFormat="1" ht="14.45" customHeight="1">
      <c r="A156" s="245"/>
      <c r="B156" s="27"/>
      <c r="C156" s="203" t="s">
        <v>7</v>
      </c>
      <c r="D156" s="203" t="s">
        <v>220</v>
      </c>
      <c r="E156" s="204" t="s">
        <v>244</v>
      </c>
      <c r="F156" s="205" t="s">
        <v>245</v>
      </c>
      <c r="G156" s="206" t="s">
        <v>204</v>
      </c>
      <c r="H156" s="207">
        <v>5</v>
      </c>
      <c r="I156" s="208"/>
      <c r="J156" s="209">
        <f t="shared" si="5"/>
        <v>0</v>
      </c>
      <c r="K156" s="210"/>
      <c r="L156" s="211"/>
      <c r="M156" s="212" t="s">
        <v>1</v>
      </c>
      <c r="N156" s="213" t="s">
        <v>43</v>
      </c>
      <c r="O156" s="56"/>
      <c r="P156" s="200">
        <f t="shared" si="6"/>
        <v>0</v>
      </c>
      <c r="Q156" s="200">
        <v>0</v>
      </c>
      <c r="R156" s="200">
        <f t="shared" si="7"/>
        <v>0</v>
      </c>
      <c r="S156" s="200">
        <v>0</v>
      </c>
      <c r="T156" s="201">
        <f t="shared" si="8"/>
        <v>0</v>
      </c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R156" s="202" t="s">
        <v>211</v>
      </c>
      <c r="AT156" s="202" t="s">
        <v>220</v>
      </c>
      <c r="AU156" s="202" t="s">
        <v>90</v>
      </c>
      <c r="AY156" s="14" t="s">
        <v>179</v>
      </c>
      <c r="BE156" s="99">
        <f t="shared" si="9"/>
        <v>0</v>
      </c>
      <c r="BF156" s="99">
        <f t="shared" si="10"/>
        <v>0</v>
      </c>
      <c r="BG156" s="99">
        <f t="shared" si="11"/>
        <v>0</v>
      </c>
      <c r="BH156" s="99">
        <f t="shared" si="12"/>
        <v>0</v>
      </c>
      <c r="BI156" s="99">
        <f t="shared" si="13"/>
        <v>0</v>
      </c>
      <c r="BJ156" s="14" t="s">
        <v>90</v>
      </c>
      <c r="BK156" s="99">
        <f t="shared" si="14"/>
        <v>0</v>
      </c>
      <c r="BL156" s="14" t="s">
        <v>186</v>
      </c>
      <c r="BM156" s="202" t="s">
        <v>246</v>
      </c>
    </row>
    <row r="157" spans="1:65" s="2" customFormat="1" ht="24.2" customHeight="1">
      <c r="A157" s="245"/>
      <c r="B157" s="27"/>
      <c r="C157" s="190" t="s">
        <v>247</v>
      </c>
      <c r="D157" s="190" t="s">
        <v>182</v>
      </c>
      <c r="E157" s="191" t="s">
        <v>248</v>
      </c>
      <c r="F157" s="192" t="s">
        <v>249</v>
      </c>
      <c r="G157" s="193" t="s">
        <v>250</v>
      </c>
      <c r="H157" s="194">
        <v>2.0459999999999998</v>
      </c>
      <c r="I157" s="195"/>
      <c r="J157" s="196">
        <f t="shared" si="5"/>
        <v>0</v>
      </c>
      <c r="K157" s="197"/>
      <c r="L157" s="28"/>
      <c r="M157" s="198" t="s">
        <v>1</v>
      </c>
      <c r="N157" s="199" t="s">
        <v>43</v>
      </c>
      <c r="O157" s="56"/>
      <c r="P157" s="200">
        <f t="shared" si="6"/>
        <v>0</v>
      </c>
      <c r="Q157" s="200">
        <v>0</v>
      </c>
      <c r="R157" s="200">
        <f t="shared" si="7"/>
        <v>0</v>
      </c>
      <c r="S157" s="200">
        <v>0</v>
      </c>
      <c r="T157" s="201">
        <f t="shared" si="8"/>
        <v>0</v>
      </c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R157" s="202" t="s">
        <v>205</v>
      </c>
      <c r="AT157" s="202" t="s">
        <v>182</v>
      </c>
      <c r="AU157" s="202" t="s">
        <v>90</v>
      </c>
      <c r="AY157" s="14" t="s">
        <v>179</v>
      </c>
      <c r="BE157" s="99">
        <f t="shared" si="9"/>
        <v>0</v>
      </c>
      <c r="BF157" s="99">
        <f t="shared" si="10"/>
        <v>0</v>
      </c>
      <c r="BG157" s="99">
        <f t="shared" si="11"/>
        <v>0</v>
      </c>
      <c r="BH157" s="99">
        <f t="shared" si="12"/>
        <v>0</v>
      </c>
      <c r="BI157" s="99">
        <f t="shared" si="13"/>
        <v>0</v>
      </c>
      <c r="BJ157" s="14" t="s">
        <v>90</v>
      </c>
      <c r="BK157" s="99">
        <f t="shared" si="14"/>
        <v>0</v>
      </c>
      <c r="BL157" s="14" t="s">
        <v>205</v>
      </c>
      <c r="BM157" s="202" t="s">
        <v>251</v>
      </c>
    </row>
    <row r="158" spans="1:65" s="12" customFormat="1" ht="22.9" customHeight="1">
      <c r="B158" s="175"/>
      <c r="C158" s="176"/>
      <c r="D158" s="177" t="s">
        <v>76</v>
      </c>
      <c r="E158" s="188" t="s">
        <v>252</v>
      </c>
      <c r="F158" s="188" t="s">
        <v>253</v>
      </c>
      <c r="G158" s="176"/>
      <c r="H158" s="176"/>
      <c r="I158" s="179"/>
      <c r="J158" s="189">
        <f>BK158</f>
        <v>0</v>
      </c>
      <c r="K158" s="176"/>
      <c r="L158" s="180"/>
      <c r="M158" s="181"/>
      <c r="N158" s="182"/>
      <c r="O158" s="182"/>
      <c r="P158" s="183">
        <f>SUM(P159:P160)</f>
        <v>0</v>
      </c>
      <c r="Q158" s="182"/>
      <c r="R158" s="183">
        <f>SUM(R159:R160)</f>
        <v>1.5679999999999999E-2</v>
      </c>
      <c r="S158" s="182"/>
      <c r="T158" s="184">
        <f>SUM(T159:T160)</f>
        <v>0</v>
      </c>
      <c r="AR158" s="185" t="s">
        <v>90</v>
      </c>
      <c r="AT158" s="186" t="s">
        <v>76</v>
      </c>
      <c r="AU158" s="186" t="s">
        <v>84</v>
      </c>
      <c r="AY158" s="185" t="s">
        <v>179</v>
      </c>
      <c r="BK158" s="187">
        <f>SUM(BK159:BK160)</f>
        <v>0</v>
      </c>
    </row>
    <row r="159" spans="1:65" s="2" customFormat="1" ht="24.2" customHeight="1">
      <c r="A159" s="245"/>
      <c r="B159" s="27"/>
      <c r="C159" s="190" t="s">
        <v>254</v>
      </c>
      <c r="D159" s="190" t="s">
        <v>182</v>
      </c>
      <c r="E159" s="191" t="s">
        <v>255</v>
      </c>
      <c r="F159" s="192" t="s">
        <v>256</v>
      </c>
      <c r="G159" s="193" t="s">
        <v>257</v>
      </c>
      <c r="H159" s="194">
        <v>49</v>
      </c>
      <c r="I159" s="195"/>
      <c r="J159" s="196">
        <f>ROUND(I159*H159,2)</f>
        <v>0</v>
      </c>
      <c r="K159" s="197"/>
      <c r="L159" s="28"/>
      <c r="M159" s="198" t="s">
        <v>1</v>
      </c>
      <c r="N159" s="199" t="s">
        <v>43</v>
      </c>
      <c r="O159" s="56"/>
      <c r="P159" s="200">
        <f>O159*H159</f>
        <v>0</v>
      </c>
      <c r="Q159" s="200">
        <v>2.4000000000000001E-4</v>
      </c>
      <c r="R159" s="200">
        <f>Q159*H159</f>
        <v>1.176E-2</v>
      </c>
      <c r="S159" s="200">
        <v>0</v>
      </c>
      <c r="T159" s="201">
        <f>S159*H159</f>
        <v>0</v>
      </c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R159" s="202" t="s">
        <v>205</v>
      </c>
      <c r="AT159" s="202" t="s">
        <v>182</v>
      </c>
      <c r="AU159" s="202" t="s">
        <v>90</v>
      </c>
      <c r="AY159" s="14" t="s">
        <v>179</v>
      </c>
      <c r="BE159" s="99">
        <f>IF(N159="základná",J159,0)</f>
        <v>0</v>
      </c>
      <c r="BF159" s="99">
        <f>IF(N159="znížená",J159,0)</f>
        <v>0</v>
      </c>
      <c r="BG159" s="99">
        <f>IF(N159="zákl. prenesená",J159,0)</f>
        <v>0</v>
      </c>
      <c r="BH159" s="99">
        <f>IF(N159="zníž. prenesená",J159,0)</f>
        <v>0</v>
      </c>
      <c r="BI159" s="99">
        <f>IF(N159="nulová",J159,0)</f>
        <v>0</v>
      </c>
      <c r="BJ159" s="14" t="s">
        <v>90</v>
      </c>
      <c r="BK159" s="99">
        <f>ROUND(I159*H159,2)</f>
        <v>0</v>
      </c>
      <c r="BL159" s="14" t="s">
        <v>205</v>
      </c>
      <c r="BM159" s="202" t="s">
        <v>258</v>
      </c>
    </row>
    <row r="160" spans="1:65" s="2" customFormat="1" ht="24.2" customHeight="1">
      <c r="A160" s="245"/>
      <c r="B160" s="27"/>
      <c r="C160" s="190" t="s">
        <v>259</v>
      </c>
      <c r="D160" s="190" t="s">
        <v>182</v>
      </c>
      <c r="E160" s="191" t="s">
        <v>260</v>
      </c>
      <c r="F160" s="192" t="s">
        <v>261</v>
      </c>
      <c r="G160" s="193" t="s">
        <v>257</v>
      </c>
      <c r="H160" s="194">
        <v>49</v>
      </c>
      <c r="I160" s="195"/>
      <c r="J160" s="196">
        <f>ROUND(I160*H160,2)</f>
        <v>0</v>
      </c>
      <c r="K160" s="197"/>
      <c r="L160" s="28"/>
      <c r="M160" s="198" t="s">
        <v>1</v>
      </c>
      <c r="N160" s="199" t="s">
        <v>43</v>
      </c>
      <c r="O160" s="56"/>
      <c r="P160" s="200">
        <f>O160*H160</f>
        <v>0</v>
      </c>
      <c r="Q160" s="200">
        <v>8.0000000000000007E-5</v>
      </c>
      <c r="R160" s="200">
        <f>Q160*H160</f>
        <v>3.9200000000000007E-3</v>
      </c>
      <c r="S160" s="200">
        <v>0</v>
      </c>
      <c r="T160" s="201">
        <f>S160*H160</f>
        <v>0</v>
      </c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R160" s="202" t="s">
        <v>205</v>
      </c>
      <c r="AT160" s="202" t="s">
        <v>182</v>
      </c>
      <c r="AU160" s="202" t="s">
        <v>90</v>
      </c>
      <c r="AY160" s="14" t="s">
        <v>179</v>
      </c>
      <c r="BE160" s="99">
        <f>IF(N160="základná",J160,0)</f>
        <v>0</v>
      </c>
      <c r="BF160" s="99">
        <f>IF(N160="znížená",J160,0)</f>
        <v>0</v>
      </c>
      <c r="BG160" s="99">
        <f>IF(N160="zákl. prenesená",J160,0)</f>
        <v>0</v>
      </c>
      <c r="BH160" s="99">
        <f>IF(N160="zníž. prenesená",J160,0)</f>
        <v>0</v>
      </c>
      <c r="BI160" s="99">
        <f>IF(N160="nulová",J160,0)</f>
        <v>0</v>
      </c>
      <c r="BJ160" s="14" t="s">
        <v>90</v>
      </c>
      <c r="BK160" s="99">
        <f>ROUND(I160*H160,2)</f>
        <v>0</v>
      </c>
      <c r="BL160" s="14" t="s">
        <v>205</v>
      </c>
      <c r="BM160" s="202" t="s">
        <v>262</v>
      </c>
    </row>
    <row r="161" spans="1:63" s="2" customFormat="1" ht="49.9" customHeight="1">
      <c r="A161" s="245"/>
      <c r="B161" s="27"/>
      <c r="C161" s="242"/>
      <c r="D161" s="242"/>
      <c r="E161" s="178" t="s">
        <v>263</v>
      </c>
      <c r="F161" s="178" t="s">
        <v>264</v>
      </c>
      <c r="G161" s="242"/>
      <c r="H161" s="242"/>
      <c r="I161" s="242"/>
      <c r="J161" s="154">
        <f t="shared" ref="J161:J181" si="15">BK161</f>
        <v>0</v>
      </c>
      <c r="K161" s="242"/>
      <c r="L161" s="28"/>
      <c r="M161" s="214"/>
      <c r="N161" s="215"/>
      <c r="O161" s="56"/>
      <c r="P161" s="56"/>
      <c r="Q161" s="56"/>
      <c r="R161" s="56"/>
      <c r="S161" s="56"/>
      <c r="T161" s="57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T161" s="14" t="s">
        <v>76</v>
      </c>
      <c r="AU161" s="14" t="s">
        <v>77</v>
      </c>
      <c r="AY161" s="14" t="s">
        <v>265</v>
      </c>
      <c r="BK161" s="99">
        <f>SUM(BK162:BK181)</f>
        <v>0</v>
      </c>
    </row>
    <row r="162" spans="1:63" s="2" customFormat="1" ht="16.350000000000001" customHeight="1">
      <c r="A162" s="245"/>
      <c r="B162" s="27"/>
      <c r="C162" s="216" t="s">
        <v>1</v>
      </c>
      <c r="D162" s="216" t="s">
        <v>182</v>
      </c>
      <c r="E162" s="217" t="s">
        <v>1</v>
      </c>
      <c r="F162" s="218" t="s">
        <v>1</v>
      </c>
      <c r="G162" s="219" t="s">
        <v>1</v>
      </c>
      <c r="H162" s="220"/>
      <c r="I162" s="221"/>
      <c r="J162" s="222">
        <f t="shared" si="15"/>
        <v>0</v>
      </c>
      <c r="K162" s="197"/>
      <c r="L162" s="28"/>
      <c r="M162" s="223" t="s">
        <v>1</v>
      </c>
      <c r="N162" s="224" t="s">
        <v>43</v>
      </c>
      <c r="O162" s="56"/>
      <c r="P162" s="56"/>
      <c r="Q162" s="56"/>
      <c r="R162" s="56"/>
      <c r="S162" s="56"/>
      <c r="T162" s="57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T162" s="14" t="s">
        <v>265</v>
      </c>
      <c r="AU162" s="14" t="s">
        <v>84</v>
      </c>
      <c r="AY162" s="14" t="s">
        <v>265</v>
      </c>
      <c r="BE162" s="99">
        <f t="shared" ref="BE162:BE181" si="16">IF(N162="základná",J162,0)</f>
        <v>0</v>
      </c>
      <c r="BF162" s="99">
        <f t="shared" ref="BF162:BF181" si="17">IF(N162="znížená",J162,0)</f>
        <v>0</v>
      </c>
      <c r="BG162" s="99">
        <f t="shared" ref="BG162:BG181" si="18">IF(N162="zákl. prenesená",J162,0)</f>
        <v>0</v>
      </c>
      <c r="BH162" s="99">
        <f t="shared" ref="BH162:BH181" si="19">IF(N162="zníž. prenesená",J162,0)</f>
        <v>0</v>
      </c>
      <c r="BI162" s="99">
        <f t="shared" ref="BI162:BI181" si="20">IF(N162="nulová",J162,0)</f>
        <v>0</v>
      </c>
      <c r="BJ162" s="14" t="s">
        <v>90</v>
      </c>
      <c r="BK162" s="99">
        <f t="shared" ref="BK162:BK181" si="21">I162*H162</f>
        <v>0</v>
      </c>
    </row>
    <row r="163" spans="1:63" s="2" customFormat="1" ht="16.350000000000001" customHeight="1">
      <c r="A163" s="245"/>
      <c r="B163" s="27"/>
      <c r="C163" s="216" t="s">
        <v>1</v>
      </c>
      <c r="D163" s="216" t="s">
        <v>182</v>
      </c>
      <c r="E163" s="217" t="s">
        <v>1</v>
      </c>
      <c r="F163" s="218" t="s">
        <v>1</v>
      </c>
      <c r="G163" s="219" t="s">
        <v>1</v>
      </c>
      <c r="H163" s="220"/>
      <c r="I163" s="221"/>
      <c r="J163" s="222">
        <f t="shared" si="15"/>
        <v>0</v>
      </c>
      <c r="K163" s="197"/>
      <c r="L163" s="28"/>
      <c r="M163" s="223" t="s">
        <v>1</v>
      </c>
      <c r="N163" s="224" t="s">
        <v>43</v>
      </c>
      <c r="O163" s="56"/>
      <c r="P163" s="56"/>
      <c r="Q163" s="56"/>
      <c r="R163" s="56"/>
      <c r="S163" s="56"/>
      <c r="T163" s="57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T163" s="14" t="s">
        <v>265</v>
      </c>
      <c r="AU163" s="14" t="s">
        <v>84</v>
      </c>
      <c r="AY163" s="14" t="s">
        <v>265</v>
      </c>
      <c r="BE163" s="99">
        <f t="shared" si="16"/>
        <v>0</v>
      </c>
      <c r="BF163" s="99">
        <f t="shared" si="17"/>
        <v>0</v>
      </c>
      <c r="BG163" s="99">
        <f t="shared" si="18"/>
        <v>0</v>
      </c>
      <c r="BH163" s="99">
        <f t="shared" si="19"/>
        <v>0</v>
      </c>
      <c r="BI163" s="99">
        <f t="shared" si="20"/>
        <v>0</v>
      </c>
      <c r="BJ163" s="14" t="s">
        <v>90</v>
      </c>
      <c r="BK163" s="99">
        <f t="shared" si="21"/>
        <v>0</v>
      </c>
    </row>
    <row r="164" spans="1:63" s="2" customFormat="1" ht="16.350000000000001" customHeight="1">
      <c r="A164" s="245"/>
      <c r="B164" s="27"/>
      <c r="C164" s="216" t="s">
        <v>1</v>
      </c>
      <c r="D164" s="216" t="s">
        <v>182</v>
      </c>
      <c r="E164" s="217" t="s">
        <v>1</v>
      </c>
      <c r="F164" s="218" t="s">
        <v>1</v>
      </c>
      <c r="G164" s="219" t="s">
        <v>1</v>
      </c>
      <c r="H164" s="220"/>
      <c r="I164" s="221"/>
      <c r="J164" s="222">
        <f t="shared" si="15"/>
        <v>0</v>
      </c>
      <c r="K164" s="197"/>
      <c r="L164" s="28"/>
      <c r="M164" s="223" t="s">
        <v>1</v>
      </c>
      <c r="N164" s="224" t="s">
        <v>43</v>
      </c>
      <c r="O164" s="56"/>
      <c r="P164" s="56"/>
      <c r="Q164" s="56"/>
      <c r="R164" s="56"/>
      <c r="S164" s="56"/>
      <c r="T164" s="57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T164" s="14" t="s">
        <v>265</v>
      </c>
      <c r="AU164" s="14" t="s">
        <v>84</v>
      </c>
      <c r="AY164" s="14" t="s">
        <v>265</v>
      </c>
      <c r="BE164" s="99">
        <f t="shared" si="16"/>
        <v>0</v>
      </c>
      <c r="BF164" s="99">
        <f t="shared" si="17"/>
        <v>0</v>
      </c>
      <c r="BG164" s="99">
        <f t="shared" si="18"/>
        <v>0</v>
      </c>
      <c r="BH164" s="99">
        <f t="shared" si="19"/>
        <v>0</v>
      </c>
      <c r="BI164" s="99">
        <f t="shared" si="20"/>
        <v>0</v>
      </c>
      <c r="BJ164" s="14" t="s">
        <v>90</v>
      </c>
      <c r="BK164" s="99">
        <f t="shared" si="21"/>
        <v>0</v>
      </c>
    </row>
    <row r="165" spans="1:63" s="2" customFormat="1" ht="16.350000000000001" customHeight="1">
      <c r="A165" s="245"/>
      <c r="B165" s="27"/>
      <c r="C165" s="216" t="s">
        <v>1</v>
      </c>
      <c r="D165" s="216" t="s">
        <v>182</v>
      </c>
      <c r="E165" s="217" t="s">
        <v>1</v>
      </c>
      <c r="F165" s="218" t="s">
        <v>1</v>
      </c>
      <c r="G165" s="219" t="s">
        <v>1</v>
      </c>
      <c r="H165" s="220"/>
      <c r="I165" s="221"/>
      <c r="J165" s="222">
        <f t="shared" si="15"/>
        <v>0</v>
      </c>
      <c r="K165" s="197"/>
      <c r="L165" s="28"/>
      <c r="M165" s="223" t="s">
        <v>1</v>
      </c>
      <c r="N165" s="224" t="s">
        <v>43</v>
      </c>
      <c r="O165" s="56"/>
      <c r="P165" s="56"/>
      <c r="Q165" s="56"/>
      <c r="R165" s="56"/>
      <c r="S165" s="56"/>
      <c r="T165" s="57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T165" s="14" t="s">
        <v>265</v>
      </c>
      <c r="AU165" s="14" t="s">
        <v>84</v>
      </c>
      <c r="AY165" s="14" t="s">
        <v>265</v>
      </c>
      <c r="BE165" s="99">
        <f t="shared" si="16"/>
        <v>0</v>
      </c>
      <c r="BF165" s="99">
        <f t="shared" si="17"/>
        <v>0</v>
      </c>
      <c r="BG165" s="99">
        <f t="shared" si="18"/>
        <v>0</v>
      </c>
      <c r="BH165" s="99">
        <f t="shared" si="19"/>
        <v>0</v>
      </c>
      <c r="BI165" s="99">
        <f t="shared" si="20"/>
        <v>0</v>
      </c>
      <c r="BJ165" s="14" t="s">
        <v>90</v>
      </c>
      <c r="BK165" s="99">
        <f t="shared" si="21"/>
        <v>0</v>
      </c>
    </row>
    <row r="166" spans="1:63" s="2" customFormat="1" ht="16.350000000000001" customHeight="1">
      <c r="A166" s="245"/>
      <c r="B166" s="27"/>
      <c r="C166" s="216" t="s">
        <v>1</v>
      </c>
      <c r="D166" s="216" t="s">
        <v>182</v>
      </c>
      <c r="E166" s="217" t="s">
        <v>1</v>
      </c>
      <c r="F166" s="218" t="s">
        <v>1</v>
      </c>
      <c r="G166" s="219" t="s">
        <v>1</v>
      </c>
      <c r="H166" s="220"/>
      <c r="I166" s="221"/>
      <c r="J166" s="222">
        <f t="shared" si="15"/>
        <v>0</v>
      </c>
      <c r="K166" s="197"/>
      <c r="L166" s="28"/>
      <c r="M166" s="223" t="s">
        <v>1</v>
      </c>
      <c r="N166" s="224" t="s">
        <v>43</v>
      </c>
      <c r="O166" s="56"/>
      <c r="P166" s="56"/>
      <c r="Q166" s="56"/>
      <c r="R166" s="56"/>
      <c r="S166" s="56"/>
      <c r="T166" s="57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T166" s="14" t="s">
        <v>265</v>
      </c>
      <c r="AU166" s="14" t="s">
        <v>84</v>
      </c>
      <c r="AY166" s="14" t="s">
        <v>265</v>
      </c>
      <c r="BE166" s="99">
        <f t="shared" si="16"/>
        <v>0</v>
      </c>
      <c r="BF166" s="99">
        <f t="shared" si="17"/>
        <v>0</v>
      </c>
      <c r="BG166" s="99">
        <f t="shared" si="18"/>
        <v>0</v>
      </c>
      <c r="BH166" s="99">
        <f t="shared" si="19"/>
        <v>0</v>
      </c>
      <c r="BI166" s="99">
        <f t="shared" si="20"/>
        <v>0</v>
      </c>
      <c r="BJ166" s="14" t="s">
        <v>90</v>
      </c>
      <c r="BK166" s="99">
        <f t="shared" si="21"/>
        <v>0</v>
      </c>
    </row>
    <row r="167" spans="1:63" s="2" customFormat="1" ht="16.350000000000001" customHeight="1">
      <c r="A167" s="245"/>
      <c r="B167" s="27"/>
      <c r="C167" s="216" t="s">
        <v>1</v>
      </c>
      <c r="D167" s="216" t="s">
        <v>182</v>
      </c>
      <c r="E167" s="217" t="s">
        <v>1</v>
      </c>
      <c r="F167" s="218" t="s">
        <v>1</v>
      </c>
      <c r="G167" s="219" t="s">
        <v>1</v>
      </c>
      <c r="H167" s="220"/>
      <c r="I167" s="221"/>
      <c r="J167" s="222">
        <f t="shared" si="15"/>
        <v>0</v>
      </c>
      <c r="K167" s="197"/>
      <c r="L167" s="28"/>
      <c r="M167" s="223" t="s">
        <v>1</v>
      </c>
      <c r="N167" s="224" t="s">
        <v>43</v>
      </c>
      <c r="O167" s="56"/>
      <c r="P167" s="56"/>
      <c r="Q167" s="56"/>
      <c r="R167" s="56"/>
      <c r="S167" s="56"/>
      <c r="T167" s="57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T167" s="14" t="s">
        <v>265</v>
      </c>
      <c r="AU167" s="14" t="s">
        <v>84</v>
      </c>
      <c r="AY167" s="14" t="s">
        <v>265</v>
      </c>
      <c r="BE167" s="99">
        <f t="shared" si="16"/>
        <v>0</v>
      </c>
      <c r="BF167" s="99">
        <f t="shared" si="17"/>
        <v>0</v>
      </c>
      <c r="BG167" s="99">
        <f t="shared" si="18"/>
        <v>0</v>
      </c>
      <c r="BH167" s="99">
        <f t="shared" si="19"/>
        <v>0</v>
      </c>
      <c r="BI167" s="99">
        <f t="shared" si="20"/>
        <v>0</v>
      </c>
      <c r="BJ167" s="14" t="s">
        <v>90</v>
      </c>
      <c r="BK167" s="99">
        <f t="shared" si="21"/>
        <v>0</v>
      </c>
    </row>
    <row r="168" spans="1:63" s="2" customFormat="1" ht="16.350000000000001" customHeight="1">
      <c r="A168" s="245"/>
      <c r="B168" s="27"/>
      <c r="C168" s="216" t="s">
        <v>1</v>
      </c>
      <c r="D168" s="216" t="s">
        <v>182</v>
      </c>
      <c r="E168" s="217" t="s">
        <v>1</v>
      </c>
      <c r="F168" s="218" t="s">
        <v>1</v>
      </c>
      <c r="G168" s="219" t="s">
        <v>1</v>
      </c>
      <c r="H168" s="220"/>
      <c r="I168" s="221"/>
      <c r="J168" s="222">
        <f t="shared" si="15"/>
        <v>0</v>
      </c>
      <c r="K168" s="197"/>
      <c r="L168" s="28"/>
      <c r="M168" s="223" t="s">
        <v>1</v>
      </c>
      <c r="N168" s="224" t="s">
        <v>43</v>
      </c>
      <c r="O168" s="56"/>
      <c r="P168" s="56"/>
      <c r="Q168" s="56"/>
      <c r="R168" s="56"/>
      <c r="S168" s="56"/>
      <c r="T168" s="57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T168" s="14" t="s">
        <v>265</v>
      </c>
      <c r="AU168" s="14" t="s">
        <v>84</v>
      </c>
      <c r="AY168" s="14" t="s">
        <v>265</v>
      </c>
      <c r="BE168" s="99">
        <f t="shared" si="16"/>
        <v>0</v>
      </c>
      <c r="BF168" s="99">
        <f t="shared" si="17"/>
        <v>0</v>
      </c>
      <c r="BG168" s="99">
        <f t="shared" si="18"/>
        <v>0</v>
      </c>
      <c r="BH168" s="99">
        <f t="shared" si="19"/>
        <v>0</v>
      </c>
      <c r="BI168" s="99">
        <f t="shared" si="20"/>
        <v>0</v>
      </c>
      <c r="BJ168" s="14" t="s">
        <v>90</v>
      </c>
      <c r="BK168" s="99">
        <f t="shared" si="21"/>
        <v>0</v>
      </c>
    </row>
    <row r="169" spans="1:63" s="2" customFormat="1" ht="16.350000000000001" customHeight="1">
      <c r="A169" s="245"/>
      <c r="B169" s="27"/>
      <c r="C169" s="216" t="s">
        <v>1</v>
      </c>
      <c r="D169" s="216" t="s">
        <v>182</v>
      </c>
      <c r="E169" s="217" t="s">
        <v>1</v>
      </c>
      <c r="F169" s="218" t="s">
        <v>1</v>
      </c>
      <c r="G169" s="219" t="s">
        <v>1</v>
      </c>
      <c r="H169" s="220"/>
      <c r="I169" s="221"/>
      <c r="J169" s="222">
        <f t="shared" si="15"/>
        <v>0</v>
      </c>
      <c r="K169" s="197"/>
      <c r="L169" s="28"/>
      <c r="M169" s="223" t="s">
        <v>1</v>
      </c>
      <c r="N169" s="224" t="s">
        <v>43</v>
      </c>
      <c r="O169" s="56"/>
      <c r="P169" s="56"/>
      <c r="Q169" s="56"/>
      <c r="R169" s="56"/>
      <c r="S169" s="56"/>
      <c r="T169" s="57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T169" s="14" t="s">
        <v>265</v>
      </c>
      <c r="AU169" s="14" t="s">
        <v>84</v>
      </c>
      <c r="AY169" s="14" t="s">
        <v>265</v>
      </c>
      <c r="BE169" s="99">
        <f t="shared" si="16"/>
        <v>0</v>
      </c>
      <c r="BF169" s="99">
        <f t="shared" si="17"/>
        <v>0</v>
      </c>
      <c r="BG169" s="99">
        <f t="shared" si="18"/>
        <v>0</v>
      </c>
      <c r="BH169" s="99">
        <f t="shared" si="19"/>
        <v>0</v>
      </c>
      <c r="BI169" s="99">
        <f t="shared" si="20"/>
        <v>0</v>
      </c>
      <c r="BJ169" s="14" t="s">
        <v>90</v>
      </c>
      <c r="BK169" s="99">
        <f t="shared" si="21"/>
        <v>0</v>
      </c>
    </row>
    <row r="170" spans="1:63" s="2" customFormat="1" ht="16.350000000000001" customHeight="1">
      <c r="A170" s="245"/>
      <c r="B170" s="27"/>
      <c r="C170" s="216" t="s">
        <v>1</v>
      </c>
      <c r="D170" s="216" t="s">
        <v>182</v>
      </c>
      <c r="E170" s="217" t="s">
        <v>1</v>
      </c>
      <c r="F170" s="218" t="s">
        <v>1</v>
      </c>
      <c r="G170" s="219" t="s">
        <v>1</v>
      </c>
      <c r="H170" s="220"/>
      <c r="I170" s="221"/>
      <c r="J170" s="222">
        <f t="shared" si="15"/>
        <v>0</v>
      </c>
      <c r="K170" s="197"/>
      <c r="L170" s="28"/>
      <c r="M170" s="223" t="s">
        <v>1</v>
      </c>
      <c r="N170" s="224" t="s">
        <v>43</v>
      </c>
      <c r="O170" s="56"/>
      <c r="P170" s="56"/>
      <c r="Q170" s="56"/>
      <c r="R170" s="56"/>
      <c r="S170" s="56"/>
      <c r="T170" s="57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T170" s="14" t="s">
        <v>265</v>
      </c>
      <c r="AU170" s="14" t="s">
        <v>84</v>
      </c>
      <c r="AY170" s="14" t="s">
        <v>265</v>
      </c>
      <c r="BE170" s="99">
        <f t="shared" si="16"/>
        <v>0</v>
      </c>
      <c r="BF170" s="99">
        <f t="shared" si="17"/>
        <v>0</v>
      </c>
      <c r="BG170" s="99">
        <f t="shared" si="18"/>
        <v>0</v>
      </c>
      <c r="BH170" s="99">
        <f t="shared" si="19"/>
        <v>0</v>
      </c>
      <c r="BI170" s="99">
        <f t="shared" si="20"/>
        <v>0</v>
      </c>
      <c r="BJ170" s="14" t="s">
        <v>90</v>
      </c>
      <c r="BK170" s="99">
        <f t="shared" si="21"/>
        <v>0</v>
      </c>
    </row>
    <row r="171" spans="1:63" s="2" customFormat="1" ht="16.350000000000001" customHeight="1">
      <c r="A171" s="245"/>
      <c r="B171" s="27"/>
      <c r="C171" s="216" t="s">
        <v>1</v>
      </c>
      <c r="D171" s="216" t="s">
        <v>182</v>
      </c>
      <c r="E171" s="217" t="s">
        <v>1</v>
      </c>
      <c r="F171" s="218" t="s">
        <v>1</v>
      </c>
      <c r="G171" s="219" t="s">
        <v>1</v>
      </c>
      <c r="H171" s="220"/>
      <c r="I171" s="221"/>
      <c r="J171" s="222">
        <f t="shared" si="15"/>
        <v>0</v>
      </c>
      <c r="K171" s="197"/>
      <c r="L171" s="28"/>
      <c r="M171" s="223" t="s">
        <v>1</v>
      </c>
      <c r="N171" s="224" t="s">
        <v>43</v>
      </c>
      <c r="O171" s="56"/>
      <c r="P171" s="56"/>
      <c r="Q171" s="56"/>
      <c r="R171" s="56"/>
      <c r="S171" s="56"/>
      <c r="T171" s="57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T171" s="14" t="s">
        <v>265</v>
      </c>
      <c r="AU171" s="14" t="s">
        <v>84</v>
      </c>
      <c r="AY171" s="14" t="s">
        <v>265</v>
      </c>
      <c r="BE171" s="99">
        <f t="shared" si="16"/>
        <v>0</v>
      </c>
      <c r="BF171" s="99">
        <f t="shared" si="17"/>
        <v>0</v>
      </c>
      <c r="BG171" s="99">
        <f t="shared" si="18"/>
        <v>0</v>
      </c>
      <c r="BH171" s="99">
        <f t="shared" si="19"/>
        <v>0</v>
      </c>
      <c r="BI171" s="99">
        <f t="shared" si="20"/>
        <v>0</v>
      </c>
      <c r="BJ171" s="14" t="s">
        <v>90</v>
      </c>
      <c r="BK171" s="99">
        <f t="shared" si="21"/>
        <v>0</v>
      </c>
    </row>
    <row r="172" spans="1:63" s="2" customFormat="1" ht="16.350000000000001" customHeight="1">
      <c r="A172" s="245"/>
      <c r="B172" s="27"/>
      <c r="C172" s="216" t="s">
        <v>1</v>
      </c>
      <c r="D172" s="216" t="s">
        <v>182</v>
      </c>
      <c r="E172" s="217" t="s">
        <v>1</v>
      </c>
      <c r="F172" s="218" t="s">
        <v>1</v>
      </c>
      <c r="G172" s="219" t="s">
        <v>1</v>
      </c>
      <c r="H172" s="220"/>
      <c r="I172" s="221"/>
      <c r="J172" s="222">
        <f t="shared" si="15"/>
        <v>0</v>
      </c>
      <c r="K172" s="197"/>
      <c r="L172" s="28"/>
      <c r="M172" s="223" t="s">
        <v>1</v>
      </c>
      <c r="N172" s="224" t="s">
        <v>43</v>
      </c>
      <c r="O172" s="56"/>
      <c r="P172" s="56"/>
      <c r="Q172" s="56"/>
      <c r="R172" s="56"/>
      <c r="S172" s="56"/>
      <c r="T172" s="57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T172" s="14" t="s">
        <v>265</v>
      </c>
      <c r="AU172" s="14" t="s">
        <v>84</v>
      </c>
      <c r="AY172" s="14" t="s">
        <v>265</v>
      </c>
      <c r="BE172" s="99">
        <f t="shared" si="16"/>
        <v>0</v>
      </c>
      <c r="BF172" s="99">
        <f t="shared" si="17"/>
        <v>0</v>
      </c>
      <c r="BG172" s="99">
        <f t="shared" si="18"/>
        <v>0</v>
      </c>
      <c r="BH172" s="99">
        <f t="shared" si="19"/>
        <v>0</v>
      </c>
      <c r="BI172" s="99">
        <f t="shared" si="20"/>
        <v>0</v>
      </c>
      <c r="BJ172" s="14" t="s">
        <v>90</v>
      </c>
      <c r="BK172" s="99">
        <f t="shared" si="21"/>
        <v>0</v>
      </c>
    </row>
    <row r="173" spans="1:63" s="2" customFormat="1" ht="16.350000000000001" customHeight="1">
      <c r="A173" s="245"/>
      <c r="B173" s="27"/>
      <c r="C173" s="216" t="s">
        <v>1</v>
      </c>
      <c r="D173" s="216" t="s">
        <v>182</v>
      </c>
      <c r="E173" s="217" t="s">
        <v>1</v>
      </c>
      <c r="F173" s="218" t="s">
        <v>1</v>
      </c>
      <c r="G173" s="219" t="s">
        <v>1</v>
      </c>
      <c r="H173" s="220"/>
      <c r="I173" s="221"/>
      <c r="J173" s="222">
        <f t="shared" si="15"/>
        <v>0</v>
      </c>
      <c r="K173" s="197"/>
      <c r="L173" s="28"/>
      <c r="M173" s="223" t="s">
        <v>1</v>
      </c>
      <c r="N173" s="224" t="s">
        <v>43</v>
      </c>
      <c r="O173" s="56"/>
      <c r="P173" s="56"/>
      <c r="Q173" s="56"/>
      <c r="R173" s="56"/>
      <c r="S173" s="56"/>
      <c r="T173" s="57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T173" s="14" t="s">
        <v>265</v>
      </c>
      <c r="AU173" s="14" t="s">
        <v>84</v>
      </c>
      <c r="AY173" s="14" t="s">
        <v>265</v>
      </c>
      <c r="BE173" s="99">
        <f t="shared" si="16"/>
        <v>0</v>
      </c>
      <c r="BF173" s="99">
        <f t="shared" si="17"/>
        <v>0</v>
      </c>
      <c r="BG173" s="99">
        <f t="shared" si="18"/>
        <v>0</v>
      </c>
      <c r="BH173" s="99">
        <f t="shared" si="19"/>
        <v>0</v>
      </c>
      <c r="BI173" s="99">
        <f t="shared" si="20"/>
        <v>0</v>
      </c>
      <c r="BJ173" s="14" t="s">
        <v>90</v>
      </c>
      <c r="BK173" s="99">
        <f t="shared" si="21"/>
        <v>0</v>
      </c>
    </row>
    <row r="174" spans="1:63" s="2" customFormat="1" ht="16.350000000000001" customHeight="1">
      <c r="A174" s="245"/>
      <c r="B174" s="27"/>
      <c r="C174" s="216" t="s">
        <v>1</v>
      </c>
      <c r="D174" s="216" t="s">
        <v>182</v>
      </c>
      <c r="E174" s="217" t="s">
        <v>1</v>
      </c>
      <c r="F174" s="218" t="s">
        <v>1</v>
      </c>
      <c r="G174" s="219" t="s">
        <v>1</v>
      </c>
      <c r="H174" s="220"/>
      <c r="I174" s="221"/>
      <c r="J174" s="222">
        <f t="shared" si="15"/>
        <v>0</v>
      </c>
      <c r="K174" s="197"/>
      <c r="L174" s="28"/>
      <c r="M174" s="223" t="s">
        <v>1</v>
      </c>
      <c r="N174" s="224" t="s">
        <v>43</v>
      </c>
      <c r="O174" s="56"/>
      <c r="P174" s="56"/>
      <c r="Q174" s="56"/>
      <c r="R174" s="56"/>
      <c r="S174" s="56"/>
      <c r="T174" s="57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T174" s="14" t="s">
        <v>265</v>
      </c>
      <c r="AU174" s="14" t="s">
        <v>84</v>
      </c>
      <c r="AY174" s="14" t="s">
        <v>265</v>
      </c>
      <c r="BE174" s="99">
        <f t="shared" si="16"/>
        <v>0</v>
      </c>
      <c r="BF174" s="99">
        <f t="shared" si="17"/>
        <v>0</v>
      </c>
      <c r="BG174" s="99">
        <f t="shared" si="18"/>
        <v>0</v>
      </c>
      <c r="BH174" s="99">
        <f t="shared" si="19"/>
        <v>0</v>
      </c>
      <c r="BI174" s="99">
        <f t="shared" si="20"/>
        <v>0</v>
      </c>
      <c r="BJ174" s="14" t="s">
        <v>90</v>
      </c>
      <c r="BK174" s="99">
        <f t="shared" si="21"/>
        <v>0</v>
      </c>
    </row>
    <row r="175" spans="1:63" s="2" customFormat="1" ht="16.350000000000001" customHeight="1">
      <c r="A175" s="245"/>
      <c r="B175" s="27"/>
      <c r="C175" s="216" t="s">
        <v>1</v>
      </c>
      <c r="D175" s="216" t="s">
        <v>182</v>
      </c>
      <c r="E175" s="217" t="s">
        <v>1</v>
      </c>
      <c r="F175" s="218" t="s">
        <v>1</v>
      </c>
      <c r="G175" s="219" t="s">
        <v>1</v>
      </c>
      <c r="H175" s="220"/>
      <c r="I175" s="221"/>
      <c r="J175" s="222">
        <f t="shared" si="15"/>
        <v>0</v>
      </c>
      <c r="K175" s="197"/>
      <c r="L175" s="28"/>
      <c r="M175" s="223" t="s">
        <v>1</v>
      </c>
      <c r="N175" s="224" t="s">
        <v>43</v>
      </c>
      <c r="O175" s="56"/>
      <c r="P175" s="56"/>
      <c r="Q175" s="56"/>
      <c r="R175" s="56"/>
      <c r="S175" s="56"/>
      <c r="T175" s="57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T175" s="14" t="s">
        <v>265</v>
      </c>
      <c r="AU175" s="14" t="s">
        <v>84</v>
      </c>
      <c r="AY175" s="14" t="s">
        <v>265</v>
      </c>
      <c r="BE175" s="99">
        <f t="shared" si="16"/>
        <v>0</v>
      </c>
      <c r="BF175" s="99">
        <f t="shared" si="17"/>
        <v>0</v>
      </c>
      <c r="BG175" s="99">
        <f t="shared" si="18"/>
        <v>0</v>
      </c>
      <c r="BH175" s="99">
        <f t="shared" si="19"/>
        <v>0</v>
      </c>
      <c r="BI175" s="99">
        <f t="shared" si="20"/>
        <v>0</v>
      </c>
      <c r="BJ175" s="14" t="s">
        <v>90</v>
      </c>
      <c r="BK175" s="99">
        <f t="shared" si="21"/>
        <v>0</v>
      </c>
    </row>
    <row r="176" spans="1:63" s="2" customFormat="1" ht="16.350000000000001" customHeight="1">
      <c r="A176" s="245"/>
      <c r="B176" s="27"/>
      <c r="C176" s="216" t="s">
        <v>1</v>
      </c>
      <c r="D176" s="216" t="s">
        <v>182</v>
      </c>
      <c r="E176" s="217" t="s">
        <v>1</v>
      </c>
      <c r="F176" s="218" t="s">
        <v>1</v>
      </c>
      <c r="G176" s="219" t="s">
        <v>1</v>
      </c>
      <c r="H176" s="220"/>
      <c r="I176" s="221"/>
      <c r="J176" s="222">
        <f t="shared" si="15"/>
        <v>0</v>
      </c>
      <c r="K176" s="197"/>
      <c r="L176" s="28"/>
      <c r="M176" s="223" t="s">
        <v>1</v>
      </c>
      <c r="N176" s="224" t="s">
        <v>43</v>
      </c>
      <c r="O176" s="56"/>
      <c r="P176" s="56"/>
      <c r="Q176" s="56"/>
      <c r="R176" s="56"/>
      <c r="S176" s="56"/>
      <c r="T176" s="57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T176" s="14" t="s">
        <v>265</v>
      </c>
      <c r="AU176" s="14" t="s">
        <v>84</v>
      </c>
      <c r="AY176" s="14" t="s">
        <v>265</v>
      </c>
      <c r="BE176" s="99">
        <f t="shared" si="16"/>
        <v>0</v>
      </c>
      <c r="BF176" s="99">
        <f t="shared" si="17"/>
        <v>0</v>
      </c>
      <c r="BG176" s="99">
        <f t="shared" si="18"/>
        <v>0</v>
      </c>
      <c r="BH176" s="99">
        <f t="shared" si="19"/>
        <v>0</v>
      </c>
      <c r="BI176" s="99">
        <f t="shared" si="20"/>
        <v>0</v>
      </c>
      <c r="BJ176" s="14" t="s">
        <v>90</v>
      </c>
      <c r="BK176" s="99">
        <f t="shared" si="21"/>
        <v>0</v>
      </c>
    </row>
    <row r="177" spans="1:63" s="2" customFormat="1" ht="16.350000000000001" customHeight="1">
      <c r="A177" s="245"/>
      <c r="B177" s="27"/>
      <c r="C177" s="216" t="s">
        <v>1</v>
      </c>
      <c r="D177" s="216" t="s">
        <v>182</v>
      </c>
      <c r="E177" s="217" t="s">
        <v>1</v>
      </c>
      <c r="F177" s="218" t="s">
        <v>1</v>
      </c>
      <c r="G177" s="219" t="s">
        <v>1</v>
      </c>
      <c r="H177" s="220"/>
      <c r="I177" s="221"/>
      <c r="J177" s="222">
        <f t="shared" si="15"/>
        <v>0</v>
      </c>
      <c r="K177" s="197"/>
      <c r="L177" s="28"/>
      <c r="M177" s="223" t="s">
        <v>1</v>
      </c>
      <c r="N177" s="224" t="s">
        <v>43</v>
      </c>
      <c r="O177" s="56"/>
      <c r="P177" s="56"/>
      <c r="Q177" s="56"/>
      <c r="R177" s="56"/>
      <c r="S177" s="56"/>
      <c r="T177" s="57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T177" s="14" t="s">
        <v>265</v>
      </c>
      <c r="AU177" s="14" t="s">
        <v>84</v>
      </c>
      <c r="AY177" s="14" t="s">
        <v>265</v>
      </c>
      <c r="BE177" s="99">
        <f t="shared" si="16"/>
        <v>0</v>
      </c>
      <c r="BF177" s="99">
        <f t="shared" si="17"/>
        <v>0</v>
      </c>
      <c r="BG177" s="99">
        <f t="shared" si="18"/>
        <v>0</v>
      </c>
      <c r="BH177" s="99">
        <f t="shared" si="19"/>
        <v>0</v>
      </c>
      <c r="BI177" s="99">
        <f t="shared" si="20"/>
        <v>0</v>
      </c>
      <c r="BJ177" s="14" t="s">
        <v>90</v>
      </c>
      <c r="BK177" s="99">
        <f t="shared" si="21"/>
        <v>0</v>
      </c>
    </row>
    <row r="178" spans="1:63" s="2" customFormat="1" ht="16.350000000000001" customHeight="1">
      <c r="A178" s="245"/>
      <c r="B178" s="27"/>
      <c r="C178" s="216" t="s">
        <v>1</v>
      </c>
      <c r="D178" s="216" t="s">
        <v>182</v>
      </c>
      <c r="E178" s="217" t="s">
        <v>1</v>
      </c>
      <c r="F178" s="218" t="s">
        <v>1</v>
      </c>
      <c r="G178" s="219" t="s">
        <v>1</v>
      </c>
      <c r="H178" s="220"/>
      <c r="I178" s="221"/>
      <c r="J178" s="222">
        <f t="shared" si="15"/>
        <v>0</v>
      </c>
      <c r="K178" s="197"/>
      <c r="L178" s="28"/>
      <c r="M178" s="223" t="s">
        <v>1</v>
      </c>
      <c r="N178" s="224" t="s">
        <v>43</v>
      </c>
      <c r="O178" s="56"/>
      <c r="P178" s="56"/>
      <c r="Q178" s="56"/>
      <c r="R178" s="56"/>
      <c r="S178" s="56"/>
      <c r="T178" s="57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T178" s="14" t="s">
        <v>265</v>
      </c>
      <c r="AU178" s="14" t="s">
        <v>84</v>
      </c>
      <c r="AY178" s="14" t="s">
        <v>265</v>
      </c>
      <c r="BE178" s="99">
        <f t="shared" si="16"/>
        <v>0</v>
      </c>
      <c r="BF178" s="99">
        <f t="shared" si="17"/>
        <v>0</v>
      </c>
      <c r="BG178" s="99">
        <f t="shared" si="18"/>
        <v>0</v>
      </c>
      <c r="BH178" s="99">
        <f t="shared" si="19"/>
        <v>0</v>
      </c>
      <c r="BI178" s="99">
        <f t="shared" si="20"/>
        <v>0</v>
      </c>
      <c r="BJ178" s="14" t="s">
        <v>90</v>
      </c>
      <c r="BK178" s="99">
        <f t="shared" si="21"/>
        <v>0</v>
      </c>
    </row>
    <row r="179" spans="1:63" s="2" customFormat="1" ht="16.350000000000001" customHeight="1">
      <c r="A179" s="245"/>
      <c r="B179" s="27"/>
      <c r="C179" s="216" t="s">
        <v>1</v>
      </c>
      <c r="D179" s="216" t="s">
        <v>182</v>
      </c>
      <c r="E179" s="217" t="s">
        <v>1</v>
      </c>
      <c r="F179" s="218" t="s">
        <v>1</v>
      </c>
      <c r="G179" s="219" t="s">
        <v>1</v>
      </c>
      <c r="H179" s="220"/>
      <c r="I179" s="221"/>
      <c r="J179" s="222">
        <f t="shared" si="15"/>
        <v>0</v>
      </c>
      <c r="K179" s="197"/>
      <c r="L179" s="28"/>
      <c r="M179" s="223" t="s">
        <v>1</v>
      </c>
      <c r="N179" s="224" t="s">
        <v>43</v>
      </c>
      <c r="O179" s="56"/>
      <c r="P179" s="56"/>
      <c r="Q179" s="56"/>
      <c r="R179" s="56"/>
      <c r="S179" s="56"/>
      <c r="T179" s="57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T179" s="14" t="s">
        <v>265</v>
      </c>
      <c r="AU179" s="14" t="s">
        <v>84</v>
      </c>
      <c r="AY179" s="14" t="s">
        <v>265</v>
      </c>
      <c r="BE179" s="99">
        <f t="shared" si="16"/>
        <v>0</v>
      </c>
      <c r="BF179" s="99">
        <f t="shared" si="17"/>
        <v>0</v>
      </c>
      <c r="BG179" s="99">
        <f t="shared" si="18"/>
        <v>0</v>
      </c>
      <c r="BH179" s="99">
        <f t="shared" si="19"/>
        <v>0</v>
      </c>
      <c r="BI179" s="99">
        <f t="shared" si="20"/>
        <v>0</v>
      </c>
      <c r="BJ179" s="14" t="s">
        <v>90</v>
      </c>
      <c r="BK179" s="99">
        <f t="shared" si="21"/>
        <v>0</v>
      </c>
    </row>
    <row r="180" spans="1:63" s="2" customFormat="1" ht="16.350000000000001" customHeight="1">
      <c r="A180" s="245"/>
      <c r="B180" s="27"/>
      <c r="C180" s="216" t="s">
        <v>1</v>
      </c>
      <c r="D180" s="216" t="s">
        <v>182</v>
      </c>
      <c r="E180" s="217" t="s">
        <v>1</v>
      </c>
      <c r="F180" s="218" t="s">
        <v>1</v>
      </c>
      <c r="G180" s="219" t="s">
        <v>1</v>
      </c>
      <c r="H180" s="220"/>
      <c r="I180" s="221"/>
      <c r="J180" s="222">
        <f t="shared" si="15"/>
        <v>0</v>
      </c>
      <c r="K180" s="197"/>
      <c r="L180" s="28"/>
      <c r="M180" s="223" t="s">
        <v>1</v>
      </c>
      <c r="N180" s="224" t="s">
        <v>43</v>
      </c>
      <c r="O180" s="56"/>
      <c r="P180" s="56"/>
      <c r="Q180" s="56"/>
      <c r="R180" s="56"/>
      <c r="S180" s="56"/>
      <c r="T180" s="57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T180" s="14" t="s">
        <v>265</v>
      </c>
      <c r="AU180" s="14" t="s">
        <v>84</v>
      </c>
      <c r="AY180" s="14" t="s">
        <v>265</v>
      </c>
      <c r="BE180" s="99">
        <f t="shared" si="16"/>
        <v>0</v>
      </c>
      <c r="BF180" s="99">
        <f t="shared" si="17"/>
        <v>0</v>
      </c>
      <c r="BG180" s="99">
        <f t="shared" si="18"/>
        <v>0</v>
      </c>
      <c r="BH180" s="99">
        <f t="shared" si="19"/>
        <v>0</v>
      </c>
      <c r="BI180" s="99">
        <f t="shared" si="20"/>
        <v>0</v>
      </c>
      <c r="BJ180" s="14" t="s">
        <v>90</v>
      </c>
      <c r="BK180" s="99">
        <f t="shared" si="21"/>
        <v>0</v>
      </c>
    </row>
    <row r="181" spans="1:63" s="2" customFormat="1" ht="16.350000000000001" customHeight="1">
      <c r="A181" s="245"/>
      <c r="B181" s="27"/>
      <c r="C181" s="216" t="s">
        <v>1</v>
      </c>
      <c r="D181" s="216" t="s">
        <v>182</v>
      </c>
      <c r="E181" s="217" t="s">
        <v>1</v>
      </c>
      <c r="F181" s="218" t="s">
        <v>1</v>
      </c>
      <c r="G181" s="219" t="s">
        <v>1</v>
      </c>
      <c r="H181" s="220"/>
      <c r="I181" s="221"/>
      <c r="J181" s="222">
        <f t="shared" si="15"/>
        <v>0</v>
      </c>
      <c r="K181" s="197"/>
      <c r="L181" s="28"/>
      <c r="M181" s="223" t="s">
        <v>1</v>
      </c>
      <c r="N181" s="224" t="s">
        <v>43</v>
      </c>
      <c r="O181" s="225"/>
      <c r="P181" s="225"/>
      <c r="Q181" s="225"/>
      <c r="R181" s="225"/>
      <c r="S181" s="225"/>
      <c r="T181" s="226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T181" s="14" t="s">
        <v>265</v>
      </c>
      <c r="AU181" s="14" t="s">
        <v>84</v>
      </c>
      <c r="AY181" s="14" t="s">
        <v>265</v>
      </c>
      <c r="BE181" s="99">
        <f t="shared" si="16"/>
        <v>0</v>
      </c>
      <c r="BF181" s="99">
        <f t="shared" si="17"/>
        <v>0</v>
      </c>
      <c r="BG181" s="99">
        <f t="shared" si="18"/>
        <v>0</v>
      </c>
      <c r="BH181" s="99">
        <f t="shared" si="19"/>
        <v>0</v>
      </c>
      <c r="BI181" s="99">
        <f t="shared" si="20"/>
        <v>0</v>
      </c>
      <c r="BJ181" s="14" t="s">
        <v>90</v>
      </c>
      <c r="BK181" s="99">
        <f t="shared" si="21"/>
        <v>0</v>
      </c>
    </row>
    <row r="182" spans="1:63" s="2" customFormat="1" ht="6.95" customHeight="1">
      <c r="A182" s="245"/>
      <c r="B182" s="42"/>
      <c r="C182" s="43"/>
      <c r="D182" s="43"/>
      <c r="E182" s="43"/>
      <c r="F182" s="43"/>
      <c r="G182" s="43"/>
      <c r="H182" s="43"/>
      <c r="I182" s="43"/>
      <c r="J182" s="43"/>
      <c r="K182" s="43"/>
      <c r="L182" s="28"/>
      <c r="M182" s="245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</row>
  </sheetData>
  <sheetProtection algorithmName="SHA-512" hashValue="P3o+iVPpFjal3JYcyL+gGaZHbAtfVb211AUGWbgAW2vu6KyTSm/lMCvENZKG8xTOrcJQ/3161M38zYDXQIw3Zg==" saltValue="B0uNhSx2YI9LzyBe17mOuSOreF7xaXTl+IUPAolIpz85bHg0vjme/fst1okqB69LxU1NOM9A+byiksNRM/PliA==" spinCount="100000" sheet="1" objects="1" scenarios="1" formatColumns="0" formatRows="0" autoFilter="0"/>
  <autoFilter ref="C136:K181" xr:uid="{00000000-0009-0000-0000-000001000000}"/>
  <mergeCells count="17">
    <mergeCell ref="E11:H11"/>
    <mergeCell ref="E20:H20"/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</mergeCells>
  <dataValidations count="2">
    <dataValidation type="list" allowBlank="1" showInputMessage="1" showErrorMessage="1" error="Povolené sú hodnoty K, M." sqref="D162:D182" xr:uid="{00000000-0002-0000-0100-000000000000}">
      <formula1>"K, M"</formula1>
    </dataValidation>
    <dataValidation type="list" allowBlank="1" showInputMessage="1" showErrorMessage="1" error="Povolené sú hodnoty základná, znížená, nulová." sqref="N162:N182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93"/>
  <sheetViews>
    <sheetView showGridLines="0" topLeftCell="A174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4" t="s">
        <v>94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7"/>
      <c r="AT3" s="14" t="s">
        <v>77</v>
      </c>
    </row>
    <row r="4" spans="1:46" s="1" customFormat="1" ht="24.95" customHeight="1">
      <c r="B4" s="17"/>
      <c r="D4" s="106" t="s">
        <v>138</v>
      </c>
      <c r="L4" s="17"/>
      <c r="M4" s="107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4" t="s">
        <v>15</v>
      </c>
      <c r="L6" s="17"/>
    </row>
    <row r="7" spans="1:46" s="1" customFormat="1" ht="16.5" customHeight="1">
      <c r="B7" s="17"/>
      <c r="E7" s="304" t="str">
        <f>'Rekapitulácia stavby'!K6</f>
        <v>Park Dunajská - Bratislava ( rev. 1 )</v>
      </c>
      <c r="F7" s="305"/>
      <c r="G7" s="305"/>
      <c r="H7" s="305"/>
      <c r="L7" s="17"/>
    </row>
    <row r="8" spans="1:46" s="1" customFormat="1" ht="12" customHeight="1">
      <c r="B8" s="17"/>
      <c r="D8" s="244" t="s">
        <v>139</v>
      </c>
      <c r="L8" s="17"/>
    </row>
    <row r="9" spans="1:46" s="2" customFormat="1" ht="16.5" customHeight="1">
      <c r="A9" s="245"/>
      <c r="B9" s="28"/>
      <c r="C9" s="245"/>
      <c r="D9" s="245"/>
      <c r="E9" s="304" t="s">
        <v>140</v>
      </c>
      <c r="F9" s="306"/>
      <c r="G9" s="306"/>
      <c r="H9" s="306"/>
      <c r="I9" s="245"/>
      <c r="J9" s="245"/>
      <c r="K9" s="245"/>
      <c r="L9" s="39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</row>
    <row r="10" spans="1:46" s="2" customFormat="1" ht="12" customHeight="1">
      <c r="A10" s="245"/>
      <c r="B10" s="28"/>
      <c r="C10" s="245"/>
      <c r="D10" s="244" t="s">
        <v>141</v>
      </c>
      <c r="E10" s="245"/>
      <c r="F10" s="245"/>
      <c r="G10" s="245"/>
      <c r="H10" s="245"/>
      <c r="I10" s="245"/>
      <c r="J10" s="245"/>
      <c r="K10" s="245"/>
      <c r="L10" s="39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</row>
    <row r="11" spans="1:46" s="2" customFormat="1" ht="16.5" customHeight="1">
      <c r="A11" s="245"/>
      <c r="B11" s="28"/>
      <c r="C11" s="245"/>
      <c r="D11" s="245"/>
      <c r="E11" s="307" t="s">
        <v>266</v>
      </c>
      <c r="F11" s="306"/>
      <c r="G11" s="306"/>
      <c r="H11" s="306"/>
      <c r="I11" s="245"/>
      <c r="J11" s="245"/>
      <c r="K11" s="245"/>
      <c r="L11" s="39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</row>
    <row r="12" spans="1:46" s="2" customFormat="1">
      <c r="A12" s="245"/>
      <c r="B12" s="28"/>
      <c r="C12" s="245"/>
      <c r="D12" s="245"/>
      <c r="E12" s="245"/>
      <c r="F12" s="245"/>
      <c r="G12" s="245"/>
      <c r="H12" s="245"/>
      <c r="I12" s="245"/>
      <c r="J12" s="245"/>
      <c r="K12" s="245"/>
      <c r="L12" s="39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</row>
    <row r="13" spans="1:46" s="2" customFormat="1" ht="12" customHeight="1">
      <c r="A13" s="245"/>
      <c r="B13" s="28"/>
      <c r="C13" s="245"/>
      <c r="D13" s="244" t="s">
        <v>17</v>
      </c>
      <c r="E13" s="245"/>
      <c r="F13" s="247" t="s">
        <v>1</v>
      </c>
      <c r="G13" s="245"/>
      <c r="H13" s="245"/>
      <c r="I13" s="244" t="s">
        <v>18</v>
      </c>
      <c r="J13" s="247" t="s">
        <v>1</v>
      </c>
      <c r="K13" s="245"/>
      <c r="L13" s="39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</row>
    <row r="14" spans="1:46" s="2" customFormat="1" ht="12" customHeight="1">
      <c r="A14" s="245"/>
      <c r="B14" s="28"/>
      <c r="C14" s="245"/>
      <c r="D14" s="244" t="s">
        <v>19</v>
      </c>
      <c r="E14" s="245"/>
      <c r="F14" s="247" t="s">
        <v>20</v>
      </c>
      <c r="G14" s="245"/>
      <c r="H14" s="245"/>
      <c r="I14" s="244" t="s">
        <v>21</v>
      </c>
      <c r="J14" s="108" t="str">
        <f>'Rekapitulácia stavby'!AN8</f>
        <v>8. 11. 2020</v>
      </c>
      <c r="K14" s="245"/>
      <c r="L14" s="39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</row>
    <row r="15" spans="1:46" s="2" customFormat="1" ht="10.9" customHeight="1">
      <c r="A15" s="245"/>
      <c r="B15" s="28"/>
      <c r="C15" s="245"/>
      <c r="D15" s="245"/>
      <c r="E15" s="245"/>
      <c r="F15" s="245"/>
      <c r="G15" s="245"/>
      <c r="H15" s="245"/>
      <c r="I15" s="245"/>
      <c r="J15" s="245"/>
      <c r="K15" s="245"/>
      <c r="L15" s="39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</row>
    <row r="16" spans="1:46" s="2" customFormat="1" ht="12" customHeight="1">
      <c r="A16" s="245"/>
      <c r="B16" s="28"/>
      <c r="C16" s="245"/>
      <c r="D16" s="244" t="s">
        <v>23</v>
      </c>
      <c r="E16" s="245"/>
      <c r="F16" s="245"/>
      <c r="G16" s="245"/>
      <c r="H16" s="245"/>
      <c r="I16" s="244" t="s">
        <v>24</v>
      </c>
      <c r="J16" s="247" t="s">
        <v>1</v>
      </c>
      <c r="K16" s="245"/>
      <c r="L16" s="39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</row>
    <row r="17" spans="1:31" s="2" customFormat="1" ht="18" customHeight="1">
      <c r="A17" s="245"/>
      <c r="B17" s="28"/>
      <c r="C17" s="245"/>
      <c r="D17" s="245"/>
      <c r="E17" s="247" t="s">
        <v>25</v>
      </c>
      <c r="F17" s="245"/>
      <c r="G17" s="245"/>
      <c r="H17" s="245"/>
      <c r="I17" s="244" t="s">
        <v>26</v>
      </c>
      <c r="J17" s="247" t="s">
        <v>1</v>
      </c>
      <c r="K17" s="245"/>
      <c r="L17" s="39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1" s="2" customFormat="1" ht="6.95" customHeight="1">
      <c r="A18" s="245"/>
      <c r="B18" s="28"/>
      <c r="C18" s="245"/>
      <c r="D18" s="245"/>
      <c r="E18" s="245"/>
      <c r="F18" s="245"/>
      <c r="G18" s="245"/>
      <c r="H18" s="245"/>
      <c r="I18" s="245"/>
      <c r="J18" s="245"/>
      <c r="K18" s="245"/>
      <c r="L18" s="39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</row>
    <row r="19" spans="1:31" s="2" customFormat="1" ht="12" customHeight="1">
      <c r="A19" s="245"/>
      <c r="B19" s="28"/>
      <c r="C19" s="245"/>
      <c r="D19" s="244" t="s">
        <v>27</v>
      </c>
      <c r="E19" s="245"/>
      <c r="F19" s="245"/>
      <c r="G19" s="245"/>
      <c r="H19" s="245"/>
      <c r="I19" s="244" t="s">
        <v>24</v>
      </c>
      <c r="J19" s="246" t="str">
        <f>'Rekapitulácia stavby'!AN13</f>
        <v>Vyplň údaj</v>
      </c>
      <c r="K19" s="245"/>
      <c r="L19" s="39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</row>
    <row r="20" spans="1:31" s="2" customFormat="1" ht="18" customHeight="1">
      <c r="A20" s="245"/>
      <c r="B20" s="28"/>
      <c r="C20" s="245"/>
      <c r="D20" s="245"/>
      <c r="E20" s="298" t="str">
        <f>'Rekapitulácia stavby'!E14</f>
        <v>Vyplň údaj</v>
      </c>
      <c r="F20" s="299"/>
      <c r="G20" s="299"/>
      <c r="H20" s="299"/>
      <c r="I20" s="244" t="s">
        <v>26</v>
      </c>
      <c r="J20" s="246" t="str">
        <f>'Rekapitulácia stavby'!AN14</f>
        <v>Vyplň údaj</v>
      </c>
      <c r="K20" s="245"/>
      <c r="L20" s="39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</row>
    <row r="21" spans="1:31" s="2" customFormat="1" ht="6.95" customHeight="1">
      <c r="A21" s="245"/>
      <c r="B21" s="28"/>
      <c r="C21" s="245"/>
      <c r="D21" s="245"/>
      <c r="E21" s="245"/>
      <c r="F21" s="245"/>
      <c r="G21" s="245"/>
      <c r="H21" s="245"/>
      <c r="I21" s="245"/>
      <c r="J21" s="245"/>
      <c r="K21" s="245"/>
      <c r="L21" s="39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</row>
    <row r="22" spans="1:31" s="2" customFormat="1" ht="12" customHeight="1">
      <c r="A22" s="245"/>
      <c r="B22" s="28"/>
      <c r="C22" s="245"/>
      <c r="D22" s="244" t="s">
        <v>29</v>
      </c>
      <c r="E22" s="245"/>
      <c r="F22" s="245"/>
      <c r="G22" s="245"/>
      <c r="H22" s="245"/>
      <c r="I22" s="244" t="s">
        <v>24</v>
      </c>
      <c r="J22" s="247" t="s">
        <v>1</v>
      </c>
      <c r="K22" s="245"/>
      <c r="L22" s="39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</row>
    <row r="23" spans="1:31" s="2" customFormat="1" ht="18" customHeight="1">
      <c r="A23" s="245"/>
      <c r="B23" s="28"/>
      <c r="C23" s="245"/>
      <c r="D23" s="245"/>
      <c r="E23" s="247" t="s">
        <v>30</v>
      </c>
      <c r="F23" s="245"/>
      <c r="G23" s="245"/>
      <c r="H23" s="245"/>
      <c r="I23" s="244" t="s">
        <v>26</v>
      </c>
      <c r="J23" s="247" t="s">
        <v>1</v>
      </c>
      <c r="K23" s="245"/>
      <c r="L23" s="39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</row>
    <row r="24" spans="1:31" s="2" customFormat="1" ht="6.95" customHeight="1">
      <c r="A24" s="245"/>
      <c r="B24" s="28"/>
      <c r="C24" s="245"/>
      <c r="D24" s="245"/>
      <c r="E24" s="245"/>
      <c r="F24" s="245"/>
      <c r="G24" s="245"/>
      <c r="H24" s="245"/>
      <c r="I24" s="245"/>
      <c r="J24" s="245"/>
      <c r="K24" s="245"/>
      <c r="L24" s="39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</row>
    <row r="25" spans="1:31" s="2" customFormat="1" ht="12" customHeight="1">
      <c r="A25" s="245"/>
      <c r="B25" s="28"/>
      <c r="C25" s="245"/>
      <c r="D25" s="244" t="s">
        <v>32</v>
      </c>
      <c r="E25" s="245"/>
      <c r="F25" s="245"/>
      <c r="G25" s="245"/>
      <c r="H25" s="245"/>
      <c r="I25" s="244" t="s">
        <v>24</v>
      </c>
      <c r="J25" s="247" t="s">
        <v>1</v>
      </c>
      <c r="K25" s="245"/>
      <c r="L25" s="39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</row>
    <row r="26" spans="1:31" s="2" customFormat="1" ht="18" customHeight="1">
      <c r="A26" s="245"/>
      <c r="B26" s="28"/>
      <c r="C26" s="245"/>
      <c r="D26" s="245"/>
      <c r="E26" s="247" t="s">
        <v>33</v>
      </c>
      <c r="F26" s="245"/>
      <c r="G26" s="245"/>
      <c r="H26" s="245"/>
      <c r="I26" s="244" t="s">
        <v>26</v>
      </c>
      <c r="J26" s="247" t="s">
        <v>1</v>
      </c>
      <c r="K26" s="245"/>
      <c r="L26" s="39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</row>
    <row r="27" spans="1:31" s="2" customFormat="1" ht="6.95" customHeight="1">
      <c r="A27" s="245"/>
      <c r="B27" s="28"/>
      <c r="C27" s="245"/>
      <c r="D27" s="245"/>
      <c r="E27" s="245"/>
      <c r="F27" s="245"/>
      <c r="G27" s="245"/>
      <c r="H27" s="245"/>
      <c r="I27" s="245"/>
      <c r="J27" s="245"/>
      <c r="K27" s="245"/>
      <c r="L27" s="39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</row>
    <row r="28" spans="1:31" s="2" customFormat="1" ht="12" customHeight="1">
      <c r="A28" s="245"/>
      <c r="B28" s="28"/>
      <c r="C28" s="245"/>
      <c r="D28" s="244" t="s">
        <v>34</v>
      </c>
      <c r="E28" s="245"/>
      <c r="F28" s="245"/>
      <c r="G28" s="245"/>
      <c r="H28" s="245"/>
      <c r="I28" s="245"/>
      <c r="J28" s="245"/>
      <c r="K28" s="245"/>
      <c r="L28" s="39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</row>
    <row r="29" spans="1:31" s="8" customFormat="1" ht="16.5" customHeight="1">
      <c r="A29" s="109"/>
      <c r="B29" s="110"/>
      <c r="C29" s="109"/>
      <c r="D29" s="109"/>
      <c r="E29" s="300" t="s">
        <v>1</v>
      </c>
      <c r="F29" s="300"/>
      <c r="G29" s="300"/>
      <c r="H29" s="300"/>
      <c r="I29" s="109"/>
      <c r="J29" s="109"/>
      <c r="K29" s="109"/>
      <c r="L29" s="111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</row>
    <row r="30" spans="1:31" s="2" customFormat="1" ht="6.95" customHeight="1">
      <c r="A30" s="245"/>
      <c r="B30" s="28"/>
      <c r="C30" s="245"/>
      <c r="D30" s="245"/>
      <c r="E30" s="245"/>
      <c r="F30" s="245"/>
      <c r="G30" s="245"/>
      <c r="H30" s="245"/>
      <c r="I30" s="245"/>
      <c r="J30" s="245"/>
      <c r="K30" s="245"/>
      <c r="L30" s="39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</row>
    <row r="31" spans="1:31" s="2" customFormat="1" ht="6.95" customHeight="1">
      <c r="A31" s="245"/>
      <c r="B31" s="28"/>
      <c r="C31" s="245"/>
      <c r="D31" s="112"/>
      <c r="E31" s="112"/>
      <c r="F31" s="112"/>
      <c r="G31" s="112"/>
      <c r="H31" s="112"/>
      <c r="I31" s="112"/>
      <c r="J31" s="112"/>
      <c r="K31" s="112"/>
      <c r="L31" s="39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</row>
    <row r="32" spans="1:31" s="2" customFormat="1" ht="14.45" customHeight="1">
      <c r="A32" s="245"/>
      <c r="B32" s="28"/>
      <c r="C32" s="245"/>
      <c r="D32" s="247" t="s">
        <v>143</v>
      </c>
      <c r="E32" s="245"/>
      <c r="F32" s="245"/>
      <c r="G32" s="245"/>
      <c r="H32" s="245"/>
      <c r="I32" s="245"/>
      <c r="J32" s="113">
        <f>J98</f>
        <v>0</v>
      </c>
      <c r="K32" s="245"/>
      <c r="L32" s="39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</row>
    <row r="33" spans="1:31" s="2" customFormat="1" ht="14.45" customHeight="1">
      <c r="A33" s="245"/>
      <c r="B33" s="28"/>
      <c r="C33" s="245"/>
      <c r="D33" s="114" t="s">
        <v>132</v>
      </c>
      <c r="E33" s="245"/>
      <c r="F33" s="245"/>
      <c r="G33" s="245"/>
      <c r="H33" s="245"/>
      <c r="I33" s="245"/>
      <c r="J33" s="113">
        <f>J110</f>
        <v>0</v>
      </c>
      <c r="K33" s="245"/>
      <c r="L33" s="39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</row>
    <row r="34" spans="1:31" s="2" customFormat="1" ht="25.35" customHeight="1">
      <c r="A34" s="245"/>
      <c r="B34" s="28"/>
      <c r="C34" s="245"/>
      <c r="D34" s="115" t="s">
        <v>37</v>
      </c>
      <c r="E34" s="245"/>
      <c r="F34" s="245"/>
      <c r="G34" s="245"/>
      <c r="H34" s="245"/>
      <c r="I34" s="245"/>
      <c r="J34" s="116">
        <f>ROUND(J32 + J33, 2)</f>
        <v>0</v>
      </c>
      <c r="K34" s="245"/>
      <c r="L34" s="39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</row>
    <row r="35" spans="1:31" s="2" customFormat="1" ht="6.95" customHeight="1">
      <c r="A35" s="245"/>
      <c r="B35" s="28"/>
      <c r="C35" s="245"/>
      <c r="D35" s="112"/>
      <c r="E35" s="112"/>
      <c r="F35" s="112"/>
      <c r="G35" s="112"/>
      <c r="H35" s="112"/>
      <c r="I35" s="112"/>
      <c r="J35" s="112"/>
      <c r="K35" s="112"/>
      <c r="L35" s="39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</row>
    <row r="36" spans="1:31" s="2" customFormat="1" ht="14.45" customHeight="1">
      <c r="A36" s="245"/>
      <c r="B36" s="28"/>
      <c r="C36" s="245"/>
      <c r="D36" s="245"/>
      <c r="E36" s="245"/>
      <c r="F36" s="117" t="s">
        <v>39</v>
      </c>
      <c r="G36" s="245"/>
      <c r="H36" s="245"/>
      <c r="I36" s="117" t="s">
        <v>38</v>
      </c>
      <c r="J36" s="117" t="s">
        <v>40</v>
      </c>
      <c r="K36" s="245"/>
      <c r="L36" s="39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</row>
    <row r="37" spans="1:31" s="2" customFormat="1" ht="14.45" customHeight="1">
      <c r="A37" s="245"/>
      <c r="B37" s="28"/>
      <c r="C37" s="245"/>
      <c r="D37" s="118" t="s">
        <v>41</v>
      </c>
      <c r="E37" s="244" t="s">
        <v>42</v>
      </c>
      <c r="F37" s="119">
        <f>ROUND((ROUND((SUM(BE110:BE117) + SUM(BE139:BE171)),  2) + SUM(BE173:BE192)), 2)</f>
        <v>0</v>
      </c>
      <c r="G37" s="245"/>
      <c r="H37" s="245"/>
      <c r="I37" s="120">
        <v>0.2</v>
      </c>
      <c r="J37" s="119">
        <f>ROUND((ROUND(((SUM(BE110:BE117) + SUM(BE139:BE171))*I37),  2) + (SUM(BE173:BE192)*I37)), 2)</f>
        <v>0</v>
      </c>
      <c r="K37" s="245"/>
      <c r="L37" s="39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</row>
    <row r="38" spans="1:31" s="2" customFormat="1" ht="14.45" customHeight="1">
      <c r="A38" s="245"/>
      <c r="B38" s="28"/>
      <c r="C38" s="245"/>
      <c r="D38" s="245"/>
      <c r="E38" s="244" t="s">
        <v>43</v>
      </c>
      <c r="F38" s="119">
        <f>ROUND((ROUND((SUM(BF110:BF117) + SUM(BF139:BF171)),  2) + SUM(BF173:BF192)), 2)</f>
        <v>0</v>
      </c>
      <c r="G38" s="245"/>
      <c r="H38" s="245"/>
      <c r="I38" s="120">
        <v>0.2</v>
      </c>
      <c r="J38" s="119">
        <f>ROUND((ROUND(((SUM(BF110:BF117) + SUM(BF139:BF171))*I38),  2) + (SUM(BF173:BF192)*I38)), 2)</f>
        <v>0</v>
      </c>
      <c r="K38" s="245"/>
      <c r="L38" s="39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</row>
    <row r="39" spans="1:31" s="2" customFormat="1" ht="14.45" hidden="1" customHeight="1">
      <c r="A39" s="245"/>
      <c r="B39" s="28"/>
      <c r="C39" s="245"/>
      <c r="D39" s="245"/>
      <c r="E39" s="244" t="s">
        <v>44</v>
      </c>
      <c r="F39" s="119">
        <f>ROUND((ROUND((SUM(BG110:BG117) + SUM(BG139:BG171)),  2) + SUM(BG173:BG192)), 2)</f>
        <v>0</v>
      </c>
      <c r="G39" s="245"/>
      <c r="H39" s="245"/>
      <c r="I39" s="120">
        <v>0.2</v>
      </c>
      <c r="J39" s="119">
        <f>0</f>
        <v>0</v>
      </c>
      <c r="K39" s="245"/>
      <c r="L39" s="39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</row>
    <row r="40" spans="1:31" s="2" customFormat="1" ht="14.45" hidden="1" customHeight="1">
      <c r="A40" s="245"/>
      <c r="B40" s="28"/>
      <c r="C40" s="245"/>
      <c r="D40" s="245"/>
      <c r="E40" s="244" t="s">
        <v>45</v>
      </c>
      <c r="F40" s="119">
        <f>ROUND((ROUND((SUM(BH110:BH117) + SUM(BH139:BH171)),  2) + SUM(BH173:BH192)), 2)</f>
        <v>0</v>
      </c>
      <c r="G40" s="245"/>
      <c r="H40" s="245"/>
      <c r="I40" s="120">
        <v>0.2</v>
      </c>
      <c r="J40" s="119">
        <f>0</f>
        <v>0</v>
      </c>
      <c r="K40" s="245"/>
      <c r="L40" s="39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</row>
    <row r="41" spans="1:31" s="2" customFormat="1" ht="14.45" hidden="1" customHeight="1">
      <c r="A41" s="245"/>
      <c r="B41" s="28"/>
      <c r="C41" s="245"/>
      <c r="D41" s="245"/>
      <c r="E41" s="244" t="s">
        <v>46</v>
      </c>
      <c r="F41" s="119">
        <f>ROUND((ROUND((SUM(BI110:BI117) + SUM(BI139:BI171)),  2) + SUM(BI173:BI192)), 2)</f>
        <v>0</v>
      </c>
      <c r="G41" s="245"/>
      <c r="H41" s="245"/>
      <c r="I41" s="120">
        <v>0</v>
      </c>
      <c r="J41" s="119">
        <f>0</f>
        <v>0</v>
      </c>
      <c r="K41" s="245"/>
      <c r="L41" s="39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</row>
    <row r="42" spans="1:31" s="2" customFormat="1" ht="6.95" customHeight="1">
      <c r="A42" s="245"/>
      <c r="B42" s="28"/>
      <c r="C42" s="245"/>
      <c r="D42" s="245"/>
      <c r="E42" s="245"/>
      <c r="F42" s="245"/>
      <c r="G42" s="245"/>
      <c r="H42" s="245"/>
      <c r="I42" s="245"/>
      <c r="J42" s="245"/>
      <c r="K42" s="245"/>
      <c r="L42" s="39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</row>
    <row r="43" spans="1:31" s="2" customFormat="1" ht="25.35" customHeight="1">
      <c r="A43" s="245"/>
      <c r="B43" s="28"/>
      <c r="C43" s="121"/>
      <c r="D43" s="122" t="s">
        <v>47</v>
      </c>
      <c r="E43" s="123"/>
      <c r="F43" s="123"/>
      <c r="G43" s="124" t="s">
        <v>48</v>
      </c>
      <c r="H43" s="125" t="s">
        <v>49</v>
      </c>
      <c r="I43" s="123"/>
      <c r="J43" s="126">
        <f>SUM(J34:J41)</f>
        <v>0</v>
      </c>
      <c r="K43" s="127"/>
      <c r="L43" s="39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</row>
    <row r="44" spans="1:31" s="2" customFormat="1" ht="14.45" customHeight="1">
      <c r="A44" s="245"/>
      <c r="B44" s="28"/>
      <c r="C44" s="245"/>
      <c r="D44" s="245"/>
      <c r="E44" s="245"/>
      <c r="F44" s="245"/>
      <c r="G44" s="245"/>
      <c r="H44" s="245"/>
      <c r="I44" s="245"/>
      <c r="J44" s="245"/>
      <c r="K44" s="245"/>
      <c r="L44" s="39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128" t="s">
        <v>50</v>
      </c>
      <c r="E50" s="129"/>
      <c r="F50" s="129"/>
      <c r="G50" s="128" t="s">
        <v>51</v>
      </c>
      <c r="H50" s="129"/>
      <c r="I50" s="129"/>
      <c r="J50" s="129"/>
      <c r="K50" s="129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45"/>
      <c r="B61" s="28"/>
      <c r="C61" s="245"/>
      <c r="D61" s="130" t="s">
        <v>52</v>
      </c>
      <c r="E61" s="131"/>
      <c r="F61" s="132" t="s">
        <v>53</v>
      </c>
      <c r="G61" s="130" t="s">
        <v>52</v>
      </c>
      <c r="H61" s="131"/>
      <c r="I61" s="131"/>
      <c r="J61" s="133" t="s">
        <v>53</v>
      </c>
      <c r="K61" s="131"/>
      <c r="L61" s="39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45"/>
      <c r="B65" s="28"/>
      <c r="C65" s="245"/>
      <c r="D65" s="128" t="s">
        <v>54</v>
      </c>
      <c r="E65" s="134"/>
      <c r="F65" s="134"/>
      <c r="G65" s="128" t="s">
        <v>55</v>
      </c>
      <c r="H65" s="134"/>
      <c r="I65" s="134"/>
      <c r="J65" s="134"/>
      <c r="K65" s="134"/>
      <c r="L65" s="39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45"/>
      <c r="B76" s="28"/>
      <c r="C76" s="245"/>
      <c r="D76" s="130" t="s">
        <v>52</v>
      </c>
      <c r="E76" s="131"/>
      <c r="F76" s="132" t="s">
        <v>53</v>
      </c>
      <c r="G76" s="130" t="s">
        <v>52</v>
      </c>
      <c r="H76" s="131"/>
      <c r="I76" s="131"/>
      <c r="J76" s="133" t="s">
        <v>53</v>
      </c>
      <c r="K76" s="131"/>
      <c r="L76" s="39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</row>
    <row r="77" spans="1:31" s="2" customFormat="1" ht="14.45" customHeight="1">
      <c r="A77" s="245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39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</row>
    <row r="81" spans="1:31" s="2" customFormat="1" ht="6.95" customHeight="1">
      <c r="A81" s="245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39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</row>
    <row r="82" spans="1:31" s="2" customFormat="1" ht="24.95" customHeight="1">
      <c r="A82" s="245"/>
      <c r="B82" s="27"/>
      <c r="C82" s="20" t="s">
        <v>144</v>
      </c>
      <c r="D82" s="242"/>
      <c r="E82" s="242"/>
      <c r="F82" s="242"/>
      <c r="G82" s="242"/>
      <c r="H82" s="242"/>
      <c r="I82" s="242"/>
      <c r="J82" s="242"/>
      <c r="K82" s="242"/>
      <c r="L82" s="39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</row>
    <row r="83" spans="1:31" s="2" customFormat="1" ht="6.95" customHeight="1">
      <c r="A83" s="245"/>
      <c r="B83" s="27"/>
      <c r="C83" s="242"/>
      <c r="D83" s="242"/>
      <c r="E83" s="242"/>
      <c r="F83" s="242"/>
      <c r="G83" s="242"/>
      <c r="H83" s="242"/>
      <c r="I83" s="242"/>
      <c r="J83" s="242"/>
      <c r="K83" s="242"/>
      <c r="L83" s="39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</row>
    <row r="84" spans="1:31" s="2" customFormat="1" ht="12" customHeight="1">
      <c r="A84" s="245"/>
      <c r="B84" s="27"/>
      <c r="C84" s="243" t="s">
        <v>15</v>
      </c>
      <c r="D84" s="242"/>
      <c r="E84" s="242"/>
      <c r="F84" s="242"/>
      <c r="G84" s="242"/>
      <c r="H84" s="242"/>
      <c r="I84" s="242"/>
      <c r="J84" s="242"/>
      <c r="K84" s="242"/>
      <c r="L84" s="39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</row>
    <row r="85" spans="1:31" s="2" customFormat="1" ht="16.5" customHeight="1">
      <c r="A85" s="245"/>
      <c r="B85" s="27"/>
      <c r="C85" s="242"/>
      <c r="D85" s="242"/>
      <c r="E85" s="302" t="str">
        <f>E7</f>
        <v>Park Dunajská - Bratislava ( rev. 1 )</v>
      </c>
      <c r="F85" s="303"/>
      <c r="G85" s="303"/>
      <c r="H85" s="303"/>
      <c r="I85" s="242"/>
      <c r="J85" s="242"/>
      <c r="K85" s="242"/>
      <c r="L85" s="39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</row>
    <row r="86" spans="1:31" s="1" customFormat="1" ht="12" customHeight="1">
      <c r="B86" s="18"/>
      <c r="C86" s="243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245"/>
      <c r="B87" s="27"/>
      <c r="C87" s="242"/>
      <c r="D87" s="242"/>
      <c r="E87" s="302" t="s">
        <v>140</v>
      </c>
      <c r="F87" s="301"/>
      <c r="G87" s="301"/>
      <c r="H87" s="301"/>
      <c r="I87" s="242"/>
      <c r="J87" s="242"/>
      <c r="K87" s="242"/>
      <c r="L87" s="39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</row>
    <row r="88" spans="1:31" s="2" customFormat="1" ht="12" customHeight="1">
      <c r="A88" s="245"/>
      <c r="B88" s="27"/>
      <c r="C88" s="243" t="s">
        <v>141</v>
      </c>
      <c r="D88" s="242"/>
      <c r="E88" s="242"/>
      <c r="F88" s="242"/>
      <c r="G88" s="242"/>
      <c r="H88" s="242"/>
      <c r="I88" s="242"/>
      <c r="J88" s="242"/>
      <c r="K88" s="242"/>
      <c r="L88" s="39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</row>
    <row r="89" spans="1:31" s="2" customFormat="1" ht="16.5" customHeight="1">
      <c r="A89" s="245"/>
      <c r="B89" s="27"/>
      <c r="C89" s="242"/>
      <c r="D89" s="242"/>
      <c r="E89" s="279" t="str">
        <f>E11</f>
        <v>SO-02 - Spevnené plochy</v>
      </c>
      <c r="F89" s="301"/>
      <c r="G89" s="301"/>
      <c r="H89" s="301"/>
      <c r="I89" s="242"/>
      <c r="J89" s="242"/>
      <c r="K89" s="242"/>
      <c r="L89" s="39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</row>
    <row r="90" spans="1:31" s="2" customFormat="1" ht="6.95" customHeight="1">
      <c r="A90" s="245"/>
      <c r="B90" s="27"/>
      <c r="C90" s="242"/>
      <c r="D90" s="242"/>
      <c r="E90" s="242"/>
      <c r="F90" s="242"/>
      <c r="G90" s="242"/>
      <c r="H90" s="242"/>
      <c r="I90" s="242"/>
      <c r="J90" s="242"/>
      <c r="K90" s="242"/>
      <c r="L90" s="39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</row>
    <row r="91" spans="1:31" s="2" customFormat="1" ht="12" customHeight="1">
      <c r="A91" s="245"/>
      <c r="B91" s="27"/>
      <c r="C91" s="243" t="s">
        <v>19</v>
      </c>
      <c r="D91" s="242"/>
      <c r="E91" s="242"/>
      <c r="F91" s="237" t="str">
        <f>F14</f>
        <v>k. ú. Staré Mesto, 8667/2</v>
      </c>
      <c r="G91" s="242"/>
      <c r="H91" s="242"/>
      <c r="I91" s="243" t="s">
        <v>21</v>
      </c>
      <c r="J91" s="235" t="str">
        <f>IF(J14="","",J14)</f>
        <v>8. 11. 2020</v>
      </c>
      <c r="K91" s="242"/>
      <c r="L91" s="39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</row>
    <row r="92" spans="1:31" s="2" customFormat="1" ht="6.95" customHeight="1">
      <c r="A92" s="245"/>
      <c r="B92" s="27"/>
      <c r="C92" s="242"/>
      <c r="D92" s="242"/>
      <c r="E92" s="242"/>
      <c r="F92" s="242"/>
      <c r="G92" s="242"/>
      <c r="H92" s="242"/>
      <c r="I92" s="242"/>
      <c r="J92" s="242"/>
      <c r="K92" s="242"/>
      <c r="L92" s="39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</row>
    <row r="93" spans="1:31" s="2" customFormat="1" ht="40.15" customHeight="1">
      <c r="A93" s="245"/>
      <c r="B93" s="27"/>
      <c r="C93" s="243" t="s">
        <v>23</v>
      </c>
      <c r="D93" s="242"/>
      <c r="E93" s="242"/>
      <c r="F93" s="237" t="str">
        <f>E17</f>
        <v>Hlavné mesto Slovenskej republiky Bratislava</v>
      </c>
      <c r="G93" s="242"/>
      <c r="H93" s="242"/>
      <c r="I93" s="243" t="s">
        <v>29</v>
      </c>
      <c r="J93" s="239" t="str">
        <f>E23</f>
        <v>Guldan Architects - Ing. Eugen Guldan, PhD.</v>
      </c>
      <c r="K93" s="242"/>
      <c r="L93" s="39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</row>
    <row r="94" spans="1:31" s="2" customFormat="1" ht="15.2" customHeight="1">
      <c r="A94" s="245"/>
      <c r="B94" s="27"/>
      <c r="C94" s="243" t="s">
        <v>27</v>
      </c>
      <c r="D94" s="242"/>
      <c r="E94" s="242"/>
      <c r="F94" s="237" t="str">
        <f>IF(E20="","",E20)</f>
        <v>Vyplň údaj</v>
      </c>
      <c r="G94" s="242"/>
      <c r="H94" s="242"/>
      <c r="I94" s="243" t="s">
        <v>32</v>
      </c>
      <c r="J94" s="239" t="str">
        <f>E26</f>
        <v>Ing. Hornok</v>
      </c>
      <c r="K94" s="242"/>
      <c r="L94" s="39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</row>
    <row r="95" spans="1:31" s="2" customFormat="1" ht="10.35" customHeight="1">
      <c r="A95" s="245"/>
      <c r="B95" s="27"/>
      <c r="C95" s="242"/>
      <c r="D95" s="242"/>
      <c r="E95" s="242"/>
      <c r="F95" s="242"/>
      <c r="G95" s="242"/>
      <c r="H95" s="242"/>
      <c r="I95" s="242"/>
      <c r="J95" s="242"/>
      <c r="K95" s="242"/>
      <c r="L95" s="39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</row>
    <row r="96" spans="1:31" s="2" customFormat="1" ht="29.25" customHeight="1">
      <c r="A96" s="245"/>
      <c r="B96" s="27"/>
      <c r="C96" s="139" t="s">
        <v>145</v>
      </c>
      <c r="D96" s="103"/>
      <c r="E96" s="103"/>
      <c r="F96" s="103"/>
      <c r="G96" s="103"/>
      <c r="H96" s="103"/>
      <c r="I96" s="103"/>
      <c r="J96" s="140" t="s">
        <v>146</v>
      </c>
      <c r="K96" s="103"/>
      <c r="L96" s="39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</row>
    <row r="97" spans="1:65" s="2" customFormat="1" ht="10.35" customHeight="1">
      <c r="A97" s="245"/>
      <c r="B97" s="27"/>
      <c r="C97" s="242"/>
      <c r="D97" s="242"/>
      <c r="E97" s="242"/>
      <c r="F97" s="242"/>
      <c r="G97" s="242"/>
      <c r="H97" s="242"/>
      <c r="I97" s="242"/>
      <c r="J97" s="242"/>
      <c r="K97" s="242"/>
      <c r="L97" s="39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</row>
    <row r="98" spans="1:65" s="2" customFormat="1" ht="22.9" customHeight="1">
      <c r="A98" s="245"/>
      <c r="B98" s="27"/>
      <c r="C98" s="141" t="s">
        <v>147</v>
      </c>
      <c r="D98" s="242"/>
      <c r="E98" s="242"/>
      <c r="F98" s="242"/>
      <c r="G98" s="242"/>
      <c r="H98" s="242"/>
      <c r="I98" s="242"/>
      <c r="J98" s="230">
        <f>J139</f>
        <v>0</v>
      </c>
      <c r="K98" s="242"/>
      <c r="L98" s="39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U98" s="14" t="s">
        <v>148</v>
      </c>
    </row>
    <row r="99" spans="1:65" s="9" customFormat="1" ht="24.95" customHeight="1">
      <c r="B99" s="142"/>
      <c r="C99" s="143"/>
      <c r="D99" s="144" t="s">
        <v>149</v>
      </c>
      <c r="E99" s="145"/>
      <c r="F99" s="145"/>
      <c r="G99" s="145"/>
      <c r="H99" s="145"/>
      <c r="I99" s="145"/>
      <c r="J99" s="146">
        <f>J140</f>
        <v>0</v>
      </c>
      <c r="K99" s="143"/>
      <c r="L99" s="147"/>
    </row>
    <row r="100" spans="1:65" s="10" customFormat="1" ht="19.899999999999999" customHeight="1">
      <c r="B100" s="148"/>
      <c r="C100" s="231"/>
      <c r="D100" s="149" t="s">
        <v>151</v>
      </c>
      <c r="E100" s="150"/>
      <c r="F100" s="150"/>
      <c r="G100" s="150"/>
      <c r="H100" s="150"/>
      <c r="I100" s="150"/>
      <c r="J100" s="151">
        <f>J141</f>
        <v>0</v>
      </c>
      <c r="K100" s="231"/>
      <c r="L100" s="152"/>
    </row>
    <row r="101" spans="1:65" s="10" customFormat="1" ht="19.899999999999999" customHeight="1">
      <c r="B101" s="148"/>
      <c r="C101" s="231"/>
      <c r="D101" s="149" t="s">
        <v>267</v>
      </c>
      <c r="E101" s="150"/>
      <c r="F101" s="150"/>
      <c r="G101" s="150"/>
      <c r="H101" s="150"/>
      <c r="I101" s="150"/>
      <c r="J101" s="151">
        <f>J144</f>
        <v>0</v>
      </c>
      <c r="K101" s="231"/>
      <c r="L101" s="152"/>
    </row>
    <row r="102" spans="1:65" s="10" customFormat="1" ht="19.899999999999999" customHeight="1">
      <c r="B102" s="148"/>
      <c r="C102" s="231"/>
      <c r="D102" s="149" t="s">
        <v>268</v>
      </c>
      <c r="E102" s="150"/>
      <c r="F102" s="150"/>
      <c r="G102" s="150"/>
      <c r="H102" s="150"/>
      <c r="I102" s="150"/>
      <c r="J102" s="151">
        <f>J148</f>
        <v>0</v>
      </c>
      <c r="K102" s="231"/>
      <c r="L102" s="152"/>
    </row>
    <row r="103" spans="1:65" s="10" customFormat="1" ht="19.899999999999999" customHeight="1">
      <c r="B103" s="148"/>
      <c r="C103" s="231"/>
      <c r="D103" s="149" t="s">
        <v>269</v>
      </c>
      <c r="E103" s="150"/>
      <c r="F103" s="150"/>
      <c r="G103" s="150"/>
      <c r="H103" s="150"/>
      <c r="I103" s="150"/>
      <c r="J103" s="151">
        <f>J158</f>
        <v>0</v>
      </c>
      <c r="K103" s="231"/>
      <c r="L103" s="152"/>
    </row>
    <row r="104" spans="1:65" s="10" customFormat="1" ht="19.899999999999999" customHeight="1">
      <c r="B104" s="148"/>
      <c r="C104" s="231"/>
      <c r="D104" s="149" t="s">
        <v>270</v>
      </c>
      <c r="E104" s="150"/>
      <c r="F104" s="150"/>
      <c r="G104" s="150"/>
      <c r="H104" s="150"/>
      <c r="I104" s="150"/>
      <c r="J104" s="151">
        <f>J164</f>
        <v>0</v>
      </c>
      <c r="K104" s="231"/>
      <c r="L104" s="152"/>
    </row>
    <row r="105" spans="1:65" s="9" customFormat="1" ht="24.95" customHeight="1">
      <c r="B105" s="142"/>
      <c r="C105" s="143"/>
      <c r="D105" s="144" t="s">
        <v>152</v>
      </c>
      <c r="E105" s="145"/>
      <c r="F105" s="145"/>
      <c r="G105" s="145"/>
      <c r="H105" s="145"/>
      <c r="I105" s="145"/>
      <c r="J105" s="146">
        <f>J166</f>
        <v>0</v>
      </c>
      <c r="K105" s="143"/>
      <c r="L105" s="147"/>
    </row>
    <row r="106" spans="1:65" s="10" customFormat="1" ht="19.899999999999999" customHeight="1">
      <c r="B106" s="148"/>
      <c r="C106" s="231"/>
      <c r="D106" s="149" t="s">
        <v>271</v>
      </c>
      <c r="E106" s="150"/>
      <c r="F106" s="150"/>
      <c r="G106" s="150"/>
      <c r="H106" s="150"/>
      <c r="I106" s="150"/>
      <c r="J106" s="151">
        <f>J167</f>
        <v>0</v>
      </c>
      <c r="K106" s="231"/>
      <c r="L106" s="152"/>
    </row>
    <row r="107" spans="1:65" s="9" customFormat="1" ht="21.75" customHeight="1">
      <c r="B107" s="142"/>
      <c r="C107" s="143"/>
      <c r="D107" s="153" t="s">
        <v>155</v>
      </c>
      <c r="E107" s="143"/>
      <c r="F107" s="143"/>
      <c r="G107" s="143"/>
      <c r="H107" s="143"/>
      <c r="I107" s="143"/>
      <c r="J107" s="154">
        <f>J172</f>
        <v>0</v>
      </c>
      <c r="K107" s="143"/>
      <c r="L107" s="147"/>
    </row>
    <row r="108" spans="1:65" s="2" customFormat="1" ht="21.75" customHeight="1">
      <c r="A108" s="245"/>
      <c r="B108" s="27"/>
      <c r="C108" s="242"/>
      <c r="D108" s="242"/>
      <c r="E108" s="242"/>
      <c r="F108" s="242"/>
      <c r="G108" s="242"/>
      <c r="H108" s="242"/>
      <c r="I108" s="242"/>
      <c r="J108" s="242"/>
      <c r="K108" s="242"/>
      <c r="L108" s="39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</row>
    <row r="109" spans="1:65" s="2" customFormat="1" ht="6.95" customHeight="1">
      <c r="A109" s="245"/>
      <c r="B109" s="27"/>
      <c r="C109" s="242"/>
      <c r="D109" s="242"/>
      <c r="E109" s="242"/>
      <c r="F109" s="242"/>
      <c r="G109" s="242"/>
      <c r="H109" s="242"/>
      <c r="I109" s="242"/>
      <c r="J109" s="242"/>
      <c r="K109" s="242"/>
      <c r="L109" s="39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</row>
    <row r="110" spans="1:65" s="2" customFormat="1" ht="29.25" customHeight="1">
      <c r="A110" s="245"/>
      <c r="B110" s="27"/>
      <c r="C110" s="141" t="s">
        <v>156</v>
      </c>
      <c r="D110" s="242"/>
      <c r="E110" s="242"/>
      <c r="F110" s="242"/>
      <c r="G110" s="242"/>
      <c r="H110" s="242"/>
      <c r="I110" s="242"/>
      <c r="J110" s="155">
        <f>ROUND(J111 + J112 + J113 + J114 + J115 + J116,2)</f>
        <v>0</v>
      </c>
      <c r="K110" s="242"/>
      <c r="L110" s="39"/>
      <c r="N110" s="156" t="s">
        <v>41</v>
      </c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</row>
    <row r="111" spans="1:65" s="2" customFormat="1" ht="18" customHeight="1">
      <c r="A111" s="245"/>
      <c r="B111" s="27"/>
      <c r="C111" s="242"/>
      <c r="D111" s="250" t="s">
        <v>157</v>
      </c>
      <c r="E111" s="251"/>
      <c r="F111" s="251"/>
      <c r="G111" s="242"/>
      <c r="H111" s="242"/>
      <c r="I111" s="242"/>
      <c r="J111" s="227">
        <v>0</v>
      </c>
      <c r="K111" s="242"/>
      <c r="L111" s="157"/>
      <c r="M111" s="158"/>
      <c r="N111" s="159" t="s">
        <v>43</v>
      </c>
      <c r="O111" s="158"/>
      <c r="P111" s="158"/>
      <c r="Q111" s="158"/>
      <c r="R111" s="158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61" t="s">
        <v>158</v>
      </c>
      <c r="AZ111" s="158"/>
      <c r="BA111" s="158"/>
      <c r="BB111" s="158"/>
      <c r="BC111" s="158"/>
      <c r="BD111" s="158"/>
      <c r="BE111" s="162">
        <f t="shared" ref="BE111:BE116" si="0">IF(N111="základná",J111,0)</f>
        <v>0</v>
      </c>
      <c r="BF111" s="162">
        <f t="shared" ref="BF111:BF116" si="1">IF(N111="znížená",J111,0)</f>
        <v>0</v>
      </c>
      <c r="BG111" s="162">
        <f t="shared" ref="BG111:BG116" si="2">IF(N111="zákl. prenesená",J111,0)</f>
        <v>0</v>
      </c>
      <c r="BH111" s="162">
        <f t="shared" ref="BH111:BH116" si="3">IF(N111="zníž. prenesená",J111,0)</f>
        <v>0</v>
      </c>
      <c r="BI111" s="162">
        <f t="shared" ref="BI111:BI116" si="4">IF(N111="nulová",J111,0)</f>
        <v>0</v>
      </c>
      <c r="BJ111" s="161" t="s">
        <v>90</v>
      </c>
      <c r="BK111" s="158"/>
      <c r="BL111" s="158"/>
      <c r="BM111" s="158"/>
    </row>
    <row r="112" spans="1:65" s="2" customFormat="1" ht="18" customHeight="1">
      <c r="A112" s="245"/>
      <c r="B112" s="27"/>
      <c r="C112" s="242"/>
      <c r="D112" s="250" t="s">
        <v>159</v>
      </c>
      <c r="E112" s="251"/>
      <c r="F112" s="251"/>
      <c r="G112" s="242"/>
      <c r="H112" s="242"/>
      <c r="I112" s="242"/>
      <c r="J112" s="227">
        <v>0</v>
      </c>
      <c r="K112" s="242"/>
      <c r="L112" s="157"/>
      <c r="M112" s="158"/>
      <c r="N112" s="159" t="s">
        <v>43</v>
      </c>
      <c r="O112" s="158"/>
      <c r="P112" s="158"/>
      <c r="Q112" s="158"/>
      <c r="R112" s="158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61" t="s">
        <v>158</v>
      </c>
      <c r="AZ112" s="158"/>
      <c r="BA112" s="158"/>
      <c r="BB112" s="158"/>
      <c r="BC112" s="158"/>
      <c r="BD112" s="158"/>
      <c r="BE112" s="162">
        <f t="shared" si="0"/>
        <v>0</v>
      </c>
      <c r="BF112" s="162">
        <f t="shared" si="1"/>
        <v>0</v>
      </c>
      <c r="BG112" s="162">
        <f t="shared" si="2"/>
        <v>0</v>
      </c>
      <c r="BH112" s="162">
        <f t="shared" si="3"/>
        <v>0</v>
      </c>
      <c r="BI112" s="162">
        <f t="shared" si="4"/>
        <v>0</v>
      </c>
      <c r="BJ112" s="161" t="s">
        <v>90</v>
      </c>
      <c r="BK112" s="158"/>
      <c r="BL112" s="158"/>
      <c r="BM112" s="158"/>
    </row>
    <row r="113" spans="1:65" s="2" customFormat="1" ht="18" customHeight="1">
      <c r="A113" s="245"/>
      <c r="B113" s="27"/>
      <c r="C113" s="242"/>
      <c r="D113" s="250" t="s">
        <v>160</v>
      </c>
      <c r="E113" s="251"/>
      <c r="F113" s="251"/>
      <c r="G113" s="242"/>
      <c r="H113" s="242"/>
      <c r="I113" s="242"/>
      <c r="J113" s="227">
        <v>0</v>
      </c>
      <c r="K113" s="242"/>
      <c r="L113" s="157"/>
      <c r="M113" s="158"/>
      <c r="N113" s="159" t="s">
        <v>43</v>
      </c>
      <c r="O113" s="158"/>
      <c r="P113" s="158"/>
      <c r="Q113" s="158"/>
      <c r="R113" s="158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61" t="s">
        <v>158</v>
      </c>
      <c r="AZ113" s="158"/>
      <c r="BA113" s="158"/>
      <c r="BB113" s="158"/>
      <c r="BC113" s="158"/>
      <c r="BD113" s="158"/>
      <c r="BE113" s="162">
        <f t="shared" si="0"/>
        <v>0</v>
      </c>
      <c r="BF113" s="162">
        <f t="shared" si="1"/>
        <v>0</v>
      </c>
      <c r="BG113" s="162">
        <f t="shared" si="2"/>
        <v>0</v>
      </c>
      <c r="BH113" s="162">
        <f t="shared" si="3"/>
        <v>0</v>
      </c>
      <c r="BI113" s="162">
        <f t="shared" si="4"/>
        <v>0</v>
      </c>
      <c r="BJ113" s="161" t="s">
        <v>90</v>
      </c>
      <c r="BK113" s="158"/>
      <c r="BL113" s="158"/>
      <c r="BM113" s="158"/>
    </row>
    <row r="114" spans="1:65" s="2" customFormat="1" ht="18" customHeight="1">
      <c r="A114" s="245"/>
      <c r="B114" s="27"/>
      <c r="C114" s="242"/>
      <c r="D114" s="250" t="s">
        <v>161</v>
      </c>
      <c r="E114" s="251"/>
      <c r="F114" s="251"/>
      <c r="G114" s="242"/>
      <c r="H114" s="242"/>
      <c r="I114" s="242"/>
      <c r="J114" s="227">
        <v>0</v>
      </c>
      <c r="K114" s="242"/>
      <c r="L114" s="157"/>
      <c r="M114" s="158"/>
      <c r="N114" s="159" t="s">
        <v>43</v>
      </c>
      <c r="O114" s="158"/>
      <c r="P114" s="158"/>
      <c r="Q114" s="158"/>
      <c r="R114" s="158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61" t="s">
        <v>158</v>
      </c>
      <c r="AZ114" s="158"/>
      <c r="BA114" s="158"/>
      <c r="BB114" s="158"/>
      <c r="BC114" s="158"/>
      <c r="BD114" s="158"/>
      <c r="BE114" s="162">
        <f t="shared" si="0"/>
        <v>0</v>
      </c>
      <c r="BF114" s="162">
        <f t="shared" si="1"/>
        <v>0</v>
      </c>
      <c r="BG114" s="162">
        <f t="shared" si="2"/>
        <v>0</v>
      </c>
      <c r="BH114" s="162">
        <f t="shared" si="3"/>
        <v>0</v>
      </c>
      <c r="BI114" s="162">
        <f t="shared" si="4"/>
        <v>0</v>
      </c>
      <c r="BJ114" s="161" t="s">
        <v>90</v>
      </c>
      <c r="BK114" s="158"/>
      <c r="BL114" s="158"/>
      <c r="BM114" s="158"/>
    </row>
    <row r="115" spans="1:65" s="2" customFormat="1" ht="18" customHeight="1">
      <c r="A115" s="245"/>
      <c r="B115" s="27"/>
      <c r="C115" s="242"/>
      <c r="D115" s="250" t="s">
        <v>162</v>
      </c>
      <c r="E115" s="251"/>
      <c r="F115" s="251"/>
      <c r="G115" s="242"/>
      <c r="H115" s="242"/>
      <c r="I115" s="242"/>
      <c r="J115" s="227">
        <v>0</v>
      </c>
      <c r="K115" s="242"/>
      <c r="L115" s="157"/>
      <c r="M115" s="158"/>
      <c r="N115" s="159" t="s">
        <v>43</v>
      </c>
      <c r="O115" s="158"/>
      <c r="P115" s="158"/>
      <c r="Q115" s="158"/>
      <c r="R115" s="158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61" t="s">
        <v>158</v>
      </c>
      <c r="AZ115" s="158"/>
      <c r="BA115" s="158"/>
      <c r="BB115" s="158"/>
      <c r="BC115" s="158"/>
      <c r="BD115" s="158"/>
      <c r="BE115" s="162">
        <f t="shared" si="0"/>
        <v>0</v>
      </c>
      <c r="BF115" s="162">
        <f t="shared" si="1"/>
        <v>0</v>
      </c>
      <c r="BG115" s="162">
        <f t="shared" si="2"/>
        <v>0</v>
      </c>
      <c r="BH115" s="162">
        <f t="shared" si="3"/>
        <v>0</v>
      </c>
      <c r="BI115" s="162">
        <f t="shared" si="4"/>
        <v>0</v>
      </c>
      <c r="BJ115" s="161" t="s">
        <v>90</v>
      </c>
      <c r="BK115" s="158"/>
      <c r="BL115" s="158"/>
      <c r="BM115" s="158"/>
    </row>
    <row r="116" spans="1:65" s="2" customFormat="1" ht="18" customHeight="1">
      <c r="A116" s="245"/>
      <c r="B116" s="27"/>
      <c r="C116" s="242"/>
      <c r="D116" s="228" t="s">
        <v>163</v>
      </c>
      <c r="E116" s="242"/>
      <c r="F116" s="242"/>
      <c r="G116" s="242"/>
      <c r="H116" s="242"/>
      <c r="I116" s="242"/>
      <c r="J116" s="227">
        <f>ROUND(J32*T116,2)</f>
        <v>0</v>
      </c>
      <c r="K116" s="242"/>
      <c r="L116" s="157"/>
      <c r="M116" s="158"/>
      <c r="N116" s="159" t="s">
        <v>43</v>
      </c>
      <c r="O116" s="158"/>
      <c r="P116" s="158"/>
      <c r="Q116" s="158"/>
      <c r="R116" s="158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61" t="s">
        <v>164</v>
      </c>
      <c r="AZ116" s="158"/>
      <c r="BA116" s="158"/>
      <c r="BB116" s="158"/>
      <c r="BC116" s="158"/>
      <c r="BD116" s="158"/>
      <c r="BE116" s="162">
        <f t="shared" si="0"/>
        <v>0</v>
      </c>
      <c r="BF116" s="162">
        <f t="shared" si="1"/>
        <v>0</v>
      </c>
      <c r="BG116" s="162">
        <f t="shared" si="2"/>
        <v>0</v>
      </c>
      <c r="BH116" s="162">
        <f t="shared" si="3"/>
        <v>0</v>
      </c>
      <c r="BI116" s="162">
        <f t="shared" si="4"/>
        <v>0</v>
      </c>
      <c r="BJ116" s="161" t="s">
        <v>90</v>
      </c>
      <c r="BK116" s="158"/>
      <c r="BL116" s="158"/>
      <c r="BM116" s="158"/>
    </row>
    <row r="117" spans="1:65" s="2" customFormat="1">
      <c r="A117" s="245"/>
      <c r="B117" s="27"/>
      <c r="C117" s="242"/>
      <c r="D117" s="242"/>
      <c r="E117" s="242"/>
      <c r="F117" s="242"/>
      <c r="G117" s="242"/>
      <c r="H117" s="242"/>
      <c r="I117" s="242"/>
      <c r="J117" s="242"/>
      <c r="K117" s="242"/>
      <c r="L117" s="39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</row>
    <row r="118" spans="1:65" s="2" customFormat="1" ht="29.25" customHeight="1">
      <c r="A118" s="245"/>
      <c r="B118" s="27"/>
      <c r="C118" s="102" t="s">
        <v>137</v>
      </c>
      <c r="D118" s="103"/>
      <c r="E118" s="103"/>
      <c r="F118" s="103"/>
      <c r="G118" s="103"/>
      <c r="H118" s="103"/>
      <c r="I118" s="103"/>
      <c r="J118" s="229">
        <f>ROUND(J98+J110,2)</f>
        <v>0</v>
      </c>
      <c r="K118" s="103"/>
      <c r="L118" s="39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</row>
    <row r="119" spans="1:65" s="2" customFormat="1" ht="6.95" customHeight="1">
      <c r="A119" s="245"/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39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</row>
    <row r="123" spans="1:65" s="2" customFormat="1" ht="6.95" customHeight="1">
      <c r="A123" s="245"/>
      <c r="B123" s="44"/>
      <c r="C123" s="45"/>
      <c r="D123" s="45"/>
      <c r="E123" s="45"/>
      <c r="F123" s="45"/>
      <c r="G123" s="45"/>
      <c r="H123" s="45"/>
      <c r="I123" s="45"/>
      <c r="J123" s="45"/>
      <c r="K123" s="45"/>
      <c r="L123" s="39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</row>
    <row r="124" spans="1:65" s="2" customFormat="1" ht="24.95" customHeight="1">
      <c r="A124" s="245"/>
      <c r="B124" s="27"/>
      <c r="C124" s="20" t="s">
        <v>165</v>
      </c>
      <c r="D124" s="242"/>
      <c r="E124" s="242"/>
      <c r="F124" s="242"/>
      <c r="G124" s="242"/>
      <c r="H124" s="242"/>
      <c r="I124" s="242"/>
      <c r="J124" s="242"/>
      <c r="K124" s="242"/>
      <c r="L124" s="39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</row>
    <row r="125" spans="1:65" s="2" customFormat="1" ht="6.95" customHeight="1">
      <c r="A125" s="245"/>
      <c r="B125" s="27"/>
      <c r="C125" s="242"/>
      <c r="D125" s="242"/>
      <c r="E125" s="242"/>
      <c r="F125" s="242"/>
      <c r="G125" s="242"/>
      <c r="H125" s="242"/>
      <c r="I125" s="242"/>
      <c r="J125" s="242"/>
      <c r="K125" s="242"/>
      <c r="L125" s="39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</row>
    <row r="126" spans="1:65" s="2" customFormat="1" ht="12" customHeight="1">
      <c r="A126" s="245"/>
      <c r="B126" s="27"/>
      <c r="C126" s="243" t="s">
        <v>15</v>
      </c>
      <c r="D126" s="242"/>
      <c r="E126" s="242"/>
      <c r="F126" s="242"/>
      <c r="G126" s="242"/>
      <c r="H126" s="242"/>
      <c r="I126" s="242"/>
      <c r="J126" s="242"/>
      <c r="K126" s="242"/>
      <c r="L126" s="39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</row>
    <row r="127" spans="1:65" s="2" customFormat="1" ht="16.5" customHeight="1">
      <c r="A127" s="245"/>
      <c r="B127" s="27"/>
      <c r="C127" s="242"/>
      <c r="D127" s="242"/>
      <c r="E127" s="302" t="str">
        <f>E7</f>
        <v>Park Dunajská - Bratislava ( rev. 1 )</v>
      </c>
      <c r="F127" s="303"/>
      <c r="G127" s="303"/>
      <c r="H127" s="303"/>
      <c r="I127" s="242"/>
      <c r="J127" s="242"/>
      <c r="K127" s="242"/>
      <c r="L127" s="39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</row>
    <row r="128" spans="1:65" s="1" customFormat="1" ht="12" customHeight="1">
      <c r="B128" s="18"/>
      <c r="C128" s="243" t="s">
        <v>139</v>
      </c>
      <c r="D128" s="19"/>
      <c r="E128" s="19"/>
      <c r="F128" s="19"/>
      <c r="G128" s="19"/>
      <c r="H128" s="19"/>
      <c r="I128" s="19"/>
      <c r="J128" s="19"/>
      <c r="K128" s="19"/>
      <c r="L128" s="17"/>
    </row>
    <row r="129" spans="1:65" s="2" customFormat="1" ht="16.5" customHeight="1">
      <c r="A129" s="245"/>
      <c r="B129" s="27"/>
      <c r="C129" s="242"/>
      <c r="D129" s="242"/>
      <c r="E129" s="302" t="s">
        <v>140</v>
      </c>
      <c r="F129" s="301"/>
      <c r="G129" s="301"/>
      <c r="H129" s="301"/>
      <c r="I129" s="242"/>
      <c r="J129" s="242"/>
      <c r="K129" s="242"/>
      <c r="L129" s="39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</row>
    <row r="130" spans="1:65" s="2" customFormat="1" ht="12" customHeight="1">
      <c r="A130" s="245"/>
      <c r="B130" s="27"/>
      <c r="C130" s="243" t="s">
        <v>141</v>
      </c>
      <c r="D130" s="242"/>
      <c r="E130" s="242"/>
      <c r="F130" s="242"/>
      <c r="G130" s="242"/>
      <c r="H130" s="242"/>
      <c r="I130" s="242"/>
      <c r="J130" s="242"/>
      <c r="K130" s="242"/>
      <c r="L130" s="39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</row>
    <row r="131" spans="1:65" s="2" customFormat="1" ht="16.5" customHeight="1">
      <c r="A131" s="245"/>
      <c r="B131" s="27"/>
      <c r="C131" s="242"/>
      <c r="D131" s="242"/>
      <c r="E131" s="279" t="str">
        <f>E11</f>
        <v>SO-02 - Spevnené plochy</v>
      </c>
      <c r="F131" s="301"/>
      <c r="G131" s="301"/>
      <c r="H131" s="301"/>
      <c r="I131" s="242"/>
      <c r="J131" s="242"/>
      <c r="K131" s="242"/>
      <c r="L131" s="39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</row>
    <row r="132" spans="1:65" s="2" customFormat="1" ht="6.95" customHeight="1">
      <c r="A132" s="245"/>
      <c r="B132" s="27"/>
      <c r="C132" s="242"/>
      <c r="D132" s="242"/>
      <c r="E132" s="242"/>
      <c r="F132" s="242"/>
      <c r="G132" s="242"/>
      <c r="H132" s="242"/>
      <c r="I132" s="242"/>
      <c r="J132" s="242"/>
      <c r="K132" s="242"/>
      <c r="L132" s="39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  <c r="AE132" s="245"/>
    </row>
    <row r="133" spans="1:65" s="2" customFormat="1" ht="12" customHeight="1">
      <c r="A133" s="245"/>
      <c r="B133" s="27"/>
      <c r="C133" s="243" t="s">
        <v>19</v>
      </c>
      <c r="D133" s="242"/>
      <c r="E133" s="242"/>
      <c r="F133" s="237" t="str">
        <f>F14</f>
        <v>k. ú. Staré Mesto, 8667/2</v>
      </c>
      <c r="G133" s="242"/>
      <c r="H133" s="242"/>
      <c r="I133" s="243" t="s">
        <v>21</v>
      </c>
      <c r="J133" s="235" t="str">
        <f>IF(J14="","",J14)</f>
        <v>8. 11. 2020</v>
      </c>
      <c r="K133" s="242"/>
      <c r="L133" s="39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</row>
    <row r="134" spans="1:65" s="2" customFormat="1" ht="6.95" customHeight="1">
      <c r="A134" s="245"/>
      <c r="B134" s="27"/>
      <c r="C134" s="242"/>
      <c r="D134" s="242"/>
      <c r="E134" s="242"/>
      <c r="F134" s="242"/>
      <c r="G134" s="242"/>
      <c r="H134" s="242"/>
      <c r="I134" s="242"/>
      <c r="J134" s="242"/>
      <c r="K134" s="242"/>
      <c r="L134" s="39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</row>
    <row r="135" spans="1:65" s="2" customFormat="1" ht="40.15" customHeight="1">
      <c r="A135" s="245"/>
      <c r="B135" s="27"/>
      <c r="C135" s="243" t="s">
        <v>23</v>
      </c>
      <c r="D135" s="242"/>
      <c r="E135" s="242"/>
      <c r="F135" s="237" t="str">
        <f>E17</f>
        <v>Hlavné mesto Slovenskej republiky Bratislava</v>
      </c>
      <c r="G135" s="242"/>
      <c r="H135" s="242"/>
      <c r="I135" s="243" t="s">
        <v>29</v>
      </c>
      <c r="J135" s="239" t="str">
        <f>E23</f>
        <v>Guldan Architects - Ing. Eugen Guldan, PhD.</v>
      </c>
      <c r="K135" s="242"/>
      <c r="L135" s="39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</row>
    <row r="136" spans="1:65" s="2" customFormat="1" ht="15.2" customHeight="1">
      <c r="A136" s="245"/>
      <c r="B136" s="27"/>
      <c r="C136" s="243" t="s">
        <v>27</v>
      </c>
      <c r="D136" s="242"/>
      <c r="E136" s="242"/>
      <c r="F136" s="237" t="str">
        <f>IF(E20="","",E20)</f>
        <v>Vyplň údaj</v>
      </c>
      <c r="G136" s="242"/>
      <c r="H136" s="242"/>
      <c r="I136" s="243" t="s">
        <v>32</v>
      </c>
      <c r="J136" s="239" t="str">
        <f>E26</f>
        <v>Ing. Hornok</v>
      </c>
      <c r="K136" s="242"/>
      <c r="L136" s="39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</row>
    <row r="137" spans="1:65" s="2" customFormat="1" ht="10.35" customHeight="1">
      <c r="A137" s="245"/>
      <c r="B137" s="27"/>
      <c r="C137" s="242"/>
      <c r="D137" s="242"/>
      <c r="E137" s="242"/>
      <c r="F137" s="242"/>
      <c r="G137" s="242"/>
      <c r="H137" s="242"/>
      <c r="I137" s="242"/>
      <c r="J137" s="242"/>
      <c r="K137" s="242"/>
      <c r="L137" s="39"/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</row>
    <row r="138" spans="1:65" s="11" customFormat="1" ht="29.25" customHeight="1">
      <c r="A138" s="163"/>
      <c r="B138" s="164"/>
      <c r="C138" s="165" t="s">
        <v>166</v>
      </c>
      <c r="D138" s="166" t="s">
        <v>62</v>
      </c>
      <c r="E138" s="166" t="s">
        <v>58</v>
      </c>
      <c r="F138" s="166" t="s">
        <v>59</v>
      </c>
      <c r="G138" s="166" t="s">
        <v>167</v>
      </c>
      <c r="H138" s="166" t="s">
        <v>168</v>
      </c>
      <c r="I138" s="166" t="s">
        <v>169</v>
      </c>
      <c r="J138" s="167" t="s">
        <v>146</v>
      </c>
      <c r="K138" s="168" t="s">
        <v>170</v>
      </c>
      <c r="L138" s="169"/>
      <c r="M138" s="60" t="s">
        <v>1</v>
      </c>
      <c r="N138" s="61" t="s">
        <v>41</v>
      </c>
      <c r="O138" s="61" t="s">
        <v>171</v>
      </c>
      <c r="P138" s="61" t="s">
        <v>172</v>
      </c>
      <c r="Q138" s="61" t="s">
        <v>173</v>
      </c>
      <c r="R138" s="61" t="s">
        <v>174</v>
      </c>
      <c r="S138" s="61" t="s">
        <v>175</v>
      </c>
      <c r="T138" s="62" t="s">
        <v>176</v>
      </c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</row>
    <row r="139" spans="1:65" s="2" customFormat="1" ht="22.9" customHeight="1">
      <c r="A139" s="245"/>
      <c r="B139" s="27"/>
      <c r="C139" s="67" t="s">
        <v>143</v>
      </c>
      <c r="D139" s="242"/>
      <c r="E139" s="242"/>
      <c r="F139" s="242"/>
      <c r="G139" s="242"/>
      <c r="H139" s="242"/>
      <c r="I139" s="242"/>
      <c r="J139" s="170">
        <f>BK139</f>
        <v>0</v>
      </c>
      <c r="K139" s="242"/>
      <c r="L139" s="28"/>
      <c r="M139" s="63"/>
      <c r="N139" s="171"/>
      <c r="O139" s="64"/>
      <c r="P139" s="172">
        <f>P140+P166+P172</f>
        <v>0</v>
      </c>
      <c r="Q139" s="64"/>
      <c r="R139" s="172">
        <f>R140+R166+R172</f>
        <v>230.76827036</v>
      </c>
      <c r="S139" s="64"/>
      <c r="T139" s="173">
        <f>T140+T166+T172</f>
        <v>0</v>
      </c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T139" s="14" t="s">
        <v>76</v>
      </c>
      <c r="AU139" s="14" t="s">
        <v>148</v>
      </c>
      <c r="BK139" s="174">
        <f>BK140+BK166+BK172</f>
        <v>0</v>
      </c>
    </row>
    <row r="140" spans="1:65" s="12" customFormat="1" ht="25.9" customHeight="1">
      <c r="B140" s="175"/>
      <c r="C140" s="176"/>
      <c r="D140" s="177" t="s">
        <v>76</v>
      </c>
      <c r="E140" s="178" t="s">
        <v>177</v>
      </c>
      <c r="F140" s="178" t="s">
        <v>178</v>
      </c>
      <c r="G140" s="176"/>
      <c r="H140" s="176"/>
      <c r="I140" s="179"/>
      <c r="J140" s="154">
        <f>BK140</f>
        <v>0</v>
      </c>
      <c r="K140" s="176"/>
      <c r="L140" s="180"/>
      <c r="M140" s="181"/>
      <c r="N140" s="182"/>
      <c r="O140" s="182"/>
      <c r="P140" s="183">
        <f>P141+P144+P148+P158+P164</f>
        <v>0</v>
      </c>
      <c r="Q140" s="182"/>
      <c r="R140" s="183">
        <f>R141+R144+R148+R158+R164</f>
        <v>225.80247543999999</v>
      </c>
      <c r="S140" s="182"/>
      <c r="T140" s="184">
        <f>T141+T144+T148+T158+T164</f>
        <v>0</v>
      </c>
      <c r="AR140" s="185" t="s">
        <v>84</v>
      </c>
      <c r="AT140" s="186" t="s">
        <v>76</v>
      </c>
      <c r="AU140" s="186" t="s">
        <v>77</v>
      </c>
      <c r="AY140" s="185" t="s">
        <v>179</v>
      </c>
      <c r="BK140" s="187">
        <f>BK141+BK144+BK148+BK158+BK164</f>
        <v>0</v>
      </c>
    </row>
    <row r="141" spans="1:65" s="12" customFormat="1" ht="22.9" customHeight="1">
      <c r="B141" s="175"/>
      <c r="C141" s="176"/>
      <c r="D141" s="177" t="s">
        <v>76</v>
      </c>
      <c r="E141" s="188" t="s">
        <v>90</v>
      </c>
      <c r="F141" s="188" t="s">
        <v>188</v>
      </c>
      <c r="G141" s="176"/>
      <c r="H141" s="176"/>
      <c r="I141" s="179"/>
      <c r="J141" s="189">
        <f>BK141</f>
        <v>0</v>
      </c>
      <c r="K141" s="176"/>
      <c r="L141" s="180"/>
      <c r="M141" s="181"/>
      <c r="N141" s="182"/>
      <c r="O141" s="182"/>
      <c r="P141" s="183">
        <f>SUM(P142:P143)</f>
        <v>0</v>
      </c>
      <c r="Q141" s="182"/>
      <c r="R141" s="183">
        <f>SUM(R142:R143)</f>
        <v>0.10650239999999998</v>
      </c>
      <c r="S141" s="182"/>
      <c r="T141" s="184">
        <f>SUM(T142:T143)</f>
        <v>0</v>
      </c>
      <c r="AR141" s="185" t="s">
        <v>84</v>
      </c>
      <c r="AT141" s="186" t="s">
        <v>76</v>
      </c>
      <c r="AU141" s="186" t="s">
        <v>84</v>
      </c>
      <c r="AY141" s="185" t="s">
        <v>179</v>
      </c>
      <c r="BK141" s="187">
        <f>SUM(BK142:BK143)</f>
        <v>0</v>
      </c>
    </row>
    <row r="142" spans="1:65" s="2" customFormat="1" ht="24.2" customHeight="1">
      <c r="A142" s="245"/>
      <c r="B142" s="27"/>
      <c r="C142" s="190" t="s">
        <v>186</v>
      </c>
      <c r="D142" s="190" t="s">
        <v>182</v>
      </c>
      <c r="E142" s="191" t="s">
        <v>272</v>
      </c>
      <c r="F142" s="192" t="s">
        <v>273</v>
      </c>
      <c r="G142" s="193" t="s">
        <v>257</v>
      </c>
      <c r="H142" s="194">
        <v>295.83999999999997</v>
      </c>
      <c r="I142" s="195"/>
      <c r="J142" s="196">
        <f>ROUND(I142*H142,2)</f>
        <v>0</v>
      </c>
      <c r="K142" s="197"/>
      <c r="L142" s="28"/>
      <c r="M142" s="198" t="s">
        <v>1</v>
      </c>
      <c r="N142" s="199" t="s">
        <v>43</v>
      </c>
      <c r="O142" s="56"/>
      <c r="P142" s="200">
        <f>O142*H142</f>
        <v>0</v>
      </c>
      <c r="Q142" s="200">
        <v>3.0000000000000001E-5</v>
      </c>
      <c r="R142" s="200">
        <f>Q142*H142</f>
        <v>8.8751999999999998E-3</v>
      </c>
      <c r="S142" s="200">
        <v>0</v>
      </c>
      <c r="T142" s="201">
        <f>S142*H142</f>
        <v>0</v>
      </c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R142" s="202" t="s">
        <v>186</v>
      </c>
      <c r="AT142" s="202" t="s">
        <v>182</v>
      </c>
      <c r="AU142" s="202" t="s">
        <v>90</v>
      </c>
      <c r="AY142" s="14" t="s">
        <v>179</v>
      </c>
      <c r="BE142" s="99">
        <f>IF(N142="základná",J142,0)</f>
        <v>0</v>
      </c>
      <c r="BF142" s="99">
        <f>IF(N142="znížená",J142,0)</f>
        <v>0</v>
      </c>
      <c r="BG142" s="99">
        <f>IF(N142="zákl. prenesená",J142,0)</f>
        <v>0</v>
      </c>
      <c r="BH142" s="99">
        <f>IF(N142="zníž. prenesená",J142,0)</f>
        <v>0</v>
      </c>
      <c r="BI142" s="99">
        <f>IF(N142="nulová",J142,0)</f>
        <v>0</v>
      </c>
      <c r="BJ142" s="14" t="s">
        <v>90</v>
      </c>
      <c r="BK142" s="99">
        <f>ROUND(I142*H142,2)</f>
        <v>0</v>
      </c>
      <c r="BL142" s="14" t="s">
        <v>186</v>
      </c>
      <c r="BM142" s="202" t="s">
        <v>274</v>
      </c>
    </row>
    <row r="143" spans="1:65" s="2" customFormat="1" ht="14.45" customHeight="1">
      <c r="A143" s="245"/>
      <c r="B143" s="27"/>
      <c r="C143" s="203" t="s">
        <v>275</v>
      </c>
      <c r="D143" s="203" t="s">
        <v>220</v>
      </c>
      <c r="E143" s="204" t="s">
        <v>276</v>
      </c>
      <c r="F143" s="205" t="s">
        <v>277</v>
      </c>
      <c r="G143" s="206" t="s">
        <v>257</v>
      </c>
      <c r="H143" s="207">
        <v>325.42399999999998</v>
      </c>
      <c r="I143" s="208"/>
      <c r="J143" s="209">
        <f>ROUND(I143*H143,2)</f>
        <v>0</v>
      </c>
      <c r="K143" s="210"/>
      <c r="L143" s="211"/>
      <c r="M143" s="212" t="s">
        <v>1</v>
      </c>
      <c r="N143" s="213" t="s">
        <v>43</v>
      </c>
      <c r="O143" s="56"/>
      <c r="P143" s="200">
        <f>O143*H143</f>
        <v>0</v>
      </c>
      <c r="Q143" s="200">
        <v>2.9999999999999997E-4</v>
      </c>
      <c r="R143" s="200">
        <f>Q143*H143</f>
        <v>9.7627199999999983E-2</v>
      </c>
      <c r="S143" s="200">
        <v>0</v>
      </c>
      <c r="T143" s="201">
        <f>S143*H143</f>
        <v>0</v>
      </c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R143" s="202" t="s">
        <v>211</v>
      </c>
      <c r="AT143" s="202" t="s">
        <v>220</v>
      </c>
      <c r="AU143" s="202" t="s">
        <v>90</v>
      </c>
      <c r="AY143" s="14" t="s">
        <v>179</v>
      </c>
      <c r="BE143" s="99">
        <f>IF(N143="základná",J143,0)</f>
        <v>0</v>
      </c>
      <c r="BF143" s="99">
        <f>IF(N143="znížená",J143,0)</f>
        <v>0</v>
      </c>
      <c r="BG143" s="99">
        <f>IF(N143="zákl. prenesená",J143,0)</f>
        <v>0</v>
      </c>
      <c r="BH143" s="99">
        <f>IF(N143="zníž. prenesená",J143,0)</f>
        <v>0</v>
      </c>
      <c r="BI143" s="99">
        <f>IF(N143="nulová",J143,0)</f>
        <v>0</v>
      </c>
      <c r="BJ143" s="14" t="s">
        <v>90</v>
      </c>
      <c r="BK143" s="99">
        <f>ROUND(I143*H143,2)</f>
        <v>0</v>
      </c>
      <c r="BL143" s="14" t="s">
        <v>186</v>
      </c>
      <c r="BM143" s="202" t="s">
        <v>278</v>
      </c>
    </row>
    <row r="144" spans="1:65" s="12" customFormat="1" ht="22.9" customHeight="1">
      <c r="B144" s="175"/>
      <c r="C144" s="176"/>
      <c r="D144" s="177" t="s">
        <v>76</v>
      </c>
      <c r="E144" s="188" t="s">
        <v>186</v>
      </c>
      <c r="F144" s="188" t="s">
        <v>279</v>
      </c>
      <c r="G144" s="176"/>
      <c r="H144" s="176"/>
      <c r="I144" s="179"/>
      <c r="J144" s="189">
        <f>BK144</f>
        <v>0</v>
      </c>
      <c r="K144" s="176"/>
      <c r="L144" s="180"/>
      <c r="M144" s="181"/>
      <c r="N144" s="182"/>
      <c r="O144" s="182"/>
      <c r="P144" s="183">
        <f>SUM(P145:P147)</f>
        <v>0</v>
      </c>
      <c r="Q144" s="182"/>
      <c r="R144" s="183">
        <f>SUM(R145:R147)</f>
        <v>6.2125802999999999</v>
      </c>
      <c r="S144" s="182"/>
      <c r="T144" s="184">
        <f>SUM(T145:T147)</f>
        <v>0</v>
      </c>
      <c r="AR144" s="185" t="s">
        <v>84</v>
      </c>
      <c r="AT144" s="186" t="s">
        <v>76</v>
      </c>
      <c r="AU144" s="186" t="s">
        <v>84</v>
      </c>
      <c r="AY144" s="185" t="s">
        <v>179</v>
      </c>
      <c r="BK144" s="187">
        <f>SUM(BK145:BK147)</f>
        <v>0</v>
      </c>
    </row>
    <row r="145" spans="1:65" s="2" customFormat="1" ht="24.2" customHeight="1">
      <c r="A145" s="245"/>
      <c r="B145" s="27"/>
      <c r="C145" s="190" t="s">
        <v>280</v>
      </c>
      <c r="D145" s="190" t="s">
        <v>182</v>
      </c>
      <c r="E145" s="191" t="s">
        <v>281</v>
      </c>
      <c r="F145" s="192" t="s">
        <v>282</v>
      </c>
      <c r="G145" s="193" t="s">
        <v>257</v>
      </c>
      <c r="H145" s="194">
        <v>12.57</v>
      </c>
      <c r="I145" s="195"/>
      <c r="J145" s="196">
        <f>ROUND(I145*H145,2)</f>
        <v>0</v>
      </c>
      <c r="K145" s="197"/>
      <c r="L145" s="28"/>
      <c r="M145" s="198" t="s">
        <v>1</v>
      </c>
      <c r="N145" s="199" t="s">
        <v>43</v>
      </c>
      <c r="O145" s="56"/>
      <c r="P145" s="200">
        <f>O145*H145</f>
        <v>0</v>
      </c>
      <c r="Q145" s="200">
        <v>0.18547</v>
      </c>
      <c r="R145" s="200">
        <f>Q145*H145</f>
        <v>2.3313579</v>
      </c>
      <c r="S145" s="200">
        <v>0</v>
      </c>
      <c r="T145" s="201">
        <f>S145*H145</f>
        <v>0</v>
      </c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R145" s="202" t="s">
        <v>186</v>
      </c>
      <c r="AT145" s="202" t="s">
        <v>182</v>
      </c>
      <c r="AU145" s="202" t="s">
        <v>90</v>
      </c>
      <c r="AY145" s="14" t="s">
        <v>179</v>
      </c>
      <c r="BE145" s="99">
        <f>IF(N145="základná",J145,0)</f>
        <v>0</v>
      </c>
      <c r="BF145" s="99">
        <f>IF(N145="znížená",J145,0)</f>
        <v>0</v>
      </c>
      <c r="BG145" s="99">
        <f>IF(N145="zákl. prenesená",J145,0)</f>
        <v>0</v>
      </c>
      <c r="BH145" s="99">
        <f>IF(N145="zníž. prenesená",J145,0)</f>
        <v>0</v>
      </c>
      <c r="BI145" s="99">
        <f>IF(N145="nulová",J145,0)</f>
        <v>0</v>
      </c>
      <c r="BJ145" s="14" t="s">
        <v>90</v>
      </c>
      <c r="BK145" s="99">
        <f>ROUND(I145*H145,2)</f>
        <v>0</v>
      </c>
      <c r="BL145" s="14" t="s">
        <v>186</v>
      </c>
      <c r="BM145" s="202" t="s">
        <v>283</v>
      </c>
    </row>
    <row r="146" spans="1:65" s="2" customFormat="1" ht="24.2" customHeight="1">
      <c r="A146" s="245"/>
      <c r="B146" s="27"/>
      <c r="C146" s="190" t="s">
        <v>284</v>
      </c>
      <c r="D146" s="190" t="s">
        <v>182</v>
      </c>
      <c r="E146" s="191" t="s">
        <v>285</v>
      </c>
      <c r="F146" s="192" t="s">
        <v>286</v>
      </c>
      <c r="G146" s="193" t="s">
        <v>257</v>
      </c>
      <c r="H146" s="194">
        <v>11.4</v>
      </c>
      <c r="I146" s="195"/>
      <c r="J146" s="196">
        <f>ROUND(I146*H146,2)</f>
        <v>0</v>
      </c>
      <c r="K146" s="197"/>
      <c r="L146" s="28"/>
      <c r="M146" s="198" t="s">
        <v>1</v>
      </c>
      <c r="N146" s="199" t="s">
        <v>43</v>
      </c>
      <c r="O146" s="56"/>
      <c r="P146" s="200">
        <f>O146*H146</f>
        <v>0</v>
      </c>
      <c r="Q146" s="200">
        <v>0.16192000000000001</v>
      </c>
      <c r="R146" s="200">
        <f>Q146*H146</f>
        <v>1.8458880000000002</v>
      </c>
      <c r="S146" s="200">
        <v>0</v>
      </c>
      <c r="T146" s="201">
        <f>S146*H146</f>
        <v>0</v>
      </c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R146" s="202" t="s">
        <v>186</v>
      </c>
      <c r="AT146" s="202" t="s">
        <v>182</v>
      </c>
      <c r="AU146" s="202" t="s">
        <v>90</v>
      </c>
      <c r="AY146" s="14" t="s">
        <v>179</v>
      </c>
      <c r="BE146" s="99">
        <f>IF(N146="základná",J146,0)</f>
        <v>0</v>
      </c>
      <c r="BF146" s="99">
        <f>IF(N146="znížená",J146,0)</f>
        <v>0</v>
      </c>
      <c r="BG146" s="99">
        <f>IF(N146="zákl. prenesená",J146,0)</f>
        <v>0</v>
      </c>
      <c r="BH146" s="99">
        <f>IF(N146="zníž. prenesená",J146,0)</f>
        <v>0</v>
      </c>
      <c r="BI146" s="99">
        <f>IF(N146="nulová",J146,0)</f>
        <v>0</v>
      </c>
      <c r="BJ146" s="14" t="s">
        <v>90</v>
      </c>
      <c r="BK146" s="99">
        <f>ROUND(I146*H146,2)</f>
        <v>0</v>
      </c>
      <c r="BL146" s="14" t="s">
        <v>186</v>
      </c>
      <c r="BM146" s="202" t="s">
        <v>287</v>
      </c>
    </row>
    <row r="147" spans="1:65" s="2" customFormat="1" ht="24.2" customHeight="1">
      <c r="A147" s="245"/>
      <c r="B147" s="27"/>
      <c r="C147" s="190" t="s">
        <v>288</v>
      </c>
      <c r="D147" s="190" t="s">
        <v>182</v>
      </c>
      <c r="E147" s="191" t="s">
        <v>289</v>
      </c>
      <c r="F147" s="192" t="s">
        <v>290</v>
      </c>
      <c r="G147" s="193" t="s">
        <v>257</v>
      </c>
      <c r="H147" s="194">
        <v>12.57</v>
      </c>
      <c r="I147" s="195"/>
      <c r="J147" s="196">
        <f>ROUND(I147*H147,2)</f>
        <v>0</v>
      </c>
      <c r="K147" s="197"/>
      <c r="L147" s="28"/>
      <c r="M147" s="198" t="s">
        <v>1</v>
      </c>
      <c r="N147" s="199" t="s">
        <v>43</v>
      </c>
      <c r="O147" s="56"/>
      <c r="P147" s="200">
        <f>O147*H147</f>
        <v>0</v>
      </c>
      <c r="Q147" s="200">
        <v>0.16192000000000001</v>
      </c>
      <c r="R147" s="200">
        <f>Q147*H147</f>
        <v>2.0353344</v>
      </c>
      <c r="S147" s="200">
        <v>0</v>
      </c>
      <c r="T147" s="201">
        <f>S147*H147</f>
        <v>0</v>
      </c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R147" s="202" t="s">
        <v>186</v>
      </c>
      <c r="AT147" s="202" t="s">
        <v>182</v>
      </c>
      <c r="AU147" s="202" t="s">
        <v>90</v>
      </c>
      <c r="AY147" s="14" t="s">
        <v>179</v>
      </c>
      <c r="BE147" s="99">
        <f>IF(N147="základná",J147,0)</f>
        <v>0</v>
      </c>
      <c r="BF147" s="99">
        <f>IF(N147="znížená",J147,0)</f>
        <v>0</v>
      </c>
      <c r="BG147" s="99">
        <f>IF(N147="zákl. prenesená",J147,0)</f>
        <v>0</v>
      </c>
      <c r="BH147" s="99">
        <f>IF(N147="zníž. prenesená",J147,0)</f>
        <v>0</v>
      </c>
      <c r="BI147" s="99">
        <f>IF(N147="nulová",J147,0)</f>
        <v>0</v>
      </c>
      <c r="BJ147" s="14" t="s">
        <v>90</v>
      </c>
      <c r="BK147" s="99">
        <f>ROUND(I147*H147,2)</f>
        <v>0</v>
      </c>
      <c r="BL147" s="14" t="s">
        <v>186</v>
      </c>
      <c r="BM147" s="202" t="s">
        <v>291</v>
      </c>
    </row>
    <row r="148" spans="1:65" s="12" customFormat="1" ht="22.9" customHeight="1">
      <c r="B148" s="175"/>
      <c r="C148" s="176"/>
      <c r="D148" s="177" t="s">
        <v>76</v>
      </c>
      <c r="E148" s="188" t="s">
        <v>275</v>
      </c>
      <c r="F148" s="188" t="s">
        <v>292</v>
      </c>
      <c r="G148" s="176"/>
      <c r="H148" s="176"/>
      <c r="I148" s="179"/>
      <c r="J148" s="189">
        <f>BK148</f>
        <v>0</v>
      </c>
      <c r="K148" s="176"/>
      <c r="L148" s="180"/>
      <c r="M148" s="181"/>
      <c r="N148" s="182"/>
      <c r="O148" s="182"/>
      <c r="P148" s="183">
        <f>SUM(P149:P157)</f>
        <v>0</v>
      </c>
      <c r="Q148" s="182"/>
      <c r="R148" s="183">
        <f>SUM(R149:R157)</f>
        <v>188.1737444</v>
      </c>
      <c r="S148" s="182"/>
      <c r="T148" s="184">
        <f>SUM(T149:T157)</f>
        <v>0</v>
      </c>
      <c r="AR148" s="185" t="s">
        <v>84</v>
      </c>
      <c r="AT148" s="186" t="s">
        <v>76</v>
      </c>
      <c r="AU148" s="186" t="s">
        <v>84</v>
      </c>
      <c r="AY148" s="185" t="s">
        <v>179</v>
      </c>
      <c r="BK148" s="187">
        <f>SUM(BK149:BK157)</f>
        <v>0</v>
      </c>
    </row>
    <row r="149" spans="1:65" s="2" customFormat="1" ht="37.9" customHeight="1">
      <c r="A149" s="245"/>
      <c r="B149" s="27"/>
      <c r="C149" s="190" t="s">
        <v>293</v>
      </c>
      <c r="D149" s="190" t="s">
        <v>182</v>
      </c>
      <c r="E149" s="191" t="s">
        <v>294</v>
      </c>
      <c r="F149" s="192" t="s">
        <v>295</v>
      </c>
      <c r="G149" s="193" t="s">
        <v>257</v>
      </c>
      <c r="H149" s="194">
        <v>268.79000000000002</v>
      </c>
      <c r="I149" s="195"/>
      <c r="J149" s="196">
        <f t="shared" ref="J149:J157" si="5">ROUND(I149*H149,2)</f>
        <v>0</v>
      </c>
      <c r="K149" s="197"/>
      <c r="L149" s="28"/>
      <c r="M149" s="198" t="s">
        <v>1</v>
      </c>
      <c r="N149" s="199" t="s">
        <v>43</v>
      </c>
      <c r="O149" s="56"/>
      <c r="P149" s="200">
        <f t="shared" ref="P149:P157" si="6">O149*H149</f>
        <v>0</v>
      </c>
      <c r="Q149" s="200">
        <v>0.112</v>
      </c>
      <c r="R149" s="200">
        <f t="shared" ref="R149:R157" si="7">Q149*H149</f>
        <v>30.104480000000002</v>
      </c>
      <c r="S149" s="200">
        <v>0</v>
      </c>
      <c r="T149" s="201">
        <f t="shared" ref="T149:T157" si="8">S149*H149</f>
        <v>0</v>
      </c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R149" s="202" t="s">
        <v>186</v>
      </c>
      <c r="AT149" s="202" t="s">
        <v>182</v>
      </c>
      <c r="AU149" s="202" t="s">
        <v>90</v>
      </c>
      <c r="AY149" s="14" t="s">
        <v>179</v>
      </c>
      <c r="BE149" s="99">
        <f t="shared" ref="BE149:BE157" si="9">IF(N149="základná",J149,0)</f>
        <v>0</v>
      </c>
      <c r="BF149" s="99">
        <f t="shared" ref="BF149:BF157" si="10">IF(N149="znížená",J149,0)</f>
        <v>0</v>
      </c>
      <c r="BG149" s="99">
        <f t="shared" ref="BG149:BG157" si="11">IF(N149="zákl. prenesená",J149,0)</f>
        <v>0</v>
      </c>
      <c r="BH149" s="99">
        <f t="shared" ref="BH149:BH157" si="12">IF(N149="zníž. prenesená",J149,0)</f>
        <v>0</v>
      </c>
      <c r="BI149" s="99">
        <f t="shared" ref="BI149:BI157" si="13">IF(N149="nulová",J149,0)</f>
        <v>0</v>
      </c>
      <c r="BJ149" s="14" t="s">
        <v>90</v>
      </c>
      <c r="BK149" s="99">
        <f t="shared" ref="BK149:BK157" si="14">ROUND(I149*H149,2)</f>
        <v>0</v>
      </c>
      <c r="BL149" s="14" t="s">
        <v>186</v>
      </c>
      <c r="BM149" s="202" t="s">
        <v>296</v>
      </c>
    </row>
    <row r="150" spans="1:65" s="2" customFormat="1" ht="37.9" customHeight="1">
      <c r="A150" s="245"/>
      <c r="B150" s="27"/>
      <c r="C150" s="190" t="s">
        <v>297</v>
      </c>
      <c r="D150" s="190" t="s">
        <v>182</v>
      </c>
      <c r="E150" s="191" t="s">
        <v>298</v>
      </c>
      <c r="F150" s="192" t="s">
        <v>299</v>
      </c>
      <c r="G150" s="193" t="s">
        <v>257</v>
      </c>
      <c r="H150" s="194">
        <v>268.79000000000002</v>
      </c>
      <c r="I150" s="195"/>
      <c r="J150" s="196">
        <f t="shared" si="5"/>
        <v>0</v>
      </c>
      <c r="K150" s="197"/>
      <c r="L150" s="28"/>
      <c r="M150" s="198" t="s">
        <v>1</v>
      </c>
      <c r="N150" s="199" t="s">
        <v>43</v>
      </c>
      <c r="O150" s="56"/>
      <c r="P150" s="200">
        <f t="shared" si="6"/>
        <v>0</v>
      </c>
      <c r="Q150" s="200">
        <v>0.112</v>
      </c>
      <c r="R150" s="200">
        <f t="shared" si="7"/>
        <v>30.104480000000002</v>
      </c>
      <c r="S150" s="200">
        <v>0</v>
      </c>
      <c r="T150" s="201">
        <f t="shared" si="8"/>
        <v>0</v>
      </c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R150" s="202" t="s">
        <v>186</v>
      </c>
      <c r="AT150" s="202" t="s">
        <v>182</v>
      </c>
      <c r="AU150" s="202" t="s">
        <v>90</v>
      </c>
      <c r="AY150" s="14" t="s">
        <v>179</v>
      </c>
      <c r="BE150" s="99">
        <f t="shared" si="9"/>
        <v>0</v>
      </c>
      <c r="BF150" s="99">
        <f t="shared" si="10"/>
        <v>0</v>
      </c>
      <c r="BG150" s="99">
        <f t="shared" si="11"/>
        <v>0</v>
      </c>
      <c r="BH150" s="99">
        <f t="shared" si="12"/>
        <v>0</v>
      </c>
      <c r="BI150" s="99">
        <f t="shared" si="13"/>
        <v>0</v>
      </c>
      <c r="BJ150" s="14" t="s">
        <v>90</v>
      </c>
      <c r="BK150" s="99">
        <f t="shared" si="14"/>
        <v>0</v>
      </c>
      <c r="BL150" s="14" t="s">
        <v>186</v>
      </c>
      <c r="BM150" s="202" t="s">
        <v>300</v>
      </c>
    </row>
    <row r="151" spans="1:65" s="2" customFormat="1" ht="24.2" customHeight="1">
      <c r="A151" s="245"/>
      <c r="B151" s="27"/>
      <c r="C151" s="190" t="s">
        <v>207</v>
      </c>
      <c r="D151" s="190" t="s">
        <v>182</v>
      </c>
      <c r="E151" s="191" t="s">
        <v>301</v>
      </c>
      <c r="F151" s="192" t="s">
        <v>302</v>
      </c>
      <c r="G151" s="193" t="s">
        <v>257</v>
      </c>
      <c r="H151" s="194">
        <v>27.05</v>
      </c>
      <c r="I151" s="195"/>
      <c r="J151" s="196">
        <f t="shared" si="5"/>
        <v>0</v>
      </c>
      <c r="K151" s="197"/>
      <c r="L151" s="28"/>
      <c r="M151" s="198" t="s">
        <v>1</v>
      </c>
      <c r="N151" s="199" t="s">
        <v>43</v>
      </c>
      <c r="O151" s="56"/>
      <c r="P151" s="200">
        <f t="shared" si="6"/>
        <v>0</v>
      </c>
      <c r="Q151" s="200">
        <v>0.29899999999999999</v>
      </c>
      <c r="R151" s="200">
        <f t="shared" si="7"/>
        <v>8.0879499999999993</v>
      </c>
      <c r="S151" s="200">
        <v>0</v>
      </c>
      <c r="T151" s="201">
        <f t="shared" si="8"/>
        <v>0</v>
      </c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R151" s="202" t="s">
        <v>186</v>
      </c>
      <c r="AT151" s="202" t="s">
        <v>182</v>
      </c>
      <c r="AU151" s="202" t="s">
        <v>90</v>
      </c>
      <c r="AY151" s="14" t="s">
        <v>179</v>
      </c>
      <c r="BE151" s="99">
        <f t="shared" si="9"/>
        <v>0</v>
      </c>
      <c r="BF151" s="99">
        <f t="shared" si="10"/>
        <v>0</v>
      </c>
      <c r="BG151" s="99">
        <f t="shared" si="11"/>
        <v>0</v>
      </c>
      <c r="BH151" s="99">
        <f t="shared" si="12"/>
        <v>0</v>
      </c>
      <c r="BI151" s="99">
        <f t="shared" si="13"/>
        <v>0</v>
      </c>
      <c r="BJ151" s="14" t="s">
        <v>90</v>
      </c>
      <c r="BK151" s="99">
        <f t="shared" si="14"/>
        <v>0</v>
      </c>
      <c r="BL151" s="14" t="s">
        <v>186</v>
      </c>
      <c r="BM151" s="202" t="s">
        <v>303</v>
      </c>
    </row>
    <row r="152" spans="1:65" s="2" customFormat="1" ht="37.9" customHeight="1">
      <c r="A152" s="245"/>
      <c r="B152" s="27"/>
      <c r="C152" s="190" t="s">
        <v>304</v>
      </c>
      <c r="D152" s="190" t="s">
        <v>182</v>
      </c>
      <c r="E152" s="191" t="s">
        <v>305</v>
      </c>
      <c r="F152" s="192" t="s">
        <v>306</v>
      </c>
      <c r="G152" s="193" t="s">
        <v>257</v>
      </c>
      <c r="H152" s="194">
        <v>268.79000000000002</v>
      </c>
      <c r="I152" s="195"/>
      <c r="J152" s="196">
        <f t="shared" si="5"/>
        <v>0</v>
      </c>
      <c r="K152" s="197"/>
      <c r="L152" s="28"/>
      <c r="M152" s="198" t="s">
        <v>1</v>
      </c>
      <c r="N152" s="199" t="s">
        <v>43</v>
      </c>
      <c r="O152" s="56"/>
      <c r="P152" s="200">
        <f t="shared" si="6"/>
        <v>0</v>
      </c>
      <c r="Q152" s="200">
        <v>0.39800000000000002</v>
      </c>
      <c r="R152" s="200">
        <f t="shared" si="7"/>
        <v>106.97842000000001</v>
      </c>
      <c r="S152" s="200">
        <v>0</v>
      </c>
      <c r="T152" s="201">
        <f t="shared" si="8"/>
        <v>0</v>
      </c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R152" s="202" t="s">
        <v>186</v>
      </c>
      <c r="AT152" s="202" t="s">
        <v>182</v>
      </c>
      <c r="AU152" s="202" t="s">
        <v>90</v>
      </c>
      <c r="AY152" s="14" t="s">
        <v>179</v>
      </c>
      <c r="BE152" s="99">
        <f t="shared" si="9"/>
        <v>0</v>
      </c>
      <c r="BF152" s="99">
        <f t="shared" si="10"/>
        <v>0</v>
      </c>
      <c r="BG152" s="99">
        <f t="shared" si="11"/>
        <v>0</v>
      </c>
      <c r="BH152" s="99">
        <f t="shared" si="12"/>
        <v>0</v>
      </c>
      <c r="BI152" s="99">
        <f t="shared" si="13"/>
        <v>0</v>
      </c>
      <c r="BJ152" s="14" t="s">
        <v>90</v>
      </c>
      <c r="BK152" s="99">
        <f t="shared" si="14"/>
        <v>0</v>
      </c>
      <c r="BL152" s="14" t="s">
        <v>186</v>
      </c>
      <c r="BM152" s="202" t="s">
        <v>307</v>
      </c>
    </row>
    <row r="153" spans="1:65" s="2" customFormat="1" ht="24.2" customHeight="1">
      <c r="A153" s="245"/>
      <c r="B153" s="27"/>
      <c r="C153" s="190" t="s">
        <v>308</v>
      </c>
      <c r="D153" s="190" t="s">
        <v>182</v>
      </c>
      <c r="E153" s="191" t="s">
        <v>309</v>
      </c>
      <c r="F153" s="192" t="s">
        <v>310</v>
      </c>
      <c r="G153" s="193" t="s">
        <v>257</v>
      </c>
      <c r="H153" s="194">
        <v>11.4</v>
      </c>
      <c r="I153" s="195"/>
      <c r="J153" s="196">
        <f t="shared" si="5"/>
        <v>0</v>
      </c>
      <c r="K153" s="197"/>
      <c r="L153" s="28"/>
      <c r="M153" s="198" t="s">
        <v>1</v>
      </c>
      <c r="N153" s="199" t="s">
        <v>43</v>
      </c>
      <c r="O153" s="56"/>
      <c r="P153" s="200">
        <f t="shared" si="6"/>
        <v>0</v>
      </c>
      <c r="Q153" s="200">
        <v>0.1837</v>
      </c>
      <c r="R153" s="200">
        <f t="shared" si="7"/>
        <v>2.0941800000000002</v>
      </c>
      <c r="S153" s="200">
        <v>0</v>
      </c>
      <c r="T153" s="201">
        <f t="shared" si="8"/>
        <v>0</v>
      </c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R153" s="202" t="s">
        <v>186</v>
      </c>
      <c r="AT153" s="202" t="s">
        <v>182</v>
      </c>
      <c r="AU153" s="202" t="s">
        <v>90</v>
      </c>
      <c r="AY153" s="14" t="s">
        <v>179</v>
      </c>
      <c r="BE153" s="99">
        <f t="shared" si="9"/>
        <v>0</v>
      </c>
      <c r="BF153" s="99">
        <f t="shared" si="10"/>
        <v>0</v>
      </c>
      <c r="BG153" s="99">
        <f t="shared" si="11"/>
        <v>0</v>
      </c>
      <c r="BH153" s="99">
        <f t="shared" si="12"/>
        <v>0</v>
      </c>
      <c r="BI153" s="99">
        <f t="shared" si="13"/>
        <v>0</v>
      </c>
      <c r="BJ153" s="14" t="s">
        <v>90</v>
      </c>
      <c r="BK153" s="99">
        <f t="shared" si="14"/>
        <v>0</v>
      </c>
      <c r="BL153" s="14" t="s">
        <v>186</v>
      </c>
      <c r="BM153" s="202" t="s">
        <v>311</v>
      </c>
    </row>
    <row r="154" spans="1:65" s="2" customFormat="1" ht="37.9" customHeight="1">
      <c r="A154" s="245"/>
      <c r="B154" s="27"/>
      <c r="C154" s="190" t="s">
        <v>312</v>
      </c>
      <c r="D154" s="190" t="s">
        <v>182</v>
      </c>
      <c r="E154" s="191" t="s">
        <v>313</v>
      </c>
      <c r="F154" s="192" t="s">
        <v>314</v>
      </c>
      <c r="G154" s="193" t="s">
        <v>257</v>
      </c>
      <c r="H154" s="194">
        <v>12.57</v>
      </c>
      <c r="I154" s="195"/>
      <c r="J154" s="196">
        <f t="shared" si="5"/>
        <v>0</v>
      </c>
      <c r="K154" s="197"/>
      <c r="L154" s="28"/>
      <c r="M154" s="198" t="s">
        <v>1</v>
      </c>
      <c r="N154" s="199" t="s">
        <v>43</v>
      </c>
      <c r="O154" s="56"/>
      <c r="P154" s="200">
        <f t="shared" si="6"/>
        <v>0</v>
      </c>
      <c r="Q154" s="200">
        <v>0.25331999999999999</v>
      </c>
      <c r="R154" s="200">
        <f t="shared" si="7"/>
        <v>3.1842324</v>
      </c>
      <c r="S154" s="200">
        <v>0</v>
      </c>
      <c r="T154" s="201">
        <f t="shared" si="8"/>
        <v>0</v>
      </c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R154" s="202" t="s">
        <v>186</v>
      </c>
      <c r="AT154" s="202" t="s">
        <v>182</v>
      </c>
      <c r="AU154" s="202" t="s">
        <v>90</v>
      </c>
      <c r="AY154" s="14" t="s">
        <v>179</v>
      </c>
      <c r="BE154" s="99">
        <f t="shared" si="9"/>
        <v>0</v>
      </c>
      <c r="BF154" s="99">
        <f t="shared" si="10"/>
        <v>0</v>
      </c>
      <c r="BG154" s="99">
        <f t="shared" si="11"/>
        <v>0</v>
      </c>
      <c r="BH154" s="99">
        <f t="shared" si="12"/>
        <v>0</v>
      </c>
      <c r="BI154" s="99">
        <f t="shared" si="13"/>
        <v>0</v>
      </c>
      <c r="BJ154" s="14" t="s">
        <v>90</v>
      </c>
      <c r="BK154" s="99">
        <f t="shared" si="14"/>
        <v>0</v>
      </c>
      <c r="BL154" s="14" t="s">
        <v>186</v>
      </c>
      <c r="BM154" s="202" t="s">
        <v>315</v>
      </c>
    </row>
    <row r="155" spans="1:65" s="2" customFormat="1" ht="14.45" customHeight="1">
      <c r="A155" s="245"/>
      <c r="B155" s="27"/>
      <c r="C155" s="203" t="s">
        <v>316</v>
      </c>
      <c r="D155" s="203" t="s">
        <v>220</v>
      </c>
      <c r="E155" s="204" t="s">
        <v>317</v>
      </c>
      <c r="F155" s="205" t="s">
        <v>318</v>
      </c>
      <c r="G155" s="206" t="s">
        <v>257</v>
      </c>
      <c r="H155" s="207">
        <v>24.21</v>
      </c>
      <c r="I155" s="208"/>
      <c r="J155" s="209">
        <f t="shared" si="5"/>
        <v>0</v>
      </c>
      <c r="K155" s="210"/>
      <c r="L155" s="211"/>
      <c r="M155" s="212" t="s">
        <v>1</v>
      </c>
      <c r="N155" s="213" t="s">
        <v>43</v>
      </c>
      <c r="O155" s="56"/>
      <c r="P155" s="200">
        <f t="shared" si="6"/>
        <v>0</v>
      </c>
      <c r="Q155" s="200">
        <v>0.1</v>
      </c>
      <c r="R155" s="200">
        <f t="shared" si="7"/>
        <v>2.4210000000000003</v>
      </c>
      <c r="S155" s="200">
        <v>0</v>
      </c>
      <c r="T155" s="201">
        <f t="shared" si="8"/>
        <v>0</v>
      </c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R155" s="202" t="s">
        <v>211</v>
      </c>
      <c r="AT155" s="202" t="s">
        <v>220</v>
      </c>
      <c r="AU155" s="202" t="s">
        <v>90</v>
      </c>
      <c r="AY155" s="14" t="s">
        <v>179</v>
      </c>
      <c r="BE155" s="99">
        <f t="shared" si="9"/>
        <v>0</v>
      </c>
      <c r="BF155" s="99">
        <f t="shared" si="10"/>
        <v>0</v>
      </c>
      <c r="BG155" s="99">
        <f t="shared" si="11"/>
        <v>0</v>
      </c>
      <c r="BH155" s="99">
        <f t="shared" si="12"/>
        <v>0</v>
      </c>
      <c r="BI155" s="99">
        <f t="shared" si="13"/>
        <v>0</v>
      </c>
      <c r="BJ155" s="14" t="s">
        <v>90</v>
      </c>
      <c r="BK155" s="99">
        <f t="shared" si="14"/>
        <v>0</v>
      </c>
      <c r="BL155" s="14" t="s">
        <v>186</v>
      </c>
      <c r="BM155" s="202" t="s">
        <v>319</v>
      </c>
    </row>
    <row r="156" spans="1:65" s="2" customFormat="1" ht="24.2" customHeight="1">
      <c r="A156" s="245"/>
      <c r="B156" s="27"/>
      <c r="C156" s="190" t="s">
        <v>228</v>
      </c>
      <c r="D156" s="190" t="s">
        <v>182</v>
      </c>
      <c r="E156" s="191" t="s">
        <v>320</v>
      </c>
      <c r="F156" s="192" t="s">
        <v>321</v>
      </c>
      <c r="G156" s="193" t="s">
        <v>257</v>
      </c>
      <c r="H156" s="194">
        <v>24.148</v>
      </c>
      <c r="I156" s="195"/>
      <c r="J156" s="196">
        <f t="shared" si="5"/>
        <v>0</v>
      </c>
      <c r="K156" s="197"/>
      <c r="L156" s="28"/>
      <c r="M156" s="198" t="s">
        <v>1</v>
      </c>
      <c r="N156" s="199" t="s">
        <v>43</v>
      </c>
      <c r="O156" s="56"/>
      <c r="P156" s="200">
        <f t="shared" si="6"/>
        <v>0</v>
      </c>
      <c r="Q156" s="200">
        <v>8.4000000000000005E-2</v>
      </c>
      <c r="R156" s="200">
        <f t="shared" si="7"/>
        <v>2.028432</v>
      </c>
      <c r="S156" s="200">
        <v>0</v>
      </c>
      <c r="T156" s="201">
        <f t="shared" si="8"/>
        <v>0</v>
      </c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R156" s="202" t="s">
        <v>186</v>
      </c>
      <c r="AT156" s="202" t="s">
        <v>182</v>
      </c>
      <c r="AU156" s="202" t="s">
        <v>90</v>
      </c>
      <c r="AY156" s="14" t="s">
        <v>179</v>
      </c>
      <c r="BE156" s="99">
        <f t="shared" si="9"/>
        <v>0</v>
      </c>
      <c r="BF156" s="99">
        <f t="shared" si="10"/>
        <v>0</v>
      </c>
      <c r="BG156" s="99">
        <f t="shared" si="11"/>
        <v>0</v>
      </c>
      <c r="BH156" s="99">
        <f t="shared" si="12"/>
        <v>0</v>
      </c>
      <c r="BI156" s="99">
        <f t="shared" si="13"/>
        <v>0</v>
      </c>
      <c r="BJ156" s="14" t="s">
        <v>90</v>
      </c>
      <c r="BK156" s="99">
        <f t="shared" si="14"/>
        <v>0</v>
      </c>
      <c r="BL156" s="14" t="s">
        <v>186</v>
      </c>
      <c r="BM156" s="202" t="s">
        <v>322</v>
      </c>
    </row>
    <row r="157" spans="1:65" s="2" customFormat="1" ht="14.45" customHeight="1">
      <c r="A157" s="245"/>
      <c r="B157" s="27"/>
      <c r="C157" s="203" t="s">
        <v>232</v>
      </c>
      <c r="D157" s="203" t="s">
        <v>220</v>
      </c>
      <c r="E157" s="204" t="s">
        <v>323</v>
      </c>
      <c r="F157" s="205" t="s">
        <v>324</v>
      </c>
      <c r="G157" s="206" t="s">
        <v>257</v>
      </c>
      <c r="H157" s="207">
        <v>24.388999999999999</v>
      </c>
      <c r="I157" s="208"/>
      <c r="J157" s="209">
        <f t="shared" si="5"/>
        <v>0</v>
      </c>
      <c r="K157" s="210"/>
      <c r="L157" s="211"/>
      <c r="M157" s="212" t="s">
        <v>1</v>
      </c>
      <c r="N157" s="213" t="s">
        <v>43</v>
      </c>
      <c r="O157" s="56"/>
      <c r="P157" s="200">
        <f t="shared" si="6"/>
        <v>0</v>
      </c>
      <c r="Q157" s="200">
        <v>0.13</v>
      </c>
      <c r="R157" s="200">
        <f t="shared" si="7"/>
        <v>3.1705700000000001</v>
      </c>
      <c r="S157" s="200">
        <v>0</v>
      </c>
      <c r="T157" s="201">
        <f t="shared" si="8"/>
        <v>0</v>
      </c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R157" s="202" t="s">
        <v>211</v>
      </c>
      <c r="AT157" s="202" t="s">
        <v>220</v>
      </c>
      <c r="AU157" s="202" t="s">
        <v>90</v>
      </c>
      <c r="AY157" s="14" t="s">
        <v>179</v>
      </c>
      <c r="BE157" s="99">
        <f t="shared" si="9"/>
        <v>0</v>
      </c>
      <c r="BF157" s="99">
        <f t="shared" si="10"/>
        <v>0</v>
      </c>
      <c r="BG157" s="99">
        <f t="shared" si="11"/>
        <v>0</v>
      </c>
      <c r="BH157" s="99">
        <f t="shared" si="12"/>
        <v>0</v>
      </c>
      <c r="BI157" s="99">
        <f t="shared" si="13"/>
        <v>0</v>
      </c>
      <c r="BJ157" s="14" t="s">
        <v>90</v>
      </c>
      <c r="BK157" s="99">
        <f t="shared" si="14"/>
        <v>0</v>
      </c>
      <c r="BL157" s="14" t="s">
        <v>186</v>
      </c>
      <c r="BM157" s="202" t="s">
        <v>325</v>
      </c>
    </row>
    <row r="158" spans="1:65" s="12" customFormat="1" ht="22.9" customHeight="1">
      <c r="B158" s="175"/>
      <c r="C158" s="176"/>
      <c r="D158" s="177" t="s">
        <v>76</v>
      </c>
      <c r="E158" s="188" t="s">
        <v>207</v>
      </c>
      <c r="F158" s="188" t="s">
        <v>326</v>
      </c>
      <c r="G158" s="176"/>
      <c r="H158" s="176"/>
      <c r="I158" s="179"/>
      <c r="J158" s="189">
        <f>BK158</f>
        <v>0</v>
      </c>
      <c r="K158" s="176"/>
      <c r="L158" s="180"/>
      <c r="M158" s="181"/>
      <c r="N158" s="182"/>
      <c r="O158" s="182"/>
      <c r="P158" s="183">
        <f>SUM(P159:P163)</f>
        <v>0</v>
      </c>
      <c r="Q158" s="182"/>
      <c r="R158" s="183">
        <f>SUM(R159:R163)</f>
        <v>31.309648339999999</v>
      </c>
      <c r="S158" s="182"/>
      <c r="T158" s="184">
        <f>SUM(T159:T163)</f>
        <v>0</v>
      </c>
      <c r="AR158" s="185" t="s">
        <v>84</v>
      </c>
      <c r="AT158" s="186" t="s">
        <v>76</v>
      </c>
      <c r="AU158" s="186" t="s">
        <v>84</v>
      </c>
      <c r="AY158" s="185" t="s">
        <v>179</v>
      </c>
      <c r="BK158" s="187">
        <f>SUM(BK159:BK163)</f>
        <v>0</v>
      </c>
    </row>
    <row r="159" spans="1:65" s="2" customFormat="1" ht="37.9" customHeight="1">
      <c r="A159" s="245"/>
      <c r="B159" s="27"/>
      <c r="C159" s="190" t="s">
        <v>259</v>
      </c>
      <c r="D159" s="190" t="s">
        <v>182</v>
      </c>
      <c r="E159" s="191" t="s">
        <v>327</v>
      </c>
      <c r="F159" s="192" t="s">
        <v>328</v>
      </c>
      <c r="G159" s="193" t="s">
        <v>329</v>
      </c>
      <c r="H159" s="194">
        <v>219.89</v>
      </c>
      <c r="I159" s="195"/>
      <c r="J159" s="196">
        <f>ROUND(I159*H159,2)</f>
        <v>0</v>
      </c>
      <c r="K159" s="197"/>
      <c r="L159" s="28"/>
      <c r="M159" s="198" t="s">
        <v>1</v>
      </c>
      <c r="N159" s="199" t="s">
        <v>43</v>
      </c>
      <c r="O159" s="56"/>
      <c r="P159" s="200">
        <f>O159*H159</f>
        <v>0</v>
      </c>
      <c r="Q159" s="200">
        <v>7.6219999999999996E-2</v>
      </c>
      <c r="R159" s="200">
        <f>Q159*H159</f>
        <v>16.760015799999998</v>
      </c>
      <c r="S159" s="200">
        <v>0</v>
      </c>
      <c r="T159" s="201">
        <f>S159*H159</f>
        <v>0</v>
      </c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R159" s="202" t="s">
        <v>186</v>
      </c>
      <c r="AT159" s="202" t="s">
        <v>182</v>
      </c>
      <c r="AU159" s="202" t="s">
        <v>90</v>
      </c>
      <c r="AY159" s="14" t="s">
        <v>179</v>
      </c>
      <c r="BE159" s="99">
        <f>IF(N159="základná",J159,0)</f>
        <v>0</v>
      </c>
      <c r="BF159" s="99">
        <f>IF(N159="znížená",J159,0)</f>
        <v>0</v>
      </c>
      <c r="BG159" s="99">
        <f>IF(N159="zákl. prenesená",J159,0)</f>
        <v>0</v>
      </c>
      <c r="BH159" s="99">
        <f>IF(N159="zníž. prenesená",J159,0)</f>
        <v>0</v>
      </c>
      <c r="BI159" s="99">
        <f>IF(N159="nulová",J159,0)</f>
        <v>0</v>
      </c>
      <c r="BJ159" s="14" t="s">
        <v>90</v>
      </c>
      <c r="BK159" s="99">
        <f>ROUND(I159*H159,2)</f>
        <v>0</v>
      </c>
      <c r="BL159" s="14" t="s">
        <v>186</v>
      </c>
      <c r="BM159" s="202" t="s">
        <v>330</v>
      </c>
    </row>
    <row r="160" spans="1:65" s="2" customFormat="1" ht="24.2" customHeight="1">
      <c r="A160" s="245"/>
      <c r="B160" s="27"/>
      <c r="C160" s="190" t="s">
        <v>331</v>
      </c>
      <c r="D160" s="190" t="s">
        <v>182</v>
      </c>
      <c r="E160" s="191" t="s">
        <v>332</v>
      </c>
      <c r="F160" s="192" t="s">
        <v>333</v>
      </c>
      <c r="G160" s="193" t="s">
        <v>204</v>
      </c>
      <c r="H160" s="194">
        <v>4</v>
      </c>
      <c r="I160" s="195"/>
      <c r="J160" s="196">
        <f>ROUND(I160*H160,2)</f>
        <v>0</v>
      </c>
      <c r="K160" s="197"/>
      <c r="L160" s="28"/>
      <c r="M160" s="198" t="s">
        <v>1</v>
      </c>
      <c r="N160" s="199" t="s">
        <v>43</v>
      </c>
      <c r="O160" s="56"/>
      <c r="P160" s="200">
        <f>O160*H160</f>
        <v>0</v>
      </c>
      <c r="Q160" s="200">
        <v>0.11606</v>
      </c>
      <c r="R160" s="200">
        <f>Q160*H160</f>
        <v>0.46423999999999999</v>
      </c>
      <c r="S160" s="200">
        <v>0</v>
      </c>
      <c r="T160" s="201">
        <f>S160*H160</f>
        <v>0</v>
      </c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R160" s="202" t="s">
        <v>186</v>
      </c>
      <c r="AT160" s="202" t="s">
        <v>182</v>
      </c>
      <c r="AU160" s="202" t="s">
        <v>90</v>
      </c>
      <c r="AY160" s="14" t="s">
        <v>179</v>
      </c>
      <c r="BE160" s="99">
        <f>IF(N160="základná",J160,0)</f>
        <v>0</v>
      </c>
      <c r="BF160" s="99">
        <f>IF(N160="znížená",J160,0)</f>
        <v>0</v>
      </c>
      <c r="BG160" s="99">
        <f>IF(N160="zákl. prenesená",J160,0)</f>
        <v>0</v>
      </c>
      <c r="BH160" s="99">
        <f>IF(N160="zníž. prenesená",J160,0)</f>
        <v>0</v>
      </c>
      <c r="BI160" s="99">
        <f>IF(N160="nulová",J160,0)</f>
        <v>0</v>
      </c>
      <c r="BJ160" s="14" t="s">
        <v>90</v>
      </c>
      <c r="BK160" s="99">
        <f>ROUND(I160*H160,2)</f>
        <v>0</v>
      </c>
      <c r="BL160" s="14" t="s">
        <v>186</v>
      </c>
      <c r="BM160" s="202" t="s">
        <v>334</v>
      </c>
    </row>
    <row r="161" spans="1:65" s="2" customFormat="1" ht="14.45" customHeight="1">
      <c r="A161" s="245"/>
      <c r="B161" s="27"/>
      <c r="C161" s="203" t="s">
        <v>335</v>
      </c>
      <c r="D161" s="203" t="s">
        <v>220</v>
      </c>
      <c r="E161" s="204" t="s">
        <v>336</v>
      </c>
      <c r="F161" s="205" t="s">
        <v>337</v>
      </c>
      <c r="G161" s="206" t="s">
        <v>204</v>
      </c>
      <c r="H161" s="207">
        <v>4.04</v>
      </c>
      <c r="I161" s="208"/>
      <c r="J161" s="209">
        <f>ROUND(I161*H161,2)</f>
        <v>0</v>
      </c>
      <c r="K161" s="210"/>
      <c r="L161" s="211"/>
      <c r="M161" s="212" t="s">
        <v>1</v>
      </c>
      <c r="N161" s="213" t="s">
        <v>43</v>
      </c>
      <c r="O161" s="56"/>
      <c r="P161" s="200">
        <f>O161*H161</f>
        <v>0</v>
      </c>
      <c r="Q161" s="200">
        <v>2.76E-2</v>
      </c>
      <c r="R161" s="200">
        <f>Q161*H161</f>
        <v>0.11150400000000001</v>
      </c>
      <c r="S161" s="200">
        <v>0</v>
      </c>
      <c r="T161" s="201">
        <f>S161*H161</f>
        <v>0</v>
      </c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R161" s="202" t="s">
        <v>211</v>
      </c>
      <c r="AT161" s="202" t="s">
        <v>220</v>
      </c>
      <c r="AU161" s="202" t="s">
        <v>90</v>
      </c>
      <c r="AY161" s="14" t="s">
        <v>179</v>
      </c>
      <c r="BE161" s="99">
        <f>IF(N161="základná",J161,0)</f>
        <v>0</v>
      </c>
      <c r="BF161" s="99">
        <f>IF(N161="znížená",J161,0)</f>
        <v>0</v>
      </c>
      <c r="BG161" s="99">
        <f>IF(N161="zákl. prenesená",J161,0)</f>
        <v>0</v>
      </c>
      <c r="BH161" s="99">
        <f>IF(N161="zníž. prenesená",J161,0)</f>
        <v>0</v>
      </c>
      <c r="BI161" s="99">
        <f>IF(N161="nulová",J161,0)</f>
        <v>0</v>
      </c>
      <c r="BJ161" s="14" t="s">
        <v>90</v>
      </c>
      <c r="BK161" s="99">
        <f>ROUND(I161*H161,2)</f>
        <v>0</v>
      </c>
      <c r="BL161" s="14" t="s">
        <v>186</v>
      </c>
      <c r="BM161" s="202" t="s">
        <v>338</v>
      </c>
    </row>
    <row r="162" spans="1:65" s="2" customFormat="1" ht="24.2" customHeight="1">
      <c r="A162" s="245"/>
      <c r="B162" s="27"/>
      <c r="C162" s="190" t="s">
        <v>254</v>
      </c>
      <c r="D162" s="190" t="s">
        <v>182</v>
      </c>
      <c r="E162" s="191" t="s">
        <v>339</v>
      </c>
      <c r="F162" s="192" t="s">
        <v>340</v>
      </c>
      <c r="G162" s="193" t="s">
        <v>185</v>
      </c>
      <c r="H162" s="194">
        <v>6.258</v>
      </c>
      <c r="I162" s="195"/>
      <c r="J162" s="196">
        <f>ROUND(I162*H162,2)</f>
        <v>0</v>
      </c>
      <c r="K162" s="197"/>
      <c r="L162" s="28"/>
      <c r="M162" s="198" t="s">
        <v>1</v>
      </c>
      <c r="N162" s="199" t="s">
        <v>43</v>
      </c>
      <c r="O162" s="56"/>
      <c r="P162" s="200">
        <f>O162*H162</f>
        <v>0</v>
      </c>
      <c r="Q162" s="200">
        <v>2.2151299999999998</v>
      </c>
      <c r="R162" s="200">
        <f>Q162*H162</f>
        <v>13.862283539999998</v>
      </c>
      <c r="S162" s="200">
        <v>0</v>
      </c>
      <c r="T162" s="201">
        <f>S162*H162</f>
        <v>0</v>
      </c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R162" s="202" t="s">
        <v>186</v>
      </c>
      <c r="AT162" s="202" t="s">
        <v>182</v>
      </c>
      <c r="AU162" s="202" t="s">
        <v>90</v>
      </c>
      <c r="AY162" s="14" t="s">
        <v>179</v>
      </c>
      <c r="BE162" s="99">
        <f>IF(N162="základná",J162,0)</f>
        <v>0</v>
      </c>
      <c r="BF162" s="99">
        <f>IF(N162="znížená",J162,0)</f>
        <v>0</v>
      </c>
      <c r="BG162" s="99">
        <f>IF(N162="zákl. prenesená",J162,0)</f>
        <v>0</v>
      </c>
      <c r="BH162" s="99">
        <f>IF(N162="zníž. prenesená",J162,0)</f>
        <v>0</v>
      </c>
      <c r="BI162" s="99">
        <f>IF(N162="nulová",J162,0)</f>
        <v>0</v>
      </c>
      <c r="BJ162" s="14" t="s">
        <v>90</v>
      </c>
      <c r="BK162" s="99">
        <f>ROUND(I162*H162,2)</f>
        <v>0</v>
      </c>
      <c r="BL162" s="14" t="s">
        <v>186</v>
      </c>
      <c r="BM162" s="202" t="s">
        <v>341</v>
      </c>
    </row>
    <row r="163" spans="1:65" s="2" customFormat="1" ht="24.2" customHeight="1">
      <c r="A163" s="245"/>
      <c r="B163" s="27"/>
      <c r="C163" s="190" t="s">
        <v>181</v>
      </c>
      <c r="D163" s="190" t="s">
        <v>182</v>
      </c>
      <c r="E163" s="191" t="s">
        <v>342</v>
      </c>
      <c r="F163" s="192" t="s">
        <v>343</v>
      </c>
      <c r="G163" s="193" t="s">
        <v>185</v>
      </c>
      <c r="H163" s="194">
        <v>0.05</v>
      </c>
      <c r="I163" s="195"/>
      <c r="J163" s="196">
        <f>ROUND(I163*H163,2)</f>
        <v>0</v>
      </c>
      <c r="K163" s="197"/>
      <c r="L163" s="28"/>
      <c r="M163" s="198" t="s">
        <v>1</v>
      </c>
      <c r="N163" s="199" t="s">
        <v>43</v>
      </c>
      <c r="O163" s="56"/>
      <c r="P163" s="200">
        <f>O163*H163</f>
        <v>0</v>
      </c>
      <c r="Q163" s="200">
        <v>2.2321</v>
      </c>
      <c r="R163" s="200">
        <f>Q163*H163</f>
        <v>0.11160500000000001</v>
      </c>
      <c r="S163" s="200">
        <v>0</v>
      </c>
      <c r="T163" s="201">
        <f>S163*H163</f>
        <v>0</v>
      </c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R163" s="202" t="s">
        <v>186</v>
      </c>
      <c r="AT163" s="202" t="s">
        <v>182</v>
      </c>
      <c r="AU163" s="202" t="s">
        <v>90</v>
      </c>
      <c r="AY163" s="14" t="s">
        <v>179</v>
      </c>
      <c r="BE163" s="99">
        <f>IF(N163="základná",J163,0)</f>
        <v>0</v>
      </c>
      <c r="BF163" s="99">
        <f>IF(N163="znížená",J163,0)</f>
        <v>0</v>
      </c>
      <c r="BG163" s="99">
        <f>IF(N163="zákl. prenesená",J163,0)</f>
        <v>0</v>
      </c>
      <c r="BH163" s="99">
        <f>IF(N163="zníž. prenesená",J163,0)</f>
        <v>0</v>
      </c>
      <c r="BI163" s="99">
        <f>IF(N163="nulová",J163,0)</f>
        <v>0</v>
      </c>
      <c r="BJ163" s="14" t="s">
        <v>90</v>
      </c>
      <c r="BK163" s="99">
        <f>ROUND(I163*H163,2)</f>
        <v>0</v>
      </c>
      <c r="BL163" s="14" t="s">
        <v>186</v>
      </c>
      <c r="BM163" s="202" t="s">
        <v>344</v>
      </c>
    </row>
    <row r="164" spans="1:65" s="12" customFormat="1" ht="22.9" customHeight="1">
      <c r="B164" s="175"/>
      <c r="C164" s="176"/>
      <c r="D164" s="177" t="s">
        <v>76</v>
      </c>
      <c r="E164" s="188" t="s">
        <v>345</v>
      </c>
      <c r="F164" s="188" t="s">
        <v>346</v>
      </c>
      <c r="G164" s="176"/>
      <c r="H164" s="176"/>
      <c r="I164" s="179"/>
      <c r="J164" s="189">
        <f>BK164</f>
        <v>0</v>
      </c>
      <c r="K164" s="176"/>
      <c r="L164" s="180"/>
      <c r="M164" s="181"/>
      <c r="N164" s="182"/>
      <c r="O164" s="182"/>
      <c r="P164" s="183">
        <f>P165</f>
        <v>0</v>
      </c>
      <c r="Q164" s="182"/>
      <c r="R164" s="183">
        <f>R165</f>
        <v>0</v>
      </c>
      <c r="S164" s="182"/>
      <c r="T164" s="184">
        <f>T165</f>
        <v>0</v>
      </c>
      <c r="AR164" s="185" t="s">
        <v>84</v>
      </c>
      <c r="AT164" s="186" t="s">
        <v>76</v>
      </c>
      <c r="AU164" s="186" t="s">
        <v>84</v>
      </c>
      <c r="AY164" s="185" t="s">
        <v>179</v>
      </c>
      <c r="BK164" s="187">
        <f>BK165</f>
        <v>0</v>
      </c>
    </row>
    <row r="165" spans="1:65" s="2" customFormat="1" ht="24.2" customHeight="1">
      <c r="A165" s="245"/>
      <c r="B165" s="27"/>
      <c r="C165" s="190" t="s">
        <v>347</v>
      </c>
      <c r="D165" s="190" t="s">
        <v>182</v>
      </c>
      <c r="E165" s="191" t="s">
        <v>348</v>
      </c>
      <c r="F165" s="192" t="s">
        <v>349</v>
      </c>
      <c r="G165" s="193" t="s">
        <v>250</v>
      </c>
      <c r="H165" s="194">
        <v>225.80199999999999</v>
      </c>
      <c r="I165" s="195"/>
      <c r="J165" s="196">
        <f>ROUND(I165*H165,2)</f>
        <v>0</v>
      </c>
      <c r="K165" s="197"/>
      <c r="L165" s="28"/>
      <c r="M165" s="198" t="s">
        <v>1</v>
      </c>
      <c r="N165" s="199" t="s">
        <v>43</v>
      </c>
      <c r="O165" s="56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R165" s="202" t="s">
        <v>186</v>
      </c>
      <c r="AT165" s="202" t="s">
        <v>182</v>
      </c>
      <c r="AU165" s="202" t="s">
        <v>90</v>
      </c>
      <c r="AY165" s="14" t="s">
        <v>179</v>
      </c>
      <c r="BE165" s="99">
        <f>IF(N165="základná",J165,0)</f>
        <v>0</v>
      </c>
      <c r="BF165" s="99">
        <f>IF(N165="znížená",J165,0)</f>
        <v>0</v>
      </c>
      <c r="BG165" s="99">
        <f>IF(N165="zákl. prenesená",J165,0)</f>
        <v>0</v>
      </c>
      <c r="BH165" s="99">
        <f>IF(N165="zníž. prenesená",J165,0)</f>
        <v>0</v>
      </c>
      <c r="BI165" s="99">
        <f>IF(N165="nulová",J165,0)</f>
        <v>0</v>
      </c>
      <c r="BJ165" s="14" t="s">
        <v>90</v>
      </c>
      <c r="BK165" s="99">
        <f>ROUND(I165*H165,2)</f>
        <v>0</v>
      </c>
      <c r="BL165" s="14" t="s">
        <v>186</v>
      </c>
      <c r="BM165" s="202" t="s">
        <v>350</v>
      </c>
    </row>
    <row r="166" spans="1:65" s="12" customFormat="1" ht="25.9" customHeight="1">
      <c r="B166" s="175"/>
      <c r="C166" s="176"/>
      <c r="D166" s="177" t="s">
        <v>76</v>
      </c>
      <c r="E166" s="178" t="s">
        <v>197</v>
      </c>
      <c r="F166" s="178" t="s">
        <v>198</v>
      </c>
      <c r="G166" s="176"/>
      <c r="H166" s="176"/>
      <c r="I166" s="179"/>
      <c r="J166" s="154">
        <f>BK166</f>
        <v>0</v>
      </c>
      <c r="K166" s="176"/>
      <c r="L166" s="180"/>
      <c r="M166" s="181"/>
      <c r="N166" s="182"/>
      <c r="O166" s="182"/>
      <c r="P166" s="183">
        <f>P167</f>
        <v>0</v>
      </c>
      <c r="Q166" s="182"/>
      <c r="R166" s="183">
        <f>R167</f>
        <v>4.9657949199999996</v>
      </c>
      <c r="S166" s="182"/>
      <c r="T166" s="184">
        <f>T167</f>
        <v>0</v>
      </c>
      <c r="AR166" s="185" t="s">
        <v>90</v>
      </c>
      <c r="AT166" s="186" t="s">
        <v>76</v>
      </c>
      <c r="AU166" s="186" t="s">
        <v>77</v>
      </c>
      <c r="AY166" s="185" t="s">
        <v>179</v>
      </c>
      <c r="BK166" s="187">
        <f>BK167</f>
        <v>0</v>
      </c>
    </row>
    <row r="167" spans="1:65" s="12" customFormat="1" ht="22.9" customHeight="1">
      <c r="B167" s="175"/>
      <c r="C167" s="176"/>
      <c r="D167" s="177" t="s">
        <v>76</v>
      </c>
      <c r="E167" s="188" t="s">
        <v>351</v>
      </c>
      <c r="F167" s="188" t="s">
        <v>352</v>
      </c>
      <c r="G167" s="176"/>
      <c r="H167" s="176"/>
      <c r="I167" s="179"/>
      <c r="J167" s="189">
        <f>BK167</f>
        <v>0</v>
      </c>
      <c r="K167" s="176"/>
      <c r="L167" s="180"/>
      <c r="M167" s="181"/>
      <c r="N167" s="182"/>
      <c r="O167" s="182"/>
      <c r="P167" s="183">
        <f>SUM(P168:P171)</f>
        <v>0</v>
      </c>
      <c r="Q167" s="182"/>
      <c r="R167" s="183">
        <f>SUM(R168:R171)</f>
        <v>4.9657949199999996</v>
      </c>
      <c r="S167" s="182"/>
      <c r="T167" s="184">
        <f>SUM(T168:T171)</f>
        <v>0</v>
      </c>
      <c r="AR167" s="185" t="s">
        <v>90</v>
      </c>
      <c r="AT167" s="186" t="s">
        <v>76</v>
      </c>
      <c r="AU167" s="186" t="s">
        <v>84</v>
      </c>
      <c r="AY167" s="185" t="s">
        <v>179</v>
      </c>
      <c r="BK167" s="187">
        <f>SUM(BK168:BK171)</f>
        <v>0</v>
      </c>
    </row>
    <row r="168" spans="1:65" s="2" customFormat="1" ht="14.45" customHeight="1">
      <c r="A168" s="245"/>
      <c r="B168" s="27"/>
      <c r="C168" s="190" t="s">
        <v>353</v>
      </c>
      <c r="D168" s="190" t="s">
        <v>182</v>
      </c>
      <c r="E168" s="191" t="s">
        <v>354</v>
      </c>
      <c r="F168" s="192" t="s">
        <v>355</v>
      </c>
      <c r="G168" s="193" t="s">
        <v>257</v>
      </c>
      <c r="H168" s="194">
        <v>120.74</v>
      </c>
      <c r="I168" s="195"/>
      <c r="J168" s="196">
        <f>ROUND(I168*H168,2)</f>
        <v>0</v>
      </c>
      <c r="K168" s="197"/>
      <c r="L168" s="28"/>
      <c r="M168" s="198" t="s">
        <v>1</v>
      </c>
      <c r="N168" s="199" t="s">
        <v>43</v>
      </c>
      <c r="O168" s="56"/>
      <c r="P168" s="200">
        <f>O168*H168</f>
        <v>0</v>
      </c>
      <c r="Q168" s="200">
        <v>2.504E-2</v>
      </c>
      <c r="R168" s="200">
        <f>Q168*H168</f>
        <v>3.0233295999999998</v>
      </c>
      <c r="S168" s="200">
        <v>0</v>
      </c>
      <c r="T168" s="201">
        <f>S168*H168</f>
        <v>0</v>
      </c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R168" s="202" t="s">
        <v>205</v>
      </c>
      <c r="AT168" s="202" t="s">
        <v>182</v>
      </c>
      <c r="AU168" s="202" t="s">
        <v>90</v>
      </c>
      <c r="AY168" s="14" t="s">
        <v>179</v>
      </c>
      <c r="BE168" s="99">
        <f>IF(N168="základná",J168,0)</f>
        <v>0</v>
      </c>
      <c r="BF168" s="99">
        <f>IF(N168="znížená",J168,0)</f>
        <v>0</v>
      </c>
      <c r="BG168" s="99">
        <f>IF(N168="zákl. prenesená",J168,0)</f>
        <v>0</v>
      </c>
      <c r="BH168" s="99">
        <f>IF(N168="zníž. prenesená",J168,0)</f>
        <v>0</v>
      </c>
      <c r="BI168" s="99">
        <f>IF(N168="nulová",J168,0)</f>
        <v>0</v>
      </c>
      <c r="BJ168" s="14" t="s">
        <v>90</v>
      </c>
      <c r="BK168" s="99">
        <f>ROUND(I168*H168,2)</f>
        <v>0</v>
      </c>
      <c r="BL168" s="14" t="s">
        <v>205</v>
      </c>
      <c r="BM168" s="202" t="s">
        <v>356</v>
      </c>
    </row>
    <row r="169" spans="1:65" s="2" customFormat="1" ht="24.2" customHeight="1">
      <c r="A169" s="245"/>
      <c r="B169" s="27"/>
      <c r="C169" s="203" t="s">
        <v>357</v>
      </c>
      <c r="D169" s="203" t="s">
        <v>220</v>
      </c>
      <c r="E169" s="204" t="s">
        <v>358</v>
      </c>
      <c r="F169" s="205" t="s">
        <v>359</v>
      </c>
      <c r="G169" s="206" t="s">
        <v>257</v>
      </c>
      <c r="H169" s="207">
        <v>125.57</v>
      </c>
      <c r="I169" s="208"/>
      <c r="J169" s="209">
        <f>ROUND(I169*H169,2)</f>
        <v>0</v>
      </c>
      <c r="K169" s="210"/>
      <c r="L169" s="211"/>
      <c r="M169" s="212" t="s">
        <v>1</v>
      </c>
      <c r="N169" s="213" t="s">
        <v>43</v>
      </c>
      <c r="O169" s="56"/>
      <c r="P169" s="200">
        <f>O169*H169</f>
        <v>0</v>
      </c>
      <c r="Q169" s="200">
        <v>5.0000000000000001E-4</v>
      </c>
      <c r="R169" s="200">
        <f>Q169*H169</f>
        <v>6.2784999999999994E-2</v>
      </c>
      <c r="S169" s="200">
        <v>0</v>
      </c>
      <c r="T169" s="201">
        <f>S169*H169</f>
        <v>0</v>
      </c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R169" s="202" t="s">
        <v>360</v>
      </c>
      <c r="AT169" s="202" t="s">
        <v>220</v>
      </c>
      <c r="AU169" s="202" t="s">
        <v>90</v>
      </c>
      <c r="AY169" s="14" t="s">
        <v>179</v>
      </c>
      <c r="BE169" s="99">
        <f>IF(N169="základná",J169,0)</f>
        <v>0</v>
      </c>
      <c r="BF169" s="99">
        <f>IF(N169="znížená",J169,0)</f>
        <v>0</v>
      </c>
      <c r="BG169" s="99">
        <f>IF(N169="zákl. prenesená",J169,0)</f>
        <v>0</v>
      </c>
      <c r="BH169" s="99">
        <f>IF(N169="zníž. prenesená",J169,0)</f>
        <v>0</v>
      </c>
      <c r="BI169" s="99">
        <f>IF(N169="nulová",J169,0)</f>
        <v>0</v>
      </c>
      <c r="BJ169" s="14" t="s">
        <v>90</v>
      </c>
      <c r="BK169" s="99">
        <f>ROUND(I169*H169,2)</f>
        <v>0</v>
      </c>
      <c r="BL169" s="14" t="s">
        <v>205</v>
      </c>
      <c r="BM169" s="202" t="s">
        <v>361</v>
      </c>
    </row>
    <row r="170" spans="1:65" s="2" customFormat="1" ht="24.2" customHeight="1">
      <c r="A170" s="245"/>
      <c r="B170" s="27"/>
      <c r="C170" s="203" t="s">
        <v>362</v>
      </c>
      <c r="D170" s="203" t="s">
        <v>220</v>
      </c>
      <c r="E170" s="204" t="s">
        <v>363</v>
      </c>
      <c r="F170" s="205" t="s">
        <v>364</v>
      </c>
      <c r="G170" s="206" t="s">
        <v>329</v>
      </c>
      <c r="H170" s="207">
        <v>338.072</v>
      </c>
      <c r="I170" s="208"/>
      <c r="J170" s="209">
        <f>ROUND(I170*H170,2)</f>
        <v>0</v>
      </c>
      <c r="K170" s="210"/>
      <c r="L170" s="211"/>
      <c r="M170" s="212" t="s">
        <v>1</v>
      </c>
      <c r="N170" s="213" t="s">
        <v>43</v>
      </c>
      <c r="O170" s="56"/>
      <c r="P170" s="200">
        <f>O170*H170</f>
        <v>0</v>
      </c>
      <c r="Q170" s="200">
        <v>5.5599999999999998E-3</v>
      </c>
      <c r="R170" s="200">
        <f>Q170*H170</f>
        <v>1.8796803200000001</v>
      </c>
      <c r="S170" s="200">
        <v>0</v>
      </c>
      <c r="T170" s="201">
        <f>S170*H170</f>
        <v>0</v>
      </c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R170" s="202" t="s">
        <v>360</v>
      </c>
      <c r="AT170" s="202" t="s">
        <v>220</v>
      </c>
      <c r="AU170" s="202" t="s">
        <v>90</v>
      </c>
      <c r="AY170" s="14" t="s">
        <v>179</v>
      </c>
      <c r="BE170" s="99">
        <f>IF(N170="základná",J170,0)</f>
        <v>0</v>
      </c>
      <c r="BF170" s="99">
        <f>IF(N170="znížená",J170,0)</f>
        <v>0</v>
      </c>
      <c r="BG170" s="99">
        <f>IF(N170="zákl. prenesená",J170,0)</f>
        <v>0</v>
      </c>
      <c r="BH170" s="99">
        <f>IF(N170="zníž. prenesená",J170,0)</f>
        <v>0</v>
      </c>
      <c r="BI170" s="99">
        <f>IF(N170="nulová",J170,0)</f>
        <v>0</v>
      </c>
      <c r="BJ170" s="14" t="s">
        <v>90</v>
      </c>
      <c r="BK170" s="99">
        <f>ROUND(I170*H170,2)</f>
        <v>0</v>
      </c>
      <c r="BL170" s="14" t="s">
        <v>205</v>
      </c>
      <c r="BM170" s="202" t="s">
        <v>365</v>
      </c>
    </row>
    <row r="171" spans="1:65" s="2" customFormat="1" ht="14.45" customHeight="1">
      <c r="A171" s="245"/>
      <c r="B171" s="27"/>
      <c r="C171" s="190" t="s">
        <v>360</v>
      </c>
      <c r="D171" s="190" t="s">
        <v>182</v>
      </c>
      <c r="E171" s="191" t="s">
        <v>366</v>
      </c>
      <c r="F171" s="192" t="s">
        <v>367</v>
      </c>
      <c r="G171" s="193" t="s">
        <v>250</v>
      </c>
      <c r="H171" s="194">
        <v>4.9660000000000002</v>
      </c>
      <c r="I171" s="195"/>
      <c r="J171" s="196">
        <f>ROUND(I171*H171,2)</f>
        <v>0</v>
      </c>
      <c r="K171" s="197"/>
      <c r="L171" s="28"/>
      <c r="M171" s="198" t="s">
        <v>1</v>
      </c>
      <c r="N171" s="199" t="s">
        <v>43</v>
      </c>
      <c r="O171" s="56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R171" s="202" t="s">
        <v>205</v>
      </c>
      <c r="AT171" s="202" t="s">
        <v>182</v>
      </c>
      <c r="AU171" s="202" t="s">
        <v>90</v>
      </c>
      <c r="AY171" s="14" t="s">
        <v>179</v>
      </c>
      <c r="BE171" s="99">
        <f>IF(N171="základná",J171,0)</f>
        <v>0</v>
      </c>
      <c r="BF171" s="99">
        <f>IF(N171="znížená",J171,0)</f>
        <v>0</v>
      </c>
      <c r="BG171" s="99">
        <f>IF(N171="zákl. prenesená",J171,0)</f>
        <v>0</v>
      </c>
      <c r="BH171" s="99">
        <f>IF(N171="zníž. prenesená",J171,0)</f>
        <v>0</v>
      </c>
      <c r="BI171" s="99">
        <f>IF(N171="nulová",J171,0)</f>
        <v>0</v>
      </c>
      <c r="BJ171" s="14" t="s">
        <v>90</v>
      </c>
      <c r="BK171" s="99">
        <f>ROUND(I171*H171,2)</f>
        <v>0</v>
      </c>
      <c r="BL171" s="14" t="s">
        <v>205</v>
      </c>
      <c r="BM171" s="202" t="s">
        <v>368</v>
      </c>
    </row>
    <row r="172" spans="1:65" s="2" customFormat="1" ht="49.9" customHeight="1">
      <c r="A172" s="245"/>
      <c r="B172" s="27"/>
      <c r="C172" s="242"/>
      <c r="D172" s="242"/>
      <c r="E172" s="178" t="s">
        <v>263</v>
      </c>
      <c r="F172" s="178" t="s">
        <v>264</v>
      </c>
      <c r="G172" s="242"/>
      <c r="H172" s="242"/>
      <c r="I172" s="242"/>
      <c r="J172" s="154">
        <f t="shared" ref="J172:J192" si="15">BK172</f>
        <v>0</v>
      </c>
      <c r="K172" s="242"/>
      <c r="L172" s="28"/>
      <c r="M172" s="214"/>
      <c r="N172" s="215"/>
      <c r="O172" s="56"/>
      <c r="P172" s="56"/>
      <c r="Q172" s="56"/>
      <c r="R172" s="56"/>
      <c r="S172" s="56"/>
      <c r="T172" s="57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T172" s="14" t="s">
        <v>76</v>
      </c>
      <c r="AU172" s="14" t="s">
        <v>77</v>
      </c>
      <c r="AY172" s="14" t="s">
        <v>265</v>
      </c>
      <c r="BK172" s="99">
        <f>SUM(BK173:BK192)</f>
        <v>0</v>
      </c>
    </row>
    <row r="173" spans="1:65" s="2" customFormat="1" ht="16.350000000000001" customHeight="1">
      <c r="A173" s="245"/>
      <c r="B173" s="27"/>
      <c r="C173" s="216" t="s">
        <v>1</v>
      </c>
      <c r="D173" s="216" t="s">
        <v>182</v>
      </c>
      <c r="E173" s="217" t="s">
        <v>1</v>
      </c>
      <c r="F173" s="218" t="s">
        <v>1</v>
      </c>
      <c r="G173" s="219" t="s">
        <v>1</v>
      </c>
      <c r="H173" s="220"/>
      <c r="I173" s="221"/>
      <c r="J173" s="222">
        <f t="shared" si="15"/>
        <v>0</v>
      </c>
      <c r="K173" s="197"/>
      <c r="L173" s="28"/>
      <c r="M173" s="223" t="s">
        <v>1</v>
      </c>
      <c r="N173" s="224" t="s">
        <v>43</v>
      </c>
      <c r="O173" s="56"/>
      <c r="P173" s="56"/>
      <c r="Q173" s="56"/>
      <c r="R173" s="56"/>
      <c r="S173" s="56"/>
      <c r="T173" s="57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T173" s="14" t="s">
        <v>265</v>
      </c>
      <c r="AU173" s="14" t="s">
        <v>84</v>
      </c>
      <c r="AY173" s="14" t="s">
        <v>265</v>
      </c>
      <c r="BE173" s="99">
        <f t="shared" ref="BE173:BE192" si="16">IF(N173="základná",J173,0)</f>
        <v>0</v>
      </c>
      <c r="BF173" s="99">
        <f t="shared" ref="BF173:BF192" si="17">IF(N173="znížená",J173,0)</f>
        <v>0</v>
      </c>
      <c r="BG173" s="99">
        <f t="shared" ref="BG173:BG192" si="18">IF(N173="zákl. prenesená",J173,0)</f>
        <v>0</v>
      </c>
      <c r="BH173" s="99">
        <f t="shared" ref="BH173:BH192" si="19">IF(N173="zníž. prenesená",J173,0)</f>
        <v>0</v>
      </c>
      <c r="BI173" s="99">
        <f t="shared" ref="BI173:BI192" si="20">IF(N173="nulová",J173,0)</f>
        <v>0</v>
      </c>
      <c r="BJ173" s="14" t="s">
        <v>90</v>
      </c>
      <c r="BK173" s="99">
        <f t="shared" ref="BK173:BK192" si="21">I173*H173</f>
        <v>0</v>
      </c>
    </row>
    <row r="174" spans="1:65" s="2" customFormat="1" ht="16.350000000000001" customHeight="1">
      <c r="A174" s="245"/>
      <c r="B174" s="27"/>
      <c r="C174" s="216" t="s">
        <v>1</v>
      </c>
      <c r="D174" s="216" t="s">
        <v>182</v>
      </c>
      <c r="E174" s="217" t="s">
        <v>1</v>
      </c>
      <c r="F174" s="218" t="s">
        <v>1</v>
      </c>
      <c r="G174" s="219" t="s">
        <v>1</v>
      </c>
      <c r="H174" s="220"/>
      <c r="I174" s="221"/>
      <c r="J174" s="222">
        <f t="shared" si="15"/>
        <v>0</v>
      </c>
      <c r="K174" s="197"/>
      <c r="L174" s="28"/>
      <c r="M174" s="223" t="s">
        <v>1</v>
      </c>
      <c r="N174" s="224" t="s">
        <v>43</v>
      </c>
      <c r="O174" s="56"/>
      <c r="P174" s="56"/>
      <c r="Q174" s="56"/>
      <c r="R174" s="56"/>
      <c r="S174" s="56"/>
      <c r="T174" s="57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T174" s="14" t="s">
        <v>265</v>
      </c>
      <c r="AU174" s="14" t="s">
        <v>84</v>
      </c>
      <c r="AY174" s="14" t="s">
        <v>265</v>
      </c>
      <c r="BE174" s="99">
        <f t="shared" si="16"/>
        <v>0</v>
      </c>
      <c r="BF174" s="99">
        <f t="shared" si="17"/>
        <v>0</v>
      </c>
      <c r="BG174" s="99">
        <f t="shared" si="18"/>
        <v>0</v>
      </c>
      <c r="BH174" s="99">
        <f t="shared" si="19"/>
        <v>0</v>
      </c>
      <c r="BI174" s="99">
        <f t="shared" si="20"/>
        <v>0</v>
      </c>
      <c r="BJ174" s="14" t="s">
        <v>90</v>
      </c>
      <c r="BK174" s="99">
        <f t="shared" si="21"/>
        <v>0</v>
      </c>
    </row>
    <row r="175" spans="1:65" s="2" customFormat="1" ht="16.350000000000001" customHeight="1">
      <c r="A175" s="245"/>
      <c r="B175" s="27"/>
      <c r="C175" s="216" t="s">
        <v>1</v>
      </c>
      <c r="D175" s="216" t="s">
        <v>182</v>
      </c>
      <c r="E175" s="217" t="s">
        <v>1</v>
      </c>
      <c r="F175" s="218" t="s">
        <v>1</v>
      </c>
      <c r="G175" s="219" t="s">
        <v>1</v>
      </c>
      <c r="H175" s="220"/>
      <c r="I175" s="221"/>
      <c r="J175" s="222">
        <f t="shared" si="15"/>
        <v>0</v>
      </c>
      <c r="K175" s="197"/>
      <c r="L175" s="28"/>
      <c r="M175" s="223" t="s">
        <v>1</v>
      </c>
      <c r="N175" s="224" t="s">
        <v>43</v>
      </c>
      <c r="O175" s="56"/>
      <c r="P175" s="56"/>
      <c r="Q175" s="56"/>
      <c r="R175" s="56"/>
      <c r="S175" s="56"/>
      <c r="T175" s="57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T175" s="14" t="s">
        <v>265</v>
      </c>
      <c r="AU175" s="14" t="s">
        <v>84</v>
      </c>
      <c r="AY175" s="14" t="s">
        <v>265</v>
      </c>
      <c r="BE175" s="99">
        <f t="shared" si="16"/>
        <v>0</v>
      </c>
      <c r="BF175" s="99">
        <f t="shared" si="17"/>
        <v>0</v>
      </c>
      <c r="BG175" s="99">
        <f t="shared" si="18"/>
        <v>0</v>
      </c>
      <c r="BH175" s="99">
        <f t="shared" si="19"/>
        <v>0</v>
      </c>
      <c r="BI175" s="99">
        <f t="shared" si="20"/>
        <v>0</v>
      </c>
      <c r="BJ175" s="14" t="s">
        <v>90</v>
      </c>
      <c r="BK175" s="99">
        <f t="shared" si="21"/>
        <v>0</v>
      </c>
    </row>
    <row r="176" spans="1:65" s="2" customFormat="1" ht="16.350000000000001" customHeight="1">
      <c r="A176" s="245"/>
      <c r="B176" s="27"/>
      <c r="C176" s="216" t="s">
        <v>1</v>
      </c>
      <c r="D176" s="216" t="s">
        <v>182</v>
      </c>
      <c r="E176" s="217" t="s">
        <v>1</v>
      </c>
      <c r="F176" s="218" t="s">
        <v>1</v>
      </c>
      <c r="G176" s="219" t="s">
        <v>1</v>
      </c>
      <c r="H176" s="220"/>
      <c r="I176" s="221"/>
      <c r="J176" s="222">
        <f t="shared" si="15"/>
        <v>0</v>
      </c>
      <c r="K176" s="197"/>
      <c r="L176" s="28"/>
      <c r="M176" s="223" t="s">
        <v>1</v>
      </c>
      <c r="N176" s="224" t="s">
        <v>43</v>
      </c>
      <c r="O176" s="56"/>
      <c r="P176" s="56"/>
      <c r="Q176" s="56"/>
      <c r="R176" s="56"/>
      <c r="S176" s="56"/>
      <c r="T176" s="57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T176" s="14" t="s">
        <v>265</v>
      </c>
      <c r="AU176" s="14" t="s">
        <v>84</v>
      </c>
      <c r="AY176" s="14" t="s">
        <v>265</v>
      </c>
      <c r="BE176" s="99">
        <f t="shared" si="16"/>
        <v>0</v>
      </c>
      <c r="BF176" s="99">
        <f t="shared" si="17"/>
        <v>0</v>
      </c>
      <c r="BG176" s="99">
        <f t="shared" si="18"/>
        <v>0</v>
      </c>
      <c r="BH176" s="99">
        <f t="shared" si="19"/>
        <v>0</v>
      </c>
      <c r="BI176" s="99">
        <f t="shared" si="20"/>
        <v>0</v>
      </c>
      <c r="BJ176" s="14" t="s">
        <v>90</v>
      </c>
      <c r="BK176" s="99">
        <f t="shared" si="21"/>
        <v>0</v>
      </c>
    </row>
    <row r="177" spans="1:63" s="2" customFormat="1" ht="16.350000000000001" customHeight="1">
      <c r="A177" s="245"/>
      <c r="B177" s="27"/>
      <c r="C177" s="216" t="s">
        <v>1</v>
      </c>
      <c r="D177" s="216" t="s">
        <v>182</v>
      </c>
      <c r="E177" s="217" t="s">
        <v>1</v>
      </c>
      <c r="F177" s="218" t="s">
        <v>1</v>
      </c>
      <c r="G177" s="219" t="s">
        <v>1</v>
      </c>
      <c r="H177" s="220"/>
      <c r="I177" s="221"/>
      <c r="J177" s="222">
        <f t="shared" si="15"/>
        <v>0</v>
      </c>
      <c r="K177" s="197"/>
      <c r="L177" s="28"/>
      <c r="M177" s="223" t="s">
        <v>1</v>
      </c>
      <c r="N177" s="224" t="s">
        <v>43</v>
      </c>
      <c r="O177" s="56"/>
      <c r="P177" s="56"/>
      <c r="Q177" s="56"/>
      <c r="R177" s="56"/>
      <c r="S177" s="56"/>
      <c r="T177" s="57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T177" s="14" t="s">
        <v>265</v>
      </c>
      <c r="AU177" s="14" t="s">
        <v>84</v>
      </c>
      <c r="AY177" s="14" t="s">
        <v>265</v>
      </c>
      <c r="BE177" s="99">
        <f t="shared" si="16"/>
        <v>0</v>
      </c>
      <c r="BF177" s="99">
        <f t="shared" si="17"/>
        <v>0</v>
      </c>
      <c r="BG177" s="99">
        <f t="shared" si="18"/>
        <v>0</v>
      </c>
      <c r="BH177" s="99">
        <f t="shared" si="19"/>
        <v>0</v>
      </c>
      <c r="BI177" s="99">
        <f t="shared" si="20"/>
        <v>0</v>
      </c>
      <c r="BJ177" s="14" t="s">
        <v>90</v>
      </c>
      <c r="BK177" s="99">
        <f t="shared" si="21"/>
        <v>0</v>
      </c>
    </row>
    <row r="178" spans="1:63" s="2" customFormat="1" ht="16.350000000000001" customHeight="1">
      <c r="A178" s="245"/>
      <c r="B178" s="27"/>
      <c r="C178" s="216" t="s">
        <v>1</v>
      </c>
      <c r="D178" s="216" t="s">
        <v>182</v>
      </c>
      <c r="E178" s="217" t="s">
        <v>1</v>
      </c>
      <c r="F178" s="218" t="s">
        <v>1</v>
      </c>
      <c r="G178" s="219" t="s">
        <v>1</v>
      </c>
      <c r="H178" s="220"/>
      <c r="I178" s="221"/>
      <c r="J178" s="222">
        <f t="shared" si="15"/>
        <v>0</v>
      </c>
      <c r="K178" s="197"/>
      <c r="L178" s="28"/>
      <c r="M178" s="223" t="s">
        <v>1</v>
      </c>
      <c r="N178" s="224" t="s">
        <v>43</v>
      </c>
      <c r="O178" s="56"/>
      <c r="P178" s="56"/>
      <c r="Q178" s="56"/>
      <c r="R178" s="56"/>
      <c r="S178" s="56"/>
      <c r="T178" s="57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T178" s="14" t="s">
        <v>265</v>
      </c>
      <c r="AU178" s="14" t="s">
        <v>84</v>
      </c>
      <c r="AY178" s="14" t="s">
        <v>265</v>
      </c>
      <c r="BE178" s="99">
        <f t="shared" si="16"/>
        <v>0</v>
      </c>
      <c r="BF178" s="99">
        <f t="shared" si="17"/>
        <v>0</v>
      </c>
      <c r="BG178" s="99">
        <f t="shared" si="18"/>
        <v>0</v>
      </c>
      <c r="BH178" s="99">
        <f t="shared" si="19"/>
        <v>0</v>
      </c>
      <c r="BI178" s="99">
        <f t="shared" si="20"/>
        <v>0</v>
      </c>
      <c r="BJ178" s="14" t="s">
        <v>90</v>
      </c>
      <c r="BK178" s="99">
        <f t="shared" si="21"/>
        <v>0</v>
      </c>
    </row>
    <row r="179" spans="1:63" s="2" customFormat="1" ht="16.350000000000001" customHeight="1">
      <c r="A179" s="245"/>
      <c r="B179" s="27"/>
      <c r="C179" s="216" t="s">
        <v>1</v>
      </c>
      <c r="D179" s="216" t="s">
        <v>182</v>
      </c>
      <c r="E179" s="217" t="s">
        <v>1</v>
      </c>
      <c r="F179" s="218" t="s">
        <v>1</v>
      </c>
      <c r="G179" s="219" t="s">
        <v>1</v>
      </c>
      <c r="H179" s="220"/>
      <c r="I179" s="221"/>
      <c r="J179" s="222">
        <f t="shared" si="15"/>
        <v>0</v>
      </c>
      <c r="K179" s="197"/>
      <c r="L179" s="28"/>
      <c r="M179" s="223" t="s">
        <v>1</v>
      </c>
      <c r="N179" s="224" t="s">
        <v>43</v>
      </c>
      <c r="O179" s="56"/>
      <c r="P179" s="56"/>
      <c r="Q179" s="56"/>
      <c r="R179" s="56"/>
      <c r="S179" s="56"/>
      <c r="T179" s="57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T179" s="14" t="s">
        <v>265</v>
      </c>
      <c r="AU179" s="14" t="s">
        <v>84</v>
      </c>
      <c r="AY179" s="14" t="s">
        <v>265</v>
      </c>
      <c r="BE179" s="99">
        <f t="shared" si="16"/>
        <v>0</v>
      </c>
      <c r="BF179" s="99">
        <f t="shared" si="17"/>
        <v>0</v>
      </c>
      <c r="BG179" s="99">
        <f t="shared" si="18"/>
        <v>0</v>
      </c>
      <c r="BH179" s="99">
        <f t="shared" si="19"/>
        <v>0</v>
      </c>
      <c r="BI179" s="99">
        <f t="shared" si="20"/>
        <v>0</v>
      </c>
      <c r="BJ179" s="14" t="s">
        <v>90</v>
      </c>
      <c r="BK179" s="99">
        <f t="shared" si="21"/>
        <v>0</v>
      </c>
    </row>
    <row r="180" spans="1:63" s="2" customFormat="1" ht="16.350000000000001" customHeight="1">
      <c r="A180" s="245"/>
      <c r="B180" s="27"/>
      <c r="C180" s="216" t="s">
        <v>1</v>
      </c>
      <c r="D180" s="216" t="s">
        <v>182</v>
      </c>
      <c r="E180" s="217" t="s">
        <v>1</v>
      </c>
      <c r="F180" s="218" t="s">
        <v>1</v>
      </c>
      <c r="G180" s="219" t="s">
        <v>1</v>
      </c>
      <c r="H180" s="220"/>
      <c r="I180" s="221"/>
      <c r="J180" s="222">
        <f t="shared" si="15"/>
        <v>0</v>
      </c>
      <c r="K180" s="197"/>
      <c r="L180" s="28"/>
      <c r="M180" s="223" t="s">
        <v>1</v>
      </c>
      <c r="N180" s="224" t="s">
        <v>43</v>
      </c>
      <c r="O180" s="56"/>
      <c r="P180" s="56"/>
      <c r="Q180" s="56"/>
      <c r="R180" s="56"/>
      <c r="S180" s="56"/>
      <c r="T180" s="57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T180" s="14" t="s">
        <v>265</v>
      </c>
      <c r="AU180" s="14" t="s">
        <v>84</v>
      </c>
      <c r="AY180" s="14" t="s">
        <v>265</v>
      </c>
      <c r="BE180" s="99">
        <f t="shared" si="16"/>
        <v>0</v>
      </c>
      <c r="BF180" s="99">
        <f t="shared" si="17"/>
        <v>0</v>
      </c>
      <c r="BG180" s="99">
        <f t="shared" si="18"/>
        <v>0</v>
      </c>
      <c r="BH180" s="99">
        <f t="shared" si="19"/>
        <v>0</v>
      </c>
      <c r="BI180" s="99">
        <f t="shared" si="20"/>
        <v>0</v>
      </c>
      <c r="BJ180" s="14" t="s">
        <v>90</v>
      </c>
      <c r="BK180" s="99">
        <f t="shared" si="21"/>
        <v>0</v>
      </c>
    </row>
    <row r="181" spans="1:63" s="2" customFormat="1" ht="16.350000000000001" customHeight="1">
      <c r="A181" s="245"/>
      <c r="B181" s="27"/>
      <c r="C181" s="216" t="s">
        <v>1</v>
      </c>
      <c r="D181" s="216" t="s">
        <v>182</v>
      </c>
      <c r="E181" s="217" t="s">
        <v>1</v>
      </c>
      <c r="F181" s="218" t="s">
        <v>1</v>
      </c>
      <c r="G181" s="219" t="s">
        <v>1</v>
      </c>
      <c r="H181" s="220"/>
      <c r="I181" s="221"/>
      <c r="J181" s="222">
        <f t="shared" si="15"/>
        <v>0</v>
      </c>
      <c r="K181" s="197"/>
      <c r="L181" s="28"/>
      <c r="M181" s="223" t="s">
        <v>1</v>
      </c>
      <c r="N181" s="224" t="s">
        <v>43</v>
      </c>
      <c r="O181" s="56"/>
      <c r="P181" s="56"/>
      <c r="Q181" s="56"/>
      <c r="R181" s="56"/>
      <c r="S181" s="56"/>
      <c r="T181" s="57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T181" s="14" t="s">
        <v>265</v>
      </c>
      <c r="AU181" s="14" t="s">
        <v>84</v>
      </c>
      <c r="AY181" s="14" t="s">
        <v>265</v>
      </c>
      <c r="BE181" s="99">
        <f t="shared" si="16"/>
        <v>0</v>
      </c>
      <c r="BF181" s="99">
        <f t="shared" si="17"/>
        <v>0</v>
      </c>
      <c r="BG181" s="99">
        <f t="shared" si="18"/>
        <v>0</v>
      </c>
      <c r="BH181" s="99">
        <f t="shared" si="19"/>
        <v>0</v>
      </c>
      <c r="BI181" s="99">
        <f t="shared" si="20"/>
        <v>0</v>
      </c>
      <c r="BJ181" s="14" t="s">
        <v>90</v>
      </c>
      <c r="BK181" s="99">
        <f t="shared" si="21"/>
        <v>0</v>
      </c>
    </row>
    <row r="182" spans="1:63" s="2" customFormat="1" ht="16.350000000000001" customHeight="1">
      <c r="A182" s="245"/>
      <c r="B182" s="27"/>
      <c r="C182" s="216" t="s">
        <v>1</v>
      </c>
      <c r="D182" s="216" t="s">
        <v>182</v>
      </c>
      <c r="E182" s="217" t="s">
        <v>1</v>
      </c>
      <c r="F182" s="218" t="s">
        <v>1</v>
      </c>
      <c r="G182" s="219" t="s">
        <v>1</v>
      </c>
      <c r="H182" s="220"/>
      <c r="I182" s="221"/>
      <c r="J182" s="222">
        <f t="shared" si="15"/>
        <v>0</v>
      </c>
      <c r="K182" s="197"/>
      <c r="L182" s="28"/>
      <c r="M182" s="223" t="s">
        <v>1</v>
      </c>
      <c r="N182" s="224" t="s">
        <v>43</v>
      </c>
      <c r="O182" s="56"/>
      <c r="P182" s="56"/>
      <c r="Q182" s="56"/>
      <c r="R182" s="56"/>
      <c r="S182" s="56"/>
      <c r="T182" s="57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T182" s="14" t="s">
        <v>265</v>
      </c>
      <c r="AU182" s="14" t="s">
        <v>84</v>
      </c>
      <c r="AY182" s="14" t="s">
        <v>265</v>
      </c>
      <c r="BE182" s="99">
        <f t="shared" si="16"/>
        <v>0</v>
      </c>
      <c r="BF182" s="99">
        <f t="shared" si="17"/>
        <v>0</v>
      </c>
      <c r="BG182" s="99">
        <f t="shared" si="18"/>
        <v>0</v>
      </c>
      <c r="BH182" s="99">
        <f t="shared" si="19"/>
        <v>0</v>
      </c>
      <c r="BI182" s="99">
        <f t="shared" si="20"/>
        <v>0</v>
      </c>
      <c r="BJ182" s="14" t="s">
        <v>90</v>
      </c>
      <c r="BK182" s="99">
        <f t="shared" si="21"/>
        <v>0</v>
      </c>
    </row>
    <row r="183" spans="1:63" s="2" customFormat="1" ht="16.350000000000001" customHeight="1">
      <c r="A183" s="245"/>
      <c r="B183" s="27"/>
      <c r="C183" s="216" t="s">
        <v>1</v>
      </c>
      <c r="D183" s="216" t="s">
        <v>182</v>
      </c>
      <c r="E183" s="217" t="s">
        <v>1</v>
      </c>
      <c r="F183" s="218" t="s">
        <v>1</v>
      </c>
      <c r="G183" s="219" t="s">
        <v>1</v>
      </c>
      <c r="H183" s="220"/>
      <c r="I183" s="221"/>
      <c r="J183" s="222">
        <f t="shared" si="15"/>
        <v>0</v>
      </c>
      <c r="K183" s="197"/>
      <c r="L183" s="28"/>
      <c r="M183" s="223" t="s">
        <v>1</v>
      </c>
      <c r="N183" s="224" t="s">
        <v>43</v>
      </c>
      <c r="O183" s="56"/>
      <c r="P183" s="56"/>
      <c r="Q183" s="56"/>
      <c r="R183" s="56"/>
      <c r="S183" s="56"/>
      <c r="T183" s="57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T183" s="14" t="s">
        <v>265</v>
      </c>
      <c r="AU183" s="14" t="s">
        <v>84</v>
      </c>
      <c r="AY183" s="14" t="s">
        <v>265</v>
      </c>
      <c r="BE183" s="99">
        <f t="shared" si="16"/>
        <v>0</v>
      </c>
      <c r="BF183" s="99">
        <f t="shared" si="17"/>
        <v>0</v>
      </c>
      <c r="BG183" s="99">
        <f t="shared" si="18"/>
        <v>0</v>
      </c>
      <c r="BH183" s="99">
        <f t="shared" si="19"/>
        <v>0</v>
      </c>
      <c r="BI183" s="99">
        <f t="shared" si="20"/>
        <v>0</v>
      </c>
      <c r="BJ183" s="14" t="s">
        <v>90</v>
      </c>
      <c r="BK183" s="99">
        <f t="shared" si="21"/>
        <v>0</v>
      </c>
    </row>
    <row r="184" spans="1:63" s="2" customFormat="1" ht="16.350000000000001" customHeight="1">
      <c r="A184" s="245"/>
      <c r="B184" s="27"/>
      <c r="C184" s="216" t="s">
        <v>1</v>
      </c>
      <c r="D184" s="216" t="s">
        <v>182</v>
      </c>
      <c r="E184" s="217" t="s">
        <v>1</v>
      </c>
      <c r="F184" s="218" t="s">
        <v>1</v>
      </c>
      <c r="G184" s="219" t="s">
        <v>1</v>
      </c>
      <c r="H184" s="220"/>
      <c r="I184" s="221"/>
      <c r="J184" s="222">
        <f t="shared" si="15"/>
        <v>0</v>
      </c>
      <c r="K184" s="197"/>
      <c r="L184" s="28"/>
      <c r="M184" s="223" t="s">
        <v>1</v>
      </c>
      <c r="N184" s="224" t="s">
        <v>43</v>
      </c>
      <c r="O184" s="56"/>
      <c r="P184" s="56"/>
      <c r="Q184" s="56"/>
      <c r="R184" s="56"/>
      <c r="S184" s="56"/>
      <c r="T184" s="57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T184" s="14" t="s">
        <v>265</v>
      </c>
      <c r="AU184" s="14" t="s">
        <v>84</v>
      </c>
      <c r="AY184" s="14" t="s">
        <v>265</v>
      </c>
      <c r="BE184" s="99">
        <f t="shared" si="16"/>
        <v>0</v>
      </c>
      <c r="BF184" s="99">
        <f t="shared" si="17"/>
        <v>0</v>
      </c>
      <c r="BG184" s="99">
        <f t="shared" si="18"/>
        <v>0</v>
      </c>
      <c r="BH184" s="99">
        <f t="shared" si="19"/>
        <v>0</v>
      </c>
      <c r="BI184" s="99">
        <f t="shared" si="20"/>
        <v>0</v>
      </c>
      <c r="BJ184" s="14" t="s">
        <v>90</v>
      </c>
      <c r="BK184" s="99">
        <f t="shared" si="21"/>
        <v>0</v>
      </c>
    </row>
    <row r="185" spans="1:63" s="2" customFormat="1" ht="16.350000000000001" customHeight="1">
      <c r="A185" s="245"/>
      <c r="B185" s="27"/>
      <c r="C185" s="216" t="s">
        <v>1</v>
      </c>
      <c r="D185" s="216" t="s">
        <v>182</v>
      </c>
      <c r="E185" s="217" t="s">
        <v>1</v>
      </c>
      <c r="F185" s="218" t="s">
        <v>1</v>
      </c>
      <c r="G185" s="219" t="s">
        <v>1</v>
      </c>
      <c r="H185" s="220"/>
      <c r="I185" s="221"/>
      <c r="J185" s="222">
        <f t="shared" si="15"/>
        <v>0</v>
      </c>
      <c r="K185" s="197"/>
      <c r="L185" s="28"/>
      <c r="M185" s="223" t="s">
        <v>1</v>
      </c>
      <c r="N185" s="224" t="s">
        <v>43</v>
      </c>
      <c r="O185" s="56"/>
      <c r="P185" s="56"/>
      <c r="Q185" s="56"/>
      <c r="R185" s="56"/>
      <c r="S185" s="56"/>
      <c r="T185" s="57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T185" s="14" t="s">
        <v>265</v>
      </c>
      <c r="AU185" s="14" t="s">
        <v>84</v>
      </c>
      <c r="AY185" s="14" t="s">
        <v>265</v>
      </c>
      <c r="BE185" s="99">
        <f t="shared" si="16"/>
        <v>0</v>
      </c>
      <c r="BF185" s="99">
        <f t="shared" si="17"/>
        <v>0</v>
      </c>
      <c r="BG185" s="99">
        <f t="shared" si="18"/>
        <v>0</v>
      </c>
      <c r="BH185" s="99">
        <f t="shared" si="19"/>
        <v>0</v>
      </c>
      <c r="BI185" s="99">
        <f t="shared" si="20"/>
        <v>0</v>
      </c>
      <c r="BJ185" s="14" t="s">
        <v>90</v>
      </c>
      <c r="BK185" s="99">
        <f t="shared" si="21"/>
        <v>0</v>
      </c>
    </row>
    <row r="186" spans="1:63" s="2" customFormat="1" ht="16.350000000000001" customHeight="1">
      <c r="A186" s="245"/>
      <c r="B186" s="27"/>
      <c r="C186" s="216" t="s">
        <v>1</v>
      </c>
      <c r="D186" s="216" t="s">
        <v>182</v>
      </c>
      <c r="E186" s="217" t="s">
        <v>1</v>
      </c>
      <c r="F186" s="218" t="s">
        <v>1</v>
      </c>
      <c r="G186" s="219" t="s">
        <v>1</v>
      </c>
      <c r="H186" s="220"/>
      <c r="I186" s="221"/>
      <c r="J186" s="222">
        <f t="shared" si="15"/>
        <v>0</v>
      </c>
      <c r="K186" s="197"/>
      <c r="L186" s="28"/>
      <c r="M186" s="223" t="s">
        <v>1</v>
      </c>
      <c r="N186" s="224" t="s">
        <v>43</v>
      </c>
      <c r="O186" s="56"/>
      <c r="P186" s="56"/>
      <c r="Q186" s="56"/>
      <c r="R186" s="56"/>
      <c r="S186" s="56"/>
      <c r="T186" s="57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T186" s="14" t="s">
        <v>265</v>
      </c>
      <c r="AU186" s="14" t="s">
        <v>84</v>
      </c>
      <c r="AY186" s="14" t="s">
        <v>265</v>
      </c>
      <c r="BE186" s="99">
        <f t="shared" si="16"/>
        <v>0</v>
      </c>
      <c r="BF186" s="99">
        <f t="shared" si="17"/>
        <v>0</v>
      </c>
      <c r="BG186" s="99">
        <f t="shared" si="18"/>
        <v>0</v>
      </c>
      <c r="BH186" s="99">
        <f t="shared" si="19"/>
        <v>0</v>
      </c>
      <c r="BI186" s="99">
        <f t="shared" si="20"/>
        <v>0</v>
      </c>
      <c r="BJ186" s="14" t="s">
        <v>90</v>
      </c>
      <c r="BK186" s="99">
        <f t="shared" si="21"/>
        <v>0</v>
      </c>
    </row>
    <row r="187" spans="1:63" s="2" customFormat="1" ht="16.350000000000001" customHeight="1">
      <c r="A187" s="245"/>
      <c r="B187" s="27"/>
      <c r="C187" s="216" t="s">
        <v>1</v>
      </c>
      <c r="D187" s="216" t="s">
        <v>182</v>
      </c>
      <c r="E187" s="217" t="s">
        <v>1</v>
      </c>
      <c r="F187" s="218" t="s">
        <v>1</v>
      </c>
      <c r="G187" s="219" t="s">
        <v>1</v>
      </c>
      <c r="H187" s="220"/>
      <c r="I187" s="221"/>
      <c r="J187" s="222">
        <f t="shared" si="15"/>
        <v>0</v>
      </c>
      <c r="K187" s="197"/>
      <c r="L187" s="28"/>
      <c r="M187" s="223" t="s">
        <v>1</v>
      </c>
      <c r="N187" s="224" t="s">
        <v>43</v>
      </c>
      <c r="O187" s="56"/>
      <c r="P187" s="56"/>
      <c r="Q187" s="56"/>
      <c r="R187" s="56"/>
      <c r="S187" s="56"/>
      <c r="T187" s="57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T187" s="14" t="s">
        <v>265</v>
      </c>
      <c r="AU187" s="14" t="s">
        <v>84</v>
      </c>
      <c r="AY187" s="14" t="s">
        <v>265</v>
      </c>
      <c r="BE187" s="99">
        <f t="shared" si="16"/>
        <v>0</v>
      </c>
      <c r="BF187" s="99">
        <f t="shared" si="17"/>
        <v>0</v>
      </c>
      <c r="BG187" s="99">
        <f t="shared" si="18"/>
        <v>0</v>
      </c>
      <c r="BH187" s="99">
        <f t="shared" si="19"/>
        <v>0</v>
      </c>
      <c r="BI187" s="99">
        <f t="shared" si="20"/>
        <v>0</v>
      </c>
      <c r="BJ187" s="14" t="s">
        <v>90</v>
      </c>
      <c r="BK187" s="99">
        <f t="shared" si="21"/>
        <v>0</v>
      </c>
    </row>
    <row r="188" spans="1:63" s="2" customFormat="1" ht="16.350000000000001" customHeight="1">
      <c r="A188" s="245"/>
      <c r="B188" s="27"/>
      <c r="C188" s="216" t="s">
        <v>1</v>
      </c>
      <c r="D188" s="216" t="s">
        <v>182</v>
      </c>
      <c r="E188" s="217" t="s">
        <v>1</v>
      </c>
      <c r="F188" s="218" t="s">
        <v>1</v>
      </c>
      <c r="G188" s="219" t="s">
        <v>1</v>
      </c>
      <c r="H188" s="220"/>
      <c r="I188" s="221"/>
      <c r="J188" s="222">
        <f t="shared" si="15"/>
        <v>0</v>
      </c>
      <c r="K188" s="197"/>
      <c r="L188" s="28"/>
      <c r="M188" s="223" t="s">
        <v>1</v>
      </c>
      <c r="N188" s="224" t="s">
        <v>43</v>
      </c>
      <c r="O188" s="56"/>
      <c r="P188" s="56"/>
      <c r="Q188" s="56"/>
      <c r="R188" s="56"/>
      <c r="S188" s="56"/>
      <c r="T188" s="57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T188" s="14" t="s">
        <v>265</v>
      </c>
      <c r="AU188" s="14" t="s">
        <v>84</v>
      </c>
      <c r="AY188" s="14" t="s">
        <v>265</v>
      </c>
      <c r="BE188" s="99">
        <f t="shared" si="16"/>
        <v>0</v>
      </c>
      <c r="BF188" s="99">
        <f t="shared" si="17"/>
        <v>0</v>
      </c>
      <c r="BG188" s="99">
        <f t="shared" si="18"/>
        <v>0</v>
      </c>
      <c r="BH188" s="99">
        <f t="shared" si="19"/>
        <v>0</v>
      </c>
      <c r="BI188" s="99">
        <f t="shared" si="20"/>
        <v>0</v>
      </c>
      <c r="BJ188" s="14" t="s">
        <v>90</v>
      </c>
      <c r="BK188" s="99">
        <f t="shared" si="21"/>
        <v>0</v>
      </c>
    </row>
    <row r="189" spans="1:63" s="2" customFormat="1" ht="16.350000000000001" customHeight="1">
      <c r="A189" s="245"/>
      <c r="B189" s="27"/>
      <c r="C189" s="216" t="s">
        <v>1</v>
      </c>
      <c r="D189" s="216" t="s">
        <v>182</v>
      </c>
      <c r="E189" s="217" t="s">
        <v>1</v>
      </c>
      <c r="F189" s="218" t="s">
        <v>1</v>
      </c>
      <c r="G189" s="219" t="s">
        <v>1</v>
      </c>
      <c r="H189" s="220"/>
      <c r="I189" s="221"/>
      <c r="J189" s="222">
        <f t="shared" si="15"/>
        <v>0</v>
      </c>
      <c r="K189" s="197"/>
      <c r="L189" s="28"/>
      <c r="M189" s="223" t="s">
        <v>1</v>
      </c>
      <c r="N189" s="224" t="s">
        <v>43</v>
      </c>
      <c r="O189" s="56"/>
      <c r="P189" s="56"/>
      <c r="Q189" s="56"/>
      <c r="R189" s="56"/>
      <c r="S189" s="56"/>
      <c r="T189" s="57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T189" s="14" t="s">
        <v>265</v>
      </c>
      <c r="AU189" s="14" t="s">
        <v>84</v>
      </c>
      <c r="AY189" s="14" t="s">
        <v>265</v>
      </c>
      <c r="BE189" s="99">
        <f t="shared" si="16"/>
        <v>0</v>
      </c>
      <c r="BF189" s="99">
        <f t="shared" si="17"/>
        <v>0</v>
      </c>
      <c r="BG189" s="99">
        <f t="shared" si="18"/>
        <v>0</v>
      </c>
      <c r="BH189" s="99">
        <f t="shared" si="19"/>
        <v>0</v>
      </c>
      <c r="BI189" s="99">
        <f t="shared" si="20"/>
        <v>0</v>
      </c>
      <c r="BJ189" s="14" t="s">
        <v>90</v>
      </c>
      <c r="BK189" s="99">
        <f t="shared" si="21"/>
        <v>0</v>
      </c>
    </row>
    <row r="190" spans="1:63" s="2" customFormat="1" ht="16.350000000000001" customHeight="1">
      <c r="A190" s="245"/>
      <c r="B190" s="27"/>
      <c r="C190" s="216" t="s">
        <v>1</v>
      </c>
      <c r="D190" s="216" t="s">
        <v>182</v>
      </c>
      <c r="E190" s="217" t="s">
        <v>1</v>
      </c>
      <c r="F190" s="218" t="s">
        <v>1</v>
      </c>
      <c r="G190" s="219" t="s">
        <v>1</v>
      </c>
      <c r="H190" s="220"/>
      <c r="I190" s="221"/>
      <c r="J190" s="222">
        <f t="shared" si="15"/>
        <v>0</v>
      </c>
      <c r="K190" s="197"/>
      <c r="L190" s="28"/>
      <c r="M190" s="223" t="s">
        <v>1</v>
      </c>
      <c r="N190" s="224" t="s">
        <v>43</v>
      </c>
      <c r="O190" s="56"/>
      <c r="P190" s="56"/>
      <c r="Q190" s="56"/>
      <c r="R190" s="56"/>
      <c r="S190" s="56"/>
      <c r="T190" s="57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T190" s="14" t="s">
        <v>265</v>
      </c>
      <c r="AU190" s="14" t="s">
        <v>84</v>
      </c>
      <c r="AY190" s="14" t="s">
        <v>265</v>
      </c>
      <c r="BE190" s="99">
        <f t="shared" si="16"/>
        <v>0</v>
      </c>
      <c r="BF190" s="99">
        <f t="shared" si="17"/>
        <v>0</v>
      </c>
      <c r="BG190" s="99">
        <f t="shared" si="18"/>
        <v>0</v>
      </c>
      <c r="BH190" s="99">
        <f t="shared" si="19"/>
        <v>0</v>
      </c>
      <c r="BI190" s="99">
        <f t="shared" si="20"/>
        <v>0</v>
      </c>
      <c r="BJ190" s="14" t="s">
        <v>90</v>
      </c>
      <c r="BK190" s="99">
        <f t="shared" si="21"/>
        <v>0</v>
      </c>
    </row>
    <row r="191" spans="1:63" s="2" customFormat="1" ht="16.350000000000001" customHeight="1">
      <c r="A191" s="245"/>
      <c r="B191" s="27"/>
      <c r="C191" s="216" t="s">
        <v>1</v>
      </c>
      <c r="D191" s="216" t="s">
        <v>182</v>
      </c>
      <c r="E191" s="217" t="s">
        <v>1</v>
      </c>
      <c r="F191" s="218" t="s">
        <v>1</v>
      </c>
      <c r="G191" s="219" t="s">
        <v>1</v>
      </c>
      <c r="H191" s="220"/>
      <c r="I191" s="221"/>
      <c r="J191" s="222">
        <f t="shared" si="15"/>
        <v>0</v>
      </c>
      <c r="K191" s="197"/>
      <c r="L191" s="28"/>
      <c r="M191" s="223" t="s">
        <v>1</v>
      </c>
      <c r="N191" s="224" t="s">
        <v>43</v>
      </c>
      <c r="O191" s="56"/>
      <c r="P191" s="56"/>
      <c r="Q191" s="56"/>
      <c r="R191" s="56"/>
      <c r="S191" s="56"/>
      <c r="T191" s="57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T191" s="14" t="s">
        <v>265</v>
      </c>
      <c r="AU191" s="14" t="s">
        <v>84</v>
      </c>
      <c r="AY191" s="14" t="s">
        <v>265</v>
      </c>
      <c r="BE191" s="99">
        <f t="shared" si="16"/>
        <v>0</v>
      </c>
      <c r="BF191" s="99">
        <f t="shared" si="17"/>
        <v>0</v>
      </c>
      <c r="BG191" s="99">
        <f t="shared" si="18"/>
        <v>0</v>
      </c>
      <c r="BH191" s="99">
        <f t="shared" si="19"/>
        <v>0</v>
      </c>
      <c r="BI191" s="99">
        <f t="shared" si="20"/>
        <v>0</v>
      </c>
      <c r="BJ191" s="14" t="s">
        <v>90</v>
      </c>
      <c r="BK191" s="99">
        <f t="shared" si="21"/>
        <v>0</v>
      </c>
    </row>
    <row r="192" spans="1:63" s="2" customFormat="1" ht="16.350000000000001" customHeight="1">
      <c r="A192" s="245"/>
      <c r="B192" s="27"/>
      <c r="C192" s="216" t="s">
        <v>1</v>
      </c>
      <c r="D192" s="216" t="s">
        <v>182</v>
      </c>
      <c r="E192" s="217" t="s">
        <v>1</v>
      </c>
      <c r="F192" s="218" t="s">
        <v>1</v>
      </c>
      <c r="G192" s="219" t="s">
        <v>1</v>
      </c>
      <c r="H192" s="220"/>
      <c r="I192" s="221"/>
      <c r="J192" s="222">
        <f t="shared" si="15"/>
        <v>0</v>
      </c>
      <c r="K192" s="197"/>
      <c r="L192" s="28"/>
      <c r="M192" s="223" t="s">
        <v>1</v>
      </c>
      <c r="N192" s="224" t="s">
        <v>43</v>
      </c>
      <c r="O192" s="225"/>
      <c r="P192" s="225"/>
      <c r="Q192" s="225"/>
      <c r="R192" s="225"/>
      <c r="S192" s="225"/>
      <c r="T192" s="226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T192" s="14" t="s">
        <v>265</v>
      </c>
      <c r="AU192" s="14" t="s">
        <v>84</v>
      </c>
      <c r="AY192" s="14" t="s">
        <v>265</v>
      </c>
      <c r="BE192" s="99">
        <f t="shared" si="16"/>
        <v>0</v>
      </c>
      <c r="BF192" s="99">
        <f t="shared" si="17"/>
        <v>0</v>
      </c>
      <c r="BG192" s="99">
        <f t="shared" si="18"/>
        <v>0</v>
      </c>
      <c r="BH192" s="99">
        <f t="shared" si="19"/>
        <v>0</v>
      </c>
      <c r="BI192" s="99">
        <f t="shared" si="20"/>
        <v>0</v>
      </c>
      <c r="BJ192" s="14" t="s">
        <v>90</v>
      </c>
      <c r="BK192" s="99">
        <f t="shared" si="21"/>
        <v>0</v>
      </c>
    </row>
    <row r="193" spans="1:31" s="2" customFormat="1" ht="6.95" customHeight="1">
      <c r="A193" s="245"/>
      <c r="B193" s="42"/>
      <c r="C193" s="43"/>
      <c r="D193" s="43"/>
      <c r="E193" s="43"/>
      <c r="F193" s="43"/>
      <c r="G193" s="43"/>
      <c r="H193" s="43"/>
      <c r="I193" s="43"/>
      <c r="J193" s="43"/>
      <c r="K193" s="43"/>
      <c r="L193" s="28"/>
      <c r="M193" s="245"/>
      <c r="O193" s="245"/>
      <c r="P193" s="245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  <c r="AA193" s="245"/>
      <c r="AB193" s="245"/>
      <c r="AC193" s="245"/>
      <c r="AD193" s="245"/>
      <c r="AE193" s="245"/>
    </row>
  </sheetData>
  <sheetProtection algorithmName="SHA-512" hashValue="s9yhvmyjkV5GS72+nB4IUc6eYxQn0wtUrhZKBPKCCYJe6caJThoA4pzRpDGNQJPaCmpZFOuw2i6Hag/C9g/CFQ==" saltValue="zFDKRsaunVZESgRirO3z+3T4TTwo8eY7waTUBuofhzgyXDDMlw8XQY4Iqy8tbccVnje3Wka6iqJT//n7R0cWeg==" spinCount="100000" sheet="1" objects="1" scenarios="1" formatColumns="0" formatRows="0" autoFilter="0"/>
  <autoFilter ref="C138:K192" xr:uid="{00000000-0009-0000-0000-000002000000}"/>
  <mergeCells count="17">
    <mergeCell ref="E11:H11"/>
    <mergeCell ref="E20:H20"/>
    <mergeCell ref="E29:H29"/>
    <mergeCell ref="E131:H131"/>
    <mergeCell ref="L2:V2"/>
    <mergeCell ref="D113:F113"/>
    <mergeCell ref="D114:F114"/>
    <mergeCell ref="D115:F115"/>
    <mergeCell ref="E127:H127"/>
    <mergeCell ref="E129:H129"/>
    <mergeCell ref="E85:H85"/>
    <mergeCell ref="E87:H87"/>
    <mergeCell ref="E89:H89"/>
    <mergeCell ref="D111:F111"/>
    <mergeCell ref="D112:F112"/>
    <mergeCell ref="E7:H7"/>
    <mergeCell ref="E9:H9"/>
  </mergeCells>
  <dataValidations count="2">
    <dataValidation type="list" allowBlank="1" showInputMessage="1" showErrorMessage="1" error="Povolené sú hodnoty K, M." sqref="D173:D193" xr:uid="{00000000-0002-0000-0200-000000000000}">
      <formula1>"K, M"</formula1>
    </dataValidation>
    <dataValidation type="list" allowBlank="1" showInputMessage="1" showErrorMessage="1" error="Povolené sú hodnoty základná, znížená, nulová." sqref="N173:N193" xr:uid="{00000000-0002-0000-02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9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4" t="s">
        <v>97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7"/>
      <c r="AT3" s="14" t="s">
        <v>77</v>
      </c>
    </row>
    <row r="4" spans="1:46" s="1" customFormat="1" ht="24.95" customHeight="1">
      <c r="B4" s="17"/>
      <c r="D4" s="106" t="s">
        <v>138</v>
      </c>
      <c r="L4" s="17"/>
      <c r="M4" s="107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4" t="s">
        <v>15</v>
      </c>
      <c r="L6" s="17"/>
    </row>
    <row r="7" spans="1:46" s="1" customFormat="1" ht="16.5" customHeight="1">
      <c r="B7" s="17"/>
      <c r="E7" s="304" t="str">
        <f>'Rekapitulácia stavby'!K6</f>
        <v>Park Dunajská - Bratislava ( rev. 1 )</v>
      </c>
      <c r="F7" s="305"/>
      <c r="G7" s="305"/>
      <c r="H7" s="305"/>
      <c r="L7" s="17"/>
    </row>
    <row r="8" spans="1:46" s="1" customFormat="1" ht="12" customHeight="1">
      <c r="B8" s="17"/>
      <c r="D8" s="244" t="s">
        <v>139</v>
      </c>
      <c r="L8" s="17"/>
    </row>
    <row r="9" spans="1:46" s="2" customFormat="1" ht="16.5" customHeight="1">
      <c r="A9" s="245"/>
      <c r="B9" s="28"/>
      <c r="C9" s="245"/>
      <c r="D9" s="245"/>
      <c r="E9" s="304" t="s">
        <v>140</v>
      </c>
      <c r="F9" s="306"/>
      <c r="G9" s="306"/>
      <c r="H9" s="306"/>
      <c r="I9" s="245"/>
      <c r="J9" s="245"/>
      <c r="K9" s="245"/>
      <c r="L9" s="39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</row>
    <row r="10" spans="1:46" s="2" customFormat="1" ht="12" customHeight="1">
      <c r="A10" s="245"/>
      <c r="B10" s="28"/>
      <c r="C10" s="245"/>
      <c r="D10" s="244" t="s">
        <v>141</v>
      </c>
      <c r="E10" s="245"/>
      <c r="F10" s="245"/>
      <c r="G10" s="245"/>
      <c r="H10" s="245"/>
      <c r="I10" s="245"/>
      <c r="J10" s="245"/>
      <c r="K10" s="245"/>
      <c r="L10" s="39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</row>
    <row r="11" spans="1:46" s="2" customFormat="1" ht="16.5" customHeight="1">
      <c r="A11" s="245"/>
      <c r="B11" s="28"/>
      <c r="C11" s="245"/>
      <c r="D11" s="245"/>
      <c r="E11" s="307" t="s">
        <v>369</v>
      </c>
      <c r="F11" s="306"/>
      <c r="G11" s="306"/>
      <c r="H11" s="306"/>
      <c r="I11" s="245"/>
      <c r="J11" s="245"/>
      <c r="K11" s="245"/>
      <c r="L11" s="39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</row>
    <row r="12" spans="1:46" s="2" customFormat="1">
      <c r="A12" s="245"/>
      <c r="B12" s="28"/>
      <c r="C12" s="245"/>
      <c r="D12" s="245"/>
      <c r="E12" s="245"/>
      <c r="F12" s="245"/>
      <c r="G12" s="245"/>
      <c r="H12" s="245"/>
      <c r="I12" s="245"/>
      <c r="J12" s="245"/>
      <c r="K12" s="245"/>
      <c r="L12" s="39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</row>
    <row r="13" spans="1:46" s="2" customFormat="1" ht="12" customHeight="1">
      <c r="A13" s="245"/>
      <c r="B13" s="28"/>
      <c r="C13" s="245"/>
      <c r="D13" s="244" t="s">
        <v>17</v>
      </c>
      <c r="E13" s="245"/>
      <c r="F13" s="247" t="s">
        <v>1</v>
      </c>
      <c r="G13" s="245"/>
      <c r="H13" s="245"/>
      <c r="I13" s="244" t="s">
        <v>18</v>
      </c>
      <c r="J13" s="247" t="s">
        <v>1</v>
      </c>
      <c r="K13" s="245"/>
      <c r="L13" s="39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</row>
    <row r="14" spans="1:46" s="2" customFormat="1" ht="12" customHeight="1">
      <c r="A14" s="245"/>
      <c r="B14" s="28"/>
      <c r="C14" s="245"/>
      <c r="D14" s="244" t="s">
        <v>19</v>
      </c>
      <c r="E14" s="245"/>
      <c r="F14" s="247" t="s">
        <v>20</v>
      </c>
      <c r="G14" s="245"/>
      <c r="H14" s="245"/>
      <c r="I14" s="244" t="s">
        <v>21</v>
      </c>
      <c r="J14" s="108" t="str">
        <f>'Rekapitulácia stavby'!AN8</f>
        <v>8. 11. 2020</v>
      </c>
      <c r="K14" s="245"/>
      <c r="L14" s="39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</row>
    <row r="15" spans="1:46" s="2" customFormat="1" ht="10.9" customHeight="1">
      <c r="A15" s="245"/>
      <c r="B15" s="28"/>
      <c r="C15" s="245"/>
      <c r="D15" s="245"/>
      <c r="E15" s="245"/>
      <c r="F15" s="245"/>
      <c r="G15" s="245"/>
      <c r="H15" s="245"/>
      <c r="I15" s="245"/>
      <c r="J15" s="245"/>
      <c r="K15" s="245"/>
      <c r="L15" s="39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</row>
    <row r="16" spans="1:46" s="2" customFormat="1" ht="12" customHeight="1">
      <c r="A16" s="245"/>
      <c r="B16" s="28"/>
      <c r="C16" s="245"/>
      <c r="D16" s="244" t="s">
        <v>23</v>
      </c>
      <c r="E16" s="245"/>
      <c r="F16" s="245"/>
      <c r="G16" s="245"/>
      <c r="H16" s="245"/>
      <c r="I16" s="244" t="s">
        <v>24</v>
      </c>
      <c r="J16" s="247" t="s">
        <v>1</v>
      </c>
      <c r="K16" s="245"/>
      <c r="L16" s="39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</row>
    <row r="17" spans="1:31" s="2" customFormat="1" ht="18" customHeight="1">
      <c r="A17" s="245"/>
      <c r="B17" s="28"/>
      <c r="C17" s="245"/>
      <c r="D17" s="245"/>
      <c r="E17" s="247" t="s">
        <v>25</v>
      </c>
      <c r="F17" s="245"/>
      <c r="G17" s="245"/>
      <c r="H17" s="245"/>
      <c r="I17" s="244" t="s">
        <v>26</v>
      </c>
      <c r="J17" s="247" t="s">
        <v>1</v>
      </c>
      <c r="K17" s="245"/>
      <c r="L17" s="39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1" s="2" customFormat="1" ht="6.95" customHeight="1">
      <c r="A18" s="245"/>
      <c r="B18" s="28"/>
      <c r="C18" s="245"/>
      <c r="D18" s="245"/>
      <c r="E18" s="245"/>
      <c r="F18" s="245"/>
      <c r="G18" s="245"/>
      <c r="H18" s="245"/>
      <c r="I18" s="245"/>
      <c r="J18" s="245"/>
      <c r="K18" s="245"/>
      <c r="L18" s="39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</row>
    <row r="19" spans="1:31" s="2" customFormat="1" ht="12" customHeight="1">
      <c r="A19" s="245"/>
      <c r="B19" s="28"/>
      <c r="C19" s="245"/>
      <c r="D19" s="244" t="s">
        <v>27</v>
      </c>
      <c r="E19" s="245"/>
      <c r="F19" s="245"/>
      <c r="G19" s="245"/>
      <c r="H19" s="245"/>
      <c r="I19" s="244" t="s">
        <v>24</v>
      </c>
      <c r="J19" s="246" t="str">
        <f>'Rekapitulácia stavby'!AN13</f>
        <v>Vyplň údaj</v>
      </c>
      <c r="K19" s="245"/>
      <c r="L19" s="39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</row>
    <row r="20" spans="1:31" s="2" customFormat="1" ht="18" customHeight="1">
      <c r="A20" s="245"/>
      <c r="B20" s="28"/>
      <c r="C20" s="245"/>
      <c r="D20" s="245"/>
      <c r="E20" s="298" t="str">
        <f>'Rekapitulácia stavby'!E14</f>
        <v>Vyplň údaj</v>
      </c>
      <c r="F20" s="299"/>
      <c r="G20" s="299"/>
      <c r="H20" s="299"/>
      <c r="I20" s="244" t="s">
        <v>26</v>
      </c>
      <c r="J20" s="246" t="str">
        <f>'Rekapitulácia stavby'!AN14</f>
        <v>Vyplň údaj</v>
      </c>
      <c r="K20" s="245"/>
      <c r="L20" s="39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</row>
    <row r="21" spans="1:31" s="2" customFormat="1" ht="6.95" customHeight="1">
      <c r="A21" s="245"/>
      <c r="B21" s="28"/>
      <c r="C21" s="245"/>
      <c r="D21" s="245"/>
      <c r="E21" s="245"/>
      <c r="F21" s="245"/>
      <c r="G21" s="245"/>
      <c r="H21" s="245"/>
      <c r="I21" s="245"/>
      <c r="J21" s="245"/>
      <c r="K21" s="245"/>
      <c r="L21" s="39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</row>
    <row r="22" spans="1:31" s="2" customFormat="1" ht="12" customHeight="1">
      <c r="A22" s="245"/>
      <c r="B22" s="28"/>
      <c r="C22" s="245"/>
      <c r="D22" s="244" t="s">
        <v>29</v>
      </c>
      <c r="E22" s="245"/>
      <c r="F22" s="245"/>
      <c r="G22" s="245"/>
      <c r="H22" s="245"/>
      <c r="I22" s="244" t="s">
        <v>24</v>
      </c>
      <c r="J22" s="247" t="s">
        <v>1</v>
      </c>
      <c r="K22" s="245"/>
      <c r="L22" s="39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</row>
    <row r="23" spans="1:31" s="2" customFormat="1" ht="18" customHeight="1">
      <c r="A23" s="245"/>
      <c r="B23" s="28"/>
      <c r="C23" s="245"/>
      <c r="D23" s="245"/>
      <c r="E23" s="247" t="s">
        <v>30</v>
      </c>
      <c r="F23" s="245"/>
      <c r="G23" s="245"/>
      <c r="H23" s="245"/>
      <c r="I23" s="244" t="s">
        <v>26</v>
      </c>
      <c r="J23" s="247" t="s">
        <v>1</v>
      </c>
      <c r="K23" s="245"/>
      <c r="L23" s="39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</row>
    <row r="24" spans="1:31" s="2" customFormat="1" ht="6.95" customHeight="1">
      <c r="A24" s="245"/>
      <c r="B24" s="28"/>
      <c r="C24" s="245"/>
      <c r="D24" s="245"/>
      <c r="E24" s="245"/>
      <c r="F24" s="245"/>
      <c r="G24" s="245"/>
      <c r="H24" s="245"/>
      <c r="I24" s="245"/>
      <c r="J24" s="245"/>
      <c r="K24" s="245"/>
      <c r="L24" s="39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</row>
    <row r="25" spans="1:31" s="2" customFormat="1" ht="12" customHeight="1">
      <c r="A25" s="245"/>
      <c r="B25" s="28"/>
      <c r="C25" s="245"/>
      <c r="D25" s="244" t="s">
        <v>32</v>
      </c>
      <c r="E25" s="245"/>
      <c r="F25" s="245"/>
      <c r="G25" s="245"/>
      <c r="H25" s="245"/>
      <c r="I25" s="244" t="s">
        <v>24</v>
      </c>
      <c r="J25" s="247" t="s">
        <v>1</v>
      </c>
      <c r="K25" s="245"/>
      <c r="L25" s="39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</row>
    <row r="26" spans="1:31" s="2" customFormat="1" ht="18" customHeight="1">
      <c r="A26" s="245"/>
      <c r="B26" s="28"/>
      <c r="C26" s="245"/>
      <c r="D26" s="245"/>
      <c r="E26" s="247" t="s">
        <v>33</v>
      </c>
      <c r="F26" s="245"/>
      <c r="G26" s="245"/>
      <c r="H26" s="245"/>
      <c r="I26" s="244" t="s">
        <v>26</v>
      </c>
      <c r="J26" s="247" t="s">
        <v>1</v>
      </c>
      <c r="K26" s="245"/>
      <c r="L26" s="39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</row>
    <row r="27" spans="1:31" s="2" customFormat="1" ht="6.95" customHeight="1">
      <c r="A27" s="245"/>
      <c r="B27" s="28"/>
      <c r="C27" s="245"/>
      <c r="D27" s="245"/>
      <c r="E27" s="245"/>
      <c r="F27" s="245"/>
      <c r="G27" s="245"/>
      <c r="H27" s="245"/>
      <c r="I27" s="245"/>
      <c r="J27" s="245"/>
      <c r="K27" s="245"/>
      <c r="L27" s="39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</row>
    <row r="28" spans="1:31" s="2" customFormat="1" ht="12" customHeight="1">
      <c r="A28" s="245"/>
      <c r="B28" s="28"/>
      <c r="C28" s="245"/>
      <c r="D28" s="244" t="s">
        <v>34</v>
      </c>
      <c r="E28" s="245"/>
      <c r="F28" s="245"/>
      <c r="G28" s="245"/>
      <c r="H28" s="245"/>
      <c r="I28" s="245"/>
      <c r="J28" s="245"/>
      <c r="K28" s="245"/>
      <c r="L28" s="39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</row>
    <row r="29" spans="1:31" s="8" customFormat="1" ht="16.5" customHeight="1">
      <c r="A29" s="109"/>
      <c r="B29" s="110"/>
      <c r="C29" s="109"/>
      <c r="D29" s="109"/>
      <c r="E29" s="300" t="s">
        <v>1</v>
      </c>
      <c r="F29" s="300"/>
      <c r="G29" s="300"/>
      <c r="H29" s="300"/>
      <c r="I29" s="109"/>
      <c r="J29" s="109"/>
      <c r="K29" s="109"/>
      <c r="L29" s="111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</row>
    <row r="30" spans="1:31" s="2" customFormat="1" ht="6.95" customHeight="1">
      <c r="A30" s="245"/>
      <c r="B30" s="28"/>
      <c r="C30" s="245"/>
      <c r="D30" s="245"/>
      <c r="E30" s="245"/>
      <c r="F30" s="245"/>
      <c r="G30" s="245"/>
      <c r="H30" s="245"/>
      <c r="I30" s="245"/>
      <c r="J30" s="245"/>
      <c r="K30" s="245"/>
      <c r="L30" s="39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</row>
    <row r="31" spans="1:31" s="2" customFormat="1" ht="6.95" customHeight="1">
      <c r="A31" s="245"/>
      <c r="B31" s="28"/>
      <c r="C31" s="245"/>
      <c r="D31" s="112"/>
      <c r="E31" s="112"/>
      <c r="F31" s="112"/>
      <c r="G31" s="112"/>
      <c r="H31" s="112"/>
      <c r="I31" s="112"/>
      <c r="J31" s="112"/>
      <c r="K31" s="112"/>
      <c r="L31" s="39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</row>
    <row r="32" spans="1:31" s="2" customFormat="1" ht="14.45" customHeight="1">
      <c r="A32" s="245"/>
      <c r="B32" s="28"/>
      <c r="C32" s="245"/>
      <c r="D32" s="247" t="s">
        <v>143</v>
      </c>
      <c r="E32" s="245"/>
      <c r="F32" s="245"/>
      <c r="G32" s="245"/>
      <c r="H32" s="245"/>
      <c r="I32" s="245"/>
      <c r="J32" s="113">
        <f>J98</f>
        <v>0</v>
      </c>
      <c r="K32" s="245"/>
      <c r="L32" s="39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</row>
    <row r="33" spans="1:31" s="2" customFormat="1" ht="14.45" customHeight="1">
      <c r="A33" s="245"/>
      <c r="B33" s="28"/>
      <c r="C33" s="245"/>
      <c r="D33" s="114" t="s">
        <v>132</v>
      </c>
      <c r="E33" s="245"/>
      <c r="F33" s="245"/>
      <c r="G33" s="245"/>
      <c r="H33" s="245"/>
      <c r="I33" s="245"/>
      <c r="J33" s="113">
        <f>J106</f>
        <v>0</v>
      </c>
      <c r="K33" s="245"/>
      <c r="L33" s="39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</row>
    <row r="34" spans="1:31" s="2" customFormat="1" ht="25.35" customHeight="1">
      <c r="A34" s="245"/>
      <c r="B34" s="28"/>
      <c r="C34" s="245"/>
      <c r="D34" s="115" t="s">
        <v>37</v>
      </c>
      <c r="E34" s="245"/>
      <c r="F34" s="245"/>
      <c r="G34" s="245"/>
      <c r="H34" s="245"/>
      <c r="I34" s="245"/>
      <c r="J34" s="116">
        <f>ROUND(J32 + J33, 2)</f>
        <v>0</v>
      </c>
      <c r="K34" s="245"/>
      <c r="L34" s="39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</row>
    <row r="35" spans="1:31" s="2" customFormat="1" ht="6.95" customHeight="1">
      <c r="A35" s="245"/>
      <c r="B35" s="28"/>
      <c r="C35" s="245"/>
      <c r="D35" s="112"/>
      <c r="E35" s="112"/>
      <c r="F35" s="112"/>
      <c r="G35" s="112"/>
      <c r="H35" s="112"/>
      <c r="I35" s="112"/>
      <c r="J35" s="112"/>
      <c r="K35" s="112"/>
      <c r="L35" s="39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</row>
    <row r="36" spans="1:31" s="2" customFormat="1" ht="14.45" customHeight="1">
      <c r="A36" s="245"/>
      <c r="B36" s="28"/>
      <c r="C36" s="245"/>
      <c r="D36" s="245"/>
      <c r="E36" s="245"/>
      <c r="F36" s="117" t="s">
        <v>39</v>
      </c>
      <c r="G36" s="245"/>
      <c r="H36" s="245"/>
      <c r="I36" s="117" t="s">
        <v>38</v>
      </c>
      <c r="J36" s="117" t="s">
        <v>40</v>
      </c>
      <c r="K36" s="245"/>
      <c r="L36" s="39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</row>
    <row r="37" spans="1:31" s="2" customFormat="1" ht="14.45" customHeight="1">
      <c r="A37" s="245"/>
      <c r="B37" s="28"/>
      <c r="C37" s="245"/>
      <c r="D37" s="118" t="s">
        <v>41</v>
      </c>
      <c r="E37" s="244" t="s">
        <v>42</v>
      </c>
      <c r="F37" s="119">
        <f>ROUND((ROUND((SUM(BE106:BE113) + SUM(BE135:BE170)),  2) + SUM(BE172:BE191)), 2)</f>
        <v>0</v>
      </c>
      <c r="G37" s="245"/>
      <c r="H37" s="245"/>
      <c r="I37" s="120">
        <v>0.2</v>
      </c>
      <c r="J37" s="119">
        <f>ROUND((ROUND(((SUM(BE106:BE113) + SUM(BE135:BE170))*I37),  2) + (SUM(BE172:BE191)*I37)), 2)</f>
        <v>0</v>
      </c>
      <c r="K37" s="245"/>
      <c r="L37" s="39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</row>
    <row r="38" spans="1:31" s="2" customFormat="1" ht="14.45" customHeight="1">
      <c r="A38" s="245"/>
      <c r="B38" s="28"/>
      <c r="C38" s="245"/>
      <c r="D38" s="245"/>
      <c r="E38" s="244" t="s">
        <v>43</v>
      </c>
      <c r="F38" s="119">
        <f>ROUND((ROUND((SUM(BF106:BF113) + SUM(BF135:BF170)),  2) + SUM(BF172:BF191)), 2)</f>
        <v>0</v>
      </c>
      <c r="G38" s="245"/>
      <c r="H38" s="245"/>
      <c r="I38" s="120">
        <v>0.2</v>
      </c>
      <c r="J38" s="119">
        <f>ROUND((ROUND(((SUM(BF106:BF113) + SUM(BF135:BF170))*I38),  2) + (SUM(BF172:BF191)*I38)), 2)</f>
        <v>0</v>
      </c>
      <c r="K38" s="245"/>
      <c r="L38" s="39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</row>
    <row r="39" spans="1:31" s="2" customFormat="1" ht="14.45" hidden="1" customHeight="1">
      <c r="A39" s="245"/>
      <c r="B39" s="28"/>
      <c r="C39" s="245"/>
      <c r="D39" s="245"/>
      <c r="E39" s="244" t="s">
        <v>44</v>
      </c>
      <c r="F39" s="119">
        <f>ROUND((ROUND((SUM(BG106:BG113) + SUM(BG135:BG170)),  2) + SUM(BG172:BG191)), 2)</f>
        <v>0</v>
      </c>
      <c r="G39" s="245"/>
      <c r="H39" s="245"/>
      <c r="I39" s="120">
        <v>0.2</v>
      </c>
      <c r="J39" s="119">
        <f>0</f>
        <v>0</v>
      </c>
      <c r="K39" s="245"/>
      <c r="L39" s="39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</row>
    <row r="40" spans="1:31" s="2" customFormat="1" ht="14.45" hidden="1" customHeight="1">
      <c r="A40" s="245"/>
      <c r="B40" s="28"/>
      <c r="C40" s="245"/>
      <c r="D40" s="245"/>
      <c r="E40" s="244" t="s">
        <v>45</v>
      </c>
      <c r="F40" s="119">
        <f>ROUND((ROUND((SUM(BH106:BH113) + SUM(BH135:BH170)),  2) + SUM(BH172:BH191)), 2)</f>
        <v>0</v>
      </c>
      <c r="G40" s="245"/>
      <c r="H40" s="245"/>
      <c r="I40" s="120">
        <v>0.2</v>
      </c>
      <c r="J40" s="119">
        <f>0</f>
        <v>0</v>
      </c>
      <c r="K40" s="245"/>
      <c r="L40" s="39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</row>
    <row r="41" spans="1:31" s="2" customFormat="1" ht="14.45" hidden="1" customHeight="1">
      <c r="A41" s="245"/>
      <c r="B41" s="28"/>
      <c r="C41" s="245"/>
      <c r="D41" s="245"/>
      <c r="E41" s="244" t="s">
        <v>46</v>
      </c>
      <c r="F41" s="119">
        <f>ROUND((ROUND((SUM(BI106:BI113) + SUM(BI135:BI170)),  2) + SUM(BI172:BI191)), 2)</f>
        <v>0</v>
      </c>
      <c r="G41" s="245"/>
      <c r="H41" s="245"/>
      <c r="I41" s="120">
        <v>0</v>
      </c>
      <c r="J41" s="119">
        <f>0</f>
        <v>0</v>
      </c>
      <c r="K41" s="245"/>
      <c r="L41" s="39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</row>
    <row r="42" spans="1:31" s="2" customFormat="1" ht="6.95" customHeight="1">
      <c r="A42" s="245"/>
      <c r="B42" s="28"/>
      <c r="C42" s="245"/>
      <c r="D42" s="245"/>
      <c r="E42" s="245"/>
      <c r="F42" s="245"/>
      <c r="G42" s="245"/>
      <c r="H42" s="245"/>
      <c r="I42" s="245"/>
      <c r="J42" s="245"/>
      <c r="K42" s="245"/>
      <c r="L42" s="39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</row>
    <row r="43" spans="1:31" s="2" customFormat="1" ht="25.35" customHeight="1">
      <c r="A43" s="245"/>
      <c r="B43" s="28"/>
      <c r="C43" s="121"/>
      <c r="D43" s="122" t="s">
        <v>47</v>
      </c>
      <c r="E43" s="123"/>
      <c r="F43" s="123"/>
      <c r="G43" s="124" t="s">
        <v>48</v>
      </c>
      <c r="H43" s="125" t="s">
        <v>49</v>
      </c>
      <c r="I43" s="123"/>
      <c r="J43" s="126">
        <f>SUM(J34:J41)</f>
        <v>0</v>
      </c>
      <c r="K43" s="127"/>
      <c r="L43" s="39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</row>
    <row r="44" spans="1:31" s="2" customFormat="1" ht="14.45" customHeight="1">
      <c r="A44" s="245"/>
      <c r="B44" s="28"/>
      <c r="C44" s="245"/>
      <c r="D44" s="245"/>
      <c r="E44" s="245"/>
      <c r="F44" s="245"/>
      <c r="G44" s="245"/>
      <c r="H44" s="245"/>
      <c r="I44" s="245"/>
      <c r="J44" s="245"/>
      <c r="K44" s="245"/>
      <c r="L44" s="39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128" t="s">
        <v>50</v>
      </c>
      <c r="E50" s="129"/>
      <c r="F50" s="129"/>
      <c r="G50" s="128" t="s">
        <v>51</v>
      </c>
      <c r="H50" s="129"/>
      <c r="I50" s="129"/>
      <c r="J50" s="129"/>
      <c r="K50" s="129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45"/>
      <c r="B61" s="28"/>
      <c r="C61" s="245"/>
      <c r="D61" s="130" t="s">
        <v>52</v>
      </c>
      <c r="E61" s="131"/>
      <c r="F61" s="132" t="s">
        <v>53</v>
      </c>
      <c r="G61" s="130" t="s">
        <v>52</v>
      </c>
      <c r="H61" s="131"/>
      <c r="I61" s="131"/>
      <c r="J61" s="133" t="s">
        <v>53</v>
      </c>
      <c r="K61" s="131"/>
      <c r="L61" s="39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45"/>
      <c r="B65" s="28"/>
      <c r="C65" s="245"/>
      <c r="D65" s="128" t="s">
        <v>54</v>
      </c>
      <c r="E65" s="134"/>
      <c r="F65" s="134"/>
      <c r="G65" s="128" t="s">
        <v>55</v>
      </c>
      <c r="H65" s="134"/>
      <c r="I65" s="134"/>
      <c r="J65" s="134"/>
      <c r="K65" s="134"/>
      <c r="L65" s="39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45"/>
      <c r="B76" s="28"/>
      <c r="C76" s="245"/>
      <c r="D76" s="130" t="s">
        <v>52</v>
      </c>
      <c r="E76" s="131"/>
      <c r="F76" s="132" t="s">
        <v>53</v>
      </c>
      <c r="G76" s="130" t="s">
        <v>52</v>
      </c>
      <c r="H76" s="131"/>
      <c r="I76" s="131"/>
      <c r="J76" s="133" t="s">
        <v>53</v>
      </c>
      <c r="K76" s="131"/>
      <c r="L76" s="39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</row>
    <row r="77" spans="1:31" s="2" customFormat="1" ht="14.45" customHeight="1">
      <c r="A77" s="245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39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</row>
    <row r="81" spans="1:31" s="2" customFormat="1" ht="6.95" customHeight="1">
      <c r="A81" s="245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39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</row>
    <row r="82" spans="1:31" s="2" customFormat="1" ht="24.95" customHeight="1">
      <c r="A82" s="245"/>
      <c r="B82" s="27"/>
      <c r="C82" s="20" t="s">
        <v>144</v>
      </c>
      <c r="D82" s="242"/>
      <c r="E82" s="242"/>
      <c r="F82" s="242"/>
      <c r="G82" s="242"/>
      <c r="H82" s="242"/>
      <c r="I82" s="242"/>
      <c r="J82" s="242"/>
      <c r="K82" s="242"/>
      <c r="L82" s="39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</row>
    <row r="83" spans="1:31" s="2" customFormat="1" ht="6.95" customHeight="1">
      <c r="A83" s="245"/>
      <c r="B83" s="27"/>
      <c r="C83" s="242"/>
      <c r="D83" s="242"/>
      <c r="E83" s="242"/>
      <c r="F83" s="242"/>
      <c r="G83" s="242"/>
      <c r="H83" s="242"/>
      <c r="I83" s="242"/>
      <c r="J83" s="242"/>
      <c r="K83" s="242"/>
      <c r="L83" s="39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</row>
    <row r="84" spans="1:31" s="2" customFormat="1" ht="12" customHeight="1">
      <c r="A84" s="245"/>
      <c r="B84" s="27"/>
      <c r="C84" s="243" t="s">
        <v>15</v>
      </c>
      <c r="D84" s="242"/>
      <c r="E84" s="242"/>
      <c r="F84" s="242"/>
      <c r="G84" s="242"/>
      <c r="H84" s="242"/>
      <c r="I84" s="242"/>
      <c r="J84" s="242"/>
      <c r="K84" s="242"/>
      <c r="L84" s="39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</row>
    <row r="85" spans="1:31" s="2" customFormat="1" ht="16.5" customHeight="1">
      <c r="A85" s="245"/>
      <c r="B85" s="27"/>
      <c r="C85" s="242"/>
      <c r="D85" s="242"/>
      <c r="E85" s="302" t="str">
        <f>E7</f>
        <v>Park Dunajská - Bratislava ( rev. 1 )</v>
      </c>
      <c r="F85" s="303"/>
      <c r="G85" s="303"/>
      <c r="H85" s="303"/>
      <c r="I85" s="242"/>
      <c r="J85" s="242"/>
      <c r="K85" s="242"/>
      <c r="L85" s="39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</row>
    <row r="86" spans="1:31" s="1" customFormat="1" ht="12" customHeight="1">
      <c r="B86" s="18"/>
      <c r="C86" s="243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245"/>
      <c r="B87" s="27"/>
      <c r="C87" s="242"/>
      <c r="D87" s="242"/>
      <c r="E87" s="302" t="s">
        <v>140</v>
      </c>
      <c r="F87" s="301"/>
      <c r="G87" s="301"/>
      <c r="H87" s="301"/>
      <c r="I87" s="242"/>
      <c r="J87" s="242"/>
      <c r="K87" s="242"/>
      <c r="L87" s="39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</row>
    <row r="88" spans="1:31" s="2" customFormat="1" ht="12" customHeight="1">
      <c r="A88" s="245"/>
      <c r="B88" s="27"/>
      <c r="C88" s="243" t="s">
        <v>141</v>
      </c>
      <c r="D88" s="242"/>
      <c r="E88" s="242"/>
      <c r="F88" s="242"/>
      <c r="G88" s="242"/>
      <c r="H88" s="242"/>
      <c r="I88" s="242"/>
      <c r="J88" s="242"/>
      <c r="K88" s="242"/>
      <c r="L88" s="39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</row>
    <row r="89" spans="1:31" s="2" customFormat="1" ht="16.5" customHeight="1">
      <c r="A89" s="245"/>
      <c r="B89" s="27"/>
      <c r="C89" s="242"/>
      <c r="D89" s="242"/>
      <c r="E89" s="279" t="str">
        <f>E11</f>
        <v>SO-03 - Sadové úpravy</v>
      </c>
      <c r="F89" s="301"/>
      <c r="G89" s="301"/>
      <c r="H89" s="301"/>
      <c r="I89" s="242"/>
      <c r="J89" s="242"/>
      <c r="K89" s="242"/>
      <c r="L89" s="39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</row>
    <row r="90" spans="1:31" s="2" customFormat="1" ht="6.95" customHeight="1">
      <c r="A90" s="245"/>
      <c r="B90" s="27"/>
      <c r="C90" s="242"/>
      <c r="D90" s="242"/>
      <c r="E90" s="242"/>
      <c r="F90" s="242"/>
      <c r="G90" s="242"/>
      <c r="H90" s="242"/>
      <c r="I90" s="242"/>
      <c r="J90" s="242"/>
      <c r="K90" s="242"/>
      <c r="L90" s="39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</row>
    <row r="91" spans="1:31" s="2" customFormat="1" ht="12" customHeight="1">
      <c r="A91" s="245"/>
      <c r="B91" s="27"/>
      <c r="C91" s="243" t="s">
        <v>19</v>
      </c>
      <c r="D91" s="242"/>
      <c r="E91" s="242"/>
      <c r="F91" s="237" t="str">
        <f>F14</f>
        <v>k. ú. Staré Mesto, 8667/2</v>
      </c>
      <c r="G91" s="242"/>
      <c r="H91" s="242"/>
      <c r="I91" s="243" t="s">
        <v>21</v>
      </c>
      <c r="J91" s="235" t="str">
        <f>IF(J14="","",J14)</f>
        <v>8. 11. 2020</v>
      </c>
      <c r="K91" s="242"/>
      <c r="L91" s="39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</row>
    <row r="92" spans="1:31" s="2" customFormat="1" ht="6.95" customHeight="1">
      <c r="A92" s="245"/>
      <c r="B92" s="27"/>
      <c r="C92" s="242"/>
      <c r="D92" s="242"/>
      <c r="E92" s="242"/>
      <c r="F92" s="242"/>
      <c r="G92" s="242"/>
      <c r="H92" s="242"/>
      <c r="I92" s="242"/>
      <c r="J92" s="242"/>
      <c r="K92" s="242"/>
      <c r="L92" s="39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</row>
    <row r="93" spans="1:31" s="2" customFormat="1" ht="40.15" customHeight="1">
      <c r="A93" s="245"/>
      <c r="B93" s="27"/>
      <c r="C93" s="243" t="s">
        <v>23</v>
      </c>
      <c r="D93" s="242"/>
      <c r="E93" s="242"/>
      <c r="F93" s="237" t="str">
        <f>E17</f>
        <v>Hlavné mesto Slovenskej republiky Bratislava</v>
      </c>
      <c r="G93" s="242"/>
      <c r="H93" s="242"/>
      <c r="I93" s="243" t="s">
        <v>29</v>
      </c>
      <c r="J93" s="239" t="str">
        <f>E23</f>
        <v>Guldan Architects - Ing. Eugen Guldan, PhD.</v>
      </c>
      <c r="K93" s="242"/>
      <c r="L93" s="39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</row>
    <row r="94" spans="1:31" s="2" customFormat="1" ht="15.2" customHeight="1">
      <c r="A94" s="245"/>
      <c r="B94" s="27"/>
      <c r="C94" s="243" t="s">
        <v>27</v>
      </c>
      <c r="D94" s="242"/>
      <c r="E94" s="242"/>
      <c r="F94" s="237" t="str">
        <f>IF(E20="","",E20)</f>
        <v>Vyplň údaj</v>
      </c>
      <c r="G94" s="242"/>
      <c r="H94" s="242"/>
      <c r="I94" s="243" t="s">
        <v>32</v>
      </c>
      <c r="J94" s="239" t="str">
        <f>E26</f>
        <v>Ing. Hornok</v>
      </c>
      <c r="K94" s="242"/>
      <c r="L94" s="39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</row>
    <row r="95" spans="1:31" s="2" customFormat="1" ht="10.35" customHeight="1">
      <c r="A95" s="245"/>
      <c r="B95" s="27"/>
      <c r="C95" s="242"/>
      <c r="D95" s="242"/>
      <c r="E95" s="242"/>
      <c r="F95" s="242"/>
      <c r="G95" s="242"/>
      <c r="H95" s="242"/>
      <c r="I95" s="242"/>
      <c r="J95" s="242"/>
      <c r="K95" s="242"/>
      <c r="L95" s="39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</row>
    <row r="96" spans="1:31" s="2" customFormat="1" ht="29.25" customHeight="1">
      <c r="A96" s="245"/>
      <c r="B96" s="27"/>
      <c r="C96" s="139" t="s">
        <v>145</v>
      </c>
      <c r="D96" s="103"/>
      <c r="E96" s="103"/>
      <c r="F96" s="103"/>
      <c r="G96" s="103"/>
      <c r="H96" s="103"/>
      <c r="I96" s="103"/>
      <c r="J96" s="140" t="s">
        <v>146</v>
      </c>
      <c r="K96" s="103"/>
      <c r="L96" s="39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</row>
    <row r="97" spans="1:65" s="2" customFormat="1" ht="10.35" customHeight="1">
      <c r="A97" s="245"/>
      <c r="B97" s="27"/>
      <c r="C97" s="242"/>
      <c r="D97" s="242"/>
      <c r="E97" s="242"/>
      <c r="F97" s="242"/>
      <c r="G97" s="242"/>
      <c r="H97" s="242"/>
      <c r="I97" s="242"/>
      <c r="J97" s="242"/>
      <c r="K97" s="242"/>
      <c r="L97" s="39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</row>
    <row r="98" spans="1:65" s="2" customFormat="1" ht="22.9" customHeight="1">
      <c r="A98" s="245"/>
      <c r="B98" s="27"/>
      <c r="C98" s="141" t="s">
        <v>147</v>
      </c>
      <c r="D98" s="242"/>
      <c r="E98" s="242"/>
      <c r="F98" s="242"/>
      <c r="G98" s="242"/>
      <c r="H98" s="242"/>
      <c r="I98" s="242"/>
      <c r="J98" s="230">
        <f>J135</f>
        <v>0</v>
      </c>
      <c r="K98" s="242"/>
      <c r="L98" s="39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U98" s="14" t="s">
        <v>148</v>
      </c>
    </row>
    <row r="99" spans="1:65" s="9" customFormat="1" ht="24.95" customHeight="1">
      <c r="B99" s="142"/>
      <c r="C99" s="143"/>
      <c r="D99" s="144" t="s">
        <v>149</v>
      </c>
      <c r="E99" s="145"/>
      <c r="F99" s="145"/>
      <c r="G99" s="145"/>
      <c r="H99" s="145"/>
      <c r="I99" s="145"/>
      <c r="J99" s="146">
        <f>J136</f>
        <v>0</v>
      </c>
      <c r="K99" s="143"/>
      <c r="L99" s="147"/>
    </row>
    <row r="100" spans="1:65" s="10" customFormat="1" ht="19.899999999999999" customHeight="1">
      <c r="B100" s="148"/>
      <c r="C100" s="231"/>
      <c r="D100" s="149" t="s">
        <v>150</v>
      </c>
      <c r="E100" s="150"/>
      <c r="F100" s="150"/>
      <c r="G100" s="150"/>
      <c r="H100" s="150"/>
      <c r="I100" s="150"/>
      <c r="J100" s="151">
        <f>J137</f>
        <v>0</v>
      </c>
      <c r="K100" s="231"/>
      <c r="L100" s="152"/>
    </row>
    <row r="101" spans="1:65" s="10" customFormat="1" ht="19.899999999999999" customHeight="1">
      <c r="B101" s="148"/>
      <c r="C101" s="231"/>
      <c r="D101" s="149" t="s">
        <v>270</v>
      </c>
      <c r="E101" s="150"/>
      <c r="F101" s="150"/>
      <c r="G101" s="150"/>
      <c r="H101" s="150"/>
      <c r="I101" s="150"/>
      <c r="J101" s="151">
        <f>J167</f>
        <v>0</v>
      </c>
      <c r="K101" s="231"/>
      <c r="L101" s="152"/>
    </row>
    <row r="102" spans="1:65" s="9" customFormat="1" ht="24.95" customHeight="1">
      <c r="B102" s="142"/>
      <c r="C102" s="143"/>
      <c r="D102" s="144" t="s">
        <v>370</v>
      </c>
      <c r="E102" s="145"/>
      <c r="F102" s="145"/>
      <c r="G102" s="145"/>
      <c r="H102" s="145"/>
      <c r="I102" s="145"/>
      <c r="J102" s="146">
        <f>J169</f>
        <v>0</v>
      </c>
      <c r="K102" s="143"/>
      <c r="L102" s="147"/>
    </row>
    <row r="103" spans="1:65" s="9" customFormat="1" ht="21.75" customHeight="1">
      <c r="B103" s="142"/>
      <c r="C103" s="143"/>
      <c r="D103" s="153" t="s">
        <v>155</v>
      </c>
      <c r="E103" s="143"/>
      <c r="F103" s="143"/>
      <c r="G103" s="143"/>
      <c r="H103" s="143"/>
      <c r="I103" s="143"/>
      <c r="J103" s="154">
        <f>J171</f>
        <v>0</v>
      </c>
      <c r="K103" s="143"/>
      <c r="L103" s="147"/>
    </row>
    <row r="104" spans="1:65" s="2" customFormat="1" ht="21.75" customHeight="1">
      <c r="A104" s="245"/>
      <c r="B104" s="27"/>
      <c r="C104" s="242"/>
      <c r="D104" s="242"/>
      <c r="E104" s="242"/>
      <c r="F104" s="242"/>
      <c r="G104" s="242"/>
      <c r="H104" s="242"/>
      <c r="I104" s="242"/>
      <c r="J104" s="242"/>
      <c r="K104" s="242"/>
      <c r="L104" s="39"/>
      <c r="S104" s="245"/>
      <c r="T104" s="245"/>
      <c r="U104" s="245"/>
      <c r="V104" s="245"/>
      <c r="W104" s="245"/>
      <c r="X104" s="245"/>
      <c r="Y104" s="245"/>
      <c r="Z104" s="245"/>
      <c r="AA104" s="245"/>
      <c r="AB104" s="245"/>
      <c r="AC104" s="245"/>
      <c r="AD104" s="245"/>
      <c r="AE104" s="245"/>
    </row>
    <row r="105" spans="1:65" s="2" customFormat="1" ht="6.95" customHeight="1">
      <c r="A105" s="245"/>
      <c r="B105" s="27"/>
      <c r="C105" s="242"/>
      <c r="D105" s="242"/>
      <c r="E105" s="242"/>
      <c r="F105" s="242"/>
      <c r="G105" s="242"/>
      <c r="H105" s="242"/>
      <c r="I105" s="242"/>
      <c r="J105" s="242"/>
      <c r="K105" s="242"/>
      <c r="L105" s="39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</row>
    <row r="106" spans="1:65" s="2" customFormat="1" ht="29.25" customHeight="1">
      <c r="A106" s="245"/>
      <c r="B106" s="27"/>
      <c r="C106" s="141" t="s">
        <v>156</v>
      </c>
      <c r="D106" s="242"/>
      <c r="E106" s="242"/>
      <c r="F106" s="242"/>
      <c r="G106" s="242"/>
      <c r="H106" s="242"/>
      <c r="I106" s="242"/>
      <c r="J106" s="155">
        <f>ROUND(J107 + J108 + J109 + J110 + J111 + J112,2)</f>
        <v>0</v>
      </c>
      <c r="K106" s="242"/>
      <c r="L106" s="39"/>
      <c r="N106" s="156" t="s">
        <v>41</v>
      </c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</row>
    <row r="107" spans="1:65" s="2" customFormat="1" ht="18" customHeight="1">
      <c r="A107" s="245"/>
      <c r="B107" s="27"/>
      <c r="C107" s="242"/>
      <c r="D107" s="250" t="s">
        <v>157</v>
      </c>
      <c r="E107" s="251"/>
      <c r="F107" s="251"/>
      <c r="G107" s="242"/>
      <c r="H107" s="242"/>
      <c r="I107" s="242"/>
      <c r="J107" s="227">
        <v>0</v>
      </c>
      <c r="K107" s="242"/>
      <c r="L107" s="157"/>
      <c r="M107" s="158"/>
      <c r="N107" s="159" t="s">
        <v>43</v>
      </c>
      <c r="O107" s="158"/>
      <c r="P107" s="158"/>
      <c r="Q107" s="158"/>
      <c r="R107" s="158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61" t="s">
        <v>158</v>
      </c>
      <c r="AZ107" s="158"/>
      <c r="BA107" s="158"/>
      <c r="BB107" s="158"/>
      <c r="BC107" s="158"/>
      <c r="BD107" s="158"/>
      <c r="BE107" s="162">
        <f t="shared" ref="BE107:BE112" si="0">IF(N107="základná",J107,0)</f>
        <v>0</v>
      </c>
      <c r="BF107" s="162">
        <f t="shared" ref="BF107:BF112" si="1">IF(N107="znížená",J107,0)</f>
        <v>0</v>
      </c>
      <c r="BG107" s="162">
        <f t="shared" ref="BG107:BG112" si="2">IF(N107="zákl. prenesená",J107,0)</f>
        <v>0</v>
      </c>
      <c r="BH107" s="162">
        <f t="shared" ref="BH107:BH112" si="3">IF(N107="zníž. prenesená",J107,0)</f>
        <v>0</v>
      </c>
      <c r="BI107" s="162">
        <f t="shared" ref="BI107:BI112" si="4">IF(N107="nulová",J107,0)</f>
        <v>0</v>
      </c>
      <c r="BJ107" s="161" t="s">
        <v>90</v>
      </c>
      <c r="BK107" s="158"/>
      <c r="BL107" s="158"/>
      <c r="BM107" s="158"/>
    </row>
    <row r="108" spans="1:65" s="2" customFormat="1" ht="18" customHeight="1">
      <c r="A108" s="245"/>
      <c r="B108" s="27"/>
      <c r="C108" s="242"/>
      <c r="D108" s="250" t="s">
        <v>159</v>
      </c>
      <c r="E108" s="251"/>
      <c r="F108" s="251"/>
      <c r="G108" s="242"/>
      <c r="H108" s="242"/>
      <c r="I108" s="242"/>
      <c r="J108" s="227">
        <v>0</v>
      </c>
      <c r="K108" s="242"/>
      <c r="L108" s="157"/>
      <c r="M108" s="158"/>
      <c r="N108" s="159" t="s">
        <v>43</v>
      </c>
      <c r="O108" s="158"/>
      <c r="P108" s="158"/>
      <c r="Q108" s="158"/>
      <c r="R108" s="158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61" t="s">
        <v>158</v>
      </c>
      <c r="AZ108" s="158"/>
      <c r="BA108" s="158"/>
      <c r="BB108" s="158"/>
      <c r="BC108" s="158"/>
      <c r="BD108" s="158"/>
      <c r="BE108" s="162">
        <f t="shared" si="0"/>
        <v>0</v>
      </c>
      <c r="BF108" s="162">
        <f t="shared" si="1"/>
        <v>0</v>
      </c>
      <c r="BG108" s="162">
        <f t="shared" si="2"/>
        <v>0</v>
      </c>
      <c r="BH108" s="162">
        <f t="shared" si="3"/>
        <v>0</v>
      </c>
      <c r="BI108" s="162">
        <f t="shared" si="4"/>
        <v>0</v>
      </c>
      <c r="BJ108" s="161" t="s">
        <v>90</v>
      </c>
      <c r="BK108" s="158"/>
      <c r="BL108" s="158"/>
      <c r="BM108" s="158"/>
    </row>
    <row r="109" spans="1:65" s="2" customFormat="1" ht="18" customHeight="1">
      <c r="A109" s="245"/>
      <c r="B109" s="27"/>
      <c r="C109" s="242"/>
      <c r="D109" s="250" t="s">
        <v>160</v>
      </c>
      <c r="E109" s="251"/>
      <c r="F109" s="251"/>
      <c r="G109" s="242"/>
      <c r="H109" s="242"/>
      <c r="I109" s="242"/>
      <c r="J109" s="227">
        <v>0</v>
      </c>
      <c r="K109" s="242"/>
      <c r="L109" s="157"/>
      <c r="M109" s="158"/>
      <c r="N109" s="159" t="s">
        <v>43</v>
      </c>
      <c r="O109" s="158"/>
      <c r="P109" s="158"/>
      <c r="Q109" s="158"/>
      <c r="R109" s="158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61" t="s">
        <v>158</v>
      </c>
      <c r="AZ109" s="158"/>
      <c r="BA109" s="158"/>
      <c r="BB109" s="158"/>
      <c r="BC109" s="158"/>
      <c r="BD109" s="158"/>
      <c r="BE109" s="162">
        <f t="shared" si="0"/>
        <v>0</v>
      </c>
      <c r="BF109" s="162">
        <f t="shared" si="1"/>
        <v>0</v>
      </c>
      <c r="BG109" s="162">
        <f t="shared" si="2"/>
        <v>0</v>
      </c>
      <c r="BH109" s="162">
        <f t="shared" si="3"/>
        <v>0</v>
      </c>
      <c r="BI109" s="162">
        <f t="shared" si="4"/>
        <v>0</v>
      </c>
      <c r="BJ109" s="161" t="s">
        <v>90</v>
      </c>
      <c r="BK109" s="158"/>
      <c r="BL109" s="158"/>
      <c r="BM109" s="158"/>
    </row>
    <row r="110" spans="1:65" s="2" customFormat="1" ht="18" customHeight="1">
      <c r="A110" s="245"/>
      <c r="B110" s="27"/>
      <c r="C110" s="242"/>
      <c r="D110" s="250" t="s">
        <v>161</v>
      </c>
      <c r="E110" s="251"/>
      <c r="F110" s="251"/>
      <c r="G110" s="242"/>
      <c r="H110" s="242"/>
      <c r="I110" s="242"/>
      <c r="J110" s="227">
        <v>0</v>
      </c>
      <c r="K110" s="242"/>
      <c r="L110" s="157"/>
      <c r="M110" s="158"/>
      <c r="N110" s="159" t="s">
        <v>43</v>
      </c>
      <c r="O110" s="158"/>
      <c r="P110" s="158"/>
      <c r="Q110" s="158"/>
      <c r="R110" s="158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61" t="s">
        <v>158</v>
      </c>
      <c r="AZ110" s="158"/>
      <c r="BA110" s="158"/>
      <c r="BB110" s="158"/>
      <c r="BC110" s="158"/>
      <c r="BD110" s="158"/>
      <c r="BE110" s="162">
        <f t="shared" si="0"/>
        <v>0</v>
      </c>
      <c r="BF110" s="162">
        <f t="shared" si="1"/>
        <v>0</v>
      </c>
      <c r="BG110" s="162">
        <f t="shared" si="2"/>
        <v>0</v>
      </c>
      <c r="BH110" s="162">
        <f t="shared" si="3"/>
        <v>0</v>
      </c>
      <c r="BI110" s="162">
        <f t="shared" si="4"/>
        <v>0</v>
      </c>
      <c r="BJ110" s="161" t="s">
        <v>90</v>
      </c>
      <c r="BK110" s="158"/>
      <c r="BL110" s="158"/>
      <c r="BM110" s="158"/>
    </row>
    <row r="111" spans="1:65" s="2" customFormat="1" ht="18" customHeight="1">
      <c r="A111" s="245"/>
      <c r="B111" s="27"/>
      <c r="C111" s="242"/>
      <c r="D111" s="250" t="s">
        <v>162</v>
      </c>
      <c r="E111" s="251"/>
      <c r="F111" s="251"/>
      <c r="G111" s="242"/>
      <c r="H111" s="242"/>
      <c r="I111" s="242"/>
      <c r="J111" s="227">
        <v>0</v>
      </c>
      <c r="K111" s="242"/>
      <c r="L111" s="157"/>
      <c r="M111" s="158"/>
      <c r="N111" s="159" t="s">
        <v>43</v>
      </c>
      <c r="O111" s="158"/>
      <c r="P111" s="158"/>
      <c r="Q111" s="158"/>
      <c r="R111" s="158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61" t="s">
        <v>158</v>
      </c>
      <c r="AZ111" s="158"/>
      <c r="BA111" s="158"/>
      <c r="BB111" s="158"/>
      <c r="BC111" s="158"/>
      <c r="BD111" s="158"/>
      <c r="BE111" s="162">
        <f t="shared" si="0"/>
        <v>0</v>
      </c>
      <c r="BF111" s="162">
        <f t="shared" si="1"/>
        <v>0</v>
      </c>
      <c r="BG111" s="162">
        <f t="shared" si="2"/>
        <v>0</v>
      </c>
      <c r="BH111" s="162">
        <f t="shared" si="3"/>
        <v>0</v>
      </c>
      <c r="BI111" s="162">
        <f t="shared" si="4"/>
        <v>0</v>
      </c>
      <c r="BJ111" s="161" t="s">
        <v>90</v>
      </c>
      <c r="BK111" s="158"/>
      <c r="BL111" s="158"/>
      <c r="BM111" s="158"/>
    </row>
    <row r="112" spans="1:65" s="2" customFormat="1" ht="18" customHeight="1">
      <c r="A112" s="245"/>
      <c r="B112" s="27"/>
      <c r="C112" s="242"/>
      <c r="D112" s="228" t="s">
        <v>163</v>
      </c>
      <c r="E112" s="242"/>
      <c r="F112" s="242"/>
      <c r="G112" s="242"/>
      <c r="H112" s="242"/>
      <c r="I112" s="242"/>
      <c r="J112" s="227">
        <f>ROUND(J32*T112,2)</f>
        <v>0</v>
      </c>
      <c r="K112" s="242"/>
      <c r="L112" s="157"/>
      <c r="M112" s="158"/>
      <c r="N112" s="159" t="s">
        <v>43</v>
      </c>
      <c r="O112" s="158"/>
      <c r="P112" s="158"/>
      <c r="Q112" s="158"/>
      <c r="R112" s="158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61" t="s">
        <v>164</v>
      </c>
      <c r="AZ112" s="158"/>
      <c r="BA112" s="158"/>
      <c r="BB112" s="158"/>
      <c r="BC112" s="158"/>
      <c r="BD112" s="158"/>
      <c r="BE112" s="162">
        <f t="shared" si="0"/>
        <v>0</v>
      </c>
      <c r="BF112" s="162">
        <f t="shared" si="1"/>
        <v>0</v>
      </c>
      <c r="BG112" s="162">
        <f t="shared" si="2"/>
        <v>0</v>
      </c>
      <c r="BH112" s="162">
        <f t="shared" si="3"/>
        <v>0</v>
      </c>
      <c r="BI112" s="162">
        <f t="shared" si="4"/>
        <v>0</v>
      </c>
      <c r="BJ112" s="161" t="s">
        <v>90</v>
      </c>
      <c r="BK112" s="158"/>
      <c r="BL112" s="158"/>
      <c r="BM112" s="158"/>
    </row>
    <row r="113" spans="1:31" s="2" customFormat="1">
      <c r="A113" s="245"/>
      <c r="B113" s="27"/>
      <c r="C113" s="242"/>
      <c r="D113" s="242"/>
      <c r="E113" s="242"/>
      <c r="F113" s="242"/>
      <c r="G113" s="242"/>
      <c r="H113" s="242"/>
      <c r="I113" s="242"/>
      <c r="J113" s="242"/>
      <c r="K113" s="242"/>
      <c r="L113" s="39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</row>
    <row r="114" spans="1:31" s="2" customFormat="1" ht="29.25" customHeight="1">
      <c r="A114" s="245"/>
      <c r="B114" s="27"/>
      <c r="C114" s="102" t="s">
        <v>137</v>
      </c>
      <c r="D114" s="103"/>
      <c r="E114" s="103"/>
      <c r="F114" s="103"/>
      <c r="G114" s="103"/>
      <c r="H114" s="103"/>
      <c r="I114" s="103"/>
      <c r="J114" s="229">
        <f>ROUND(J98+J106,2)</f>
        <v>0</v>
      </c>
      <c r="K114" s="103"/>
      <c r="L114" s="39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5"/>
      <c r="AE114" s="245"/>
    </row>
    <row r="115" spans="1:31" s="2" customFormat="1" ht="6.95" customHeight="1">
      <c r="A115" s="245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39"/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  <c r="AC115" s="245"/>
      <c r="AD115" s="245"/>
      <c r="AE115" s="245"/>
    </row>
    <row r="119" spans="1:31" s="2" customFormat="1" ht="6.95" customHeight="1">
      <c r="A119" s="245"/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39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</row>
    <row r="120" spans="1:31" s="2" customFormat="1" ht="24.95" customHeight="1">
      <c r="A120" s="245"/>
      <c r="B120" s="27"/>
      <c r="C120" s="20" t="s">
        <v>165</v>
      </c>
      <c r="D120" s="242"/>
      <c r="E120" s="242"/>
      <c r="F120" s="242"/>
      <c r="G120" s="242"/>
      <c r="H120" s="242"/>
      <c r="I120" s="242"/>
      <c r="J120" s="242"/>
      <c r="K120" s="242"/>
      <c r="L120" s="39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</row>
    <row r="121" spans="1:31" s="2" customFormat="1" ht="6.95" customHeight="1">
      <c r="A121" s="245"/>
      <c r="B121" s="27"/>
      <c r="C121" s="242"/>
      <c r="D121" s="242"/>
      <c r="E121" s="242"/>
      <c r="F121" s="242"/>
      <c r="G121" s="242"/>
      <c r="H121" s="242"/>
      <c r="I121" s="242"/>
      <c r="J121" s="242"/>
      <c r="K121" s="242"/>
      <c r="L121" s="39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</row>
    <row r="122" spans="1:31" s="2" customFormat="1" ht="12" customHeight="1">
      <c r="A122" s="245"/>
      <c r="B122" s="27"/>
      <c r="C122" s="243" t="s">
        <v>15</v>
      </c>
      <c r="D122" s="242"/>
      <c r="E122" s="242"/>
      <c r="F122" s="242"/>
      <c r="G122" s="242"/>
      <c r="H122" s="242"/>
      <c r="I122" s="242"/>
      <c r="J122" s="242"/>
      <c r="K122" s="242"/>
      <c r="L122" s="39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</row>
    <row r="123" spans="1:31" s="2" customFormat="1" ht="16.5" customHeight="1">
      <c r="A123" s="245"/>
      <c r="B123" s="27"/>
      <c r="C123" s="242"/>
      <c r="D123" s="242"/>
      <c r="E123" s="302" t="str">
        <f>E7</f>
        <v>Park Dunajská - Bratislava ( rev. 1 )</v>
      </c>
      <c r="F123" s="303"/>
      <c r="G123" s="303"/>
      <c r="H123" s="303"/>
      <c r="I123" s="242"/>
      <c r="J123" s="242"/>
      <c r="K123" s="242"/>
      <c r="L123" s="39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</row>
    <row r="124" spans="1:31" s="1" customFormat="1" ht="12" customHeight="1">
      <c r="B124" s="18"/>
      <c r="C124" s="243" t="s">
        <v>139</v>
      </c>
      <c r="D124" s="19"/>
      <c r="E124" s="19"/>
      <c r="F124" s="19"/>
      <c r="G124" s="19"/>
      <c r="H124" s="19"/>
      <c r="I124" s="19"/>
      <c r="J124" s="19"/>
      <c r="K124" s="19"/>
      <c r="L124" s="17"/>
    </row>
    <row r="125" spans="1:31" s="2" customFormat="1" ht="16.5" customHeight="1">
      <c r="A125" s="245"/>
      <c r="B125" s="27"/>
      <c r="C125" s="242"/>
      <c r="D125" s="242"/>
      <c r="E125" s="302" t="s">
        <v>140</v>
      </c>
      <c r="F125" s="301"/>
      <c r="G125" s="301"/>
      <c r="H125" s="301"/>
      <c r="I125" s="242"/>
      <c r="J125" s="242"/>
      <c r="K125" s="242"/>
      <c r="L125" s="39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</row>
    <row r="126" spans="1:31" s="2" customFormat="1" ht="12" customHeight="1">
      <c r="A126" s="245"/>
      <c r="B126" s="27"/>
      <c r="C126" s="243" t="s">
        <v>141</v>
      </c>
      <c r="D126" s="242"/>
      <c r="E126" s="242"/>
      <c r="F126" s="242"/>
      <c r="G126" s="242"/>
      <c r="H126" s="242"/>
      <c r="I126" s="242"/>
      <c r="J126" s="242"/>
      <c r="K126" s="242"/>
      <c r="L126" s="39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</row>
    <row r="127" spans="1:31" s="2" customFormat="1" ht="16.5" customHeight="1">
      <c r="A127" s="245"/>
      <c r="B127" s="27"/>
      <c r="C127" s="242"/>
      <c r="D127" s="242"/>
      <c r="E127" s="279" t="str">
        <f>E11</f>
        <v>SO-03 - Sadové úpravy</v>
      </c>
      <c r="F127" s="301"/>
      <c r="G127" s="301"/>
      <c r="H127" s="301"/>
      <c r="I127" s="242"/>
      <c r="J127" s="242"/>
      <c r="K127" s="242"/>
      <c r="L127" s="39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</row>
    <row r="128" spans="1:31" s="2" customFormat="1" ht="6.95" customHeight="1">
      <c r="A128" s="245"/>
      <c r="B128" s="27"/>
      <c r="C128" s="242"/>
      <c r="D128" s="242"/>
      <c r="E128" s="242"/>
      <c r="F128" s="242"/>
      <c r="G128" s="242"/>
      <c r="H128" s="242"/>
      <c r="I128" s="242"/>
      <c r="J128" s="242"/>
      <c r="K128" s="242"/>
      <c r="L128" s="39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</row>
    <row r="129" spans="1:65" s="2" customFormat="1" ht="12" customHeight="1">
      <c r="A129" s="245"/>
      <c r="B129" s="27"/>
      <c r="C129" s="243" t="s">
        <v>19</v>
      </c>
      <c r="D129" s="242"/>
      <c r="E129" s="242"/>
      <c r="F129" s="237" t="str">
        <f>F14</f>
        <v>k. ú. Staré Mesto, 8667/2</v>
      </c>
      <c r="G129" s="242"/>
      <c r="H129" s="242"/>
      <c r="I129" s="243" t="s">
        <v>21</v>
      </c>
      <c r="J129" s="235" t="str">
        <f>IF(J14="","",J14)</f>
        <v>8. 11. 2020</v>
      </c>
      <c r="K129" s="242"/>
      <c r="L129" s="39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</row>
    <row r="130" spans="1:65" s="2" customFormat="1" ht="6.95" customHeight="1">
      <c r="A130" s="245"/>
      <c r="B130" s="27"/>
      <c r="C130" s="242"/>
      <c r="D130" s="242"/>
      <c r="E130" s="242"/>
      <c r="F130" s="242"/>
      <c r="G130" s="242"/>
      <c r="H130" s="242"/>
      <c r="I130" s="242"/>
      <c r="J130" s="242"/>
      <c r="K130" s="242"/>
      <c r="L130" s="39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</row>
    <row r="131" spans="1:65" s="2" customFormat="1" ht="40.15" customHeight="1">
      <c r="A131" s="245"/>
      <c r="B131" s="27"/>
      <c r="C131" s="243" t="s">
        <v>23</v>
      </c>
      <c r="D131" s="242"/>
      <c r="E131" s="242"/>
      <c r="F131" s="237" t="str">
        <f>E17</f>
        <v>Hlavné mesto Slovenskej republiky Bratislava</v>
      </c>
      <c r="G131" s="242"/>
      <c r="H131" s="242"/>
      <c r="I131" s="243" t="s">
        <v>29</v>
      </c>
      <c r="J131" s="239" t="str">
        <f>E23</f>
        <v>Guldan Architects - Ing. Eugen Guldan, PhD.</v>
      </c>
      <c r="K131" s="242"/>
      <c r="L131" s="39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</row>
    <row r="132" spans="1:65" s="2" customFormat="1" ht="15.2" customHeight="1">
      <c r="A132" s="245"/>
      <c r="B132" s="27"/>
      <c r="C132" s="243" t="s">
        <v>27</v>
      </c>
      <c r="D132" s="242"/>
      <c r="E132" s="242"/>
      <c r="F132" s="237" t="str">
        <f>IF(E20="","",E20)</f>
        <v>Vyplň údaj</v>
      </c>
      <c r="G132" s="242"/>
      <c r="H132" s="242"/>
      <c r="I132" s="243" t="s">
        <v>32</v>
      </c>
      <c r="J132" s="239" t="str">
        <f>E26</f>
        <v>Ing. Hornok</v>
      </c>
      <c r="K132" s="242"/>
      <c r="L132" s="39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  <c r="AE132" s="245"/>
    </row>
    <row r="133" spans="1:65" s="2" customFormat="1" ht="10.35" customHeight="1">
      <c r="A133" s="245"/>
      <c r="B133" s="27"/>
      <c r="C133" s="242"/>
      <c r="D133" s="242"/>
      <c r="E133" s="242"/>
      <c r="F133" s="242"/>
      <c r="G133" s="242"/>
      <c r="H133" s="242"/>
      <c r="I133" s="242"/>
      <c r="J133" s="242"/>
      <c r="K133" s="242"/>
      <c r="L133" s="39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</row>
    <row r="134" spans="1:65" s="11" customFormat="1" ht="29.25" customHeight="1">
      <c r="A134" s="163"/>
      <c r="B134" s="164"/>
      <c r="C134" s="165" t="s">
        <v>166</v>
      </c>
      <c r="D134" s="166" t="s">
        <v>62</v>
      </c>
      <c r="E134" s="166" t="s">
        <v>58</v>
      </c>
      <c r="F134" s="166" t="s">
        <v>59</v>
      </c>
      <c r="G134" s="166" t="s">
        <v>167</v>
      </c>
      <c r="H134" s="166" t="s">
        <v>168</v>
      </c>
      <c r="I134" s="166" t="s">
        <v>169</v>
      </c>
      <c r="J134" s="167" t="s">
        <v>146</v>
      </c>
      <c r="K134" s="168" t="s">
        <v>170</v>
      </c>
      <c r="L134" s="169"/>
      <c r="M134" s="60" t="s">
        <v>1</v>
      </c>
      <c r="N134" s="61" t="s">
        <v>41</v>
      </c>
      <c r="O134" s="61" t="s">
        <v>171</v>
      </c>
      <c r="P134" s="61" t="s">
        <v>172</v>
      </c>
      <c r="Q134" s="61" t="s">
        <v>173</v>
      </c>
      <c r="R134" s="61" t="s">
        <v>174</v>
      </c>
      <c r="S134" s="61" t="s">
        <v>175</v>
      </c>
      <c r="T134" s="62" t="s">
        <v>176</v>
      </c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</row>
    <row r="135" spans="1:65" s="2" customFormat="1" ht="22.9" customHeight="1">
      <c r="A135" s="245"/>
      <c r="B135" s="27"/>
      <c r="C135" s="67" t="s">
        <v>143</v>
      </c>
      <c r="D135" s="242"/>
      <c r="E135" s="242"/>
      <c r="F135" s="242"/>
      <c r="G135" s="242"/>
      <c r="H135" s="242"/>
      <c r="I135" s="242"/>
      <c r="J135" s="170">
        <f>BK135</f>
        <v>0</v>
      </c>
      <c r="K135" s="242"/>
      <c r="L135" s="28"/>
      <c r="M135" s="63"/>
      <c r="N135" s="171"/>
      <c r="O135" s="64"/>
      <c r="P135" s="172">
        <f>P136+P169+P171</f>
        <v>0</v>
      </c>
      <c r="Q135" s="64"/>
      <c r="R135" s="172">
        <f>R136+R169+R171</f>
        <v>13.806431</v>
      </c>
      <c r="S135" s="64"/>
      <c r="T135" s="173">
        <f>T136+T169+T171</f>
        <v>0</v>
      </c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  <c r="AT135" s="14" t="s">
        <v>76</v>
      </c>
      <c r="AU135" s="14" t="s">
        <v>148</v>
      </c>
      <c r="BK135" s="174">
        <f>BK136+BK169+BK171</f>
        <v>0</v>
      </c>
    </row>
    <row r="136" spans="1:65" s="12" customFormat="1" ht="25.9" customHeight="1">
      <c r="B136" s="175"/>
      <c r="C136" s="176"/>
      <c r="D136" s="177" t="s">
        <v>76</v>
      </c>
      <c r="E136" s="178" t="s">
        <v>177</v>
      </c>
      <c r="F136" s="178" t="s">
        <v>178</v>
      </c>
      <c r="G136" s="176"/>
      <c r="H136" s="176"/>
      <c r="I136" s="179"/>
      <c r="J136" s="154">
        <f>BK136</f>
        <v>0</v>
      </c>
      <c r="K136" s="176"/>
      <c r="L136" s="180"/>
      <c r="M136" s="181"/>
      <c r="N136" s="182"/>
      <c r="O136" s="182"/>
      <c r="P136" s="183">
        <f>P137+P167</f>
        <v>0</v>
      </c>
      <c r="Q136" s="182"/>
      <c r="R136" s="183">
        <f>R137+R167</f>
        <v>13.806431</v>
      </c>
      <c r="S136" s="182"/>
      <c r="T136" s="184">
        <f>T137+T167</f>
        <v>0</v>
      </c>
      <c r="AR136" s="185" t="s">
        <v>84</v>
      </c>
      <c r="AT136" s="186" t="s">
        <v>76</v>
      </c>
      <c r="AU136" s="186" t="s">
        <v>77</v>
      </c>
      <c r="AY136" s="185" t="s">
        <v>179</v>
      </c>
      <c r="BK136" s="187">
        <f>BK137+BK167</f>
        <v>0</v>
      </c>
    </row>
    <row r="137" spans="1:65" s="12" customFormat="1" ht="22.9" customHeight="1">
      <c r="B137" s="175"/>
      <c r="C137" s="176"/>
      <c r="D137" s="177" t="s">
        <v>76</v>
      </c>
      <c r="E137" s="188" t="s">
        <v>84</v>
      </c>
      <c r="F137" s="188" t="s">
        <v>180</v>
      </c>
      <c r="G137" s="176"/>
      <c r="H137" s="176"/>
      <c r="I137" s="179"/>
      <c r="J137" s="189">
        <f>BK137</f>
        <v>0</v>
      </c>
      <c r="K137" s="176"/>
      <c r="L137" s="180"/>
      <c r="M137" s="181"/>
      <c r="N137" s="182"/>
      <c r="O137" s="182"/>
      <c r="P137" s="183">
        <f>SUM(P138:P166)</f>
        <v>0</v>
      </c>
      <c r="Q137" s="182"/>
      <c r="R137" s="183">
        <f>SUM(R138:R166)</f>
        <v>13.806431</v>
      </c>
      <c r="S137" s="182"/>
      <c r="T137" s="184">
        <f>SUM(T138:T166)</f>
        <v>0</v>
      </c>
      <c r="AR137" s="185" t="s">
        <v>84</v>
      </c>
      <c r="AT137" s="186" t="s">
        <v>76</v>
      </c>
      <c r="AU137" s="186" t="s">
        <v>84</v>
      </c>
      <c r="AY137" s="185" t="s">
        <v>179</v>
      </c>
      <c r="BK137" s="187">
        <f>SUM(BK138:BK166)</f>
        <v>0</v>
      </c>
    </row>
    <row r="138" spans="1:65" s="2" customFormat="1" ht="37.9" customHeight="1">
      <c r="A138" s="245"/>
      <c r="B138" s="27"/>
      <c r="C138" s="190" t="s">
        <v>371</v>
      </c>
      <c r="D138" s="190" t="s">
        <v>182</v>
      </c>
      <c r="E138" s="191" t="s">
        <v>372</v>
      </c>
      <c r="F138" s="192" t="s">
        <v>373</v>
      </c>
      <c r="G138" s="193" t="s">
        <v>257</v>
      </c>
      <c r="H138" s="194">
        <v>1031.17</v>
      </c>
      <c r="I138" s="195"/>
      <c r="J138" s="196">
        <f t="shared" ref="J138:J166" si="5">ROUND(I138*H138,2)</f>
        <v>0</v>
      </c>
      <c r="K138" s="197"/>
      <c r="L138" s="28"/>
      <c r="M138" s="198" t="s">
        <v>1</v>
      </c>
      <c r="N138" s="199" t="s">
        <v>43</v>
      </c>
      <c r="O138" s="56"/>
      <c r="P138" s="200">
        <f t="shared" ref="P138:P166" si="6">O138*H138</f>
        <v>0</v>
      </c>
      <c r="Q138" s="200">
        <v>0</v>
      </c>
      <c r="R138" s="200">
        <f t="shared" ref="R138:R166" si="7">Q138*H138</f>
        <v>0</v>
      </c>
      <c r="S138" s="200">
        <v>0</v>
      </c>
      <c r="T138" s="201">
        <f t="shared" ref="T138:T166" si="8">S138*H138</f>
        <v>0</v>
      </c>
      <c r="U138" s="245"/>
      <c r="V138" s="245"/>
      <c r="W138" s="245"/>
      <c r="X138" s="245"/>
      <c r="Y138" s="245"/>
      <c r="Z138" s="245"/>
      <c r="AA138" s="245"/>
      <c r="AB138" s="245"/>
      <c r="AC138" s="245"/>
      <c r="AD138" s="245"/>
      <c r="AE138" s="245"/>
      <c r="AR138" s="202" t="s">
        <v>186</v>
      </c>
      <c r="AT138" s="202" t="s">
        <v>182</v>
      </c>
      <c r="AU138" s="202" t="s">
        <v>90</v>
      </c>
      <c r="AY138" s="14" t="s">
        <v>179</v>
      </c>
      <c r="BE138" s="99">
        <f t="shared" ref="BE138:BE166" si="9">IF(N138="základná",J138,0)</f>
        <v>0</v>
      </c>
      <c r="BF138" s="99">
        <f t="shared" ref="BF138:BF166" si="10">IF(N138="znížená",J138,0)</f>
        <v>0</v>
      </c>
      <c r="BG138" s="99">
        <f t="shared" ref="BG138:BG166" si="11">IF(N138="zákl. prenesená",J138,0)</f>
        <v>0</v>
      </c>
      <c r="BH138" s="99">
        <f t="shared" ref="BH138:BH166" si="12">IF(N138="zníž. prenesená",J138,0)</f>
        <v>0</v>
      </c>
      <c r="BI138" s="99">
        <f t="shared" ref="BI138:BI166" si="13">IF(N138="nulová",J138,0)</f>
        <v>0</v>
      </c>
      <c r="BJ138" s="14" t="s">
        <v>90</v>
      </c>
      <c r="BK138" s="99">
        <f t="shared" ref="BK138:BK166" si="14">ROUND(I138*H138,2)</f>
        <v>0</v>
      </c>
      <c r="BL138" s="14" t="s">
        <v>186</v>
      </c>
      <c r="BM138" s="202" t="s">
        <v>374</v>
      </c>
    </row>
    <row r="139" spans="1:65" s="2" customFormat="1" ht="14.45" customHeight="1">
      <c r="A139" s="245"/>
      <c r="B139" s="27"/>
      <c r="C139" s="190" t="s">
        <v>375</v>
      </c>
      <c r="D139" s="190" t="s">
        <v>182</v>
      </c>
      <c r="E139" s="191" t="s">
        <v>376</v>
      </c>
      <c r="F139" s="192" t="s">
        <v>377</v>
      </c>
      <c r="G139" s="193" t="s">
        <v>257</v>
      </c>
      <c r="H139" s="194">
        <v>1699.21</v>
      </c>
      <c r="I139" s="195"/>
      <c r="J139" s="196">
        <f t="shared" si="5"/>
        <v>0</v>
      </c>
      <c r="K139" s="197"/>
      <c r="L139" s="28"/>
      <c r="M139" s="198" t="s">
        <v>1</v>
      </c>
      <c r="N139" s="199" t="s">
        <v>43</v>
      </c>
      <c r="O139" s="56"/>
      <c r="P139" s="200">
        <f t="shared" si="6"/>
        <v>0</v>
      </c>
      <c r="Q139" s="200">
        <v>0</v>
      </c>
      <c r="R139" s="200">
        <f t="shared" si="7"/>
        <v>0</v>
      </c>
      <c r="S139" s="200">
        <v>0</v>
      </c>
      <c r="T139" s="201">
        <f t="shared" si="8"/>
        <v>0</v>
      </c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R139" s="202" t="s">
        <v>186</v>
      </c>
      <c r="AT139" s="202" t="s">
        <v>182</v>
      </c>
      <c r="AU139" s="202" t="s">
        <v>90</v>
      </c>
      <c r="AY139" s="14" t="s">
        <v>179</v>
      </c>
      <c r="BE139" s="99">
        <f t="shared" si="9"/>
        <v>0</v>
      </c>
      <c r="BF139" s="99">
        <f t="shared" si="10"/>
        <v>0</v>
      </c>
      <c r="BG139" s="99">
        <f t="shared" si="11"/>
        <v>0</v>
      </c>
      <c r="BH139" s="99">
        <f t="shared" si="12"/>
        <v>0</v>
      </c>
      <c r="BI139" s="99">
        <f t="shared" si="13"/>
        <v>0</v>
      </c>
      <c r="BJ139" s="14" t="s">
        <v>90</v>
      </c>
      <c r="BK139" s="99">
        <f t="shared" si="14"/>
        <v>0</v>
      </c>
      <c r="BL139" s="14" t="s">
        <v>186</v>
      </c>
      <c r="BM139" s="202" t="s">
        <v>378</v>
      </c>
    </row>
    <row r="140" spans="1:65" s="2" customFormat="1" ht="24.2" customHeight="1">
      <c r="A140" s="245"/>
      <c r="B140" s="27"/>
      <c r="C140" s="190" t="s">
        <v>379</v>
      </c>
      <c r="D140" s="190" t="s">
        <v>182</v>
      </c>
      <c r="E140" s="191" t="s">
        <v>380</v>
      </c>
      <c r="F140" s="192" t="s">
        <v>381</v>
      </c>
      <c r="G140" s="193" t="s">
        <v>257</v>
      </c>
      <c r="H140" s="194">
        <v>1031.17</v>
      </c>
      <c r="I140" s="195"/>
      <c r="J140" s="196">
        <f t="shared" si="5"/>
        <v>0</v>
      </c>
      <c r="K140" s="197"/>
      <c r="L140" s="28"/>
      <c r="M140" s="198" t="s">
        <v>1</v>
      </c>
      <c r="N140" s="199" t="s">
        <v>43</v>
      </c>
      <c r="O140" s="56"/>
      <c r="P140" s="200">
        <f t="shared" si="6"/>
        <v>0</v>
      </c>
      <c r="Q140" s="200">
        <v>0</v>
      </c>
      <c r="R140" s="200">
        <f t="shared" si="7"/>
        <v>0</v>
      </c>
      <c r="S140" s="200">
        <v>0</v>
      </c>
      <c r="T140" s="201">
        <f t="shared" si="8"/>
        <v>0</v>
      </c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R140" s="202" t="s">
        <v>186</v>
      </c>
      <c r="AT140" s="202" t="s">
        <v>182</v>
      </c>
      <c r="AU140" s="202" t="s">
        <v>90</v>
      </c>
      <c r="AY140" s="14" t="s">
        <v>179</v>
      </c>
      <c r="BE140" s="99">
        <f t="shared" si="9"/>
        <v>0</v>
      </c>
      <c r="BF140" s="99">
        <f t="shared" si="10"/>
        <v>0</v>
      </c>
      <c r="BG140" s="99">
        <f t="shared" si="11"/>
        <v>0</v>
      </c>
      <c r="BH140" s="99">
        <f t="shared" si="12"/>
        <v>0</v>
      </c>
      <c r="BI140" s="99">
        <f t="shared" si="13"/>
        <v>0</v>
      </c>
      <c r="BJ140" s="14" t="s">
        <v>90</v>
      </c>
      <c r="BK140" s="99">
        <f t="shared" si="14"/>
        <v>0</v>
      </c>
      <c r="BL140" s="14" t="s">
        <v>186</v>
      </c>
      <c r="BM140" s="202" t="s">
        <v>382</v>
      </c>
    </row>
    <row r="141" spans="1:65" s="2" customFormat="1" ht="14.45" customHeight="1">
      <c r="A141" s="245"/>
      <c r="B141" s="27"/>
      <c r="C141" s="203" t="s">
        <v>383</v>
      </c>
      <c r="D141" s="203" t="s">
        <v>220</v>
      </c>
      <c r="E141" s="204" t="s">
        <v>384</v>
      </c>
      <c r="F141" s="205" t="s">
        <v>385</v>
      </c>
      <c r="G141" s="206" t="s">
        <v>257</v>
      </c>
      <c r="H141" s="207">
        <v>1031.17</v>
      </c>
      <c r="I141" s="208"/>
      <c r="J141" s="209">
        <f t="shared" si="5"/>
        <v>0</v>
      </c>
      <c r="K141" s="210"/>
      <c r="L141" s="211"/>
      <c r="M141" s="212" t="s">
        <v>1</v>
      </c>
      <c r="N141" s="213" t="s">
        <v>43</v>
      </c>
      <c r="O141" s="56"/>
      <c r="P141" s="200">
        <f t="shared" si="6"/>
        <v>0</v>
      </c>
      <c r="Q141" s="200">
        <v>3.5000000000000001E-3</v>
      </c>
      <c r="R141" s="200">
        <f t="shared" si="7"/>
        <v>3.6090950000000004</v>
      </c>
      <c r="S141" s="200">
        <v>0</v>
      </c>
      <c r="T141" s="201">
        <f t="shared" si="8"/>
        <v>0</v>
      </c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R141" s="202" t="s">
        <v>211</v>
      </c>
      <c r="AT141" s="202" t="s">
        <v>220</v>
      </c>
      <c r="AU141" s="202" t="s">
        <v>90</v>
      </c>
      <c r="AY141" s="14" t="s">
        <v>179</v>
      </c>
      <c r="BE141" s="99">
        <f t="shared" si="9"/>
        <v>0</v>
      </c>
      <c r="BF141" s="99">
        <f t="shared" si="10"/>
        <v>0</v>
      </c>
      <c r="BG141" s="99">
        <f t="shared" si="11"/>
        <v>0</v>
      </c>
      <c r="BH141" s="99">
        <f t="shared" si="12"/>
        <v>0</v>
      </c>
      <c r="BI141" s="99">
        <f t="shared" si="13"/>
        <v>0</v>
      </c>
      <c r="BJ141" s="14" t="s">
        <v>90</v>
      </c>
      <c r="BK141" s="99">
        <f t="shared" si="14"/>
        <v>0</v>
      </c>
      <c r="BL141" s="14" t="s">
        <v>186</v>
      </c>
      <c r="BM141" s="202" t="s">
        <v>386</v>
      </c>
    </row>
    <row r="142" spans="1:65" s="2" customFormat="1" ht="14.45" customHeight="1">
      <c r="A142" s="245"/>
      <c r="B142" s="27"/>
      <c r="C142" s="190" t="s">
        <v>387</v>
      </c>
      <c r="D142" s="190" t="s">
        <v>182</v>
      </c>
      <c r="E142" s="191" t="s">
        <v>388</v>
      </c>
      <c r="F142" s="192" t="s">
        <v>389</v>
      </c>
      <c r="G142" s="193" t="s">
        <v>390</v>
      </c>
      <c r="H142" s="194">
        <v>6.7000000000000004E-2</v>
      </c>
      <c r="I142" s="195"/>
      <c r="J142" s="196">
        <f t="shared" si="5"/>
        <v>0</v>
      </c>
      <c r="K142" s="197"/>
      <c r="L142" s="28"/>
      <c r="M142" s="198" t="s">
        <v>1</v>
      </c>
      <c r="N142" s="199" t="s">
        <v>43</v>
      </c>
      <c r="O142" s="56"/>
      <c r="P142" s="200">
        <f t="shared" si="6"/>
        <v>0</v>
      </c>
      <c r="Q142" s="200">
        <v>0</v>
      </c>
      <c r="R142" s="200">
        <f t="shared" si="7"/>
        <v>0</v>
      </c>
      <c r="S142" s="200">
        <v>0</v>
      </c>
      <c r="T142" s="201">
        <f t="shared" si="8"/>
        <v>0</v>
      </c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R142" s="202" t="s">
        <v>186</v>
      </c>
      <c r="AT142" s="202" t="s">
        <v>182</v>
      </c>
      <c r="AU142" s="202" t="s">
        <v>90</v>
      </c>
      <c r="AY142" s="14" t="s">
        <v>179</v>
      </c>
      <c r="BE142" s="99">
        <f t="shared" si="9"/>
        <v>0</v>
      </c>
      <c r="BF142" s="99">
        <f t="shared" si="10"/>
        <v>0</v>
      </c>
      <c r="BG142" s="99">
        <f t="shared" si="11"/>
        <v>0</v>
      </c>
      <c r="BH142" s="99">
        <f t="shared" si="12"/>
        <v>0</v>
      </c>
      <c r="BI142" s="99">
        <f t="shared" si="13"/>
        <v>0</v>
      </c>
      <c r="BJ142" s="14" t="s">
        <v>90</v>
      </c>
      <c r="BK142" s="99">
        <f t="shared" si="14"/>
        <v>0</v>
      </c>
      <c r="BL142" s="14" t="s">
        <v>186</v>
      </c>
      <c r="BM142" s="202" t="s">
        <v>391</v>
      </c>
    </row>
    <row r="143" spans="1:65" s="2" customFormat="1" ht="24.2" customHeight="1">
      <c r="A143" s="245"/>
      <c r="B143" s="27"/>
      <c r="C143" s="190" t="s">
        <v>392</v>
      </c>
      <c r="D143" s="190" t="s">
        <v>182</v>
      </c>
      <c r="E143" s="191" t="s">
        <v>393</v>
      </c>
      <c r="F143" s="192" t="s">
        <v>394</v>
      </c>
      <c r="G143" s="193" t="s">
        <v>257</v>
      </c>
      <c r="H143" s="194">
        <v>1699.21</v>
      </c>
      <c r="I143" s="195"/>
      <c r="J143" s="196">
        <f t="shared" si="5"/>
        <v>0</v>
      </c>
      <c r="K143" s="197"/>
      <c r="L143" s="28"/>
      <c r="M143" s="198" t="s">
        <v>1</v>
      </c>
      <c r="N143" s="199" t="s">
        <v>43</v>
      </c>
      <c r="O143" s="56"/>
      <c r="P143" s="200">
        <f t="shared" si="6"/>
        <v>0</v>
      </c>
      <c r="Q143" s="200">
        <v>0</v>
      </c>
      <c r="R143" s="200">
        <f t="shared" si="7"/>
        <v>0</v>
      </c>
      <c r="S143" s="200">
        <v>0</v>
      </c>
      <c r="T143" s="201">
        <f t="shared" si="8"/>
        <v>0</v>
      </c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R143" s="202" t="s">
        <v>186</v>
      </c>
      <c r="AT143" s="202" t="s">
        <v>182</v>
      </c>
      <c r="AU143" s="202" t="s">
        <v>90</v>
      </c>
      <c r="AY143" s="14" t="s">
        <v>179</v>
      </c>
      <c r="BE143" s="99">
        <f t="shared" si="9"/>
        <v>0</v>
      </c>
      <c r="BF143" s="99">
        <f t="shared" si="10"/>
        <v>0</v>
      </c>
      <c r="BG143" s="99">
        <f t="shared" si="11"/>
        <v>0</v>
      </c>
      <c r="BH143" s="99">
        <f t="shared" si="12"/>
        <v>0</v>
      </c>
      <c r="BI143" s="99">
        <f t="shared" si="13"/>
        <v>0</v>
      </c>
      <c r="BJ143" s="14" t="s">
        <v>90</v>
      </c>
      <c r="BK143" s="99">
        <f t="shared" si="14"/>
        <v>0</v>
      </c>
      <c r="BL143" s="14" t="s">
        <v>186</v>
      </c>
      <c r="BM143" s="202" t="s">
        <v>395</v>
      </c>
    </row>
    <row r="144" spans="1:65" s="2" customFormat="1" ht="24.2" customHeight="1">
      <c r="A144" s="245"/>
      <c r="B144" s="27"/>
      <c r="C144" s="203" t="s">
        <v>396</v>
      </c>
      <c r="D144" s="203" t="s">
        <v>220</v>
      </c>
      <c r="E144" s="204" t="s">
        <v>397</v>
      </c>
      <c r="F144" s="205" t="s">
        <v>398</v>
      </c>
      <c r="G144" s="206" t="s">
        <v>204</v>
      </c>
      <c r="H144" s="207">
        <v>0.68</v>
      </c>
      <c r="I144" s="208"/>
      <c r="J144" s="209">
        <f t="shared" si="5"/>
        <v>0</v>
      </c>
      <c r="K144" s="210"/>
      <c r="L144" s="211"/>
      <c r="M144" s="212" t="s">
        <v>1</v>
      </c>
      <c r="N144" s="213" t="s">
        <v>43</v>
      </c>
      <c r="O144" s="56"/>
      <c r="P144" s="200">
        <f t="shared" si="6"/>
        <v>0</v>
      </c>
      <c r="Q144" s="200">
        <v>5.0000000000000001E-3</v>
      </c>
      <c r="R144" s="200">
        <f t="shared" si="7"/>
        <v>3.4000000000000002E-3</v>
      </c>
      <c r="S144" s="200">
        <v>0</v>
      </c>
      <c r="T144" s="201">
        <f t="shared" si="8"/>
        <v>0</v>
      </c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R144" s="202" t="s">
        <v>211</v>
      </c>
      <c r="AT144" s="202" t="s">
        <v>220</v>
      </c>
      <c r="AU144" s="202" t="s">
        <v>90</v>
      </c>
      <c r="AY144" s="14" t="s">
        <v>179</v>
      </c>
      <c r="BE144" s="99">
        <f t="shared" si="9"/>
        <v>0</v>
      </c>
      <c r="BF144" s="99">
        <f t="shared" si="10"/>
        <v>0</v>
      </c>
      <c r="BG144" s="99">
        <f t="shared" si="11"/>
        <v>0</v>
      </c>
      <c r="BH144" s="99">
        <f t="shared" si="12"/>
        <v>0</v>
      </c>
      <c r="BI144" s="99">
        <f t="shared" si="13"/>
        <v>0</v>
      </c>
      <c r="BJ144" s="14" t="s">
        <v>90</v>
      </c>
      <c r="BK144" s="99">
        <f t="shared" si="14"/>
        <v>0</v>
      </c>
      <c r="BL144" s="14" t="s">
        <v>186</v>
      </c>
      <c r="BM144" s="202" t="s">
        <v>399</v>
      </c>
    </row>
    <row r="145" spans="1:65" s="2" customFormat="1" ht="24.2" customHeight="1">
      <c r="A145" s="245"/>
      <c r="B145" s="27"/>
      <c r="C145" s="190" t="s">
        <v>400</v>
      </c>
      <c r="D145" s="190" t="s">
        <v>182</v>
      </c>
      <c r="E145" s="191" t="s">
        <v>401</v>
      </c>
      <c r="F145" s="192" t="s">
        <v>402</v>
      </c>
      <c r="G145" s="193" t="s">
        <v>257</v>
      </c>
      <c r="H145" s="194">
        <v>18.38</v>
      </c>
      <c r="I145" s="195"/>
      <c r="J145" s="196">
        <f t="shared" si="5"/>
        <v>0</v>
      </c>
      <c r="K145" s="197"/>
      <c r="L145" s="28"/>
      <c r="M145" s="198" t="s">
        <v>1</v>
      </c>
      <c r="N145" s="199" t="s">
        <v>43</v>
      </c>
      <c r="O145" s="56"/>
      <c r="P145" s="200">
        <f t="shared" si="6"/>
        <v>0</v>
      </c>
      <c r="Q145" s="200">
        <v>0</v>
      </c>
      <c r="R145" s="200">
        <f t="shared" si="7"/>
        <v>0</v>
      </c>
      <c r="S145" s="200">
        <v>0</v>
      </c>
      <c r="T145" s="201">
        <f t="shared" si="8"/>
        <v>0</v>
      </c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R145" s="202" t="s">
        <v>186</v>
      </c>
      <c r="AT145" s="202" t="s">
        <v>182</v>
      </c>
      <c r="AU145" s="202" t="s">
        <v>90</v>
      </c>
      <c r="AY145" s="14" t="s">
        <v>179</v>
      </c>
      <c r="BE145" s="99">
        <f t="shared" si="9"/>
        <v>0</v>
      </c>
      <c r="BF145" s="99">
        <f t="shared" si="10"/>
        <v>0</v>
      </c>
      <c r="BG145" s="99">
        <f t="shared" si="11"/>
        <v>0</v>
      </c>
      <c r="BH145" s="99">
        <f t="shared" si="12"/>
        <v>0</v>
      </c>
      <c r="BI145" s="99">
        <f t="shared" si="13"/>
        <v>0</v>
      </c>
      <c r="BJ145" s="14" t="s">
        <v>90</v>
      </c>
      <c r="BK145" s="99">
        <f t="shared" si="14"/>
        <v>0</v>
      </c>
      <c r="BL145" s="14" t="s">
        <v>186</v>
      </c>
      <c r="BM145" s="202" t="s">
        <v>403</v>
      </c>
    </row>
    <row r="146" spans="1:65" s="2" customFormat="1" ht="24.2" customHeight="1">
      <c r="A146" s="245"/>
      <c r="B146" s="27"/>
      <c r="C146" s="190" t="s">
        <v>404</v>
      </c>
      <c r="D146" s="190" t="s">
        <v>182</v>
      </c>
      <c r="E146" s="191" t="s">
        <v>405</v>
      </c>
      <c r="F146" s="192" t="s">
        <v>406</v>
      </c>
      <c r="G146" s="193" t="s">
        <v>257</v>
      </c>
      <c r="H146" s="194">
        <v>126</v>
      </c>
      <c r="I146" s="195"/>
      <c r="J146" s="196">
        <f t="shared" si="5"/>
        <v>0</v>
      </c>
      <c r="K146" s="197"/>
      <c r="L146" s="28"/>
      <c r="M146" s="198" t="s">
        <v>1</v>
      </c>
      <c r="N146" s="199" t="s">
        <v>43</v>
      </c>
      <c r="O146" s="56"/>
      <c r="P146" s="200">
        <f t="shared" si="6"/>
        <v>0</v>
      </c>
      <c r="Q146" s="200">
        <v>9.4000000000000004E-3</v>
      </c>
      <c r="R146" s="200">
        <f t="shared" si="7"/>
        <v>1.1844000000000001</v>
      </c>
      <c r="S146" s="200">
        <v>0</v>
      </c>
      <c r="T146" s="201">
        <f t="shared" si="8"/>
        <v>0</v>
      </c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R146" s="202" t="s">
        <v>186</v>
      </c>
      <c r="AT146" s="202" t="s">
        <v>182</v>
      </c>
      <c r="AU146" s="202" t="s">
        <v>90</v>
      </c>
      <c r="AY146" s="14" t="s">
        <v>179</v>
      </c>
      <c r="BE146" s="99">
        <f t="shared" si="9"/>
        <v>0</v>
      </c>
      <c r="BF146" s="99">
        <f t="shared" si="10"/>
        <v>0</v>
      </c>
      <c r="BG146" s="99">
        <f t="shared" si="11"/>
        <v>0</v>
      </c>
      <c r="BH146" s="99">
        <f t="shared" si="12"/>
        <v>0</v>
      </c>
      <c r="BI146" s="99">
        <f t="shared" si="13"/>
        <v>0</v>
      </c>
      <c r="BJ146" s="14" t="s">
        <v>90</v>
      </c>
      <c r="BK146" s="99">
        <f t="shared" si="14"/>
        <v>0</v>
      </c>
      <c r="BL146" s="14" t="s">
        <v>186</v>
      </c>
      <c r="BM146" s="202" t="s">
        <v>407</v>
      </c>
    </row>
    <row r="147" spans="1:65" s="2" customFormat="1" ht="24.2" customHeight="1">
      <c r="A147" s="245"/>
      <c r="B147" s="27"/>
      <c r="C147" s="190" t="s">
        <v>408</v>
      </c>
      <c r="D147" s="190" t="s">
        <v>182</v>
      </c>
      <c r="E147" s="191" t="s">
        <v>409</v>
      </c>
      <c r="F147" s="192" t="s">
        <v>410</v>
      </c>
      <c r="G147" s="193" t="s">
        <v>257</v>
      </c>
      <c r="H147" s="194">
        <v>126</v>
      </c>
      <c r="I147" s="195"/>
      <c r="J147" s="196">
        <f t="shared" si="5"/>
        <v>0</v>
      </c>
      <c r="K147" s="197"/>
      <c r="L147" s="28"/>
      <c r="M147" s="198" t="s">
        <v>1</v>
      </c>
      <c r="N147" s="199" t="s">
        <v>43</v>
      </c>
      <c r="O147" s="56"/>
      <c r="P147" s="200">
        <f t="shared" si="6"/>
        <v>0</v>
      </c>
      <c r="Q147" s="200">
        <v>0</v>
      </c>
      <c r="R147" s="200">
        <f t="shared" si="7"/>
        <v>0</v>
      </c>
      <c r="S147" s="200">
        <v>0</v>
      </c>
      <c r="T147" s="201">
        <f t="shared" si="8"/>
        <v>0</v>
      </c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R147" s="202" t="s">
        <v>186</v>
      </c>
      <c r="AT147" s="202" t="s">
        <v>182</v>
      </c>
      <c r="AU147" s="202" t="s">
        <v>90</v>
      </c>
      <c r="AY147" s="14" t="s">
        <v>179</v>
      </c>
      <c r="BE147" s="99">
        <f t="shared" si="9"/>
        <v>0</v>
      </c>
      <c r="BF147" s="99">
        <f t="shared" si="10"/>
        <v>0</v>
      </c>
      <c r="BG147" s="99">
        <f t="shared" si="11"/>
        <v>0</v>
      </c>
      <c r="BH147" s="99">
        <f t="shared" si="12"/>
        <v>0</v>
      </c>
      <c r="BI147" s="99">
        <f t="shared" si="13"/>
        <v>0</v>
      </c>
      <c r="BJ147" s="14" t="s">
        <v>90</v>
      </c>
      <c r="BK147" s="99">
        <f t="shared" si="14"/>
        <v>0</v>
      </c>
      <c r="BL147" s="14" t="s">
        <v>186</v>
      </c>
      <c r="BM147" s="202" t="s">
        <v>411</v>
      </c>
    </row>
    <row r="148" spans="1:65" s="2" customFormat="1" ht="24.2" customHeight="1">
      <c r="A148" s="245"/>
      <c r="B148" s="27"/>
      <c r="C148" s="190" t="s">
        <v>412</v>
      </c>
      <c r="D148" s="190" t="s">
        <v>182</v>
      </c>
      <c r="E148" s="191" t="s">
        <v>413</v>
      </c>
      <c r="F148" s="192" t="s">
        <v>414</v>
      </c>
      <c r="G148" s="193" t="s">
        <v>257</v>
      </c>
      <c r="H148" s="194">
        <v>1699.21</v>
      </c>
      <c r="I148" s="195"/>
      <c r="J148" s="196">
        <f t="shared" si="5"/>
        <v>0</v>
      </c>
      <c r="K148" s="197"/>
      <c r="L148" s="28"/>
      <c r="M148" s="198" t="s">
        <v>1</v>
      </c>
      <c r="N148" s="199" t="s">
        <v>43</v>
      </c>
      <c r="O148" s="56"/>
      <c r="P148" s="200">
        <f t="shared" si="6"/>
        <v>0</v>
      </c>
      <c r="Q148" s="200">
        <v>0</v>
      </c>
      <c r="R148" s="200">
        <f t="shared" si="7"/>
        <v>0</v>
      </c>
      <c r="S148" s="200">
        <v>0</v>
      </c>
      <c r="T148" s="201">
        <f t="shared" si="8"/>
        <v>0</v>
      </c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R148" s="202" t="s">
        <v>186</v>
      </c>
      <c r="AT148" s="202" t="s">
        <v>182</v>
      </c>
      <c r="AU148" s="202" t="s">
        <v>90</v>
      </c>
      <c r="AY148" s="14" t="s">
        <v>179</v>
      </c>
      <c r="BE148" s="99">
        <f t="shared" si="9"/>
        <v>0</v>
      </c>
      <c r="BF148" s="99">
        <f t="shared" si="10"/>
        <v>0</v>
      </c>
      <c r="BG148" s="99">
        <f t="shared" si="11"/>
        <v>0</v>
      </c>
      <c r="BH148" s="99">
        <f t="shared" si="12"/>
        <v>0</v>
      </c>
      <c r="BI148" s="99">
        <f t="shared" si="13"/>
        <v>0</v>
      </c>
      <c r="BJ148" s="14" t="s">
        <v>90</v>
      </c>
      <c r="BK148" s="99">
        <f t="shared" si="14"/>
        <v>0</v>
      </c>
      <c r="BL148" s="14" t="s">
        <v>186</v>
      </c>
      <c r="BM148" s="202" t="s">
        <v>415</v>
      </c>
    </row>
    <row r="149" spans="1:65" s="2" customFormat="1" ht="14.45" customHeight="1">
      <c r="A149" s="245"/>
      <c r="B149" s="27"/>
      <c r="C149" s="203" t="s">
        <v>416</v>
      </c>
      <c r="D149" s="203" t="s">
        <v>220</v>
      </c>
      <c r="E149" s="204" t="s">
        <v>417</v>
      </c>
      <c r="F149" s="205" t="s">
        <v>418</v>
      </c>
      <c r="G149" s="206" t="s">
        <v>419</v>
      </c>
      <c r="H149" s="207">
        <v>3.3980000000000001</v>
      </c>
      <c r="I149" s="208"/>
      <c r="J149" s="209">
        <f t="shared" si="5"/>
        <v>0</v>
      </c>
      <c r="K149" s="210"/>
      <c r="L149" s="211"/>
      <c r="M149" s="212" t="s">
        <v>1</v>
      </c>
      <c r="N149" s="213" t="s">
        <v>43</v>
      </c>
      <c r="O149" s="56"/>
      <c r="P149" s="200">
        <f t="shared" si="6"/>
        <v>0</v>
      </c>
      <c r="Q149" s="200">
        <v>1</v>
      </c>
      <c r="R149" s="200">
        <f t="shared" si="7"/>
        <v>3.3980000000000001</v>
      </c>
      <c r="S149" s="200">
        <v>0</v>
      </c>
      <c r="T149" s="201">
        <f t="shared" si="8"/>
        <v>0</v>
      </c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R149" s="202" t="s">
        <v>211</v>
      </c>
      <c r="AT149" s="202" t="s">
        <v>220</v>
      </c>
      <c r="AU149" s="202" t="s">
        <v>90</v>
      </c>
      <c r="AY149" s="14" t="s">
        <v>179</v>
      </c>
      <c r="BE149" s="99">
        <f t="shared" si="9"/>
        <v>0</v>
      </c>
      <c r="BF149" s="99">
        <f t="shared" si="10"/>
        <v>0</v>
      </c>
      <c r="BG149" s="99">
        <f t="shared" si="11"/>
        <v>0</v>
      </c>
      <c r="BH149" s="99">
        <f t="shared" si="12"/>
        <v>0</v>
      </c>
      <c r="BI149" s="99">
        <f t="shared" si="13"/>
        <v>0</v>
      </c>
      <c r="BJ149" s="14" t="s">
        <v>90</v>
      </c>
      <c r="BK149" s="99">
        <f t="shared" si="14"/>
        <v>0</v>
      </c>
      <c r="BL149" s="14" t="s">
        <v>186</v>
      </c>
      <c r="BM149" s="202" t="s">
        <v>420</v>
      </c>
    </row>
    <row r="150" spans="1:65" s="2" customFormat="1" ht="24.2" customHeight="1">
      <c r="A150" s="245"/>
      <c r="B150" s="27"/>
      <c r="C150" s="190" t="s">
        <v>421</v>
      </c>
      <c r="D150" s="190" t="s">
        <v>182</v>
      </c>
      <c r="E150" s="191" t="s">
        <v>422</v>
      </c>
      <c r="F150" s="192" t="s">
        <v>423</v>
      </c>
      <c r="G150" s="193" t="s">
        <v>257</v>
      </c>
      <c r="H150" s="194">
        <v>1699.21</v>
      </c>
      <c r="I150" s="195"/>
      <c r="J150" s="196">
        <f t="shared" si="5"/>
        <v>0</v>
      </c>
      <c r="K150" s="197"/>
      <c r="L150" s="28"/>
      <c r="M150" s="198" t="s">
        <v>1</v>
      </c>
      <c r="N150" s="199" t="s">
        <v>43</v>
      </c>
      <c r="O150" s="56"/>
      <c r="P150" s="200">
        <f t="shared" si="6"/>
        <v>0</v>
      </c>
      <c r="Q150" s="200">
        <v>0</v>
      </c>
      <c r="R150" s="200">
        <f t="shared" si="7"/>
        <v>0</v>
      </c>
      <c r="S150" s="200">
        <v>0</v>
      </c>
      <c r="T150" s="201">
        <f t="shared" si="8"/>
        <v>0</v>
      </c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R150" s="202" t="s">
        <v>186</v>
      </c>
      <c r="AT150" s="202" t="s">
        <v>182</v>
      </c>
      <c r="AU150" s="202" t="s">
        <v>90</v>
      </c>
      <c r="AY150" s="14" t="s">
        <v>179</v>
      </c>
      <c r="BE150" s="99">
        <f t="shared" si="9"/>
        <v>0</v>
      </c>
      <c r="BF150" s="99">
        <f t="shared" si="10"/>
        <v>0</v>
      </c>
      <c r="BG150" s="99">
        <f t="shared" si="11"/>
        <v>0</v>
      </c>
      <c r="BH150" s="99">
        <f t="shared" si="12"/>
        <v>0</v>
      </c>
      <c r="BI150" s="99">
        <f t="shared" si="13"/>
        <v>0</v>
      </c>
      <c r="BJ150" s="14" t="s">
        <v>90</v>
      </c>
      <c r="BK150" s="99">
        <f t="shared" si="14"/>
        <v>0</v>
      </c>
      <c r="BL150" s="14" t="s">
        <v>186</v>
      </c>
      <c r="BM150" s="202" t="s">
        <v>424</v>
      </c>
    </row>
    <row r="151" spans="1:65" s="2" customFormat="1" ht="24.2" customHeight="1">
      <c r="A151" s="245"/>
      <c r="B151" s="27"/>
      <c r="C151" s="190" t="s">
        <v>425</v>
      </c>
      <c r="D151" s="190" t="s">
        <v>182</v>
      </c>
      <c r="E151" s="191" t="s">
        <v>426</v>
      </c>
      <c r="F151" s="192" t="s">
        <v>427</v>
      </c>
      <c r="G151" s="193" t="s">
        <v>185</v>
      </c>
      <c r="H151" s="194">
        <v>17</v>
      </c>
      <c r="I151" s="195"/>
      <c r="J151" s="196">
        <f t="shared" si="5"/>
        <v>0</v>
      </c>
      <c r="K151" s="197"/>
      <c r="L151" s="28"/>
      <c r="M151" s="198" t="s">
        <v>1</v>
      </c>
      <c r="N151" s="199" t="s">
        <v>43</v>
      </c>
      <c r="O151" s="56"/>
      <c r="P151" s="200">
        <f t="shared" si="6"/>
        <v>0</v>
      </c>
      <c r="Q151" s="200">
        <v>0</v>
      </c>
      <c r="R151" s="200">
        <f t="shared" si="7"/>
        <v>0</v>
      </c>
      <c r="S151" s="200">
        <v>0</v>
      </c>
      <c r="T151" s="201">
        <f t="shared" si="8"/>
        <v>0</v>
      </c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R151" s="202" t="s">
        <v>186</v>
      </c>
      <c r="AT151" s="202" t="s">
        <v>182</v>
      </c>
      <c r="AU151" s="202" t="s">
        <v>90</v>
      </c>
      <c r="AY151" s="14" t="s">
        <v>179</v>
      </c>
      <c r="BE151" s="99">
        <f t="shared" si="9"/>
        <v>0</v>
      </c>
      <c r="BF151" s="99">
        <f t="shared" si="10"/>
        <v>0</v>
      </c>
      <c r="BG151" s="99">
        <f t="shared" si="11"/>
        <v>0</v>
      </c>
      <c r="BH151" s="99">
        <f t="shared" si="12"/>
        <v>0</v>
      </c>
      <c r="BI151" s="99">
        <f t="shared" si="13"/>
        <v>0</v>
      </c>
      <c r="BJ151" s="14" t="s">
        <v>90</v>
      </c>
      <c r="BK151" s="99">
        <f t="shared" si="14"/>
        <v>0</v>
      </c>
      <c r="BL151" s="14" t="s">
        <v>186</v>
      </c>
      <c r="BM151" s="202" t="s">
        <v>428</v>
      </c>
    </row>
    <row r="152" spans="1:65" s="2" customFormat="1" ht="37.9" customHeight="1">
      <c r="A152" s="245"/>
      <c r="B152" s="27"/>
      <c r="C152" s="190" t="s">
        <v>205</v>
      </c>
      <c r="D152" s="190" t="s">
        <v>182</v>
      </c>
      <c r="E152" s="191" t="s">
        <v>429</v>
      </c>
      <c r="F152" s="192" t="s">
        <v>430</v>
      </c>
      <c r="G152" s="193" t="s">
        <v>204</v>
      </c>
      <c r="H152" s="194">
        <v>4162</v>
      </c>
      <c r="I152" s="195"/>
      <c r="J152" s="196">
        <f t="shared" si="5"/>
        <v>0</v>
      </c>
      <c r="K152" s="197"/>
      <c r="L152" s="28"/>
      <c r="M152" s="198" t="s">
        <v>1</v>
      </c>
      <c r="N152" s="199" t="s">
        <v>43</v>
      </c>
      <c r="O152" s="56"/>
      <c r="P152" s="200">
        <f t="shared" si="6"/>
        <v>0</v>
      </c>
      <c r="Q152" s="200">
        <v>0</v>
      </c>
      <c r="R152" s="200">
        <f t="shared" si="7"/>
        <v>0</v>
      </c>
      <c r="S152" s="200">
        <v>0</v>
      </c>
      <c r="T152" s="201">
        <f t="shared" si="8"/>
        <v>0</v>
      </c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R152" s="202" t="s">
        <v>186</v>
      </c>
      <c r="AT152" s="202" t="s">
        <v>182</v>
      </c>
      <c r="AU152" s="202" t="s">
        <v>90</v>
      </c>
      <c r="AY152" s="14" t="s">
        <v>179</v>
      </c>
      <c r="BE152" s="99">
        <f t="shared" si="9"/>
        <v>0</v>
      </c>
      <c r="BF152" s="99">
        <f t="shared" si="10"/>
        <v>0</v>
      </c>
      <c r="BG152" s="99">
        <f t="shared" si="11"/>
        <v>0</v>
      </c>
      <c r="BH152" s="99">
        <f t="shared" si="12"/>
        <v>0</v>
      </c>
      <c r="BI152" s="99">
        <f t="shared" si="13"/>
        <v>0</v>
      </c>
      <c r="BJ152" s="14" t="s">
        <v>90</v>
      </c>
      <c r="BK152" s="99">
        <f t="shared" si="14"/>
        <v>0</v>
      </c>
      <c r="BL152" s="14" t="s">
        <v>186</v>
      </c>
      <c r="BM152" s="202" t="s">
        <v>431</v>
      </c>
    </row>
    <row r="153" spans="1:65" s="2" customFormat="1" ht="24.2" customHeight="1">
      <c r="A153" s="245"/>
      <c r="B153" s="27"/>
      <c r="C153" s="190" t="s">
        <v>240</v>
      </c>
      <c r="D153" s="190" t="s">
        <v>182</v>
      </c>
      <c r="E153" s="191" t="s">
        <v>432</v>
      </c>
      <c r="F153" s="192" t="s">
        <v>433</v>
      </c>
      <c r="G153" s="193" t="s">
        <v>204</v>
      </c>
      <c r="H153" s="194">
        <v>4162</v>
      </c>
      <c r="I153" s="195"/>
      <c r="J153" s="196">
        <f t="shared" si="5"/>
        <v>0</v>
      </c>
      <c r="K153" s="197"/>
      <c r="L153" s="28"/>
      <c r="M153" s="198" t="s">
        <v>1</v>
      </c>
      <c r="N153" s="199" t="s">
        <v>43</v>
      </c>
      <c r="O153" s="56"/>
      <c r="P153" s="200">
        <f t="shared" si="6"/>
        <v>0</v>
      </c>
      <c r="Q153" s="200">
        <v>0</v>
      </c>
      <c r="R153" s="200">
        <f t="shared" si="7"/>
        <v>0</v>
      </c>
      <c r="S153" s="200">
        <v>0</v>
      </c>
      <c r="T153" s="201">
        <f t="shared" si="8"/>
        <v>0</v>
      </c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R153" s="202" t="s">
        <v>186</v>
      </c>
      <c r="AT153" s="202" t="s">
        <v>182</v>
      </c>
      <c r="AU153" s="202" t="s">
        <v>90</v>
      </c>
      <c r="AY153" s="14" t="s">
        <v>179</v>
      </c>
      <c r="BE153" s="99">
        <f t="shared" si="9"/>
        <v>0</v>
      </c>
      <c r="BF153" s="99">
        <f t="shared" si="10"/>
        <v>0</v>
      </c>
      <c r="BG153" s="99">
        <f t="shared" si="11"/>
        <v>0</v>
      </c>
      <c r="BH153" s="99">
        <f t="shared" si="12"/>
        <v>0</v>
      </c>
      <c r="BI153" s="99">
        <f t="shared" si="13"/>
        <v>0</v>
      </c>
      <c r="BJ153" s="14" t="s">
        <v>90</v>
      </c>
      <c r="BK153" s="99">
        <f t="shared" si="14"/>
        <v>0</v>
      </c>
      <c r="BL153" s="14" t="s">
        <v>186</v>
      </c>
      <c r="BM153" s="202" t="s">
        <v>434</v>
      </c>
    </row>
    <row r="154" spans="1:65" s="2" customFormat="1" ht="14.45" customHeight="1">
      <c r="A154" s="245"/>
      <c r="B154" s="27"/>
      <c r="C154" s="203" t="s">
        <v>435</v>
      </c>
      <c r="D154" s="203" t="s">
        <v>220</v>
      </c>
      <c r="E154" s="204" t="s">
        <v>436</v>
      </c>
      <c r="F154" s="205" t="s">
        <v>437</v>
      </c>
      <c r="G154" s="206" t="s">
        <v>204</v>
      </c>
      <c r="H154" s="207">
        <v>1300</v>
      </c>
      <c r="I154" s="208"/>
      <c r="J154" s="209">
        <f t="shared" si="5"/>
        <v>0</v>
      </c>
      <c r="K154" s="210"/>
      <c r="L154" s="211"/>
      <c r="M154" s="212" t="s">
        <v>1</v>
      </c>
      <c r="N154" s="213" t="s">
        <v>43</v>
      </c>
      <c r="O154" s="56"/>
      <c r="P154" s="200">
        <f t="shared" si="6"/>
        <v>0</v>
      </c>
      <c r="Q154" s="200">
        <v>0</v>
      </c>
      <c r="R154" s="200">
        <f t="shared" si="7"/>
        <v>0</v>
      </c>
      <c r="S154" s="200">
        <v>0</v>
      </c>
      <c r="T154" s="201">
        <f t="shared" si="8"/>
        <v>0</v>
      </c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R154" s="202" t="s">
        <v>211</v>
      </c>
      <c r="AT154" s="202" t="s">
        <v>220</v>
      </c>
      <c r="AU154" s="202" t="s">
        <v>90</v>
      </c>
      <c r="AY154" s="14" t="s">
        <v>179</v>
      </c>
      <c r="BE154" s="99">
        <f t="shared" si="9"/>
        <v>0</v>
      </c>
      <c r="BF154" s="99">
        <f t="shared" si="10"/>
        <v>0</v>
      </c>
      <c r="BG154" s="99">
        <f t="shared" si="11"/>
        <v>0</v>
      </c>
      <c r="BH154" s="99">
        <f t="shared" si="12"/>
        <v>0</v>
      </c>
      <c r="BI154" s="99">
        <f t="shared" si="13"/>
        <v>0</v>
      </c>
      <c r="BJ154" s="14" t="s">
        <v>90</v>
      </c>
      <c r="BK154" s="99">
        <f t="shared" si="14"/>
        <v>0</v>
      </c>
      <c r="BL154" s="14" t="s">
        <v>186</v>
      </c>
      <c r="BM154" s="202" t="s">
        <v>438</v>
      </c>
    </row>
    <row r="155" spans="1:65" s="2" customFormat="1" ht="14.45" customHeight="1">
      <c r="A155" s="245"/>
      <c r="B155" s="27"/>
      <c r="C155" s="203" t="s">
        <v>439</v>
      </c>
      <c r="D155" s="203" t="s">
        <v>220</v>
      </c>
      <c r="E155" s="204" t="s">
        <v>440</v>
      </c>
      <c r="F155" s="205" t="s">
        <v>441</v>
      </c>
      <c r="G155" s="206" t="s">
        <v>204</v>
      </c>
      <c r="H155" s="207">
        <v>2816</v>
      </c>
      <c r="I155" s="208"/>
      <c r="J155" s="209">
        <f t="shared" si="5"/>
        <v>0</v>
      </c>
      <c r="K155" s="210"/>
      <c r="L155" s="211"/>
      <c r="M155" s="212" t="s">
        <v>1</v>
      </c>
      <c r="N155" s="213" t="s">
        <v>43</v>
      </c>
      <c r="O155" s="56"/>
      <c r="P155" s="200">
        <f t="shared" si="6"/>
        <v>0</v>
      </c>
      <c r="Q155" s="200">
        <v>0</v>
      </c>
      <c r="R155" s="200">
        <f t="shared" si="7"/>
        <v>0</v>
      </c>
      <c r="S155" s="200">
        <v>0</v>
      </c>
      <c r="T155" s="201">
        <f t="shared" si="8"/>
        <v>0</v>
      </c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R155" s="202" t="s">
        <v>211</v>
      </c>
      <c r="AT155" s="202" t="s">
        <v>220</v>
      </c>
      <c r="AU155" s="202" t="s">
        <v>90</v>
      </c>
      <c r="AY155" s="14" t="s">
        <v>179</v>
      </c>
      <c r="BE155" s="99">
        <f t="shared" si="9"/>
        <v>0</v>
      </c>
      <c r="BF155" s="99">
        <f t="shared" si="10"/>
        <v>0</v>
      </c>
      <c r="BG155" s="99">
        <f t="shared" si="11"/>
        <v>0</v>
      </c>
      <c r="BH155" s="99">
        <f t="shared" si="12"/>
        <v>0</v>
      </c>
      <c r="BI155" s="99">
        <f t="shared" si="13"/>
        <v>0</v>
      </c>
      <c r="BJ155" s="14" t="s">
        <v>90</v>
      </c>
      <c r="BK155" s="99">
        <f t="shared" si="14"/>
        <v>0</v>
      </c>
      <c r="BL155" s="14" t="s">
        <v>186</v>
      </c>
      <c r="BM155" s="202" t="s">
        <v>442</v>
      </c>
    </row>
    <row r="156" spans="1:65" s="2" customFormat="1" ht="14.45" customHeight="1">
      <c r="A156" s="245"/>
      <c r="B156" s="27"/>
      <c r="C156" s="203" t="s">
        <v>443</v>
      </c>
      <c r="D156" s="203" t="s">
        <v>220</v>
      </c>
      <c r="E156" s="204" t="s">
        <v>444</v>
      </c>
      <c r="F156" s="205" t="s">
        <v>445</v>
      </c>
      <c r="G156" s="206" t="s">
        <v>204</v>
      </c>
      <c r="H156" s="207">
        <v>46</v>
      </c>
      <c r="I156" s="208"/>
      <c r="J156" s="209">
        <f t="shared" si="5"/>
        <v>0</v>
      </c>
      <c r="K156" s="210"/>
      <c r="L156" s="211"/>
      <c r="M156" s="212" t="s">
        <v>1</v>
      </c>
      <c r="N156" s="213" t="s">
        <v>43</v>
      </c>
      <c r="O156" s="56"/>
      <c r="P156" s="200">
        <f t="shared" si="6"/>
        <v>0</v>
      </c>
      <c r="Q156" s="200">
        <v>0</v>
      </c>
      <c r="R156" s="200">
        <f t="shared" si="7"/>
        <v>0</v>
      </c>
      <c r="S156" s="200">
        <v>0</v>
      </c>
      <c r="T156" s="201">
        <f t="shared" si="8"/>
        <v>0</v>
      </c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R156" s="202" t="s">
        <v>211</v>
      </c>
      <c r="AT156" s="202" t="s">
        <v>220</v>
      </c>
      <c r="AU156" s="202" t="s">
        <v>90</v>
      </c>
      <c r="AY156" s="14" t="s">
        <v>179</v>
      </c>
      <c r="BE156" s="99">
        <f t="shared" si="9"/>
        <v>0</v>
      </c>
      <c r="BF156" s="99">
        <f t="shared" si="10"/>
        <v>0</v>
      </c>
      <c r="BG156" s="99">
        <f t="shared" si="11"/>
        <v>0</v>
      </c>
      <c r="BH156" s="99">
        <f t="shared" si="12"/>
        <v>0</v>
      </c>
      <c r="BI156" s="99">
        <f t="shared" si="13"/>
        <v>0</v>
      </c>
      <c r="BJ156" s="14" t="s">
        <v>90</v>
      </c>
      <c r="BK156" s="99">
        <f t="shared" si="14"/>
        <v>0</v>
      </c>
      <c r="BL156" s="14" t="s">
        <v>186</v>
      </c>
      <c r="BM156" s="202" t="s">
        <v>446</v>
      </c>
    </row>
    <row r="157" spans="1:65" s="2" customFormat="1" ht="37.9" customHeight="1">
      <c r="A157" s="245"/>
      <c r="B157" s="27"/>
      <c r="C157" s="190" t="s">
        <v>447</v>
      </c>
      <c r="D157" s="190" t="s">
        <v>182</v>
      </c>
      <c r="E157" s="191" t="s">
        <v>448</v>
      </c>
      <c r="F157" s="192" t="s">
        <v>449</v>
      </c>
      <c r="G157" s="193" t="s">
        <v>204</v>
      </c>
      <c r="H157" s="194">
        <v>349</v>
      </c>
      <c r="I157" s="195"/>
      <c r="J157" s="196">
        <f t="shared" si="5"/>
        <v>0</v>
      </c>
      <c r="K157" s="197"/>
      <c r="L157" s="28"/>
      <c r="M157" s="198" t="s">
        <v>1</v>
      </c>
      <c r="N157" s="199" t="s">
        <v>43</v>
      </c>
      <c r="O157" s="56"/>
      <c r="P157" s="200">
        <f t="shared" si="6"/>
        <v>0</v>
      </c>
      <c r="Q157" s="200">
        <v>0</v>
      </c>
      <c r="R157" s="200">
        <f t="shared" si="7"/>
        <v>0</v>
      </c>
      <c r="S157" s="200">
        <v>0</v>
      </c>
      <c r="T157" s="201">
        <f t="shared" si="8"/>
        <v>0</v>
      </c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R157" s="202" t="s">
        <v>186</v>
      </c>
      <c r="AT157" s="202" t="s">
        <v>182</v>
      </c>
      <c r="AU157" s="202" t="s">
        <v>90</v>
      </c>
      <c r="AY157" s="14" t="s">
        <v>179</v>
      </c>
      <c r="BE157" s="99">
        <f t="shared" si="9"/>
        <v>0</v>
      </c>
      <c r="BF157" s="99">
        <f t="shared" si="10"/>
        <v>0</v>
      </c>
      <c r="BG157" s="99">
        <f t="shared" si="11"/>
        <v>0</v>
      </c>
      <c r="BH157" s="99">
        <f t="shared" si="12"/>
        <v>0</v>
      </c>
      <c r="BI157" s="99">
        <f t="shared" si="13"/>
        <v>0</v>
      </c>
      <c r="BJ157" s="14" t="s">
        <v>90</v>
      </c>
      <c r="BK157" s="99">
        <f t="shared" si="14"/>
        <v>0</v>
      </c>
      <c r="BL157" s="14" t="s">
        <v>186</v>
      </c>
      <c r="BM157" s="202" t="s">
        <v>450</v>
      </c>
    </row>
    <row r="158" spans="1:65" s="2" customFormat="1" ht="24.2" customHeight="1">
      <c r="A158" s="245"/>
      <c r="B158" s="27"/>
      <c r="C158" s="190" t="s">
        <v>451</v>
      </c>
      <c r="D158" s="190" t="s">
        <v>182</v>
      </c>
      <c r="E158" s="191" t="s">
        <v>452</v>
      </c>
      <c r="F158" s="192" t="s">
        <v>453</v>
      </c>
      <c r="G158" s="193" t="s">
        <v>204</v>
      </c>
      <c r="H158" s="194">
        <v>349</v>
      </c>
      <c r="I158" s="195"/>
      <c r="J158" s="196">
        <f t="shared" si="5"/>
        <v>0</v>
      </c>
      <c r="K158" s="197"/>
      <c r="L158" s="28"/>
      <c r="M158" s="198" t="s">
        <v>1</v>
      </c>
      <c r="N158" s="199" t="s">
        <v>43</v>
      </c>
      <c r="O158" s="56"/>
      <c r="P158" s="200">
        <f t="shared" si="6"/>
        <v>0</v>
      </c>
      <c r="Q158" s="200">
        <v>0</v>
      </c>
      <c r="R158" s="200">
        <f t="shared" si="7"/>
        <v>0</v>
      </c>
      <c r="S158" s="200">
        <v>0</v>
      </c>
      <c r="T158" s="201">
        <f t="shared" si="8"/>
        <v>0</v>
      </c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R158" s="202" t="s">
        <v>186</v>
      </c>
      <c r="AT158" s="202" t="s">
        <v>182</v>
      </c>
      <c r="AU158" s="202" t="s">
        <v>90</v>
      </c>
      <c r="AY158" s="14" t="s">
        <v>179</v>
      </c>
      <c r="BE158" s="99">
        <f t="shared" si="9"/>
        <v>0</v>
      </c>
      <c r="BF158" s="99">
        <f t="shared" si="10"/>
        <v>0</v>
      </c>
      <c r="BG158" s="99">
        <f t="shared" si="11"/>
        <v>0</v>
      </c>
      <c r="BH158" s="99">
        <f t="shared" si="12"/>
        <v>0</v>
      </c>
      <c r="BI158" s="99">
        <f t="shared" si="13"/>
        <v>0</v>
      </c>
      <c r="BJ158" s="14" t="s">
        <v>90</v>
      </c>
      <c r="BK158" s="99">
        <f t="shared" si="14"/>
        <v>0</v>
      </c>
      <c r="BL158" s="14" t="s">
        <v>186</v>
      </c>
      <c r="BM158" s="202" t="s">
        <v>454</v>
      </c>
    </row>
    <row r="159" spans="1:65" s="2" customFormat="1" ht="14.45" customHeight="1">
      <c r="A159" s="245"/>
      <c r="B159" s="27"/>
      <c r="C159" s="203" t="s">
        <v>455</v>
      </c>
      <c r="D159" s="203" t="s">
        <v>220</v>
      </c>
      <c r="E159" s="204" t="s">
        <v>456</v>
      </c>
      <c r="F159" s="205" t="s">
        <v>457</v>
      </c>
      <c r="G159" s="206" t="s">
        <v>204</v>
      </c>
      <c r="H159" s="207">
        <v>41</v>
      </c>
      <c r="I159" s="208"/>
      <c r="J159" s="209">
        <f t="shared" si="5"/>
        <v>0</v>
      </c>
      <c r="K159" s="210"/>
      <c r="L159" s="211"/>
      <c r="M159" s="212" t="s">
        <v>1</v>
      </c>
      <c r="N159" s="213" t="s">
        <v>43</v>
      </c>
      <c r="O159" s="56"/>
      <c r="P159" s="200">
        <f t="shared" si="6"/>
        <v>0</v>
      </c>
      <c r="Q159" s="200">
        <v>0</v>
      </c>
      <c r="R159" s="200">
        <f t="shared" si="7"/>
        <v>0</v>
      </c>
      <c r="S159" s="200">
        <v>0</v>
      </c>
      <c r="T159" s="201">
        <f t="shared" si="8"/>
        <v>0</v>
      </c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R159" s="202" t="s">
        <v>211</v>
      </c>
      <c r="AT159" s="202" t="s">
        <v>220</v>
      </c>
      <c r="AU159" s="202" t="s">
        <v>90</v>
      </c>
      <c r="AY159" s="14" t="s">
        <v>179</v>
      </c>
      <c r="BE159" s="99">
        <f t="shared" si="9"/>
        <v>0</v>
      </c>
      <c r="BF159" s="99">
        <f t="shared" si="10"/>
        <v>0</v>
      </c>
      <c r="BG159" s="99">
        <f t="shared" si="11"/>
        <v>0</v>
      </c>
      <c r="BH159" s="99">
        <f t="shared" si="12"/>
        <v>0</v>
      </c>
      <c r="BI159" s="99">
        <f t="shared" si="13"/>
        <v>0</v>
      </c>
      <c r="BJ159" s="14" t="s">
        <v>90</v>
      </c>
      <c r="BK159" s="99">
        <f t="shared" si="14"/>
        <v>0</v>
      </c>
      <c r="BL159" s="14" t="s">
        <v>186</v>
      </c>
      <c r="BM159" s="202" t="s">
        <v>458</v>
      </c>
    </row>
    <row r="160" spans="1:65" s="2" customFormat="1" ht="14.45" customHeight="1">
      <c r="A160" s="245"/>
      <c r="B160" s="27"/>
      <c r="C160" s="203" t="s">
        <v>459</v>
      </c>
      <c r="D160" s="203" t="s">
        <v>220</v>
      </c>
      <c r="E160" s="204" t="s">
        <v>460</v>
      </c>
      <c r="F160" s="205" t="s">
        <v>461</v>
      </c>
      <c r="G160" s="206" t="s">
        <v>204</v>
      </c>
      <c r="H160" s="207">
        <v>77</v>
      </c>
      <c r="I160" s="208"/>
      <c r="J160" s="209">
        <f t="shared" si="5"/>
        <v>0</v>
      </c>
      <c r="K160" s="210"/>
      <c r="L160" s="211"/>
      <c r="M160" s="212" t="s">
        <v>1</v>
      </c>
      <c r="N160" s="213" t="s">
        <v>43</v>
      </c>
      <c r="O160" s="56"/>
      <c r="P160" s="200">
        <f t="shared" si="6"/>
        <v>0</v>
      </c>
      <c r="Q160" s="200">
        <v>0</v>
      </c>
      <c r="R160" s="200">
        <f t="shared" si="7"/>
        <v>0</v>
      </c>
      <c r="S160" s="200">
        <v>0</v>
      </c>
      <c r="T160" s="201">
        <f t="shared" si="8"/>
        <v>0</v>
      </c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R160" s="202" t="s">
        <v>211</v>
      </c>
      <c r="AT160" s="202" t="s">
        <v>220</v>
      </c>
      <c r="AU160" s="202" t="s">
        <v>90</v>
      </c>
      <c r="AY160" s="14" t="s">
        <v>179</v>
      </c>
      <c r="BE160" s="99">
        <f t="shared" si="9"/>
        <v>0</v>
      </c>
      <c r="BF160" s="99">
        <f t="shared" si="10"/>
        <v>0</v>
      </c>
      <c r="BG160" s="99">
        <f t="shared" si="11"/>
        <v>0</v>
      </c>
      <c r="BH160" s="99">
        <f t="shared" si="12"/>
        <v>0</v>
      </c>
      <c r="BI160" s="99">
        <f t="shared" si="13"/>
        <v>0</v>
      </c>
      <c r="BJ160" s="14" t="s">
        <v>90</v>
      </c>
      <c r="BK160" s="99">
        <f t="shared" si="14"/>
        <v>0</v>
      </c>
      <c r="BL160" s="14" t="s">
        <v>186</v>
      </c>
      <c r="BM160" s="202" t="s">
        <v>462</v>
      </c>
    </row>
    <row r="161" spans="1:65" s="2" customFormat="1" ht="14.45" customHeight="1">
      <c r="A161" s="245"/>
      <c r="B161" s="27"/>
      <c r="C161" s="203" t="s">
        <v>463</v>
      </c>
      <c r="D161" s="203" t="s">
        <v>220</v>
      </c>
      <c r="E161" s="204" t="s">
        <v>464</v>
      </c>
      <c r="F161" s="205" t="s">
        <v>465</v>
      </c>
      <c r="G161" s="206" t="s">
        <v>204</v>
      </c>
      <c r="H161" s="207">
        <v>77</v>
      </c>
      <c r="I161" s="208"/>
      <c r="J161" s="209">
        <f t="shared" si="5"/>
        <v>0</v>
      </c>
      <c r="K161" s="210"/>
      <c r="L161" s="211"/>
      <c r="M161" s="212" t="s">
        <v>1</v>
      </c>
      <c r="N161" s="213" t="s">
        <v>43</v>
      </c>
      <c r="O161" s="56"/>
      <c r="P161" s="200">
        <f t="shared" si="6"/>
        <v>0</v>
      </c>
      <c r="Q161" s="200">
        <v>0</v>
      </c>
      <c r="R161" s="200">
        <f t="shared" si="7"/>
        <v>0</v>
      </c>
      <c r="S161" s="200">
        <v>0</v>
      </c>
      <c r="T161" s="201">
        <f t="shared" si="8"/>
        <v>0</v>
      </c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R161" s="202" t="s">
        <v>211</v>
      </c>
      <c r="AT161" s="202" t="s">
        <v>220</v>
      </c>
      <c r="AU161" s="202" t="s">
        <v>90</v>
      </c>
      <c r="AY161" s="14" t="s">
        <v>179</v>
      </c>
      <c r="BE161" s="99">
        <f t="shared" si="9"/>
        <v>0</v>
      </c>
      <c r="BF161" s="99">
        <f t="shared" si="10"/>
        <v>0</v>
      </c>
      <c r="BG161" s="99">
        <f t="shared" si="11"/>
        <v>0</v>
      </c>
      <c r="BH161" s="99">
        <f t="shared" si="12"/>
        <v>0</v>
      </c>
      <c r="BI161" s="99">
        <f t="shared" si="13"/>
        <v>0</v>
      </c>
      <c r="BJ161" s="14" t="s">
        <v>90</v>
      </c>
      <c r="BK161" s="99">
        <f t="shared" si="14"/>
        <v>0</v>
      </c>
      <c r="BL161" s="14" t="s">
        <v>186</v>
      </c>
      <c r="BM161" s="202" t="s">
        <v>466</v>
      </c>
    </row>
    <row r="162" spans="1:65" s="2" customFormat="1" ht="14.45" customHeight="1">
      <c r="A162" s="245"/>
      <c r="B162" s="27"/>
      <c r="C162" s="203" t="s">
        <v>467</v>
      </c>
      <c r="D162" s="203" t="s">
        <v>220</v>
      </c>
      <c r="E162" s="204" t="s">
        <v>468</v>
      </c>
      <c r="F162" s="205" t="s">
        <v>469</v>
      </c>
      <c r="G162" s="206" t="s">
        <v>204</v>
      </c>
      <c r="H162" s="207">
        <v>77</v>
      </c>
      <c r="I162" s="208"/>
      <c r="J162" s="209">
        <f t="shared" si="5"/>
        <v>0</v>
      </c>
      <c r="K162" s="210"/>
      <c r="L162" s="211"/>
      <c r="M162" s="212" t="s">
        <v>1</v>
      </c>
      <c r="N162" s="213" t="s">
        <v>43</v>
      </c>
      <c r="O162" s="56"/>
      <c r="P162" s="200">
        <f t="shared" si="6"/>
        <v>0</v>
      </c>
      <c r="Q162" s="200">
        <v>0</v>
      </c>
      <c r="R162" s="200">
        <f t="shared" si="7"/>
        <v>0</v>
      </c>
      <c r="S162" s="200">
        <v>0</v>
      </c>
      <c r="T162" s="201">
        <f t="shared" si="8"/>
        <v>0</v>
      </c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R162" s="202" t="s">
        <v>211</v>
      </c>
      <c r="AT162" s="202" t="s">
        <v>220</v>
      </c>
      <c r="AU162" s="202" t="s">
        <v>90</v>
      </c>
      <c r="AY162" s="14" t="s">
        <v>179</v>
      </c>
      <c r="BE162" s="99">
        <f t="shared" si="9"/>
        <v>0</v>
      </c>
      <c r="BF162" s="99">
        <f t="shared" si="10"/>
        <v>0</v>
      </c>
      <c r="BG162" s="99">
        <f t="shared" si="11"/>
        <v>0</v>
      </c>
      <c r="BH162" s="99">
        <f t="shared" si="12"/>
        <v>0</v>
      </c>
      <c r="BI162" s="99">
        <f t="shared" si="13"/>
        <v>0</v>
      </c>
      <c r="BJ162" s="14" t="s">
        <v>90</v>
      </c>
      <c r="BK162" s="99">
        <f t="shared" si="14"/>
        <v>0</v>
      </c>
      <c r="BL162" s="14" t="s">
        <v>186</v>
      </c>
      <c r="BM162" s="202" t="s">
        <v>470</v>
      </c>
    </row>
    <row r="163" spans="1:65" s="2" customFormat="1" ht="14.45" customHeight="1">
      <c r="A163" s="245"/>
      <c r="B163" s="27"/>
      <c r="C163" s="203" t="s">
        <v>471</v>
      </c>
      <c r="D163" s="203" t="s">
        <v>220</v>
      </c>
      <c r="E163" s="204" t="s">
        <v>472</v>
      </c>
      <c r="F163" s="205" t="s">
        <v>473</v>
      </c>
      <c r="G163" s="206" t="s">
        <v>204</v>
      </c>
      <c r="H163" s="207">
        <v>77</v>
      </c>
      <c r="I163" s="208"/>
      <c r="J163" s="209">
        <f t="shared" si="5"/>
        <v>0</v>
      </c>
      <c r="K163" s="210"/>
      <c r="L163" s="211"/>
      <c r="M163" s="212" t="s">
        <v>1</v>
      </c>
      <c r="N163" s="213" t="s">
        <v>43</v>
      </c>
      <c r="O163" s="56"/>
      <c r="P163" s="200">
        <f t="shared" si="6"/>
        <v>0</v>
      </c>
      <c r="Q163" s="200">
        <v>0</v>
      </c>
      <c r="R163" s="200">
        <f t="shared" si="7"/>
        <v>0</v>
      </c>
      <c r="S163" s="200">
        <v>0</v>
      </c>
      <c r="T163" s="201">
        <f t="shared" si="8"/>
        <v>0</v>
      </c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R163" s="202" t="s">
        <v>211</v>
      </c>
      <c r="AT163" s="202" t="s">
        <v>220</v>
      </c>
      <c r="AU163" s="202" t="s">
        <v>90</v>
      </c>
      <c r="AY163" s="14" t="s">
        <v>179</v>
      </c>
      <c r="BE163" s="99">
        <f t="shared" si="9"/>
        <v>0</v>
      </c>
      <c r="BF163" s="99">
        <f t="shared" si="10"/>
        <v>0</v>
      </c>
      <c r="BG163" s="99">
        <f t="shared" si="11"/>
        <v>0</v>
      </c>
      <c r="BH163" s="99">
        <f t="shared" si="12"/>
        <v>0</v>
      </c>
      <c r="BI163" s="99">
        <f t="shared" si="13"/>
        <v>0</v>
      </c>
      <c r="BJ163" s="14" t="s">
        <v>90</v>
      </c>
      <c r="BK163" s="99">
        <f t="shared" si="14"/>
        <v>0</v>
      </c>
      <c r="BL163" s="14" t="s">
        <v>186</v>
      </c>
      <c r="BM163" s="202" t="s">
        <v>474</v>
      </c>
    </row>
    <row r="164" spans="1:65" s="2" customFormat="1" ht="24.2" customHeight="1">
      <c r="A164" s="245"/>
      <c r="B164" s="27"/>
      <c r="C164" s="190" t="s">
        <v>475</v>
      </c>
      <c r="D164" s="190" t="s">
        <v>182</v>
      </c>
      <c r="E164" s="191" t="s">
        <v>476</v>
      </c>
      <c r="F164" s="192" t="s">
        <v>477</v>
      </c>
      <c r="G164" s="193" t="s">
        <v>204</v>
      </c>
      <c r="H164" s="194">
        <v>349</v>
      </c>
      <c r="I164" s="195"/>
      <c r="J164" s="196">
        <f t="shared" si="5"/>
        <v>0</v>
      </c>
      <c r="K164" s="197"/>
      <c r="L164" s="28"/>
      <c r="M164" s="198" t="s">
        <v>1</v>
      </c>
      <c r="N164" s="199" t="s">
        <v>43</v>
      </c>
      <c r="O164" s="56"/>
      <c r="P164" s="200">
        <f t="shared" si="6"/>
        <v>0</v>
      </c>
      <c r="Q164" s="200">
        <v>0</v>
      </c>
      <c r="R164" s="200">
        <f t="shared" si="7"/>
        <v>0</v>
      </c>
      <c r="S164" s="200">
        <v>0</v>
      </c>
      <c r="T164" s="201">
        <f t="shared" si="8"/>
        <v>0</v>
      </c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R164" s="202" t="s">
        <v>186</v>
      </c>
      <c r="AT164" s="202" t="s">
        <v>182</v>
      </c>
      <c r="AU164" s="202" t="s">
        <v>90</v>
      </c>
      <c r="AY164" s="14" t="s">
        <v>179</v>
      </c>
      <c r="BE164" s="99">
        <f t="shared" si="9"/>
        <v>0</v>
      </c>
      <c r="BF164" s="99">
        <f t="shared" si="10"/>
        <v>0</v>
      </c>
      <c r="BG164" s="99">
        <f t="shared" si="11"/>
        <v>0</v>
      </c>
      <c r="BH164" s="99">
        <f t="shared" si="12"/>
        <v>0</v>
      </c>
      <c r="BI164" s="99">
        <f t="shared" si="13"/>
        <v>0</v>
      </c>
      <c r="BJ164" s="14" t="s">
        <v>90</v>
      </c>
      <c r="BK164" s="99">
        <f t="shared" si="14"/>
        <v>0</v>
      </c>
      <c r="BL164" s="14" t="s">
        <v>186</v>
      </c>
      <c r="BM164" s="202" t="s">
        <v>478</v>
      </c>
    </row>
    <row r="165" spans="1:65" s="2" customFormat="1" ht="24.2" customHeight="1">
      <c r="A165" s="245"/>
      <c r="B165" s="27"/>
      <c r="C165" s="190" t="s">
        <v>479</v>
      </c>
      <c r="D165" s="190" t="s">
        <v>182</v>
      </c>
      <c r="E165" s="191" t="s">
        <v>480</v>
      </c>
      <c r="F165" s="192" t="s">
        <v>481</v>
      </c>
      <c r="G165" s="193" t="s">
        <v>257</v>
      </c>
      <c r="H165" s="194">
        <v>668.04</v>
      </c>
      <c r="I165" s="195"/>
      <c r="J165" s="196">
        <f t="shared" si="5"/>
        <v>0</v>
      </c>
      <c r="K165" s="197"/>
      <c r="L165" s="28"/>
      <c r="M165" s="198" t="s">
        <v>1</v>
      </c>
      <c r="N165" s="199" t="s">
        <v>43</v>
      </c>
      <c r="O165" s="56"/>
      <c r="P165" s="200">
        <f t="shared" si="6"/>
        <v>0</v>
      </c>
      <c r="Q165" s="200">
        <v>0</v>
      </c>
      <c r="R165" s="200">
        <f t="shared" si="7"/>
        <v>0</v>
      </c>
      <c r="S165" s="200">
        <v>0</v>
      </c>
      <c r="T165" s="201">
        <f t="shared" si="8"/>
        <v>0</v>
      </c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R165" s="202" t="s">
        <v>186</v>
      </c>
      <c r="AT165" s="202" t="s">
        <v>182</v>
      </c>
      <c r="AU165" s="202" t="s">
        <v>90</v>
      </c>
      <c r="AY165" s="14" t="s">
        <v>179</v>
      </c>
      <c r="BE165" s="99">
        <f t="shared" si="9"/>
        <v>0</v>
      </c>
      <c r="BF165" s="99">
        <f t="shared" si="10"/>
        <v>0</v>
      </c>
      <c r="BG165" s="99">
        <f t="shared" si="11"/>
        <v>0</v>
      </c>
      <c r="BH165" s="99">
        <f t="shared" si="12"/>
        <v>0</v>
      </c>
      <c r="BI165" s="99">
        <f t="shared" si="13"/>
        <v>0</v>
      </c>
      <c r="BJ165" s="14" t="s">
        <v>90</v>
      </c>
      <c r="BK165" s="99">
        <f t="shared" si="14"/>
        <v>0</v>
      </c>
      <c r="BL165" s="14" t="s">
        <v>186</v>
      </c>
      <c r="BM165" s="202" t="s">
        <v>482</v>
      </c>
    </row>
    <row r="166" spans="1:65" s="2" customFormat="1" ht="14.45" customHeight="1">
      <c r="A166" s="245"/>
      <c r="B166" s="27"/>
      <c r="C166" s="203" t="s">
        <v>483</v>
      </c>
      <c r="D166" s="203" t="s">
        <v>220</v>
      </c>
      <c r="E166" s="204" t="s">
        <v>484</v>
      </c>
      <c r="F166" s="205" t="s">
        <v>485</v>
      </c>
      <c r="G166" s="206" t="s">
        <v>486</v>
      </c>
      <c r="H166" s="207">
        <v>18705.12</v>
      </c>
      <c r="I166" s="208"/>
      <c r="J166" s="209">
        <f t="shared" si="5"/>
        <v>0</v>
      </c>
      <c r="K166" s="210"/>
      <c r="L166" s="211"/>
      <c r="M166" s="212" t="s">
        <v>1</v>
      </c>
      <c r="N166" s="213" t="s">
        <v>43</v>
      </c>
      <c r="O166" s="56"/>
      <c r="P166" s="200">
        <f t="shared" si="6"/>
        <v>0</v>
      </c>
      <c r="Q166" s="200">
        <v>2.9999999999999997E-4</v>
      </c>
      <c r="R166" s="200">
        <f t="shared" si="7"/>
        <v>5.6115359999999992</v>
      </c>
      <c r="S166" s="200">
        <v>0</v>
      </c>
      <c r="T166" s="201">
        <f t="shared" si="8"/>
        <v>0</v>
      </c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R166" s="202" t="s">
        <v>211</v>
      </c>
      <c r="AT166" s="202" t="s">
        <v>220</v>
      </c>
      <c r="AU166" s="202" t="s">
        <v>90</v>
      </c>
      <c r="AY166" s="14" t="s">
        <v>179</v>
      </c>
      <c r="BE166" s="99">
        <f t="shared" si="9"/>
        <v>0</v>
      </c>
      <c r="BF166" s="99">
        <f t="shared" si="10"/>
        <v>0</v>
      </c>
      <c r="BG166" s="99">
        <f t="shared" si="11"/>
        <v>0</v>
      </c>
      <c r="BH166" s="99">
        <f t="shared" si="12"/>
        <v>0</v>
      </c>
      <c r="BI166" s="99">
        <f t="shared" si="13"/>
        <v>0</v>
      </c>
      <c r="BJ166" s="14" t="s">
        <v>90</v>
      </c>
      <c r="BK166" s="99">
        <f t="shared" si="14"/>
        <v>0</v>
      </c>
      <c r="BL166" s="14" t="s">
        <v>186</v>
      </c>
      <c r="BM166" s="202" t="s">
        <v>487</v>
      </c>
    </row>
    <row r="167" spans="1:65" s="12" customFormat="1" ht="22.9" customHeight="1">
      <c r="B167" s="175"/>
      <c r="C167" s="176"/>
      <c r="D167" s="177" t="s">
        <v>76</v>
      </c>
      <c r="E167" s="188" t="s">
        <v>345</v>
      </c>
      <c r="F167" s="188" t="s">
        <v>346</v>
      </c>
      <c r="G167" s="176"/>
      <c r="H167" s="176"/>
      <c r="I167" s="179"/>
      <c r="J167" s="189">
        <f>BK167</f>
        <v>0</v>
      </c>
      <c r="K167" s="176"/>
      <c r="L167" s="180"/>
      <c r="M167" s="181"/>
      <c r="N167" s="182"/>
      <c r="O167" s="182"/>
      <c r="P167" s="183">
        <f>P168</f>
        <v>0</v>
      </c>
      <c r="Q167" s="182"/>
      <c r="R167" s="183">
        <f>R168</f>
        <v>0</v>
      </c>
      <c r="S167" s="182"/>
      <c r="T167" s="184">
        <f>T168</f>
        <v>0</v>
      </c>
      <c r="AR167" s="185" t="s">
        <v>84</v>
      </c>
      <c r="AT167" s="186" t="s">
        <v>76</v>
      </c>
      <c r="AU167" s="186" t="s">
        <v>84</v>
      </c>
      <c r="AY167" s="185" t="s">
        <v>179</v>
      </c>
      <c r="BK167" s="187">
        <f>BK168</f>
        <v>0</v>
      </c>
    </row>
    <row r="168" spans="1:65" s="2" customFormat="1" ht="24.2" customHeight="1">
      <c r="A168" s="245"/>
      <c r="B168" s="27"/>
      <c r="C168" s="190" t="s">
        <v>345</v>
      </c>
      <c r="D168" s="190" t="s">
        <v>182</v>
      </c>
      <c r="E168" s="191" t="s">
        <v>488</v>
      </c>
      <c r="F168" s="192" t="s">
        <v>489</v>
      </c>
      <c r="G168" s="193" t="s">
        <v>250</v>
      </c>
      <c r="H168" s="194">
        <v>13.805999999999999</v>
      </c>
      <c r="I168" s="195"/>
      <c r="J168" s="196">
        <f>ROUND(I168*H168,2)</f>
        <v>0</v>
      </c>
      <c r="K168" s="197"/>
      <c r="L168" s="28"/>
      <c r="M168" s="198" t="s">
        <v>1</v>
      </c>
      <c r="N168" s="199" t="s">
        <v>43</v>
      </c>
      <c r="O168" s="56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R168" s="202" t="s">
        <v>186</v>
      </c>
      <c r="AT168" s="202" t="s">
        <v>182</v>
      </c>
      <c r="AU168" s="202" t="s">
        <v>90</v>
      </c>
      <c r="AY168" s="14" t="s">
        <v>179</v>
      </c>
      <c r="BE168" s="99">
        <f>IF(N168="základná",J168,0)</f>
        <v>0</v>
      </c>
      <c r="BF168" s="99">
        <f>IF(N168="znížená",J168,0)</f>
        <v>0</v>
      </c>
      <c r="BG168" s="99">
        <f>IF(N168="zákl. prenesená",J168,0)</f>
        <v>0</v>
      </c>
      <c r="BH168" s="99">
        <f>IF(N168="zníž. prenesená",J168,0)</f>
        <v>0</v>
      </c>
      <c r="BI168" s="99">
        <f>IF(N168="nulová",J168,0)</f>
        <v>0</v>
      </c>
      <c r="BJ168" s="14" t="s">
        <v>90</v>
      </c>
      <c r="BK168" s="99">
        <f>ROUND(I168*H168,2)</f>
        <v>0</v>
      </c>
      <c r="BL168" s="14" t="s">
        <v>186</v>
      </c>
      <c r="BM168" s="202" t="s">
        <v>490</v>
      </c>
    </row>
    <row r="169" spans="1:65" s="12" customFormat="1" ht="25.9" customHeight="1">
      <c r="B169" s="175"/>
      <c r="C169" s="176"/>
      <c r="D169" s="177" t="s">
        <v>76</v>
      </c>
      <c r="E169" s="178" t="s">
        <v>491</v>
      </c>
      <c r="F169" s="178" t="s">
        <v>492</v>
      </c>
      <c r="G169" s="176"/>
      <c r="H169" s="176"/>
      <c r="I169" s="179"/>
      <c r="J169" s="154">
        <f>BK169</f>
        <v>0</v>
      </c>
      <c r="K169" s="176"/>
      <c r="L169" s="180"/>
      <c r="M169" s="181"/>
      <c r="N169" s="182"/>
      <c r="O169" s="182"/>
      <c r="P169" s="183">
        <f>P170</f>
        <v>0</v>
      </c>
      <c r="Q169" s="182"/>
      <c r="R169" s="183">
        <f>R170</f>
        <v>0</v>
      </c>
      <c r="S169" s="182"/>
      <c r="T169" s="184">
        <f>T170</f>
        <v>0</v>
      </c>
      <c r="AR169" s="185" t="s">
        <v>186</v>
      </c>
      <c r="AT169" s="186" t="s">
        <v>76</v>
      </c>
      <c r="AU169" s="186" t="s">
        <v>77</v>
      </c>
      <c r="AY169" s="185" t="s">
        <v>179</v>
      </c>
      <c r="BK169" s="187">
        <f>BK170</f>
        <v>0</v>
      </c>
    </row>
    <row r="170" spans="1:65" s="2" customFormat="1" ht="37.9" customHeight="1">
      <c r="A170" s="245"/>
      <c r="B170" s="27"/>
      <c r="C170" s="190" t="s">
        <v>493</v>
      </c>
      <c r="D170" s="190" t="s">
        <v>182</v>
      </c>
      <c r="E170" s="191" t="s">
        <v>494</v>
      </c>
      <c r="F170" s="192" t="s">
        <v>495</v>
      </c>
      <c r="G170" s="193" t="s">
        <v>496</v>
      </c>
      <c r="H170" s="194">
        <v>200</v>
      </c>
      <c r="I170" s="195"/>
      <c r="J170" s="196">
        <f>ROUND(I170*H170,2)</f>
        <v>0</v>
      </c>
      <c r="K170" s="197"/>
      <c r="L170" s="28"/>
      <c r="M170" s="198" t="s">
        <v>1</v>
      </c>
      <c r="N170" s="199" t="s">
        <v>43</v>
      </c>
      <c r="O170" s="56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R170" s="202" t="s">
        <v>497</v>
      </c>
      <c r="AT170" s="202" t="s">
        <v>182</v>
      </c>
      <c r="AU170" s="202" t="s">
        <v>84</v>
      </c>
      <c r="AY170" s="14" t="s">
        <v>179</v>
      </c>
      <c r="BE170" s="99">
        <f>IF(N170="základná",J170,0)</f>
        <v>0</v>
      </c>
      <c r="BF170" s="99">
        <f>IF(N170="znížená",J170,0)</f>
        <v>0</v>
      </c>
      <c r="BG170" s="99">
        <f>IF(N170="zákl. prenesená",J170,0)</f>
        <v>0</v>
      </c>
      <c r="BH170" s="99">
        <f>IF(N170="zníž. prenesená",J170,0)</f>
        <v>0</v>
      </c>
      <c r="BI170" s="99">
        <f>IF(N170="nulová",J170,0)</f>
        <v>0</v>
      </c>
      <c r="BJ170" s="14" t="s">
        <v>90</v>
      </c>
      <c r="BK170" s="99">
        <f>ROUND(I170*H170,2)</f>
        <v>0</v>
      </c>
      <c r="BL170" s="14" t="s">
        <v>497</v>
      </c>
      <c r="BM170" s="202" t="s">
        <v>498</v>
      </c>
    </row>
    <row r="171" spans="1:65" s="2" customFormat="1" ht="49.9" customHeight="1">
      <c r="A171" s="245"/>
      <c r="B171" s="27"/>
      <c r="C171" s="242"/>
      <c r="D171" s="242"/>
      <c r="E171" s="178" t="s">
        <v>263</v>
      </c>
      <c r="F171" s="178" t="s">
        <v>264</v>
      </c>
      <c r="G171" s="242"/>
      <c r="H171" s="242"/>
      <c r="I171" s="242"/>
      <c r="J171" s="154">
        <f t="shared" ref="J171:J191" si="15">BK171</f>
        <v>0</v>
      </c>
      <c r="K171" s="242"/>
      <c r="L171" s="28"/>
      <c r="M171" s="214"/>
      <c r="N171" s="215"/>
      <c r="O171" s="56"/>
      <c r="P171" s="56"/>
      <c r="Q171" s="56"/>
      <c r="R171" s="56"/>
      <c r="S171" s="56"/>
      <c r="T171" s="57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T171" s="14" t="s">
        <v>76</v>
      </c>
      <c r="AU171" s="14" t="s">
        <v>77</v>
      </c>
      <c r="AY171" s="14" t="s">
        <v>265</v>
      </c>
      <c r="BK171" s="99">
        <f>SUM(BK172:BK191)</f>
        <v>0</v>
      </c>
    </row>
    <row r="172" spans="1:65" s="2" customFormat="1" ht="16.350000000000001" customHeight="1">
      <c r="A172" s="245"/>
      <c r="B172" s="27"/>
      <c r="C172" s="216" t="s">
        <v>1</v>
      </c>
      <c r="D172" s="216" t="s">
        <v>182</v>
      </c>
      <c r="E172" s="217" t="s">
        <v>1</v>
      </c>
      <c r="F172" s="218" t="s">
        <v>1</v>
      </c>
      <c r="G172" s="219" t="s">
        <v>1</v>
      </c>
      <c r="H172" s="220"/>
      <c r="I172" s="221"/>
      <c r="J172" s="222">
        <f t="shared" si="15"/>
        <v>0</v>
      </c>
      <c r="K172" s="197"/>
      <c r="L172" s="28"/>
      <c r="M172" s="223" t="s">
        <v>1</v>
      </c>
      <c r="N172" s="224" t="s">
        <v>43</v>
      </c>
      <c r="O172" s="56"/>
      <c r="P172" s="56"/>
      <c r="Q172" s="56"/>
      <c r="R172" s="56"/>
      <c r="S172" s="56"/>
      <c r="T172" s="57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T172" s="14" t="s">
        <v>265</v>
      </c>
      <c r="AU172" s="14" t="s">
        <v>84</v>
      </c>
      <c r="AY172" s="14" t="s">
        <v>265</v>
      </c>
      <c r="BE172" s="99">
        <f t="shared" ref="BE172:BE191" si="16">IF(N172="základná",J172,0)</f>
        <v>0</v>
      </c>
      <c r="BF172" s="99">
        <f t="shared" ref="BF172:BF191" si="17">IF(N172="znížená",J172,0)</f>
        <v>0</v>
      </c>
      <c r="BG172" s="99">
        <f t="shared" ref="BG172:BG191" si="18">IF(N172="zákl. prenesená",J172,0)</f>
        <v>0</v>
      </c>
      <c r="BH172" s="99">
        <f t="shared" ref="BH172:BH191" si="19">IF(N172="zníž. prenesená",J172,0)</f>
        <v>0</v>
      </c>
      <c r="BI172" s="99">
        <f t="shared" ref="BI172:BI191" si="20">IF(N172="nulová",J172,0)</f>
        <v>0</v>
      </c>
      <c r="BJ172" s="14" t="s">
        <v>90</v>
      </c>
      <c r="BK172" s="99">
        <f t="shared" ref="BK172:BK191" si="21">I172*H172</f>
        <v>0</v>
      </c>
    </row>
    <row r="173" spans="1:65" s="2" customFormat="1" ht="16.350000000000001" customHeight="1">
      <c r="A173" s="245"/>
      <c r="B173" s="27"/>
      <c r="C173" s="216" t="s">
        <v>1</v>
      </c>
      <c r="D173" s="216" t="s">
        <v>182</v>
      </c>
      <c r="E173" s="217" t="s">
        <v>1</v>
      </c>
      <c r="F173" s="218" t="s">
        <v>1</v>
      </c>
      <c r="G173" s="219" t="s">
        <v>1</v>
      </c>
      <c r="H173" s="220"/>
      <c r="I173" s="221"/>
      <c r="J173" s="222">
        <f t="shared" si="15"/>
        <v>0</v>
      </c>
      <c r="K173" s="197"/>
      <c r="L173" s="28"/>
      <c r="M173" s="223" t="s">
        <v>1</v>
      </c>
      <c r="N173" s="224" t="s">
        <v>43</v>
      </c>
      <c r="O173" s="56"/>
      <c r="P173" s="56"/>
      <c r="Q173" s="56"/>
      <c r="R173" s="56"/>
      <c r="S173" s="56"/>
      <c r="T173" s="57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T173" s="14" t="s">
        <v>265</v>
      </c>
      <c r="AU173" s="14" t="s">
        <v>84</v>
      </c>
      <c r="AY173" s="14" t="s">
        <v>265</v>
      </c>
      <c r="BE173" s="99">
        <f t="shared" si="16"/>
        <v>0</v>
      </c>
      <c r="BF173" s="99">
        <f t="shared" si="17"/>
        <v>0</v>
      </c>
      <c r="BG173" s="99">
        <f t="shared" si="18"/>
        <v>0</v>
      </c>
      <c r="BH173" s="99">
        <f t="shared" si="19"/>
        <v>0</v>
      </c>
      <c r="BI173" s="99">
        <f t="shared" si="20"/>
        <v>0</v>
      </c>
      <c r="BJ173" s="14" t="s">
        <v>90</v>
      </c>
      <c r="BK173" s="99">
        <f t="shared" si="21"/>
        <v>0</v>
      </c>
    </row>
    <row r="174" spans="1:65" s="2" customFormat="1" ht="16.350000000000001" customHeight="1">
      <c r="A174" s="245"/>
      <c r="B174" s="27"/>
      <c r="C174" s="216" t="s">
        <v>1</v>
      </c>
      <c r="D174" s="216" t="s">
        <v>182</v>
      </c>
      <c r="E174" s="217" t="s">
        <v>1</v>
      </c>
      <c r="F174" s="218" t="s">
        <v>1</v>
      </c>
      <c r="G174" s="219" t="s">
        <v>1</v>
      </c>
      <c r="H174" s="220"/>
      <c r="I174" s="221"/>
      <c r="J174" s="222">
        <f t="shared" si="15"/>
        <v>0</v>
      </c>
      <c r="K174" s="197"/>
      <c r="L174" s="28"/>
      <c r="M174" s="223" t="s">
        <v>1</v>
      </c>
      <c r="N174" s="224" t="s">
        <v>43</v>
      </c>
      <c r="O174" s="56"/>
      <c r="P174" s="56"/>
      <c r="Q174" s="56"/>
      <c r="R174" s="56"/>
      <c r="S174" s="56"/>
      <c r="T174" s="57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T174" s="14" t="s">
        <v>265</v>
      </c>
      <c r="AU174" s="14" t="s">
        <v>84</v>
      </c>
      <c r="AY174" s="14" t="s">
        <v>265</v>
      </c>
      <c r="BE174" s="99">
        <f t="shared" si="16"/>
        <v>0</v>
      </c>
      <c r="BF174" s="99">
        <f t="shared" si="17"/>
        <v>0</v>
      </c>
      <c r="BG174" s="99">
        <f t="shared" si="18"/>
        <v>0</v>
      </c>
      <c r="BH174" s="99">
        <f t="shared" si="19"/>
        <v>0</v>
      </c>
      <c r="BI174" s="99">
        <f t="shared" si="20"/>
        <v>0</v>
      </c>
      <c r="BJ174" s="14" t="s">
        <v>90</v>
      </c>
      <c r="BK174" s="99">
        <f t="shared" si="21"/>
        <v>0</v>
      </c>
    </row>
    <row r="175" spans="1:65" s="2" customFormat="1" ht="16.350000000000001" customHeight="1">
      <c r="A175" s="245"/>
      <c r="B175" s="27"/>
      <c r="C175" s="216" t="s">
        <v>1</v>
      </c>
      <c r="D175" s="216" t="s">
        <v>182</v>
      </c>
      <c r="E175" s="217" t="s">
        <v>1</v>
      </c>
      <c r="F175" s="218" t="s">
        <v>1</v>
      </c>
      <c r="G175" s="219" t="s">
        <v>1</v>
      </c>
      <c r="H175" s="220"/>
      <c r="I175" s="221"/>
      <c r="J175" s="222">
        <f t="shared" si="15"/>
        <v>0</v>
      </c>
      <c r="K175" s="197"/>
      <c r="L175" s="28"/>
      <c r="M175" s="223" t="s">
        <v>1</v>
      </c>
      <c r="N175" s="224" t="s">
        <v>43</v>
      </c>
      <c r="O175" s="56"/>
      <c r="P175" s="56"/>
      <c r="Q175" s="56"/>
      <c r="R175" s="56"/>
      <c r="S175" s="56"/>
      <c r="T175" s="57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T175" s="14" t="s">
        <v>265</v>
      </c>
      <c r="AU175" s="14" t="s">
        <v>84</v>
      </c>
      <c r="AY175" s="14" t="s">
        <v>265</v>
      </c>
      <c r="BE175" s="99">
        <f t="shared" si="16"/>
        <v>0</v>
      </c>
      <c r="BF175" s="99">
        <f t="shared" si="17"/>
        <v>0</v>
      </c>
      <c r="BG175" s="99">
        <f t="shared" si="18"/>
        <v>0</v>
      </c>
      <c r="BH175" s="99">
        <f t="shared" si="19"/>
        <v>0</v>
      </c>
      <c r="BI175" s="99">
        <f t="shared" si="20"/>
        <v>0</v>
      </c>
      <c r="BJ175" s="14" t="s">
        <v>90</v>
      </c>
      <c r="BK175" s="99">
        <f t="shared" si="21"/>
        <v>0</v>
      </c>
    </row>
    <row r="176" spans="1:65" s="2" customFormat="1" ht="16.350000000000001" customHeight="1">
      <c r="A176" s="245"/>
      <c r="B176" s="27"/>
      <c r="C176" s="216" t="s">
        <v>1</v>
      </c>
      <c r="D176" s="216" t="s">
        <v>182</v>
      </c>
      <c r="E176" s="217" t="s">
        <v>1</v>
      </c>
      <c r="F176" s="218" t="s">
        <v>1</v>
      </c>
      <c r="G176" s="219" t="s">
        <v>1</v>
      </c>
      <c r="H176" s="220"/>
      <c r="I176" s="221"/>
      <c r="J176" s="222">
        <f t="shared" si="15"/>
        <v>0</v>
      </c>
      <c r="K176" s="197"/>
      <c r="L176" s="28"/>
      <c r="M176" s="223" t="s">
        <v>1</v>
      </c>
      <c r="N176" s="224" t="s">
        <v>43</v>
      </c>
      <c r="O176" s="56"/>
      <c r="P176" s="56"/>
      <c r="Q176" s="56"/>
      <c r="R176" s="56"/>
      <c r="S176" s="56"/>
      <c r="T176" s="57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T176" s="14" t="s">
        <v>265</v>
      </c>
      <c r="AU176" s="14" t="s">
        <v>84</v>
      </c>
      <c r="AY176" s="14" t="s">
        <v>265</v>
      </c>
      <c r="BE176" s="99">
        <f t="shared" si="16"/>
        <v>0</v>
      </c>
      <c r="BF176" s="99">
        <f t="shared" si="17"/>
        <v>0</v>
      </c>
      <c r="BG176" s="99">
        <f t="shared" si="18"/>
        <v>0</v>
      </c>
      <c r="BH176" s="99">
        <f t="shared" si="19"/>
        <v>0</v>
      </c>
      <c r="BI176" s="99">
        <f t="shared" si="20"/>
        <v>0</v>
      </c>
      <c r="BJ176" s="14" t="s">
        <v>90</v>
      </c>
      <c r="BK176" s="99">
        <f t="shared" si="21"/>
        <v>0</v>
      </c>
    </row>
    <row r="177" spans="1:63" s="2" customFormat="1" ht="16.350000000000001" customHeight="1">
      <c r="A177" s="245"/>
      <c r="B177" s="27"/>
      <c r="C177" s="216" t="s">
        <v>1</v>
      </c>
      <c r="D177" s="216" t="s">
        <v>182</v>
      </c>
      <c r="E177" s="217" t="s">
        <v>1</v>
      </c>
      <c r="F177" s="218" t="s">
        <v>1</v>
      </c>
      <c r="G177" s="219" t="s">
        <v>1</v>
      </c>
      <c r="H177" s="220"/>
      <c r="I177" s="221"/>
      <c r="J177" s="222">
        <f t="shared" si="15"/>
        <v>0</v>
      </c>
      <c r="K177" s="197"/>
      <c r="L177" s="28"/>
      <c r="M177" s="223" t="s">
        <v>1</v>
      </c>
      <c r="N177" s="224" t="s">
        <v>43</v>
      </c>
      <c r="O177" s="56"/>
      <c r="P177" s="56"/>
      <c r="Q177" s="56"/>
      <c r="R177" s="56"/>
      <c r="S177" s="56"/>
      <c r="T177" s="57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T177" s="14" t="s">
        <v>265</v>
      </c>
      <c r="AU177" s="14" t="s">
        <v>84</v>
      </c>
      <c r="AY177" s="14" t="s">
        <v>265</v>
      </c>
      <c r="BE177" s="99">
        <f t="shared" si="16"/>
        <v>0</v>
      </c>
      <c r="BF177" s="99">
        <f t="shared" si="17"/>
        <v>0</v>
      </c>
      <c r="BG177" s="99">
        <f t="shared" si="18"/>
        <v>0</v>
      </c>
      <c r="BH177" s="99">
        <f t="shared" si="19"/>
        <v>0</v>
      </c>
      <c r="BI177" s="99">
        <f t="shared" si="20"/>
        <v>0</v>
      </c>
      <c r="BJ177" s="14" t="s">
        <v>90</v>
      </c>
      <c r="BK177" s="99">
        <f t="shared" si="21"/>
        <v>0</v>
      </c>
    </row>
    <row r="178" spans="1:63" s="2" customFormat="1" ht="16.350000000000001" customHeight="1">
      <c r="A178" s="245"/>
      <c r="B178" s="27"/>
      <c r="C178" s="216" t="s">
        <v>1</v>
      </c>
      <c r="D178" s="216" t="s">
        <v>182</v>
      </c>
      <c r="E178" s="217" t="s">
        <v>1</v>
      </c>
      <c r="F178" s="218" t="s">
        <v>1</v>
      </c>
      <c r="G178" s="219" t="s">
        <v>1</v>
      </c>
      <c r="H178" s="220"/>
      <c r="I178" s="221"/>
      <c r="J178" s="222">
        <f t="shared" si="15"/>
        <v>0</v>
      </c>
      <c r="K178" s="197"/>
      <c r="L178" s="28"/>
      <c r="M178" s="223" t="s">
        <v>1</v>
      </c>
      <c r="N178" s="224" t="s">
        <v>43</v>
      </c>
      <c r="O178" s="56"/>
      <c r="P178" s="56"/>
      <c r="Q178" s="56"/>
      <c r="R178" s="56"/>
      <c r="S178" s="56"/>
      <c r="T178" s="57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T178" s="14" t="s">
        <v>265</v>
      </c>
      <c r="AU178" s="14" t="s">
        <v>84</v>
      </c>
      <c r="AY178" s="14" t="s">
        <v>265</v>
      </c>
      <c r="BE178" s="99">
        <f t="shared" si="16"/>
        <v>0</v>
      </c>
      <c r="BF178" s="99">
        <f t="shared" si="17"/>
        <v>0</v>
      </c>
      <c r="BG178" s="99">
        <f t="shared" si="18"/>
        <v>0</v>
      </c>
      <c r="BH178" s="99">
        <f t="shared" si="19"/>
        <v>0</v>
      </c>
      <c r="BI178" s="99">
        <f t="shared" si="20"/>
        <v>0</v>
      </c>
      <c r="BJ178" s="14" t="s">
        <v>90</v>
      </c>
      <c r="BK178" s="99">
        <f t="shared" si="21"/>
        <v>0</v>
      </c>
    </row>
    <row r="179" spans="1:63" s="2" customFormat="1" ht="16.350000000000001" customHeight="1">
      <c r="A179" s="245"/>
      <c r="B179" s="27"/>
      <c r="C179" s="216" t="s">
        <v>1</v>
      </c>
      <c r="D179" s="216" t="s">
        <v>182</v>
      </c>
      <c r="E179" s="217" t="s">
        <v>1</v>
      </c>
      <c r="F179" s="218" t="s">
        <v>1</v>
      </c>
      <c r="G179" s="219" t="s">
        <v>1</v>
      </c>
      <c r="H179" s="220"/>
      <c r="I179" s="221"/>
      <c r="J179" s="222">
        <f t="shared" si="15"/>
        <v>0</v>
      </c>
      <c r="K179" s="197"/>
      <c r="L179" s="28"/>
      <c r="M179" s="223" t="s">
        <v>1</v>
      </c>
      <c r="N179" s="224" t="s">
        <v>43</v>
      </c>
      <c r="O179" s="56"/>
      <c r="P179" s="56"/>
      <c r="Q179" s="56"/>
      <c r="R179" s="56"/>
      <c r="S179" s="56"/>
      <c r="T179" s="57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T179" s="14" t="s">
        <v>265</v>
      </c>
      <c r="AU179" s="14" t="s">
        <v>84</v>
      </c>
      <c r="AY179" s="14" t="s">
        <v>265</v>
      </c>
      <c r="BE179" s="99">
        <f t="shared" si="16"/>
        <v>0</v>
      </c>
      <c r="BF179" s="99">
        <f t="shared" si="17"/>
        <v>0</v>
      </c>
      <c r="BG179" s="99">
        <f t="shared" si="18"/>
        <v>0</v>
      </c>
      <c r="BH179" s="99">
        <f t="shared" si="19"/>
        <v>0</v>
      </c>
      <c r="BI179" s="99">
        <f t="shared" si="20"/>
        <v>0</v>
      </c>
      <c r="BJ179" s="14" t="s">
        <v>90</v>
      </c>
      <c r="BK179" s="99">
        <f t="shared" si="21"/>
        <v>0</v>
      </c>
    </row>
    <row r="180" spans="1:63" s="2" customFormat="1" ht="16.350000000000001" customHeight="1">
      <c r="A180" s="245"/>
      <c r="B180" s="27"/>
      <c r="C180" s="216" t="s">
        <v>1</v>
      </c>
      <c r="D180" s="216" t="s">
        <v>182</v>
      </c>
      <c r="E180" s="217" t="s">
        <v>1</v>
      </c>
      <c r="F180" s="218" t="s">
        <v>1</v>
      </c>
      <c r="G180" s="219" t="s">
        <v>1</v>
      </c>
      <c r="H180" s="220"/>
      <c r="I180" s="221"/>
      <c r="J180" s="222">
        <f t="shared" si="15"/>
        <v>0</v>
      </c>
      <c r="K180" s="197"/>
      <c r="L180" s="28"/>
      <c r="M180" s="223" t="s">
        <v>1</v>
      </c>
      <c r="N180" s="224" t="s">
        <v>43</v>
      </c>
      <c r="O180" s="56"/>
      <c r="P180" s="56"/>
      <c r="Q180" s="56"/>
      <c r="R180" s="56"/>
      <c r="S180" s="56"/>
      <c r="T180" s="57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T180" s="14" t="s">
        <v>265</v>
      </c>
      <c r="AU180" s="14" t="s">
        <v>84</v>
      </c>
      <c r="AY180" s="14" t="s">
        <v>265</v>
      </c>
      <c r="BE180" s="99">
        <f t="shared" si="16"/>
        <v>0</v>
      </c>
      <c r="BF180" s="99">
        <f t="shared" si="17"/>
        <v>0</v>
      </c>
      <c r="BG180" s="99">
        <f t="shared" si="18"/>
        <v>0</v>
      </c>
      <c r="BH180" s="99">
        <f t="shared" si="19"/>
        <v>0</v>
      </c>
      <c r="BI180" s="99">
        <f t="shared" si="20"/>
        <v>0</v>
      </c>
      <c r="BJ180" s="14" t="s">
        <v>90</v>
      </c>
      <c r="BK180" s="99">
        <f t="shared" si="21"/>
        <v>0</v>
      </c>
    </row>
    <row r="181" spans="1:63" s="2" customFormat="1" ht="16.350000000000001" customHeight="1">
      <c r="A181" s="245"/>
      <c r="B181" s="27"/>
      <c r="C181" s="216" t="s">
        <v>1</v>
      </c>
      <c r="D181" s="216" t="s">
        <v>182</v>
      </c>
      <c r="E181" s="217" t="s">
        <v>1</v>
      </c>
      <c r="F181" s="218" t="s">
        <v>1</v>
      </c>
      <c r="G181" s="219" t="s">
        <v>1</v>
      </c>
      <c r="H181" s="220"/>
      <c r="I181" s="221"/>
      <c r="J181" s="222">
        <f t="shared" si="15"/>
        <v>0</v>
      </c>
      <c r="K181" s="197"/>
      <c r="L181" s="28"/>
      <c r="M181" s="223" t="s">
        <v>1</v>
      </c>
      <c r="N181" s="224" t="s">
        <v>43</v>
      </c>
      <c r="O181" s="56"/>
      <c r="P181" s="56"/>
      <c r="Q181" s="56"/>
      <c r="R181" s="56"/>
      <c r="S181" s="56"/>
      <c r="T181" s="57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T181" s="14" t="s">
        <v>265</v>
      </c>
      <c r="AU181" s="14" t="s">
        <v>84</v>
      </c>
      <c r="AY181" s="14" t="s">
        <v>265</v>
      </c>
      <c r="BE181" s="99">
        <f t="shared" si="16"/>
        <v>0</v>
      </c>
      <c r="BF181" s="99">
        <f t="shared" si="17"/>
        <v>0</v>
      </c>
      <c r="BG181" s="99">
        <f t="shared" si="18"/>
        <v>0</v>
      </c>
      <c r="BH181" s="99">
        <f t="shared" si="19"/>
        <v>0</v>
      </c>
      <c r="BI181" s="99">
        <f t="shared" si="20"/>
        <v>0</v>
      </c>
      <c r="BJ181" s="14" t="s">
        <v>90</v>
      </c>
      <c r="BK181" s="99">
        <f t="shared" si="21"/>
        <v>0</v>
      </c>
    </row>
    <row r="182" spans="1:63" s="2" customFormat="1" ht="16.350000000000001" customHeight="1">
      <c r="A182" s="245"/>
      <c r="B182" s="27"/>
      <c r="C182" s="216" t="s">
        <v>1</v>
      </c>
      <c r="D182" s="216" t="s">
        <v>182</v>
      </c>
      <c r="E182" s="217" t="s">
        <v>1</v>
      </c>
      <c r="F182" s="218" t="s">
        <v>1</v>
      </c>
      <c r="G182" s="219" t="s">
        <v>1</v>
      </c>
      <c r="H182" s="220"/>
      <c r="I182" s="221"/>
      <c r="J182" s="222">
        <f t="shared" si="15"/>
        <v>0</v>
      </c>
      <c r="K182" s="197"/>
      <c r="L182" s="28"/>
      <c r="M182" s="223" t="s">
        <v>1</v>
      </c>
      <c r="N182" s="224" t="s">
        <v>43</v>
      </c>
      <c r="O182" s="56"/>
      <c r="P182" s="56"/>
      <c r="Q182" s="56"/>
      <c r="R182" s="56"/>
      <c r="S182" s="56"/>
      <c r="T182" s="57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T182" s="14" t="s">
        <v>265</v>
      </c>
      <c r="AU182" s="14" t="s">
        <v>84</v>
      </c>
      <c r="AY182" s="14" t="s">
        <v>265</v>
      </c>
      <c r="BE182" s="99">
        <f t="shared" si="16"/>
        <v>0</v>
      </c>
      <c r="BF182" s="99">
        <f t="shared" si="17"/>
        <v>0</v>
      </c>
      <c r="BG182" s="99">
        <f t="shared" si="18"/>
        <v>0</v>
      </c>
      <c r="BH182" s="99">
        <f t="shared" si="19"/>
        <v>0</v>
      </c>
      <c r="BI182" s="99">
        <f t="shared" si="20"/>
        <v>0</v>
      </c>
      <c r="BJ182" s="14" t="s">
        <v>90</v>
      </c>
      <c r="BK182" s="99">
        <f t="shared" si="21"/>
        <v>0</v>
      </c>
    </row>
    <row r="183" spans="1:63" s="2" customFormat="1" ht="16.350000000000001" customHeight="1">
      <c r="A183" s="245"/>
      <c r="B183" s="27"/>
      <c r="C183" s="216" t="s">
        <v>1</v>
      </c>
      <c r="D183" s="216" t="s">
        <v>182</v>
      </c>
      <c r="E183" s="217" t="s">
        <v>1</v>
      </c>
      <c r="F183" s="218" t="s">
        <v>1</v>
      </c>
      <c r="G183" s="219" t="s">
        <v>1</v>
      </c>
      <c r="H183" s="220"/>
      <c r="I183" s="221"/>
      <c r="J183" s="222">
        <f t="shared" si="15"/>
        <v>0</v>
      </c>
      <c r="K183" s="197"/>
      <c r="L183" s="28"/>
      <c r="M183" s="223" t="s">
        <v>1</v>
      </c>
      <c r="N183" s="224" t="s">
        <v>43</v>
      </c>
      <c r="O183" s="56"/>
      <c r="P183" s="56"/>
      <c r="Q183" s="56"/>
      <c r="R183" s="56"/>
      <c r="S183" s="56"/>
      <c r="T183" s="57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T183" s="14" t="s">
        <v>265</v>
      </c>
      <c r="AU183" s="14" t="s">
        <v>84</v>
      </c>
      <c r="AY183" s="14" t="s">
        <v>265</v>
      </c>
      <c r="BE183" s="99">
        <f t="shared" si="16"/>
        <v>0</v>
      </c>
      <c r="BF183" s="99">
        <f t="shared" si="17"/>
        <v>0</v>
      </c>
      <c r="BG183" s="99">
        <f t="shared" si="18"/>
        <v>0</v>
      </c>
      <c r="BH183" s="99">
        <f t="shared" si="19"/>
        <v>0</v>
      </c>
      <c r="BI183" s="99">
        <f t="shared" si="20"/>
        <v>0</v>
      </c>
      <c r="BJ183" s="14" t="s">
        <v>90</v>
      </c>
      <c r="BK183" s="99">
        <f t="shared" si="21"/>
        <v>0</v>
      </c>
    </row>
    <row r="184" spans="1:63" s="2" customFormat="1" ht="16.350000000000001" customHeight="1">
      <c r="A184" s="245"/>
      <c r="B184" s="27"/>
      <c r="C184" s="216" t="s">
        <v>1</v>
      </c>
      <c r="D184" s="216" t="s">
        <v>182</v>
      </c>
      <c r="E184" s="217" t="s">
        <v>1</v>
      </c>
      <c r="F184" s="218" t="s">
        <v>1</v>
      </c>
      <c r="G184" s="219" t="s">
        <v>1</v>
      </c>
      <c r="H184" s="220"/>
      <c r="I184" s="221"/>
      <c r="J184" s="222">
        <f t="shared" si="15"/>
        <v>0</v>
      </c>
      <c r="K184" s="197"/>
      <c r="L184" s="28"/>
      <c r="M184" s="223" t="s">
        <v>1</v>
      </c>
      <c r="N184" s="224" t="s">
        <v>43</v>
      </c>
      <c r="O184" s="56"/>
      <c r="P184" s="56"/>
      <c r="Q184" s="56"/>
      <c r="R184" s="56"/>
      <c r="S184" s="56"/>
      <c r="T184" s="57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T184" s="14" t="s">
        <v>265</v>
      </c>
      <c r="AU184" s="14" t="s">
        <v>84</v>
      </c>
      <c r="AY184" s="14" t="s">
        <v>265</v>
      </c>
      <c r="BE184" s="99">
        <f t="shared" si="16"/>
        <v>0</v>
      </c>
      <c r="BF184" s="99">
        <f t="shared" si="17"/>
        <v>0</v>
      </c>
      <c r="BG184" s="99">
        <f t="shared" si="18"/>
        <v>0</v>
      </c>
      <c r="BH184" s="99">
        <f t="shared" si="19"/>
        <v>0</v>
      </c>
      <c r="BI184" s="99">
        <f t="shared" si="20"/>
        <v>0</v>
      </c>
      <c r="BJ184" s="14" t="s">
        <v>90</v>
      </c>
      <c r="BK184" s="99">
        <f t="shared" si="21"/>
        <v>0</v>
      </c>
    </row>
    <row r="185" spans="1:63" s="2" customFormat="1" ht="16.350000000000001" customHeight="1">
      <c r="A185" s="245"/>
      <c r="B185" s="27"/>
      <c r="C185" s="216" t="s">
        <v>1</v>
      </c>
      <c r="D185" s="216" t="s">
        <v>182</v>
      </c>
      <c r="E185" s="217" t="s">
        <v>1</v>
      </c>
      <c r="F185" s="218" t="s">
        <v>1</v>
      </c>
      <c r="G185" s="219" t="s">
        <v>1</v>
      </c>
      <c r="H185" s="220"/>
      <c r="I185" s="221"/>
      <c r="J185" s="222">
        <f t="shared" si="15"/>
        <v>0</v>
      </c>
      <c r="K185" s="197"/>
      <c r="L185" s="28"/>
      <c r="M185" s="223" t="s">
        <v>1</v>
      </c>
      <c r="N185" s="224" t="s">
        <v>43</v>
      </c>
      <c r="O185" s="56"/>
      <c r="P185" s="56"/>
      <c r="Q185" s="56"/>
      <c r="R185" s="56"/>
      <c r="S185" s="56"/>
      <c r="T185" s="57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T185" s="14" t="s">
        <v>265</v>
      </c>
      <c r="AU185" s="14" t="s">
        <v>84</v>
      </c>
      <c r="AY185" s="14" t="s">
        <v>265</v>
      </c>
      <c r="BE185" s="99">
        <f t="shared" si="16"/>
        <v>0</v>
      </c>
      <c r="BF185" s="99">
        <f t="shared" si="17"/>
        <v>0</v>
      </c>
      <c r="BG185" s="99">
        <f t="shared" si="18"/>
        <v>0</v>
      </c>
      <c r="BH185" s="99">
        <f t="shared" si="19"/>
        <v>0</v>
      </c>
      <c r="BI185" s="99">
        <f t="shared" si="20"/>
        <v>0</v>
      </c>
      <c r="BJ185" s="14" t="s">
        <v>90</v>
      </c>
      <c r="BK185" s="99">
        <f t="shared" si="21"/>
        <v>0</v>
      </c>
    </row>
    <row r="186" spans="1:63" s="2" customFormat="1" ht="16.350000000000001" customHeight="1">
      <c r="A186" s="245"/>
      <c r="B186" s="27"/>
      <c r="C186" s="216" t="s">
        <v>1</v>
      </c>
      <c r="D186" s="216" t="s">
        <v>182</v>
      </c>
      <c r="E186" s="217" t="s">
        <v>1</v>
      </c>
      <c r="F186" s="218" t="s">
        <v>1</v>
      </c>
      <c r="G186" s="219" t="s">
        <v>1</v>
      </c>
      <c r="H186" s="220"/>
      <c r="I186" s="221"/>
      <c r="J186" s="222">
        <f t="shared" si="15"/>
        <v>0</v>
      </c>
      <c r="K186" s="197"/>
      <c r="L186" s="28"/>
      <c r="M186" s="223" t="s">
        <v>1</v>
      </c>
      <c r="N186" s="224" t="s">
        <v>43</v>
      </c>
      <c r="O186" s="56"/>
      <c r="P186" s="56"/>
      <c r="Q186" s="56"/>
      <c r="R186" s="56"/>
      <c r="S186" s="56"/>
      <c r="T186" s="57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T186" s="14" t="s">
        <v>265</v>
      </c>
      <c r="AU186" s="14" t="s">
        <v>84</v>
      </c>
      <c r="AY186" s="14" t="s">
        <v>265</v>
      </c>
      <c r="BE186" s="99">
        <f t="shared" si="16"/>
        <v>0</v>
      </c>
      <c r="BF186" s="99">
        <f t="shared" si="17"/>
        <v>0</v>
      </c>
      <c r="BG186" s="99">
        <f t="shared" si="18"/>
        <v>0</v>
      </c>
      <c r="BH186" s="99">
        <f t="shared" si="19"/>
        <v>0</v>
      </c>
      <c r="BI186" s="99">
        <f t="shared" si="20"/>
        <v>0</v>
      </c>
      <c r="BJ186" s="14" t="s">
        <v>90</v>
      </c>
      <c r="BK186" s="99">
        <f t="shared" si="21"/>
        <v>0</v>
      </c>
    </row>
    <row r="187" spans="1:63" s="2" customFormat="1" ht="16.350000000000001" customHeight="1">
      <c r="A187" s="245"/>
      <c r="B187" s="27"/>
      <c r="C187" s="216" t="s">
        <v>1</v>
      </c>
      <c r="D187" s="216" t="s">
        <v>182</v>
      </c>
      <c r="E187" s="217" t="s">
        <v>1</v>
      </c>
      <c r="F187" s="218" t="s">
        <v>1</v>
      </c>
      <c r="G187" s="219" t="s">
        <v>1</v>
      </c>
      <c r="H187" s="220"/>
      <c r="I187" s="221"/>
      <c r="J187" s="222">
        <f t="shared" si="15"/>
        <v>0</v>
      </c>
      <c r="K187" s="197"/>
      <c r="L187" s="28"/>
      <c r="M187" s="223" t="s">
        <v>1</v>
      </c>
      <c r="N187" s="224" t="s">
        <v>43</v>
      </c>
      <c r="O187" s="56"/>
      <c r="P187" s="56"/>
      <c r="Q187" s="56"/>
      <c r="R187" s="56"/>
      <c r="S187" s="56"/>
      <c r="T187" s="57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T187" s="14" t="s">
        <v>265</v>
      </c>
      <c r="AU187" s="14" t="s">
        <v>84</v>
      </c>
      <c r="AY187" s="14" t="s">
        <v>265</v>
      </c>
      <c r="BE187" s="99">
        <f t="shared" si="16"/>
        <v>0</v>
      </c>
      <c r="BF187" s="99">
        <f t="shared" si="17"/>
        <v>0</v>
      </c>
      <c r="BG187" s="99">
        <f t="shared" si="18"/>
        <v>0</v>
      </c>
      <c r="BH187" s="99">
        <f t="shared" si="19"/>
        <v>0</v>
      </c>
      <c r="BI187" s="99">
        <f t="shared" si="20"/>
        <v>0</v>
      </c>
      <c r="BJ187" s="14" t="s">
        <v>90</v>
      </c>
      <c r="BK187" s="99">
        <f t="shared" si="21"/>
        <v>0</v>
      </c>
    </row>
    <row r="188" spans="1:63" s="2" customFormat="1" ht="16.350000000000001" customHeight="1">
      <c r="A188" s="245"/>
      <c r="B188" s="27"/>
      <c r="C188" s="216" t="s">
        <v>1</v>
      </c>
      <c r="D188" s="216" t="s">
        <v>182</v>
      </c>
      <c r="E188" s="217" t="s">
        <v>1</v>
      </c>
      <c r="F188" s="218" t="s">
        <v>1</v>
      </c>
      <c r="G188" s="219" t="s">
        <v>1</v>
      </c>
      <c r="H188" s="220"/>
      <c r="I188" s="221"/>
      <c r="J188" s="222">
        <f t="shared" si="15"/>
        <v>0</v>
      </c>
      <c r="K188" s="197"/>
      <c r="L188" s="28"/>
      <c r="M188" s="223" t="s">
        <v>1</v>
      </c>
      <c r="N188" s="224" t="s">
        <v>43</v>
      </c>
      <c r="O188" s="56"/>
      <c r="P188" s="56"/>
      <c r="Q188" s="56"/>
      <c r="R188" s="56"/>
      <c r="S188" s="56"/>
      <c r="T188" s="57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T188" s="14" t="s">
        <v>265</v>
      </c>
      <c r="AU188" s="14" t="s">
        <v>84</v>
      </c>
      <c r="AY188" s="14" t="s">
        <v>265</v>
      </c>
      <c r="BE188" s="99">
        <f t="shared" si="16"/>
        <v>0</v>
      </c>
      <c r="BF188" s="99">
        <f t="shared" si="17"/>
        <v>0</v>
      </c>
      <c r="BG188" s="99">
        <f t="shared" si="18"/>
        <v>0</v>
      </c>
      <c r="BH188" s="99">
        <f t="shared" si="19"/>
        <v>0</v>
      </c>
      <c r="BI188" s="99">
        <f t="shared" si="20"/>
        <v>0</v>
      </c>
      <c r="BJ188" s="14" t="s">
        <v>90</v>
      </c>
      <c r="BK188" s="99">
        <f t="shared" si="21"/>
        <v>0</v>
      </c>
    </row>
    <row r="189" spans="1:63" s="2" customFormat="1" ht="16.350000000000001" customHeight="1">
      <c r="A189" s="245"/>
      <c r="B189" s="27"/>
      <c r="C189" s="216" t="s">
        <v>1</v>
      </c>
      <c r="D189" s="216" t="s">
        <v>182</v>
      </c>
      <c r="E189" s="217" t="s">
        <v>1</v>
      </c>
      <c r="F189" s="218" t="s">
        <v>1</v>
      </c>
      <c r="G189" s="219" t="s">
        <v>1</v>
      </c>
      <c r="H189" s="220"/>
      <c r="I189" s="221"/>
      <c r="J189" s="222">
        <f t="shared" si="15"/>
        <v>0</v>
      </c>
      <c r="K189" s="197"/>
      <c r="L189" s="28"/>
      <c r="M189" s="223" t="s">
        <v>1</v>
      </c>
      <c r="N189" s="224" t="s">
        <v>43</v>
      </c>
      <c r="O189" s="56"/>
      <c r="P189" s="56"/>
      <c r="Q189" s="56"/>
      <c r="R189" s="56"/>
      <c r="S189" s="56"/>
      <c r="T189" s="57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T189" s="14" t="s">
        <v>265</v>
      </c>
      <c r="AU189" s="14" t="s">
        <v>84</v>
      </c>
      <c r="AY189" s="14" t="s">
        <v>265</v>
      </c>
      <c r="BE189" s="99">
        <f t="shared" si="16"/>
        <v>0</v>
      </c>
      <c r="BF189" s="99">
        <f t="shared" si="17"/>
        <v>0</v>
      </c>
      <c r="BG189" s="99">
        <f t="shared" si="18"/>
        <v>0</v>
      </c>
      <c r="BH189" s="99">
        <f t="shared" si="19"/>
        <v>0</v>
      </c>
      <c r="BI189" s="99">
        <f t="shared" si="20"/>
        <v>0</v>
      </c>
      <c r="BJ189" s="14" t="s">
        <v>90</v>
      </c>
      <c r="BK189" s="99">
        <f t="shared" si="21"/>
        <v>0</v>
      </c>
    </row>
    <row r="190" spans="1:63" s="2" customFormat="1" ht="16.350000000000001" customHeight="1">
      <c r="A190" s="245"/>
      <c r="B190" s="27"/>
      <c r="C190" s="216" t="s">
        <v>1</v>
      </c>
      <c r="D190" s="216" t="s">
        <v>182</v>
      </c>
      <c r="E190" s="217" t="s">
        <v>1</v>
      </c>
      <c r="F190" s="218" t="s">
        <v>1</v>
      </c>
      <c r="G190" s="219" t="s">
        <v>1</v>
      </c>
      <c r="H190" s="220"/>
      <c r="I190" s="221"/>
      <c r="J190" s="222">
        <f t="shared" si="15"/>
        <v>0</v>
      </c>
      <c r="K190" s="197"/>
      <c r="L190" s="28"/>
      <c r="M190" s="223" t="s">
        <v>1</v>
      </c>
      <c r="N190" s="224" t="s">
        <v>43</v>
      </c>
      <c r="O190" s="56"/>
      <c r="P190" s="56"/>
      <c r="Q190" s="56"/>
      <c r="R190" s="56"/>
      <c r="S190" s="56"/>
      <c r="T190" s="57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T190" s="14" t="s">
        <v>265</v>
      </c>
      <c r="AU190" s="14" t="s">
        <v>84</v>
      </c>
      <c r="AY190" s="14" t="s">
        <v>265</v>
      </c>
      <c r="BE190" s="99">
        <f t="shared" si="16"/>
        <v>0</v>
      </c>
      <c r="BF190" s="99">
        <f t="shared" si="17"/>
        <v>0</v>
      </c>
      <c r="BG190" s="99">
        <f t="shared" si="18"/>
        <v>0</v>
      </c>
      <c r="BH190" s="99">
        <f t="shared" si="19"/>
        <v>0</v>
      </c>
      <c r="BI190" s="99">
        <f t="shared" si="20"/>
        <v>0</v>
      </c>
      <c r="BJ190" s="14" t="s">
        <v>90</v>
      </c>
      <c r="BK190" s="99">
        <f t="shared" si="21"/>
        <v>0</v>
      </c>
    </row>
    <row r="191" spans="1:63" s="2" customFormat="1" ht="16.350000000000001" customHeight="1">
      <c r="A191" s="245"/>
      <c r="B191" s="27"/>
      <c r="C191" s="216" t="s">
        <v>1</v>
      </c>
      <c r="D191" s="216" t="s">
        <v>182</v>
      </c>
      <c r="E191" s="217" t="s">
        <v>1</v>
      </c>
      <c r="F191" s="218" t="s">
        <v>1</v>
      </c>
      <c r="G191" s="219" t="s">
        <v>1</v>
      </c>
      <c r="H191" s="220"/>
      <c r="I191" s="221"/>
      <c r="J191" s="222">
        <f t="shared" si="15"/>
        <v>0</v>
      </c>
      <c r="K191" s="197"/>
      <c r="L191" s="28"/>
      <c r="M191" s="223" t="s">
        <v>1</v>
      </c>
      <c r="N191" s="224" t="s">
        <v>43</v>
      </c>
      <c r="O191" s="225"/>
      <c r="P191" s="225"/>
      <c r="Q191" s="225"/>
      <c r="R191" s="225"/>
      <c r="S191" s="225"/>
      <c r="T191" s="226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T191" s="14" t="s">
        <v>265</v>
      </c>
      <c r="AU191" s="14" t="s">
        <v>84</v>
      </c>
      <c r="AY191" s="14" t="s">
        <v>265</v>
      </c>
      <c r="BE191" s="99">
        <f t="shared" si="16"/>
        <v>0</v>
      </c>
      <c r="BF191" s="99">
        <f t="shared" si="17"/>
        <v>0</v>
      </c>
      <c r="BG191" s="99">
        <f t="shared" si="18"/>
        <v>0</v>
      </c>
      <c r="BH191" s="99">
        <f t="shared" si="19"/>
        <v>0</v>
      </c>
      <c r="BI191" s="99">
        <f t="shared" si="20"/>
        <v>0</v>
      </c>
      <c r="BJ191" s="14" t="s">
        <v>90</v>
      </c>
      <c r="BK191" s="99">
        <f t="shared" si="21"/>
        <v>0</v>
      </c>
    </row>
    <row r="192" spans="1:63" s="2" customFormat="1" ht="6.95" customHeight="1">
      <c r="A192" s="245"/>
      <c r="B192" s="42"/>
      <c r="C192" s="43"/>
      <c r="D192" s="43"/>
      <c r="E192" s="43"/>
      <c r="F192" s="43"/>
      <c r="G192" s="43"/>
      <c r="H192" s="43"/>
      <c r="I192" s="43"/>
      <c r="J192" s="43"/>
      <c r="K192" s="43"/>
      <c r="L192" s="28"/>
      <c r="M192" s="245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</row>
  </sheetData>
  <sheetProtection algorithmName="SHA-512" hashValue="GbR+uQU7gV8bITQz+kXYWdddKZHjAxGgYypOHZixXoWWt7jNh871KRbN2RuHDTj8Vwebvzmol5M9BXi2YU6IEg==" saltValue="ig3329OhuNYOB7cergZcU4rvlXlC+aY4rRgLcG06VKjh/NpMf51u4xvIlSk0hLf2CpiZs0NSxNkWiOZlnJVgfQ==" spinCount="100000" sheet="1" objects="1" scenarios="1" formatColumns="0" formatRows="0" autoFilter="0"/>
  <autoFilter ref="C134:K191" xr:uid="{00000000-0009-0000-0000-000003000000}"/>
  <mergeCells count="17">
    <mergeCell ref="E11:H11"/>
    <mergeCell ref="E20:H20"/>
    <mergeCell ref="E29:H29"/>
    <mergeCell ref="E127:H127"/>
    <mergeCell ref="L2:V2"/>
    <mergeCell ref="D109:F109"/>
    <mergeCell ref="D110:F110"/>
    <mergeCell ref="D111:F111"/>
    <mergeCell ref="E123:H123"/>
    <mergeCell ref="E125:H125"/>
    <mergeCell ref="E85:H85"/>
    <mergeCell ref="E87:H87"/>
    <mergeCell ref="E89:H89"/>
    <mergeCell ref="D107:F107"/>
    <mergeCell ref="D108:F108"/>
    <mergeCell ref="E7:H7"/>
    <mergeCell ref="E9:H9"/>
  </mergeCells>
  <dataValidations count="2">
    <dataValidation type="list" allowBlank="1" showInputMessage="1" showErrorMessage="1" error="Povolené sú hodnoty K, M." sqref="D172:D192" xr:uid="{00000000-0002-0000-0300-000000000000}">
      <formula1>"K, M"</formula1>
    </dataValidation>
    <dataValidation type="list" allowBlank="1" showInputMessage="1" showErrorMessage="1" error="Povolené sú hodnoty základná, znížená, nulová." sqref="N172:N192" xr:uid="{00000000-0002-0000-03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84"/>
  <sheetViews>
    <sheetView showGridLines="0" topLeftCell="A171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4" t="s">
        <v>100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7"/>
      <c r="AT3" s="14" t="s">
        <v>77</v>
      </c>
    </row>
    <row r="4" spans="1:46" s="1" customFormat="1" ht="24.95" customHeight="1">
      <c r="B4" s="17"/>
      <c r="D4" s="106" t="s">
        <v>138</v>
      </c>
      <c r="L4" s="17"/>
      <c r="M4" s="107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4" t="s">
        <v>15</v>
      </c>
      <c r="L6" s="17"/>
    </row>
    <row r="7" spans="1:46" s="1" customFormat="1" ht="16.5" customHeight="1">
      <c r="B7" s="17"/>
      <c r="E7" s="304" t="str">
        <f>'Rekapitulácia stavby'!K6</f>
        <v>Park Dunajská - Bratislava ( rev. 1 )</v>
      </c>
      <c r="F7" s="305"/>
      <c r="G7" s="305"/>
      <c r="H7" s="305"/>
      <c r="L7" s="17"/>
    </row>
    <row r="8" spans="1:46" s="1" customFormat="1" ht="12" customHeight="1">
      <c r="B8" s="17"/>
      <c r="D8" s="244" t="s">
        <v>139</v>
      </c>
      <c r="L8" s="17"/>
    </row>
    <row r="9" spans="1:46" s="2" customFormat="1" ht="16.5" customHeight="1">
      <c r="A9" s="245"/>
      <c r="B9" s="28"/>
      <c r="C9" s="245"/>
      <c r="D9" s="245"/>
      <c r="E9" s="304" t="s">
        <v>140</v>
      </c>
      <c r="F9" s="306"/>
      <c r="G9" s="306"/>
      <c r="H9" s="306"/>
      <c r="I9" s="245"/>
      <c r="J9" s="245"/>
      <c r="K9" s="245"/>
      <c r="L9" s="39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</row>
    <row r="10" spans="1:46" s="2" customFormat="1" ht="12" customHeight="1">
      <c r="A10" s="245"/>
      <c r="B10" s="28"/>
      <c r="C10" s="245"/>
      <c r="D10" s="244" t="s">
        <v>141</v>
      </c>
      <c r="E10" s="245"/>
      <c r="F10" s="245"/>
      <c r="G10" s="245"/>
      <c r="H10" s="245"/>
      <c r="I10" s="245"/>
      <c r="J10" s="245"/>
      <c r="K10" s="245"/>
      <c r="L10" s="39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</row>
    <row r="11" spans="1:46" s="2" customFormat="1" ht="16.5" customHeight="1">
      <c r="A11" s="245"/>
      <c r="B11" s="28"/>
      <c r="C11" s="245"/>
      <c r="D11" s="245"/>
      <c r="E11" s="307" t="s">
        <v>499</v>
      </c>
      <c r="F11" s="306"/>
      <c r="G11" s="306"/>
      <c r="H11" s="306"/>
      <c r="I11" s="245"/>
      <c r="J11" s="245"/>
      <c r="K11" s="245"/>
      <c r="L11" s="39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</row>
    <row r="12" spans="1:46" s="2" customFormat="1">
      <c r="A12" s="245"/>
      <c r="B12" s="28"/>
      <c r="C12" s="245"/>
      <c r="D12" s="245"/>
      <c r="E12" s="245"/>
      <c r="F12" s="245"/>
      <c r="G12" s="245"/>
      <c r="H12" s="245"/>
      <c r="I12" s="245"/>
      <c r="J12" s="245"/>
      <c r="K12" s="245"/>
      <c r="L12" s="39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</row>
    <row r="13" spans="1:46" s="2" customFormat="1" ht="12" customHeight="1">
      <c r="A13" s="245"/>
      <c r="B13" s="28"/>
      <c r="C13" s="245"/>
      <c r="D13" s="244" t="s">
        <v>17</v>
      </c>
      <c r="E13" s="245"/>
      <c r="F13" s="247" t="s">
        <v>1</v>
      </c>
      <c r="G13" s="245"/>
      <c r="H13" s="245"/>
      <c r="I13" s="244" t="s">
        <v>18</v>
      </c>
      <c r="J13" s="247" t="s">
        <v>1</v>
      </c>
      <c r="K13" s="245"/>
      <c r="L13" s="39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</row>
    <row r="14" spans="1:46" s="2" customFormat="1" ht="12" customHeight="1">
      <c r="A14" s="245"/>
      <c r="B14" s="28"/>
      <c r="C14" s="245"/>
      <c r="D14" s="244" t="s">
        <v>19</v>
      </c>
      <c r="E14" s="245"/>
      <c r="F14" s="247" t="s">
        <v>20</v>
      </c>
      <c r="G14" s="245"/>
      <c r="H14" s="245"/>
      <c r="I14" s="244" t="s">
        <v>21</v>
      </c>
      <c r="J14" s="108" t="str">
        <f>'Rekapitulácia stavby'!AN8</f>
        <v>8. 11. 2020</v>
      </c>
      <c r="K14" s="245"/>
      <c r="L14" s="39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</row>
    <row r="15" spans="1:46" s="2" customFormat="1" ht="10.9" customHeight="1">
      <c r="A15" s="245"/>
      <c r="B15" s="28"/>
      <c r="C15" s="245"/>
      <c r="D15" s="245"/>
      <c r="E15" s="245"/>
      <c r="F15" s="245"/>
      <c r="G15" s="245"/>
      <c r="H15" s="245"/>
      <c r="I15" s="245"/>
      <c r="J15" s="245"/>
      <c r="K15" s="245"/>
      <c r="L15" s="39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</row>
    <row r="16" spans="1:46" s="2" customFormat="1" ht="12" customHeight="1">
      <c r="A16" s="245"/>
      <c r="B16" s="28"/>
      <c r="C16" s="245"/>
      <c r="D16" s="244" t="s">
        <v>23</v>
      </c>
      <c r="E16" s="245"/>
      <c r="F16" s="245"/>
      <c r="G16" s="245"/>
      <c r="H16" s="245"/>
      <c r="I16" s="244" t="s">
        <v>24</v>
      </c>
      <c r="J16" s="247" t="s">
        <v>1</v>
      </c>
      <c r="K16" s="245"/>
      <c r="L16" s="39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</row>
    <row r="17" spans="1:31" s="2" customFormat="1" ht="18" customHeight="1">
      <c r="A17" s="245"/>
      <c r="B17" s="28"/>
      <c r="C17" s="245"/>
      <c r="D17" s="245"/>
      <c r="E17" s="247" t="s">
        <v>25</v>
      </c>
      <c r="F17" s="245"/>
      <c r="G17" s="245"/>
      <c r="H17" s="245"/>
      <c r="I17" s="244" t="s">
        <v>26</v>
      </c>
      <c r="J17" s="247" t="s">
        <v>1</v>
      </c>
      <c r="K17" s="245"/>
      <c r="L17" s="39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1" s="2" customFormat="1" ht="6.95" customHeight="1">
      <c r="A18" s="245"/>
      <c r="B18" s="28"/>
      <c r="C18" s="245"/>
      <c r="D18" s="245"/>
      <c r="E18" s="245"/>
      <c r="F18" s="245"/>
      <c r="G18" s="245"/>
      <c r="H18" s="245"/>
      <c r="I18" s="245"/>
      <c r="J18" s="245"/>
      <c r="K18" s="245"/>
      <c r="L18" s="39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</row>
    <row r="19" spans="1:31" s="2" customFormat="1" ht="12" customHeight="1">
      <c r="A19" s="245"/>
      <c r="B19" s="28"/>
      <c r="C19" s="245"/>
      <c r="D19" s="244" t="s">
        <v>27</v>
      </c>
      <c r="E19" s="245"/>
      <c r="F19" s="245"/>
      <c r="G19" s="245"/>
      <c r="H19" s="245"/>
      <c r="I19" s="244" t="s">
        <v>24</v>
      </c>
      <c r="J19" s="246" t="str">
        <f>'Rekapitulácia stavby'!AN13</f>
        <v>Vyplň údaj</v>
      </c>
      <c r="K19" s="245"/>
      <c r="L19" s="39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</row>
    <row r="20" spans="1:31" s="2" customFormat="1" ht="18" customHeight="1">
      <c r="A20" s="245"/>
      <c r="B20" s="28"/>
      <c r="C20" s="245"/>
      <c r="D20" s="245"/>
      <c r="E20" s="298" t="str">
        <f>'Rekapitulácia stavby'!E14</f>
        <v>Vyplň údaj</v>
      </c>
      <c r="F20" s="299"/>
      <c r="G20" s="299"/>
      <c r="H20" s="299"/>
      <c r="I20" s="244" t="s">
        <v>26</v>
      </c>
      <c r="J20" s="246" t="str">
        <f>'Rekapitulácia stavby'!AN14</f>
        <v>Vyplň údaj</v>
      </c>
      <c r="K20" s="245"/>
      <c r="L20" s="39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</row>
    <row r="21" spans="1:31" s="2" customFormat="1" ht="6.95" customHeight="1">
      <c r="A21" s="245"/>
      <c r="B21" s="28"/>
      <c r="C21" s="245"/>
      <c r="D21" s="245"/>
      <c r="E21" s="245"/>
      <c r="F21" s="245"/>
      <c r="G21" s="245"/>
      <c r="H21" s="245"/>
      <c r="I21" s="245"/>
      <c r="J21" s="245"/>
      <c r="K21" s="245"/>
      <c r="L21" s="39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</row>
    <row r="22" spans="1:31" s="2" customFormat="1" ht="12" customHeight="1">
      <c r="A22" s="245"/>
      <c r="B22" s="28"/>
      <c r="C22" s="245"/>
      <c r="D22" s="244" t="s">
        <v>29</v>
      </c>
      <c r="E22" s="245"/>
      <c r="F22" s="245"/>
      <c r="G22" s="245"/>
      <c r="H22" s="245"/>
      <c r="I22" s="244" t="s">
        <v>24</v>
      </c>
      <c r="J22" s="247" t="s">
        <v>1</v>
      </c>
      <c r="K22" s="245"/>
      <c r="L22" s="39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</row>
    <row r="23" spans="1:31" s="2" customFormat="1" ht="18" customHeight="1">
      <c r="A23" s="245"/>
      <c r="B23" s="28"/>
      <c r="C23" s="245"/>
      <c r="D23" s="245"/>
      <c r="E23" s="247" t="s">
        <v>30</v>
      </c>
      <c r="F23" s="245"/>
      <c r="G23" s="245"/>
      <c r="H23" s="245"/>
      <c r="I23" s="244" t="s">
        <v>26</v>
      </c>
      <c r="J23" s="247" t="s">
        <v>1</v>
      </c>
      <c r="K23" s="245"/>
      <c r="L23" s="39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</row>
    <row r="24" spans="1:31" s="2" customFormat="1" ht="6.95" customHeight="1">
      <c r="A24" s="245"/>
      <c r="B24" s="28"/>
      <c r="C24" s="245"/>
      <c r="D24" s="245"/>
      <c r="E24" s="245"/>
      <c r="F24" s="245"/>
      <c r="G24" s="245"/>
      <c r="H24" s="245"/>
      <c r="I24" s="245"/>
      <c r="J24" s="245"/>
      <c r="K24" s="245"/>
      <c r="L24" s="39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</row>
    <row r="25" spans="1:31" s="2" customFormat="1" ht="12" customHeight="1">
      <c r="A25" s="245"/>
      <c r="B25" s="28"/>
      <c r="C25" s="245"/>
      <c r="D25" s="244" t="s">
        <v>32</v>
      </c>
      <c r="E25" s="245"/>
      <c r="F25" s="245"/>
      <c r="G25" s="245"/>
      <c r="H25" s="245"/>
      <c r="I25" s="244" t="s">
        <v>24</v>
      </c>
      <c r="J25" s="247" t="s">
        <v>1</v>
      </c>
      <c r="K25" s="245"/>
      <c r="L25" s="39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</row>
    <row r="26" spans="1:31" s="2" customFormat="1" ht="18" customHeight="1">
      <c r="A26" s="245"/>
      <c r="B26" s="28"/>
      <c r="C26" s="245"/>
      <c r="D26" s="245"/>
      <c r="E26" s="247" t="s">
        <v>33</v>
      </c>
      <c r="F26" s="245"/>
      <c r="G26" s="245"/>
      <c r="H26" s="245"/>
      <c r="I26" s="244" t="s">
        <v>26</v>
      </c>
      <c r="J26" s="247" t="s">
        <v>1</v>
      </c>
      <c r="K26" s="245"/>
      <c r="L26" s="39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</row>
    <row r="27" spans="1:31" s="2" customFormat="1" ht="6.95" customHeight="1">
      <c r="A27" s="245"/>
      <c r="B27" s="28"/>
      <c r="C27" s="245"/>
      <c r="D27" s="245"/>
      <c r="E27" s="245"/>
      <c r="F27" s="245"/>
      <c r="G27" s="245"/>
      <c r="H27" s="245"/>
      <c r="I27" s="245"/>
      <c r="J27" s="245"/>
      <c r="K27" s="245"/>
      <c r="L27" s="39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</row>
    <row r="28" spans="1:31" s="2" customFormat="1" ht="12" customHeight="1">
      <c r="A28" s="245"/>
      <c r="B28" s="28"/>
      <c r="C28" s="245"/>
      <c r="D28" s="244" t="s">
        <v>34</v>
      </c>
      <c r="E28" s="245"/>
      <c r="F28" s="245"/>
      <c r="G28" s="245"/>
      <c r="H28" s="245"/>
      <c r="I28" s="245"/>
      <c r="J28" s="245"/>
      <c r="K28" s="245"/>
      <c r="L28" s="39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</row>
    <row r="29" spans="1:31" s="8" customFormat="1" ht="16.5" customHeight="1">
      <c r="A29" s="109"/>
      <c r="B29" s="110"/>
      <c r="C29" s="109"/>
      <c r="D29" s="109"/>
      <c r="E29" s="300" t="s">
        <v>1</v>
      </c>
      <c r="F29" s="300"/>
      <c r="G29" s="300"/>
      <c r="H29" s="300"/>
      <c r="I29" s="109"/>
      <c r="J29" s="109"/>
      <c r="K29" s="109"/>
      <c r="L29" s="111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</row>
    <row r="30" spans="1:31" s="2" customFormat="1" ht="6.95" customHeight="1">
      <c r="A30" s="245"/>
      <c r="B30" s="28"/>
      <c r="C30" s="245"/>
      <c r="D30" s="245"/>
      <c r="E30" s="245"/>
      <c r="F30" s="245"/>
      <c r="G30" s="245"/>
      <c r="H30" s="245"/>
      <c r="I30" s="245"/>
      <c r="J30" s="245"/>
      <c r="K30" s="245"/>
      <c r="L30" s="39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</row>
    <row r="31" spans="1:31" s="2" customFormat="1" ht="6.95" customHeight="1">
      <c r="A31" s="245"/>
      <c r="B31" s="28"/>
      <c r="C31" s="245"/>
      <c r="D31" s="112"/>
      <c r="E31" s="112"/>
      <c r="F31" s="112"/>
      <c r="G31" s="112"/>
      <c r="H31" s="112"/>
      <c r="I31" s="112"/>
      <c r="J31" s="112"/>
      <c r="K31" s="112"/>
      <c r="L31" s="39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</row>
    <row r="32" spans="1:31" s="2" customFormat="1" ht="14.45" customHeight="1">
      <c r="A32" s="245"/>
      <c r="B32" s="28"/>
      <c r="C32" s="245"/>
      <c r="D32" s="247" t="s">
        <v>143</v>
      </c>
      <c r="E32" s="245"/>
      <c r="F32" s="245"/>
      <c r="G32" s="245"/>
      <c r="H32" s="245"/>
      <c r="I32" s="245"/>
      <c r="J32" s="113">
        <f>J98</f>
        <v>0</v>
      </c>
      <c r="K32" s="245"/>
      <c r="L32" s="39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</row>
    <row r="33" spans="1:31" s="2" customFormat="1" ht="14.45" customHeight="1">
      <c r="A33" s="245"/>
      <c r="B33" s="28"/>
      <c r="C33" s="245"/>
      <c r="D33" s="114" t="s">
        <v>132</v>
      </c>
      <c r="E33" s="245"/>
      <c r="F33" s="245"/>
      <c r="G33" s="245"/>
      <c r="H33" s="245"/>
      <c r="I33" s="245"/>
      <c r="J33" s="113">
        <f>J108</f>
        <v>0</v>
      </c>
      <c r="K33" s="245"/>
      <c r="L33" s="39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</row>
    <row r="34" spans="1:31" s="2" customFormat="1" ht="25.35" customHeight="1">
      <c r="A34" s="245"/>
      <c r="B34" s="28"/>
      <c r="C34" s="245"/>
      <c r="D34" s="115" t="s">
        <v>37</v>
      </c>
      <c r="E34" s="245"/>
      <c r="F34" s="245"/>
      <c r="G34" s="245"/>
      <c r="H34" s="245"/>
      <c r="I34" s="245"/>
      <c r="J34" s="116">
        <f>ROUND(J32 + J33, 2)</f>
        <v>0</v>
      </c>
      <c r="K34" s="245"/>
      <c r="L34" s="39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</row>
    <row r="35" spans="1:31" s="2" customFormat="1" ht="6.95" customHeight="1">
      <c r="A35" s="245"/>
      <c r="B35" s="28"/>
      <c r="C35" s="245"/>
      <c r="D35" s="112"/>
      <c r="E35" s="112"/>
      <c r="F35" s="112"/>
      <c r="G35" s="112"/>
      <c r="H35" s="112"/>
      <c r="I35" s="112"/>
      <c r="J35" s="112"/>
      <c r="K35" s="112"/>
      <c r="L35" s="39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</row>
    <row r="36" spans="1:31" s="2" customFormat="1" ht="14.45" customHeight="1">
      <c r="A36" s="245"/>
      <c r="B36" s="28"/>
      <c r="C36" s="245"/>
      <c r="D36" s="245"/>
      <c r="E36" s="245"/>
      <c r="F36" s="117" t="s">
        <v>39</v>
      </c>
      <c r="G36" s="245"/>
      <c r="H36" s="245"/>
      <c r="I36" s="117" t="s">
        <v>38</v>
      </c>
      <c r="J36" s="117" t="s">
        <v>40</v>
      </c>
      <c r="K36" s="245"/>
      <c r="L36" s="39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</row>
    <row r="37" spans="1:31" s="2" customFormat="1" ht="14.45" customHeight="1">
      <c r="A37" s="245"/>
      <c r="B37" s="28"/>
      <c r="C37" s="245"/>
      <c r="D37" s="118" t="s">
        <v>41</v>
      </c>
      <c r="E37" s="244" t="s">
        <v>42</v>
      </c>
      <c r="F37" s="119">
        <f>ROUND((ROUND((SUM(BE108:BE115) + SUM(BE137:BE162)),  2) + SUM(BE164:BE183)), 2)</f>
        <v>0</v>
      </c>
      <c r="G37" s="245"/>
      <c r="H37" s="245"/>
      <c r="I37" s="120">
        <v>0.2</v>
      </c>
      <c r="J37" s="119">
        <f>ROUND((ROUND(((SUM(BE108:BE115) + SUM(BE137:BE162))*I37),  2) + (SUM(BE164:BE183)*I37)), 2)</f>
        <v>0</v>
      </c>
      <c r="K37" s="245"/>
      <c r="L37" s="39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</row>
    <row r="38" spans="1:31" s="2" customFormat="1" ht="14.45" customHeight="1">
      <c r="A38" s="245"/>
      <c r="B38" s="28"/>
      <c r="C38" s="245"/>
      <c r="D38" s="245"/>
      <c r="E38" s="244" t="s">
        <v>43</v>
      </c>
      <c r="F38" s="119">
        <f>ROUND((ROUND((SUM(BF108:BF115) + SUM(BF137:BF162)),  2) + SUM(BF164:BF183)), 2)</f>
        <v>0</v>
      </c>
      <c r="G38" s="245"/>
      <c r="H38" s="245"/>
      <c r="I38" s="120">
        <v>0.2</v>
      </c>
      <c r="J38" s="119">
        <f>ROUND((ROUND(((SUM(BF108:BF115) + SUM(BF137:BF162))*I38),  2) + (SUM(BF164:BF183)*I38)), 2)</f>
        <v>0</v>
      </c>
      <c r="K38" s="245"/>
      <c r="L38" s="39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</row>
    <row r="39" spans="1:31" s="2" customFormat="1" ht="14.45" hidden="1" customHeight="1">
      <c r="A39" s="245"/>
      <c r="B39" s="28"/>
      <c r="C39" s="245"/>
      <c r="D39" s="245"/>
      <c r="E39" s="244" t="s">
        <v>44</v>
      </c>
      <c r="F39" s="119">
        <f>ROUND((ROUND((SUM(BG108:BG115) + SUM(BG137:BG162)),  2) + SUM(BG164:BG183)), 2)</f>
        <v>0</v>
      </c>
      <c r="G39" s="245"/>
      <c r="H39" s="245"/>
      <c r="I39" s="120">
        <v>0.2</v>
      </c>
      <c r="J39" s="119">
        <f>0</f>
        <v>0</v>
      </c>
      <c r="K39" s="245"/>
      <c r="L39" s="39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</row>
    <row r="40" spans="1:31" s="2" customFormat="1" ht="14.45" hidden="1" customHeight="1">
      <c r="A40" s="245"/>
      <c r="B40" s="28"/>
      <c r="C40" s="245"/>
      <c r="D40" s="245"/>
      <c r="E40" s="244" t="s">
        <v>45</v>
      </c>
      <c r="F40" s="119">
        <f>ROUND((ROUND((SUM(BH108:BH115) + SUM(BH137:BH162)),  2) + SUM(BH164:BH183)), 2)</f>
        <v>0</v>
      </c>
      <c r="G40" s="245"/>
      <c r="H40" s="245"/>
      <c r="I40" s="120">
        <v>0.2</v>
      </c>
      <c r="J40" s="119">
        <f>0</f>
        <v>0</v>
      </c>
      <c r="K40" s="245"/>
      <c r="L40" s="39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</row>
    <row r="41" spans="1:31" s="2" customFormat="1" ht="14.45" hidden="1" customHeight="1">
      <c r="A41" s="245"/>
      <c r="B41" s="28"/>
      <c r="C41" s="245"/>
      <c r="D41" s="245"/>
      <c r="E41" s="244" t="s">
        <v>46</v>
      </c>
      <c r="F41" s="119">
        <f>ROUND((ROUND((SUM(BI108:BI115) + SUM(BI137:BI162)),  2) + SUM(BI164:BI183)), 2)</f>
        <v>0</v>
      </c>
      <c r="G41" s="245"/>
      <c r="H41" s="245"/>
      <c r="I41" s="120">
        <v>0</v>
      </c>
      <c r="J41" s="119">
        <f>0</f>
        <v>0</v>
      </c>
      <c r="K41" s="245"/>
      <c r="L41" s="39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</row>
    <row r="42" spans="1:31" s="2" customFormat="1" ht="6.95" customHeight="1">
      <c r="A42" s="245"/>
      <c r="B42" s="28"/>
      <c r="C42" s="245"/>
      <c r="D42" s="245"/>
      <c r="E42" s="245"/>
      <c r="F42" s="245"/>
      <c r="G42" s="245"/>
      <c r="H42" s="245"/>
      <c r="I42" s="245"/>
      <c r="J42" s="245"/>
      <c r="K42" s="245"/>
      <c r="L42" s="39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</row>
    <row r="43" spans="1:31" s="2" customFormat="1" ht="25.35" customHeight="1">
      <c r="A43" s="245"/>
      <c r="B43" s="28"/>
      <c r="C43" s="121"/>
      <c r="D43" s="122" t="s">
        <v>47</v>
      </c>
      <c r="E43" s="123"/>
      <c r="F43" s="123"/>
      <c r="G43" s="124" t="s">
        <v>48</v>
      </c>
      <c r="H43" s="125" t="s">
        <v>49</v>
      </c>
      <c r="I43" s="123"/>
      <c r="J43" s="126">
        <f>SUM(J34:J41)</f>
        <v>0</v>
      </c>
      <c r="K43" s="127"/>
      <c r="L43" s="39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</row>
    <row r="44" spans="1:31" s="2" customFormat="1" ht="14.45" customHeight="1">
      <c r="A44" s="245"/>
      <c r="B44" s="28"/>
      <c r="C44" s="245"/>
      <c r="D44" s="245"/>
      <c r="E44" s="245"/>
      <c r="F44" s="245"/>
      <c r="G44" s="245"/>
      <c r="H44" s="245"/>
      <c r="I44" s="245"/>
      <c r="J44" s="245"/>
      <c r="K44" s="245"/>
      <c r="L44" s="39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128" t="s">
        <v>50</v>
      </c>
      <c r="E50" s="129"/>
      <c r="F50" s="129"/>
      <c r="G50" s="128" t="s">
        <v>51</v>
      </c>
      <c r="H50" s="129"/>
      <c r="I50" s="129"/>
      <c r="J50" s="129"/>
      <c r="K50" s="129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45"/>
      <c r="B61" s="28"/>
      <c r="C61" s="245"/>
      <c r="D61" s="130" t="s">
        <v>52</v>
      </c>
      <c r="E61" s="131"/>
      <c r="F61" s="132" t="s">
        <v>53</v>
      </c>
      <c r="G61" s="130" t="s">
        <v>52</v>
      </c>
      <c r="H61" s="131"/>
      <c r="I61" s="131"/>
      <c r="J61" s="133" t="s">
        <v>53</v>
      </c>
      <c r="K61" s="131"/>
      <c r="L61" s="39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45"/>
      <c r="B65" s="28"/>
      <c r="C65" s="245"/>
      <c r="D65" s="128" t="s">
        <v>54</v>
      </c>
      <c r="E65" s="134"/>
      <c r="F65" s="134"/>
      <c r="G65" s="128" t="s">
        <v>55</v>
      </c>
      <c r="H65" s="134"/>
      <c r="I65" s="134"/>
      <c r="J65" s="134"/>
      <c r="K65" s="134"/>
      <c r="L65" s="39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45"/>
      <c r="B76" s="28"/>
      <c r="C76" s="245"/>
      <c r="D76" s="130" t="s">
        <v>52</v>
      </c>
      <c r="E76" s="131"/>
      <c r="F76" s="132" t="s">
        <v>53</v>
      </c>
      <c r="G76" s="130" t="s">
        <v>52</v>
      </c>
      <c r="H76" s="131"/>
      <c r="I76" s="131"/>
      <c r="J76" s="133" t="s">
        <v>53</v>
      </c>
      <c r="K76" s="131"/>
      <c r="L76" s="39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</row>
    <row r="77" spans="1:31" s="2" customFormat="1" ht="14.45" customHeight="1">
      <c r="A77" s="245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39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</row>
    <row r="81" spans="1:31" s="2" customFormat="1" ht="6.95" customHeight="1">
      <c r="A81" s="245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39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</row>
    <row r="82" spans="1:31" s="2" customFormat="1" ht="24.95" customHeight="1">
      <c r="A82" s="245"/>
      <c r="B82" s="27"/>
      <c r="C82" s="20" t="s">
        <v>144</v>
      </c>
      <c r="D82" s="242"/>
      <c r="E82" s="242"/>
      <c r="F82" s="242"/>
      <c r="G82" s="242"/>
      <c r="H82" s="242"/>
      <c r="I82" s="242"/>
      <c r="J82" s="242"/>
      <c r="K82" s="242"/>
      <c r="L82" s="39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</row>
    <row r="83" spans="1:31" s="2" customFormat="1" ht="6.95" customHeight="1">
      <c r="A83" s="245"/>
      <c r="B83" s="27"/>
      <c r="C83" s="242"/>
      <c r="D83" s="242"/>
      <c r="E83" s="242"/>
      <c r="F83" s="242"/>
      <c r="G83" s="242"/>
      <c r="H83" s="242"/>
      <c r="I83" s="242"/>
      <c r="J83" s="242"/>
      <c r="K83" s="242"/>
      <c r="L83" s="39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</row>
    <row r="84" spans="1:31" s="2" customFormat="1" ht="12" customHeight="1">
      <c r="A84" s="245"/>
      <c r="B84" s="27"/>
      <c r="C84" s="243" t="s">
        <v>15</v>
      </c>
      <c r="D84" s="242"/>
      <c r="E84" s="242"/>
      <c r="F84" s="242"/>
      <c r="G84" s="242"/>
      <c r="H84" s="242"/>
      <c r="I84" s="242"/>
      <c r="J84" s="242"/>
      <c r="K84" s="242"/>
      <c r="L84" s="39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</row>
    <row r="85" spans="1:31" s="2" customFormat="1" ht="16.5" customHeight="1">
      <c r="A85" s="245"/>
      <c r="B85" s="27"/>
      <c r="C85" s="242"/>
      <c r="D85" s="242"/>
      <c r="E85" s="302" t="str">
        <f>E7</f>
        <v>Park Dunajská - Bratislava ( rev. 1 )</v>
      </c>
      <c r="F85" s="303"/>
      <c r="G85" s="303"/>
      <c r="H85" s="303"/>
      <c r="I85" s="242"/>
      <c r="J85" s="242"/>
      <c r="K85" s="242"/>
      <c r="L85" s="39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</row>
    <row r="86" spans="1:31" s="1" customFormat="1" ht="12" customHeight="1">
      <c r="B86" s="18"/>
      <c r="C86" s="243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245"/>
      <c r="B87" s="27"/>
      <c r="C87" s="242"/>
      <c r="D87" s="242"/>
      <c r="E87" s="302" t="s">
        <v>140</v>
      </c>
      <c r="F87" s="301"/>
      <c r="G87" s="301"/>
      <c r="H87" s="301"/>
      <c r="I87" s="242"/>
      <c r="J87" s="242"/>
      <c r="K87" s="242"/>
      <c r="L87" s="39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</row>
    <row r="88" spans="1:31" s="2" customFormat="1" ht="12" customHeight="1">
      <c r="A88" s="245"/>
      <c r="B88" s="27"/>
      <c r="C88" s="243" t="s">
        <v>141</v>
      </c>
      <c r="D88" s="242"/>
      <c r="E88" s="242"/>
      <c r="F88" s="242"/>
      <c r="G88" s="242"/>
      <c r="H88" s="242"/>
      <c r="I88" s="242"/>
      <c r="J88" s="242"/>
      <c r="K88" s="242"/>
      <c r="L88" s="39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</row>
    <row r="89" spans="1:31" s="2" customFormat="1" ht="16.5" customHeight="1">
      <c r="A89" s="245"/>
      <c r="B89" s="27"/>
      <c r="C89" s="242"/>
      <c r="D89" s="242"/>
      <c r="E89" s="279" t="str">
        <f>E11</f>
        <v>SO-04 - Mobiliár a herné prvky</v>
      </c>
      <c r="F89" s="301"/>
      <c r="G89" s="301"/>
      <c r="H89" s="301"/>
      <c r="I89" s="242"/>
      <c r="J89" s="242"/>
      <c r="K89" s="242"/>
      <c r="L89" s="39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</row>
    <row r="90" spans="1:31" s="2" customFormat="1" ht="6.95" customHeight="1">
      <c r="A90" s="245"/>
      <c r="B90" s="27"/>
      <c r="C90" s="242"/>
      <c r="D90" s="242"/>
      <c r="E90" s="242"/>
      <c r="F90" s="242"/>
      <c r="G90" s="242"/>
      <c r="H90" s="242"/>
      <c r="I90" s="242"/>
      <c r="J90" s="242"/>
      <c r="K90" s="242"/>
      <c r="L90" s="39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</row>
    <row r="91" spans="1:31" s="2" customFormat="1" ht="12" customHeight="1">
      <c r="A91" s="245"/>
      <c r="B91" s="27"/>
      <c r="C91" s="243" t="s">
        <v>19</v>
      </c>
      <c r="D91" s="242"/>
      <c r="E91" s="242"/>
      <c r="F91" s="237" t="str">
        <f>F14</f>
        <v>k. ú. Staré Mesto, 8667/2</v>
      </c>
      <c r="G91" s="242"/>
      <c r="H91" s="242"/>
      <c r="I91" s="243" t="s">
        <v>21</v>
      </c>
      <c r="J91" s="235" t="str">
        <f>IF(J14="","",J14)</f>
        <v>8. 11. 2020</v>
      </c>
      <c r="K91" s="242"/>
      <c r="L91" s="39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</row>
    <row r="92" spans="1:31" s="2" customFormat="1" ht="6.95" customHeight="1">
      <c r="A92" s="245"/>
      <c r="B92" s="27"/>
      <c r="C92" s="242"/>
      <c r="D92" s="242"/>
      <c r="E92" s="242"/>
      <c r="F92" s="242"/>
      <c r="G92" s="242"/>
      <c r="H92" s="242"/>
      <c r="I92" s="242"/>
      <c r="J92" s="242"/>
      <c r="K92" s="242"/>
      <c r="L92" s="39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</row>
    <row r="93" spans="1:31" s="2" customFormat="1" ht="40.15" customHeight="1">
      <c r="A93" s="245"/>
      <c r="B93" s="27"/>
      <c r="C93" s="243" t="s">
        <v>23</v>
      </c>
      <c r="D93" s="242"/>
      <c r="E93" s="242"/>
      <c r="F93" s="237" t="str">
        <f>E17</f>
        <v>Hlavné mesto Slovenskej republiky Bratislava</v>
      </c>
      <c r="G93" s="242"/>
      <c r="H93" s="242"/>
      <c r="I93" s="243" t="s">
        <v>29</v>
      </c>
      <c r="J93" s="239" t="str">
        <f>E23</f>
        <v>Guldan Architects - Ing. Eugen Guldan, PhD.</v>
      </c>
      <c r="K93" s="242"/>
      <c r="L93" s="39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</row>
    <row r="94" spans="1:31" s="2" customFormat="1" ht="15.2" customHeight="1">
      <c r="A94" s="245"/>
      <c r="B94" s="27"/>
      <c r="C94" s="243" t="s">
        <v>27</v>
      </c>
      <c r="D94" s="242"/>
      <c r="E94" s="242"/>
      <c r="F94" s="237" t="str">
        <f>IF(E20="","",E20)</f>
        <v>Vyplň údaj</v>
      </c>
      <c r="G94" s="242"/>
      <c r="H94" s="242"/>
      <c r="I94" s="243" t="s">
        <v>32</v>
      </c>
      <c r="J94" s="239" t="str">
        <f>E26</f>
        <v>Ing. Hornok</v>
      </c>
      <c r="K94" s="242"/>
      <c r="L94" s="39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</row>
    <row r="95" spans="1:31" s="2" customFormat="1" ht="10.35" customHeight="1">
      <c r="A95" s="245"/>
      <c r="B95" s="27"/>
      <c r="C95" s="242"/>
      <c r="D95" s="242"/>
      <c r="E95" s="242"/>
      <c r="F95" s="242"/>
      <c r="G95" s="242"/>
      <c r="H95" s="242"/>
      <c r="I95" s="242"/>
      <c r="J95" s="242"/>
      <c r="K95" s="242"/>
      <c r="L95" s="39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</row>
    <row r="96" spans="1:31" s="2" customFormat="1" ht="29.25" customHeight="1">
      <c r="A96" s="245"/>
      <c r="B96" s="27"/>
      <c r="C96" s="139" t="s">
        <v>145</v>
      </c>
      <c r="D96" s="103"/>
      <c r="E96" s="103"/>
      <c r="F96" s="103"/>
      <c r="G96" s="103"/>
      <c r="H96" s="103"/>
      <c r="I96" s="103"/>
      <c r="J96" s="140" t="s">
        <v>146</v>
      </c>
      <c r="K96" s="103"/>
      <c r="L96" s="39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</row>
    <row r="97" spans="1:65" s="2" customFormat="1" ht="10.35" customHeight="1">
      <c r="A97" s="245"/>
      <c r="B97" s="27"/>
      <c r="C97" s="242"/>
      <c r="D97" s="242"/>
      <c r="E97" s="242"/>
      <c r="F97" s="242"/>
      <c r="G97" s="242"/>
      <c r="H97" s="242"/>
      <c r="I97" s="242"/>
      <c r="J97" s="242"/>
      <c r="K97" s="242"/>
      <c r="L97" s="39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</row>
    <row r="98" spans="1:65" s="2" customFormat="1" ht="22.9" customHeight="1">
      <c r="A98" s="245"/>
      <c r="B98" s="27"/>
      <c r="C98" s="141" t="s">
        <v>147</v>
      </c>
      <c r="D98" s="242"/>
      <c r="E98" s="242"/>
      <c r="F98" s="242"/>
      <c r="G98" s="242"/>
      <c r="H98" s="242"/>
      <c r="I98" s="242"/>
      <c r="J98" s="230">
        <f>J137</f>
        <v>0</v>
      </c>
      <c r="K98" s="242"/>
      <c r="L98" s="39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U98" s="14" t="s">
        <v>148</v>
      </c>
    </row>
    <row r="99" spans="1:65" s="9" customFormat="1" ht="24.95" customHeight="1">
      <c r="B99" s="142"/>
      <c r="C99" s="143"/>
      <c r="D99" s="144" t="s">
        <v>149</v>
      </c>
      <c r="E99" s="145"/>
      <c r="F99" s="145"/>
      <c r="G99" s="145"/>
      <c r="H99" s="145"/>
      <c r="I99" s="145"/>
      <c r="J99" s="146">
        <f>J138</f>
        <v>0</v>
      </c>
      <c r="K99" s="143"/>
      <c r="L99" s="147"/>
    </row>
    <row r="100" spans="1:65" s="10" customFormat="1" ht="19.899999999999999" customHeight="1">
      <c r="B100" s="148"/>
      <c r="C100" s="231"/>
      <c r="D100" s="149" t="s">
        <v>150</v>
      </c>
      <c r="E100" s="150"/>
      <c r="F100" s="150"/>
      <c r="G100" s="150"/>
      <c r="H100" s="150"/>
      <c r="I100" s="150"/>
      <c r="J100" s="151">
        <f>J139</f>
        <v>0</v>
      </c>
      <c r="K100" s="231"/>
      <c r="L100" s="152"/>
    </row>
    <row r="101" spans="1:65" s="10" customFormat="1" ht="19.899999999999999" customHeight="1">
      <c r="B101" s="148"/>
      <c r="C101" s="231"/>
      <c r="D101" s="149" t="s">
        <v>151</v>
      </c>
      <c r="E101" s="150"/>
      <c r="F101" s="150"/>
      <c r="G101" s="150"/>
      <c r="H101" s="150"/>
      <c r="I101" s="150"/>
      <c r="J101" s="151">
        <f>J141</f>
        <v>0</v>
      </c>
      <c r="K101" s="231"/>
      <c r="L101" s="152"/>
    </row>
    <row r="102" spans="1:65" s="10" customFormat="1" ht="19.899999999999999" customHeight="1">
      <c r="B102" s="148"/>
      <c r="C102" s="231"/>
      <c r="D102" s="149" t="s">
        <v>268</v>
      </c>
      <c r="E102" s="150"/>
      <c r="F102" s="150"/>
      <c r="G102" s="150"/>
      <c r="H102" s="150"/>
      <c r="I102" s="150"/>
      <c r="J102" s="151">
        <f>J144</f>
        <v>0</v>
      </c>
      <c r="K102" s="231"/>
      <c r="L102" s="152"/>
    </row>
    <row r="103" spans="1:65" s="10" customFormat="1" ht="19.899999999999999" customHeight="1">
      <c r="B103" s="148"/>
      <c r="C103" s="231"/>
      <c r="D103" s="149" t="s">
        <v>269</v>
      </c>
      <c r="E103" s="150"/>
      <c r="F103" s="150"/>
      <c r="G103" s="150"/>
      <c r="H103" s="150"/>
      <c r="I103" s="150"/>
      <c r="J103" s="151">
        <f>J151</f>
        <v>0</v>
      </c>
      <c r="K103" s="231"/>
      <c r="L103" s="152"/>
    </row>
    <row r="104" spans="1:65" s="10" customFormat="1" ht="14.85" customHeight="1">
      <c r="B104" s="148"/>
      <c r="C104" s="231"/>
      <c r="D104" s="149" t="s">
        <v>500</v>
      </c>
      <c r="E104" s="150"/>
      <c r="F104" s="150"/>
      <c r="G104" s="150"/>
      <c r="H104" s="150"/>
      <c r="I104" s="150"/>
      <c r="J104" s="151">
        <f>J152</f>
        <v>0</v>
      </c>
      <c r="K104" s="231"/>
      <c r="L104" s="152"/>
    </row>
    <row r="105" spans="1:65" s="9" customFormat="1" ht="21.75" customHeight="1">
      <c r="B105" s="142"/>
      <c r="C105" s="143"/>
      <c r="D105" s="153" t="s">
        <v>155</v>
      </c>
      <c r="E105" s="143"/>
      <c r="F105" s="143"/>
      <c r="G105" s="143"/>
      <c r="H105" s="143"/>
      <c r="I105" s="143"/>
      <c r="J105" s="154">
        <f>J163</f>
        <v>0</v>
      </c>
      <c r="K105" s="143"/>
      <c r="L105" s="147"/>
    </row>
    <row r="106" spans="1:65" s="2" customFormat="1" ht="21.75" customHeight="1">
      <c r="A106" s="245"/>
      <c r="B106" s="27"/>
      <c r="C106" s="242"/>
      <c r="D106" s="242"/>
      <c r="E106" s="242"/>
      <c r="F106" s="242"/>
      <c r="G106" s="242"/>
      <c r="H106" s="242"/>
      <c r="I106" s="242"/>
      <c r="J106" s="242"/>
      <c r="K106" s="242"/>
      <c r="L106" s="39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</row>
    <row r="107" spans="1:65" s="2" customFormat="1" ht="6.95" customHeight="1">
      <c r="A107" s="245"/>
      <c r="B107" s="27"/>
      <c r="C107" s="242"/>
      <c r="D107" s="242"/>
      <c r="E107" s="242"/>
      <c r="F107" s="242"/>
      <c r="G107" s="242"/>
      <c r="H107" s="242"/>
      <c r="I107" s="242"/>
      <c r="J107" s="242"/>
      <c r="K107" s="242"/>
      <c r="L107" s="39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</row>
    <row r="108" spans="1:65" s="2" customFormat="1" ht="29.25" customHeight="1">
      <c r="A108" s="245"/>
      <c r="B108" s="27"/>
      <c r="C108" s="141" t="s">
        <v>156</v>
      </c>
      <c r="D108" s="242"/>
      <c r="E108" s="242"/>
      <c r="F108" s="242"/>
      <c r="G108" s="242"/>
      <c r="H108" s="242"/>
      <c r="I108" s="242"/>
      <c r="J108" s="155">
        <f>ROUND(J109 + J110 + J111 + J112 + J113 + J114,2)</f>
        <v>0</v>
      </c>
      <c r="K108" s="242"/>
      <c r="L108" s="39"/>
      <c r="N108" s="156" t="s">
        <v>41</v>
      </c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</row>
    <row r="109" spans="1:65" s="2" customFormat="1" ht="18" customHeight="1">
      <c r="A109" s="245"/>
      <c r="B109" s="27"/>
      <c r="C109" s="242"/>
      <c r="D109" s="250" t="s">
        <v>157</v>
      </c>
      <c r="E109" s="251"/>
      <c r="F109" s="251"/>
      <c r="G109" s="242"/>
      <c r="H109" s="242"/>
      <c r="I109" s="242"/>
      <c r="J109" s="227">
        <v>0</v>
      </c>
      <c r="K109" s="242"/>
      <c r="L109" s="157"/>
      <c r="M109" s="158"/>
      <c r="N109" s="159" t="s">
        <v>43</v>
      </c>
      <c r="O109" s="158"/>
      <c r="P109" s="158"/>
      <c r="Q109" s="158"/>
      <c r="R109" s="158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61" t="s">
        <v>158</v>
      </c>
      <c r="AZ109" s="158"/>
      <c r="BA109" s="158"/>
      <c r="BB109" s="158"/>
      <c r="BC109" s="158"/>
      <c r="BD109" s="158"/>
      <c r="BE109" s="162">
        <f t="shared" ref="BE109:BE114" si="0">IF(N109="základná",J109,0)</f>
        <v>0</v>
      </c>
      <c r="BF109" s="162">
        <f t="shared" ref="BF109:BF114" si="1">IF(N109="znížená",J109,0)</f>
        <v>0</v>
      </c>
      <c r="BG109" s="162">
        <f t="shared" ref="BG109:BG114" si="2">IF(N109="zákl. prenesená",J109,0)</f>
        <v>0</v>
      </c>
      <c r="BH109" s="162">
        <f t="shared" ref="BH109:BH114" si="3">IF(N109="zníž. prenesená",J109,0)</f>
        <v>0</v>
      </c>
      <c r="BI109" s="162">
        <f t="shared" ref="BI109:BI114" si="4">IF(N109="nulová",J109,0)</f>
        <v>0</v>
      </c>
      <c r="BJ109" s="161" t="s">
        <v>90</v>
      </c>
      <c r="BK109" s="158"/>
      <c r="BL109" s="158"/>
      <c r="BM109" s="158"/>
    </row>
    <row r="110" spans="1:65" s="2" customFormat="1" ht="18" customHeight="1">
      <c r="A110" s="245"/>
      <c r="B110" s="27"/>
      <c r="C110" s="242"/>
      <c r="D110" s="250" t="s">
        <v>159</v>
      </c>
      <c r="E110" s="251"/>
      <c r="F110" s="251"/>
      <c r="G110" s="242"/>
      <c r="H110" s="242"/>
      <c r="I110" s="242"/>
      <c r="J110" s="227">
        <v>0</v>
      </c>
      <c r="K110" s="242"/>
      <c r="L110" s="157"/>
      <c r="M110" s="158"/>
      <c r="N110" s="159" t="s">
        <v>43</v>
      </c>
      <c r="O110" s="158"/>
      <c r="P110" s="158"/>
      <c r="Q110" s="158"/>
      <c r="R110" s="158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61" t="s">
        <v>158</v>
      </c>
      <c r="AZ110" s="158"/>
      <c r="BA110" s="158"/>
      <c r="BB110" s="158"/>
      <c r="BC110" s="158"/>
      <c r="BD110" s="158"/>
      <c r="BE110" s="162">
        <f t="shared" si="0"/>
        <v>0</v>
      </c>
      <c r="BF110" s="162">
        <f t="shared" si="1"/>
        <v>0</v>
      </c>
      <c r="BG110" s="162">
        <f t="shared" si="2"/>
        <v>0</v>
      </c>
      <c r="BH110" s="162">
        <f t="shared" si="3"/>
        <v>0</v>
      </c>
      <c r="BI110" s="162">
        <f t="shared" si="4"/>
        <v>0</v>
      </c>
      <c r="BJ110" s="161" t="s">
        <v>90</v>
      </c>
      <c r="BK110" s="158"/>
      <c r="BL110" s="158"/>
      <c r="BM110" s="158"/>
    </row>
    <row r="111" spans="1:65" s="2" customFormat="1" ht="18" customHeight="1">
      <c r="A111" s="245"/>
      <c r="B111" s="27"/>
      <c r="C111" s="242"/>
      <c r="D111" s="250" t="s">
        <v>160</v>
      </c>
      <c r="E111" s="251"/>
      <c r="F111" s="251"/>
      <c r="G111" s="242"/>
      <c r="H111" s="242"/>
      <c r="I111" s="242"/>
      <c r="J111" s="227">
        <v>0</v>
      </c>
      <c r="K111" s="242"/>
      <c r="L111" s="157"/>
      <c r="M111" s="158"/>
      <c r="N111" s="159" t="s">
        <v>43</v>
      </c>
      <c r="O111" s="158"/>
      <c r="P111" s="158"/>
      <c r="Q111" s="158"/>
      <c r="R111" s="158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61" t="s">
        <v>158</v>
      </c>
      <c r="AZ111" s="158"/>
      <c r="BA111" s="158"/>
      <c r="BB111" s="158"/>
      <c r="BC111" s="158"/>
      <c r="BD111" s="158"/>
      <c r="BE111" s="162">
        <f t="shared" si="0"/>
        <v>0</v>
      </c>
      <c r="BF111" s="162">
        <f t="shared" si="1"/>
        <v>0</v>
      </c>
      <c r="BG111" s="162">
        <f t="shared" si="2"/>
        <v>0</v>
      </c>
      <c r="BH111" s="162">
        <f t="shared" si="3"/>
        <v>0</v>
      </c>
      <c r="BI111" s="162">
        <f t="shared" si="4"/>
        <v>0</v>
      </c>
      <c r="BJ111" s="161" t="s">
        <v>90</v>
      </c>
      <c r="BK111" s="158"/>
      <c r="BL111" s="158"/>
      <c r="BM111" s="158"/>
    </row>
    <row r="112" spans="1:65" s="2" customFormat="1" ht="18" customHeight="1">
      <c r="A112" s="245"/>
      <c r="B112" s="27"/>
      <c r="C112" s="242"/>
      <c r="D112" s="250" t="s">
        <v>161</v>
      </c>
      <c r="E112" s="251"/>
      <c r="F112" s="251"/>
      <c r="G112" s="242"/>
      <c r="H112" s="242"/>
      <c r="I112" s="242"/>
      <c r="J112" s="227">
        <v>0</v>
      </c>
      <c r="K112" s="242"/>
      <c r="L112" s="157"/>
      <c r="M112" s="158"/>
      <c r="N112" s="159" t="s">
        <v>43</v>
      </c>
      <c r="O112" s="158"/>
      <c r="P112" s="158"/>
      <c r="Q112" s="158"/>
      <c r="R112" s="158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61" t="s">
        <v>158</v>
      </c>
      <c r="AZ112" s="158"/>
      <c r="BA112" s="158"/>
      <c r="BB112" s="158"/>
      <c r="BC112" s="158"/>
      <c r="BD112" s="158"/>
      <c r="BE112" s="162">
        <f t="shared" si="0"/>
        <v>0</v>
      </c>
      <c r="BF112" s="162">
        <f t="shared" si="1"/>
        <v>0</v>
      </c>
      <c r="BG112" s="162">
        <f t="shared" si="2"/>
        <v>0</v>
      </c>
      <c r="BH112" s="162">
        <f t="shared" si="3"/>
        <v>0</v>
      </c>
      <c r="BI112" s="162">
        <f t="shared" si="4"/>
        <v>0</v>
      </c>
      <c r="BJ112" s="161" t="s">
        <v>90</v>
      </c>
      <c r="BK112" s="158"/>
      <c r="BL112" s="158"/>
      <c r="BM112" s="158"/>
    </row>
    <row r="113" spans="1:65" s="2" customFormat="1" ht="18" customHeight="1">
      <c r="A113" s="245"/>
      <c r="B113" s="27"/>
      <c r="C113" s="242"/>
      <c r="D113" s="250" t="s">
        <v>162</v>
      </c>
      <c r="E113" s="251"/>
      <c r="F113" s="251"/>
      <c r="G113" s="242"/>
      <c r="H113" s="242"/>
      <c r="I113" s="242"/>
      <c r="J113" s="227">
        <v>0</v>
      </c>
      <c r="K113" s="242"/>
      <c r="L113" s="157"/>
      <c r="M113" s="158"/>
      <c r="N113" s="159" t="s">
        <v>43</v>
      </c>
      <c r="O113" s="158"/>
      <c r="P113" s="158"/>
      <c r="Q113" s="158"/>
      <c r="R113" s="158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61" t="s">
        <v>158</v>
      </c>
      <c r="AZ113" s="158"/>
      <c r="BA113" s="158"/>
      <c r="BB113" s="158"/>
      <c r="BC113" s="158"/>
      <c r="BD113" s="158"/>
      <c r="BE113" s="162">
        <f t="shared" si="0"/>
        <v>0</v>
      </c>
      <c r="BF113" s="162">
        <f t="shared" si="1"/>
        <v>0</v>
      </c>
      <c r="BG113" s="162">
        <f t="shared" si="2"/>
        <v>0</v>
      </c>
      <c r="BH113" s="162">
        <f t="shared" si="3"/>
        <v>0</v>
      </c>
      <c r="BI113" s="162">
        <f t="shared" si="4"/>
        <v>0</v>
      </c>
      <c r="BJ113" s="161" t="s">
        <v>90</v>
      </c>
      <c r="BK113" s="158"/>
      <c r="BL113" s="158"/>
      <c r="BM113" s="158"/>
    </row>
    <row r="114" spans="1:65" s="2" customFormat="1" ht="18" customHeight="1">
      <c r="A114" s="245"/>
      <c r="B114" s="27"/>
      <c r="C114" s="242"/>
      <c r="D114" s="228" t="s">
        <v>163</v>
      </c>
      <c r="E114" s="242"/>
      <c r="F114" s="242"/>
      <c r="G114" s="242"/>
      <c r="H114" s="242"/>
      <c r="I114" s="242"/>
      <c r="J114" s="227">
        <f>ROUND(J32*T114,2)</f>
        <v>0</v>
      </c>
      <c r="K114" s="242"/>
      <c r="L114" s="157"/>
      <c r="M114" s="158"/>
      <c r="N114" s="159" t="s">
        <v>43</v>
      </c>
      <c r="O114" s="158"/>
      <c r="P114" s="158"/>
      <c r="Q114" s="158"/>
      <c r="R114" s="158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61" t="s">
        <v>164</v>
      </c>
      <c r="AZ114" s="158"/>
      <c r="BA114" s="158"/>
      <c r="BB114" s="158"/>
      <c r="BC114" s="158"/>
      <c r="BD114" s="158"/>
      <c r="BE114" s="162">
        <f t="shared" si="0"/>
        <v>0</v>
      </c>
      <c r="BF114" s="162">
        <f t="shared" si="1"/>
        <v>0</v>
      </c>
      <c r="BG114" s="162">
        <f t="shared" si="2"/>
        <v>0</v>
      </c>
      <c r="BH114" s="162">
        <f t="shared" si="3"/>
        <v>0</v>
      </c>
      <c r="BI114" s="162">
        <f t="shared" si="4"/>
        <v>0</v>
      </c>
      <c r="BJ114" s="161" t="s">
        <v>90</v>
      </c>
      <c r="BK114" s="158"/>
      <c r="BL114" s="158"/>
      <c r="BM114" s="158"/>
    </row>
    <row r="115" spans="1:65" s="2" customFormat="1">
      <c r="A115" s="245"/>
      <c r="B115" s="27"/>
      <c r="C115" s="242"/>
      <c r="D115" s="242"/>
      <c r="E115" s="242"/>
      <c r="F115" s="242"/>
      <c r="G115" s="242"/>
      <c r="H115" s="242"/>
      <c r="I115" s="242"/>
      <c r="J115" s="242"/>
      <c r="K115" s="242"/>
      <c r="L115" s="39"/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  <c r="AC115" s="245"/>
      <c r="AD115" s="245"/>
      <c r="AE115" s="245"/>
    </row>
    <row r="116" spans="1:65" s="2" customFormat="1" ht="29.25" customHeight="1">
      <c r="A116" s="245"/>
      <c r="B116" s="27"/>
      <c r="C116" s="102" t="s">
        <v>137</v>
      </c>
      <c r="D116" s="103"/>
      <c r="E116" s="103"/>
      <c r="F116" s="103"/>
      <c r="G116" s="103"/>
      <c r="H116" s="103"/>
      <c r="I116" s="103"/>
      <c r="J116" s="229">
        <f>ROUND(J98+J108,2)</f>
        <v>0</v>
      </c>
      <c r="K116" s="103"/>
      <c r="L116" s="39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</row>
    <row r="117" spans="1:65" s="2" customFormat="1" ht="6.95" customHeight="1">
      <c r="A117" s="245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39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</row>
    <row r="121" spans="1:65" s="2" customFormat="1" ht="6.95" customHeight="1">
      <c r="A121" s="245"/>
      <c r="B121" s="44"/>
      <c r="C121" s="45"/>
      <c r="D121" s="45"/>
      <c r="E121" s="45"/>
      <c r="F121" s="45"/>
      <c r="G121" s="45"/>
      <c r="H121" s="45"/>
      <c r="I121" s="45"/>
      <c r="J121" s="45"/>
      <c r="K121" s="45"/>
      <c r="L121" s="39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</row>
    <row r="122" spans="1:65" s="2" customFormat="1" ht="24.95" customHeight="1">
      <c r="A122" s="245"/>
      <c r="B122" s="27"/>
      <c r="C122" s="20" t="s">
        <v>165</v>
      </c>
      <c r="D122" s="242"/>
      <c r="E122" s="242"/>
      <c r="F122" s="242"/>
      <c r="G122" s="242"/>
      <c r="H122" s="242"/>
      <c r="I122" s="242"/>
      <c r="J122" s="242"/>
      <c r="K122" s="242"/>
      <c r="L122" s="39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</row>
    <row r="123" spans="1:65" s="2" customFormat="1" ht="6.95" customHeight="1">
      <c r="A123" s="245"/>
      <c r="B123" s="27"/>
      <c r="C123" s="242"/>
      <c r="D123" s="242"/>
      <c r="E123" s="242"/>
      <c r="F123" s="242"/>
      <c r="G123" s="242"/>
      <c r="H123" s="242"/>
      <c r="I123" s="242"/>
      <c r="J123" s="242"/>
      <c r="K123" s="242"/>
      <c r="L123" s="39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</row>
    <row r="124" spans="1:65" s="2" customFormat="1" ht="12" customHeight="1">
      <c r="A124" s="245"/>
      <c r="B124" s="27"/>
      <c r="C124" s="243" t="s">
        <v>15</v>
      </c>
      <c r="D124" s="242"/>
      <c r="E124" s="242"/>
      <c r="F124" s="242"/>
      <c r="G124" s="242"/>
      <c r="H124" s="242"/>
      <c r="I124" s="242"/>
      <c r="J124" s="242"/>
      <c r="K124" s="242"/>
      <c r="L124" s="39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</row>
    <row r="125" spans="1:65" s="2" customFormat="1" ht="16.5" customHeight="1">
      <c r="A125" s="245"/>
      <c r="B125" s="27"/>
      <c r="C125" s="242"/>
      <c r="D125" s="242"/>
      <c r="E125" s="302" t="str">
        <f>E7</f>
        <v>Park Dunajská - Bratislava ( rev. 1 )</v>
      </c>
      <c r="F125" s="303"/>
      <c r="G125" s="303"/>
      <c r="H125" s="303"/>
      <c r="I125" s="242"/>
      <c r="J125" s="242"/>
      <c r="K125" s="242"/>
      <c r="L125" s="39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</row>
    <row r="126" spans="1:65" s="1" customFormat="1" ht="12" customHeight="1">
      <c r="B126" s="18"/>
      <c r="C126" s="243" t="s">
        <v>139</v>
      </c>
      <c r="D126" s="19"/>
      <c r="E126" s="19"/>
      <c r="F126" s="19"/>
      <c r="G126" s="19"/>
      <c r="H126" s="19"/>
      <c r="I126" s="19"/>
      <c r="J126" s="19"/>
      <c r="K126" s="19"/>
      <c r="L126" s="17"/>
    </row>
    <row r="127" spans="1:65" s="2" customFormat="1" ht="16.5" customHeight="1">
      <c r="A127" s="245"/>
      <c r="B127" s="27"/>
      <c r="C127" s="242"/>
      <c r="D127" s="242"/>
      <c r="E127" s="302" t="s">
        <v>140</v>
      </c>
      <c r="F127" s="301"/>
      <c r="G127" s="301"/>
      <c r="H127" s="301"/>
      <c r="I127" s="242"/>
      <c r="J127" s="242"/>
      <c r="K127" s="242"/>
      <c r="L127" s="39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</row>
    <row r="128" spans="1:65" s="2" customFormat="1" ht="12" customHeight="1">
      <c r="A128" s="245"/>
      <c r="B128" s="27"/>
      <c r="C128" s="243" t="s">
        <v>141</v>
      </c>
      <c r="D128" s="242"/>
      <c r="E128" s="242"/>
      <c r="F128" s="242"/>
      <c r="G128" s="242"/>
      <c r="H128" s="242"/>
      <c r="I128" s="242"/>
      <c r="J128" s="242"/>
      <c r="K128" s="242"/>
      <c r="L128" s="39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</row>
    <row r="129" spans="1:65" s="2" customFormat="1" ht="16.5" customHeight="1">
      <c r="A129" s="245"/>
      <c r="B129" s="27"/>
      <c r="C129" s="242"/>
      <c r="D129" s="242"/>
      <c r="E129" s="279" t="str">
        <f>E11</f>
        <v>SO-04 - Mobiliár a herné prvky</v>
      </c>
      <c r="F129" s="301"/>
      <c r="G129" s="301"/>
      <c r="H129" s="301"/>
      <c r="I129" s="242"/>
      <c r="J129" s="242"/>
      <c r="K129" s="242"/>
      <c r="L129" s="39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</row>
    <row r="130" spans="1:65" s="2" customFormat="1" ht="6.95" customHeight="1">
      <c r="A130" s="245"/>
      <c r="B130" s="27"/>
      <c r="C130" s="242"/>
      <c r="D130" s="242"/>
      <c r="E130" s="242"/>
      <c r="F130" s="242"/>
      <c r="G130" s="242"/>
      <c r="H130" s="242"/>
      <c r="I130" s="242"/>
      <c r="J130" s="242"/>
      <c r="K130" s="242"/>
      <c r="L130" s="39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</row>
    <row r="131" spans="1:65" s="2" customFormat="1" ht="12" customHeight="1">
      <c r="A131" s="245"/>
      <c r="B131" s="27"/>
      <c r="C131" s="243" t="s">
        <v>19</v>
      </c>
      <c r="D131" s="242"/>
      <c r="E131" s="242"/>
      <c r="F131" s="237" t="str">
        <f>F14</f>
        <v>k. ú. Staré Mesto, 8667/2</v>
      </c>
      <c r="G131" s="242"/>
      <c r="H131" s="242"/>
      <c r="I131" s="243" t="s">
        <v>21</v>
      </c>
      <c r="J131" s="235" t="str">
        <f>IF(J14="","",J14)</f>
        <v>8. 11. 2020</v>
      </c>
      <c r="K131" s="242"/>
      <c r="L131" s="39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</row>
    <row r="132" spans="1:65" s="2" customFormat="1" ht="6.95" customHeight="1">
      <c r="A132" s="245"/>
      <c r="B132" s="27"/>
      <c r="C132" s="242"/>
      <c r="D132" s="242"/>
      <c r="E132" s="242"/>
      <c r="F132" s="242"/>
      <c r="G132" s="242"/>
      <c r="H132" s="242"/>
      <c r="I132" s="242"/>
      <c r="J132" s="242"/>
      <c r="K132" s="242"/>
      <c r="L132" s="39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  <c r="AE132" s="245"/>
    </row>
    <row r="133" spans="1:65" s="2" customFormat="1" ht="40.15" customHeight="1">
      <c r="A133" s="245"/>
      <c r="B133" s="27"/>
      <c r="C133" s="243" t="s">
        <v>23</v>
      </c>
      <c r="D133" s="242"/>
      <c r="E133" s="242"/>
      <c r="F133" s="237" t="str">
        <f>E17</f>
        <v>Hlavné mesto Slovenskej republiky Bratislava</v>
      </c>
      <c r="G133" s="242"/>
      <c r="H133" s="242"/>
      <c r="I133" s="243" t="s">
        <v>29</v>
      </c>
      <c r="J133" s="239" t="str">
        <f>E23</f>
        <v>Guldan Architects - Ing. Eugen Guldan, PhD.</v>
      </c>
      <c r="K133" s="242"/>
      <c r="L133" s="39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</row>
    <row r="134" spans="1:65" s="2" customFormat="1" ht="15.2" customHeight="1">
      <c r="A134" s="245"/>
      <c r="B134" s="27"/>
      <c r="C134" s="243" t="s">
        <v>27</v>
      </c>
      <c r="D134" s="242"/>
      <c r="E134" s="242"/>
      <c r="F134" s="237" t="str">
        <f>IF(E20="","",E20)</f>
        <v>Vyplň údaj</v>
      </c>
      <c r="G134" s="242"/>
      <c r="H134" s="242"/>
      <c r="I134" s="243" t="s">
        <v>32</v>
      </c>
      <c r="J134" s="239" t="str">
        <f>E26</f>
        <v>Ing. Hornok</v>
      </c>
      <c r="K134" s="242"/>
      <c r="L134" s="39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</row>
    <row r="135" spans="1:65" s="2" customFormat="1" ht="10.35" customHeight="1">
      <c r="A135" s="245"/>
      <c r="B135" s="27"/>
      <c r="C135" s="242"/>
      <c r="D135" s="242"/>
      <c r="E135" s="242"/>
      <c r="F135" s="242"/>
      <c r="G135" s="242"/>
      <c r="H135" s="242"/>
      <c r="I135" s="242"/>
      <c r="J135" s="242"/>
      <c r="K135" s="242"/>
      <c r="L135" s="39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</row>
    <row r="136" spans="1:65" s="11" customFormat="1" ht="29.25" customHeight="1">
      <c r="A136" s="163"/>
      <c r="B136" s="164"/>
      <c r="C136" s="165" t="s">
        <v>166</v>
      </c>
      <c r="D136" s="166" t="s">
        <v>62</v>
      </c>
      <c r="E136" s="166" t="s">
        <v>58</v>
      </c>
      <c r="F136" s="166" t="s">
        <v>59</v>
      </c>
      <c r="G136" s="166" t="s">
        <v>167</v>
      </c>
      <c r="H136" s="166" t="s">
        <v>168</v>
      </c>
      <c r="I136" s="166" t="s">
        <v>169</v>
      </c>
      <c r="J136" s="167" t="s">
        <v>146</v>
      </c>
      <c r="K136" s="168" t="s">
        <v>170</v>
      </c>
      <c r="L136" s="169"/>
      <c r="M136" s="60" t="s">
        <v>1</v>
      </c>
      <c r="N136" s="61" t="s">
        <v>41</v>
      </c>
      <c r="O136" s="61" t="s">
        <v>171</v>
      </c>
      <c r="P136" s="61" t="s">
        <v>172</v>
      </c>
      <c r="Q136" s="61" t="s">
        <v>173</v>
      </c>
      <c r="R136" s="61" t="s">
        <v>174</v>
      </c>
      <c r="S136" s="61" t="s">
        <v>175</v>
      </c>
      <c r="T136" s="62" t="s">
        <v>176</v>
      </c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</row>
    <row r="137" spans="1:65" s="2" customFormat="1" ht="22.9" customHeight="1">
      <c r="A137" s="245"/>
      <c r="B137" s="27"/>
      <c r="C137" s="67" t="s">
        <v>143</v>
      </c>
      <c r="D137" s="242"/>
      <c r="E137" s="242"/>
      <c r="F137" s="242"/>
      <c r="G137" s="242"/>
      <c r="H137" s="242"/>
      <c r="I137" s="242"/>
      <c r="J137" s="170">
        <f>BK137</f>
        <v>0</v>
      </c>
      <c r="K137" s="242"/>
      <c r="L137" s="28"/>
      <c r="M137" s="63"/>
      <c r="N137" s="171"/>
      <c r="O137" s="64"/>
      <c r="P137" s="172">
        <f>P138+P163</f>
        <v>0</v>
      </c>
      <c r="Q137" s="64"/>
      <c r="R137" s="172">
        <f>R138+R163</f>
        <v>39.710497440000005</v>
      </c>
      <c r="S137" s="64"/>
      <c r="T137" s="173">
        <f>T138+T163</f>
        <v>0</v>
      </c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  <c r="AT137" s="14" t="s">
        <v>76</v>
      </c>
      <c r="AU137" s="14" t="s">
        <v>148</v>
      </c>
      <c r="BK137" s="174">
        <f>BK138+BK163</f>
        <v>0</v>
      </c>
    </row>
    <row r="138" spans="1:65" s="12" customFormat="1" ht="25.9" customHeight="1">
      <c r="B138" s="175"/>
      <c r="C138" s="176"/>
      <c r="D138" s="177" t="s">
        <v>76</v>
      </c>
      <c r="E138" s="178" t="s">
        <v>177</v>
      </c>
      <c r="F138" s="178" t="s">
        <v>178</v>
      </c>
      <c r="G138" s="176"/>
      <c r="H138" s="176"/>
      <c r="I138" s="179"/>
      <c r="J138" s="154">
        <f>BK138</f>
        <v>0</v>
      </c>
      <c r="K138" s="176"/>
      <c r="L138" s="180"/>
      <c r="M138" s="181"/>
      <c r="N138" s="182"/>
      <c r="O138" s="182"/>
      <c r="P138" s="183">
        <f>P139+P141+P144+P151</f>
        <v>0</v>
      </c>
      <c r="Q138" s="182"/>
      <c r="R138" s="183">
        <f>R139+R141+R144+R151</f>
        <v>39.710497440000005</v>
      </c>
      <c r="S138" s="182"/>
      <c r="T138" s="184">
        <f>T139+T141+T144+T151</f>
        <v>0</v>
      </c>
      <c r="AR138" s="185" t="s">
        <v>84</v>
      </c>
      <c r="AT138" s="186" t="s">
        <v>76</v>
      </c>
      <c r="AU138" s="186" t="s">
        <v>77</v>
      </c>
      <c r="AY138" s="185" t="s">
        <v>179</v>
      </c>
      <c r="BK138" s="187">
        <f>BK139+BK141+BK144+BK151</f>
        <v>0</v>
      </c>
    </row>
    <row r="139" spans="1:65" s="12" customFormat="1" ht="22.9" customHeight="1">
      <c r="B139" s="175"/>
      <c r="C139" s="176"/>
      <c r="D139" s="177" t="s">
        <v>76</v>
      </c>
      <c r="E139" s="188" t="s">
        <v>84</v>
      </c>
      <c r="F139" s="188" t="s">
        <v>180</v>
      </c>
      <c r="G139" s="176"/>
      <c r="H139" s="176"/>
      <c r="I139" s="179"/>
      <c r="J139" s="189">
        <f>BK139</f>
        <v>0</v>
      </c>
      <c r="K139" s="176"/>
      <c r="L139" s="180"/>
      <c r="M139" s="181"/>
      <c r="N139" s="182"/>
      <c r="O139" s="182"/>
      <c r="P139" s="183">
        <f>P140</f>
        <v>0</v>
      </c>
      <c r="Q139" s="182"/>
      <c r="R139" s="183">
        <f>R140</f>
        <v>0</v>
      </c>
      <c r="S139" s="182"/>
      <c r="T139" s="184">
        <f>T140</f>
        <v>0</v>
      </c>
      <c r="AR139" s="185" t="s">
        <v>84</v>
      </c>
      <c r="AT139" s="186" t="s">
        <v>76</v>
      </c>
      <c r="AU139" s="186" t="s">
        <v>84</v>
      </c>
      <c r="AY139" s="185" t="s">
        <v>179</v>
      </c>
      <c r="BK139" s="187">
        <f>BK140</f>
        <v>0</v>
      </c>
    </row>
    <row r="140" spans="1:65" s="2" customFormat="1" ht="14.45" customHeight="1">
      <c r="A140" s="245"/>
      <c r="B140" s="27"/>
      <c r="C140" s="190" t="s">
        <v>284</v>
      </c>
      <c r="D140" s="190" t="s">
        <v>182</v>
      </c>
      <c r="E140" s="191" t="s">
        <v>183</v>
      </c>
      <c r="F140" s="192" t="s">
        <v>184</v>
      </c>
      <c r="G140" s="193" t="s">
        <v>185</v>
      </c>
      <c r="H140" s="194">
        <v>2.125</v>
      </c>
      <c r="I140" s="195"/>
      <c r="J140" s="196">
        <f>ROUND(I140*H140,2)</f>
        <v>0</v>
      </c>
      <c r="K140" s="197"/>
      <c r="L140" s="28"/>
      <c r="M140" s="198" t="s">
        <v>1</v>
      </c>
      <c r="N140" s="199" t="s">
        <v>43</v>
      </c>
      <c r="O140" s="56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R140" s="202" t="s">
        <v>186</v>
      </c>
      <c r="AT140" s="202" t="s">
        <v>182</v>
      </c>
      <c r="AU140" s="202" t="s">
        <v>90</v>
      </c>
      <c r="AY140" s="14" t="s">
        <v>179</v>
      </c>
      <c r="BE140" s="99">
        <f>IF(N140="základná",J140,0)</f>
        <v>0</v>
      </c>
      <c r="BF140" s="99">
        <f>IF(N140="znížená",J140,0)</f>
        <v>0</v>
      </c>
      <c r="BG140" s="99">
        <f>IF(N140="zákl. prenesená",J140,0)</f>
        <v>0</v>
      </c>
      <c r="BH140" s="99">
        <f>IF(N140="zníž. prenesená",J140,0)</f>
        <v>0</v>
      </c>
      <c r="BI140" s="99">
        <f>IF(N140="nulová",J140,0)</f>
        <v>0</v>
      </c>
      <c r="BJ140" s="14" t="s">
        <v>90</v>
      </c>
      <c r="BK140" s="99">
        <f>ROUND(I140*H140,2)</f>
        <v>0</v>
      </c>
      <c r="BL140" s="14" t="s">
        <v>186</v>
      </c>
      <c r="BM140" s="202" t="s">
        <v>501</v>
      </c>
    </row>
    <row r="141" spans="1:65" s="12" customFormat="1" ht="22.9" customHeight="1">
      <c r="B141" s="175"/>
      <c r="C141" s="176"/>
      <c r="D141" s="177" t="s">
        <v>76</v>
      </c>
      <c r="E141" s="188" t="s">
        <v>90</v>
      </c>
      <c r="F141" s="188" t="s">
        <v>188</v>
      </c>
      <c r="G141" s="176"/>
      <c r="H141" s="176"/>
      <c r="I141" s="179"/>
      <c r="J141" s="189">
        <f>BK141</f>
        <v>0</v>
      </c>
      <c r="K141" s="176"/>
      <c r="L141" s="180"/>
      <c r="M141" s="181"/>
      <c r="N141" s="182"/>
      <c r="O141" s="182"/>
      <c r="P141" s="183">
        <f>SUM(P142:P143)</f>
        <v>0</v>
      </c>
      <c r="Q141" s="182"/>
      <c r="R141" s="183">
        <f>SUM(R142:R143)</f>
        <v>3.6823428400000005</v>
      </c>
      <c r="S141" s="182"/>
      <c r="T141" s="184">
        <f>SUM(T142:T143)</f>
        <v>0</v>
      </c>
      <c r="AR141" s="185" t="s">
        <v>84</v>
      </c>
      <c r="AT141" s="186" t="s">
        <v>76</v>
      </c>
      <c r="AU141" s="186" t="s">
        <v>84</v>
      </c>
      <c r="AY141" s="185" t="s">
        <v>179</v>
      </c>
      <c r="BK141" s="187">
        <f>SUM(BK142:BK143)</f>
        <v>0</v>
      </c>
    </row>
    <row r="142" spans="1:65" s="2" customFormat="1" ht="24.2" customHeight="1">
      <c r="A142" s="245"/>
      <c r="B142" s="27"/>
      <c r="C142" s="190" t="s">
        <v>502</v>
      </c>
      <c r="D142" s="190" t="s">
        <v>182</v>
      </c>
      <c r="E142" s="191" t="s">
        <v>190</v>
      </c>
      <c r="F142" s="192" t="s">
        <v>191</v>
      </c>
      <c r="G142" s="193" t="s">
        <v>185</v>
      </c>
      <c r="H142" s="194">
        <v>6.4000000000000001E-2</v>
      </c>
      <c r="I142" s="195"/>
      <c r="J142" s="196">
        <f>ROUND(I142*H142,2)</f>
        <v>0</v>
      </c>
      <c r="K142" s="197"/>
      <c r="L142" s="28"/>
      <c r="M142" s="198" t="s">
        <v>1</v>
      </c>
      <c r="N142" s="199" t="s">
        <v>43</v>
      </c>
      <c r="O142" s="56"/>
      <c r="P142" s="200">
        <f>O142*H142</f>
        <v>0</v>
      </c>
      <c r="Q142" s="200">
        <v>2.0699999999999998</v>
      </c>
      <c r="R142" s="200">
        <f>Q142*H142</f>
        <v>0.13247999999999999</v>
      </c>
      <c r="S142" s="200">
        <v>0</v>
      </c>
      <c r="T142" s="201">
        <f>S142*H142</f>
        <v>0</v>
      </c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R142" s="202" t="s">
        <v>186</v>
      </c>
      <c r="AT142" s="202" t="s">
        <v>182</v>
      </c>
      <c r="AU142" s="202" t="s">
        <v>90</v>
      </c>
      <c r="AY142" s="14" t="s">
        <v>179</v>
      </c>
      <c r="BE142" s="99">
        <f>IF(N142="základná",J142,0)</f>
        <v>0</v>
      </c>
      <c r="BF142" s="99">
        <f>IF(N142="znížená",J142,0)</f>
        <v>0</v>
      </c>
      <c r="BG142" s="99">
        <f>IF(N142="zákl. prenesená",J142,0)</f>
        <v>0</v>
      </c>
      <c r="BH142" s="99">
        <f>IF(N142="zníž. prenesená",J142,0)</f>
        <v>0</v>
      </c>
      <c r="BI142" s="99">
        <f>IF(N142="nulová",J142,0)</f>
        <v>0</v>
      </c>
      <c r="BJ142" s="14" t="s">
        <v>90</v>
      </c>
      <c r="BK142" s="99">
        <f>ROUND(I142*H142,2)</f>
        <v>0</v>
      </c>
      <c r="BL142" s="14" t="s">
        <v>186</v>
      </c>
      <c r="BM142" s="202" t="s">
        <v>503</v>
      </c>
    </row>
    <row r="143" spans="1:65" s="2" customFormat="1" ht="14.45" customHeight="1">
      <c r="A143" s="245"/>
      <c r="B143" s="27"/>
      <c r="C143" s="190" t="s">
        <v>504</v>
      </c>
      <c r="D143" s="190" t="s">
        <v>182</v>
      </c>
      <c r="E143" s="191" t="s">
        <v>505</v>
      </c>
      <c r="F143" s="192" t="s">
        <v>506</v>
      </c>
      <c r="G143" s="193" t="s">
        <v>185</v>
      </c>
      <c r="H143" s="194">
        <v>1.5880000000000001</v>
      </c>
      <c r="I143" s="195"/>
      <c r="J143" s="196">
        <f>ROUND(I143*H143,2)</f>
        <v>0</v>
      </c>
      <c r="K143" s="197"/>
      <c r="L143" s="28"/>
      <c r="M143" s="198" t="s">
        <v>1</v>
      </c>
      <c r="N143" s="199" t="s">
        <v>43</v>
      </c>
      <c r="O143" s="56"/>
      <c r="P143" s="200">
        <f>O143*H143</f>
        <v>0</v>
      </c>
      <c r="Q143" s="200">
        <v>2.23543</v>
      </c>
      <c r="R143" s="200">
        <f>Q143*H143</f>
        <v>3.5498628400000003</v>
      </c>
      <c r="S143" s="200">
        <v>0</v>
      </c>
      <c r="T143" s="201">
        <f>S143*H143</f>
        <v>0</v>
      </c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R143" s="202" t="s">
        <v>186</v>
      </c>
      <c r="AT143" s="202" t="s">
        <v>182</v>
      </c>
      <c r="AU143" s="202" t="s">
        <v>90</v>
      </c>
      <c r="AY143" s="14" t="s">
        <v>179</v>
      </c>
      <c r="BE143" s="99">
        <f>IF(N143="základná",J143,0)</f>
        <v>0</v>
      </c>
      <c r="BF143" s="99">
        <f>IF(N143="znížená",J143,0)</f>
        <v>0</v>
      </c>
      <c r="BG143" s="99">
        <f>IF(N143="zákl. prenesená",J143,0)</f>
        <v>0</v>
      </c>
      <c r="BH143" s="99">
        <f>IF(N143="zníž. prenesená",J143,0)</f>
        <v>0</v>
      </c>
      <c r="BI143" s="99">
        <f>IF(N143="nulová",J143,0)</f>
        <v>0</v>
      </c>
      <c r="BJ143" s="14" t="s">
        <v>90</v>
      </c>
      <c r="BK143" s="99">
        <f>ROUND(I143*H143,2)</f>
        <v>0</v>
      </c>
      <c r="BL143" s="14" t="s">
        <v>186</v>
      </c>
      <c r="BM143" s="202" t="s">
        <v>507</v>
      </c>
    </row>
    <row r="144" spans="1:65" s="12" customFormat="1" ht="22.9" customHeight="1">
      <c r="B144" s="175"/>
      <c r="C144" s="176"/>
      <c r="D144" s="177" t="s">
        <v>76</v>
      </c>
      <c r="E144" s="188" t="s">
        <v>275</v>
      </c>
      <c r="F144" s="188" t="s">
        <v>292</v>
      </c>
      <c r="G144" s="176"/>
      <c r="H144" s="176"/>
      <c r="I144" s="179"/>
      <c r="J144" s="189">
        <f>BK144</f>
        <v>0</v>
      </c>
      <c r="K144" s="176"/>
      <c r="L144" s="180"/>
      <c r="M144" s="181"/>
      <c r="N144" s="182"/>
      <c r="O144" s="182"/>
      <c r="P144" s="183">
        <f>SUM(P145:P150)</f>
        <v>0</v>
      </c>
      <c r="Q144" s="182"/>
      <c r="R144" s="183">
        <f>SUM(R145:R150)</f>
        <v>36.00481460000001</v>
      </c>
      <c r="S144" s="182"/>
      <c r="T144" s="184">
        <f>SUM(T145:T150)</f>
        <v>0</v>
      </c>
      <c r="AR144" s="185" t="s">
        <v>84</v>
      </c>
      <c r="AT144" s="186" t="s">
        <v>76</v>
      </c>
      <c r="AU144" s="186" t="s">
        <v>84</v>
      </c>
      <c r="AY144" s="185" t="s">
        <v>179</v>
      </c>
      <c r="BK144" s="187">
        <f>SUM(BK145:BK150)</f>
        <v>0</v>
      </c>
    </row>
    <row r="145" spans="1:65" s="2" customFormat="1" ht="24.2" customHeight="1">
      <c r="A145" s="245"/>
      <c r="B145" s="27"/>
      <c r="C145" s="190" t="s">
        <v>508</v>
      </c>
      <c r="D145" s="190" t="s">
        <v>182</v>
      </c>
      <c r="E145" s="191" t="s">
        <v>509</v>
      </c>
      <c r="F145" s="192" t="s">
        <v>510</v>
      </c>
      <c r="G145" s="193" t="s">
        <v>257</v>
      </c>
      <c r="H145" s="194">
        <v>100.29</v>
      </c>
      <c r="I145" s="195"/>
      <c r="J145" s="196">
        <f t="shared" ref="J145:J150" si="5">ROUND(I145*H145,2)</f>
        <v>0</v>
      </c>
      <c r="K145" s="197"/>
      <c r="L145" s="28"/>
      <c r="M145" s="198" t="s">
        <v>1</v>
      </c>
      <c r="N145" s="199" t="s">
        <v>43</v>
      </c>
      <c r="O145" s="56"/>
      <c r="P145" s="200">
        <f t="shared" ref="P145:P150" si="6">O145*H145</f>
        <v>0</v>
      </c>
      <c r="Q145" s="200">
        <v>0.106</v>
      </c>
      <c r="R145" s="200">
        <f t="shared" ref="R145:R150" si="7">Q145*H145</f>
        <v>10.630740000000001</v>
      </c>
      <c r="S145" s="200">
        <v>0</v>
      </c>
      <c r="T145" s="201">
        <f t="shared" ref="T145:T150" si="8">S145*H145</f>
        <v>0</v>
      </c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R145" s="202" t="s">
        <v>186</v>
      </c>
      <c r="AT145" s="202" t="s">
        <v>182</v>
      </c>
      <c r="AU145" s="202" t="s">
        <v>90</v>
      </c>
      <c r="AY145" s="14" t="s">
        <v>179</v>
      </c>
      <c r="BE145" s="99">
        <f t="shared" ref="BE145:BE150" si="9">IF(N145="základná",J145,0)</f>
        <v>0</v>
      </c>
      <c r="BF145" s="99">
        <f t="shared" ref="BF145:BF150" si="10">IF(N145="znížená",J145,0)</f>
        <v>0</v>
      </c>
      <c r="BG145" s="99">
        <f t="shared" ref="BG145:BG150" si="11">IF(N145="zákl. prenesená",J145,0)</f>
        <v>0</v>
      </c>
      <c r="BH145" s="99">
        <f t="shared" ref="BH145:BH150" si="12">IF(N145="zníž. prenesená",J145,0)</f>
        <v>0</v>
      </c>
      <c r="BI145" s="99">
        <f t="shared" ref="BI145:BI150" si="13">IF(N145="nulová",J145,0)</f>
        <v>0</v>
      </c>
      <c r="BJ145" s="14" t="s">
        <v>90</v>
      </c>
      <c r="BK145" s="99">
        <f t="shared" ref="BK145:BK150" si="14">ROUND(I145*H145,2)</f>
        <v>0</v>
      </c>
      <c r="BL145" s="14" t="s">
        <v>186</v>
      </c>
      <c r="BM145" s="202" t="s">
        <v>511</v>
      </c>
    </row>
    <row r="146" spans="1:65" s="2" customFormat="1" ht="24.2" customHeight="1">
      <c r="A146" s="245"/>
      <c r="B146" s="27"/>
      <c r="C146" s="190" t="s">
        <v>512</v>
      </c>
      <c r="D146" s="190" t="s">
        <v>182</v>
      </c>
      <c r="E146" s="191" t="s">
        <v>513</v>
      </c>
      <c r="F146" s="192" t="s">
        <v>514</v>
      </c>
      <c r="G146" s="193" t="s">
        <v>257</v>
      </c>
      <c r="H146" s="194">
        <v>100.29</v>
      </c>
      <c r="I146" s="195"/>
      <c r="J146" s="196">
        <f t="shared" si="5"/>
        <v>0</v>
      </c>
      <c r="K146" s="197"/>
      <c r="L146" s="28"/>
      <c r="M146" s="198" t="s">
        <v>1</v>
      </c>
      <c r="N146" s="199" t="s">
        <v>43</v>
      </c>
      <c r="O146" s="56"/>
      <c r="P146" s="200">
        <f t="shared" si="6"/>
        <v>0</v>
      </c>
      <c r="Q146" s="200">
        <v>0.25094</v>
      </c>
      <c r="R146" s="200">
        <f t="shared" si="7"/>
        <v>25.166772600000002</v>
      </c>
      <c r="S146" s="200">
        <v>0</v>
      </c>
      <c r="T146" s="201">
        <f t="shared" si="8"/>
        <v>0</v>
      </c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R146" s="202" t="s">
        <v>186</v>
      </c>
      <c r="AT146" s="202" t="s">
        <v>182</v>
      </c>
      <c r="AU146" s="202" t="s">
        <v>90</v>
      </c>
      <c r="AY146" s="14" t="s">
        <v>179</v>
      </c>
      <c r="BE146" s="99">
        <f t="shared" si="9"/>
        <v>0</v>
      </c>
      <c r="BF146" s="99">
        <f t="shared" si="10"/>
        <v>0</v>
      </c>
      <c r="BG146" s="99">
        <f t="shared" si="11"/>
        <v>0</v>
      </c>
      <c r="BH146" s="99">
        <f t="shared" si="12"/>
        <v>0</v>
      </c>
      <c r="BI146" s="99">
        <f t="shared" si="13"/>
        <v>0</v>
      </c>
      <c r="BJ146" s="14" t="s">
        <v>90</v>
      </c>
      <c r="BK146" s="99">
        <f t="shared" si="14"/>
        <v>0</v>
      </c>
      <c r="BL146" s="14" t="s">
        <v>186</v>
      </c>
      <c r="BM146" s="202" t="s">
        <v>515</v>
      </c>
    </row>
    <row r="147" spans="1:65" s="2" customFormat="1" ht="24.2" customHeight="1">
      <c r="A147" s="245"/>
      <c r="B147" s="27"/>
      <c r="C147" s="190" t="s">
        <v>516</v>
      </c>
      <c r="D147" s="190" t="s">
        <v>182</v>
      </c>
      <c r="E147" s="191" t="s">
        <v>517</v>
      </c>
      <c r="F147" s="192" t="s">
        <v>518</v>
      </c>
      <c r="G147" s="193" t="s">
        <v>257</v>
      </c>
      <c r="H147" s="194">
        <v>100.29</v>
      </c>
      <c r="I147" s="195"/>
      <c r="J147" s="196">
        <f t="shared" si="5"/>
        <v>0</v>
      </c>
      <c r="K147" s="197"/>
      <c r="L147" s="28"/>
      <c r="M147" s="198" t="s">
        <v>1</v>
      </c>
      <c r="N147" s="199" t="s">
        <v>43</v>
      </c>
      <c r="O147" s="56"/>
      <c r="P147" s="200">
        <f t="shared" si="6"/>
        <v>0</v>
      </c>
      <c r="Q147" s="200">
        <v>0</v>
      </c>
      <c r="R147" s="200">
        <f t="shared" si="7"/>
        <v>0</v>
      </c>
      <c r="S147" s="200">
        <v>0</v>
      </c>
      <c r="T147" s="201">
        <f t="shared" si="8"/>
        <v>0</v>
      </c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R147" s="202" t="s">
        <v>186</v>
      </c>
      <c r="AT147" s="202" t="s">
        <v>182</v>
      </c>
      <c r="AU147" s="202" t="s">
        <v>90</v>
      </c>
      <c r="AY147" s="14" t="s">
        <v>179</v>
      </c>
      <c r="BE147" s="99">
        <f t="shared" si="9"/>
        <v>0</v>
      </c>
      <c r="BF147" s="99">
        <f t="shared" si="10"/>
        <v>0</v>
      </c>
      <c r="BG147" s="99">
        <f t="shared" si="11"/>
        <v>0</v>
      </c>
      <c r="BH147" s="99">
        <f t="shared" si="12"/>
        <v>0</v>
      </c>
      <c r="BI147" s="99">
        <f t="shared" si="13"/>
        <v>0</v>
      </c>
      <c r="BJ147" s="14" t="s">
        <v>90</v>
      </c>
      <c r="BK147" s="99">
        <f t="shared" si="14"/>
        <v>0</v>
      </c>
      <c r="BL147" s="14" t="s">
        <v>186</v>
      </c>
      <c r="BM147" s="202" t="s">
        <v>519</v>
      </c>
    </row>
    <row r="148" spans="1:65" s="2" customFormat="1" ht="14.45" customHeight="1">
      <c r="A148" s="245"/>
      <c r="B148" s="27"/>
      <c r="C148" s="203" t="s">
        <v>520</v>
      </c>
      <c r="D148" s="203" t="s">
        <v>220</v>
      </c>
      <c r="E148" s="204" t="s">
        <v>521</v>
      </c>
      <c r="F148" s="205" t="s">
        <v>522</v>
      </c>
      <c r="G148" s="206" t="s">
        <v>329</v>
      </c>
      <c r="H148" s="207">
        <v>67.22</v>
      </c>
      <c r="I148" s="208"/>
      <c r="J148" s="209">
        <f t="shared" si="5"/>
        <v>0</v>
      </c>
      <c r="K148" s="210"/>
      <c r="L148" s="211"/>
      <c r="M148" s="212" t="s">
        <v>1</v>
      </c>
      <c r="N148" s="213" t="s">
        <v>43</v>
      </c>
      <c r="O148" s="56"/>
      <c r="P148" s="200">
        <f t="shared" si="6"/>
        <v>0</v>
      </c>
      <c r="Q148" s="200">
        <v>1E-4</v>
      </c>
      <c r="R148" s="200">
        <f t="shared" si="7"/>
        <v>6.7220000000000005E-3</v>
      </c>
      <c r="S148" s="200">
        <v>0</v>
      </c>
      <c r="T148" s="201">
        <f t="shared" si="8"/>
        <v>0</v>
      </c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R148" s="202" t="s">
        <v>211</v>
      </c>
      <c r="AT148" s="202" t="s">
        <v>220</v>
      </c>
      <c r="AU148" s="202" t="s">
        <v>90</v>
      </c>
      <c r="AY148" s="14" t="s">
        <v>179</v>
      </c>
      <c r="BE148" s="99">
        <f t="shared" si="9"/>
        <v>0</v>
      </c>
      <c r="BF148" s="99">
        <f t="shared" si="10"/>
        <v>0</v>
      </c>
      <c r="BG148" s="99">
        <f t="shared" si="11"/>
        <v>0</v>
      </c>
      <c r="BH148" s="99">
        <f t="shared" si="12"/>
        <v>0</v>
      </c>
      <c r="BI148" s="99">
        <f t="shared" si="13"/>
        <v>0</v>
      </c>
      <c r="BJ148" s="14" t="s">
        <v>90</v>
      </c>
      <c r="BK148" s="99">
        <f t="shared" si="14"/>
        <v>0</v>
      </c>
      <c r="BL148" s="14" t="s">
        <v>186</v>
      </c>
      <c r="BM148" s="202" t="s">
        <v>523</v>
      </c>
    </row>
    <row r="149" spans="1:65" s="2" customFormat="1" ht="24.2" customHeight="1">
      <c r="A149" s="245"/>
      <c r="B149" s="27"/>
      <c r="C149" s="203" t="s">
        <v>524</v>
      </c>
      <c r="D149" s="203" t="s">
        <v>220</v>
      </c>
      <c r="E149" s="204" t="s">
        <v>525</v>
      </c>
      <c r="F149" s="205" t="s">
        <v>526</v>
      </c>
      <c r="G149" s="206" t="s">
        <v>257</v>
      </c>
      <c r="H149" s="207">
        <v>100.29</v>
      </c>
      <c r="I149" s="208"/>
      <c r="J149" s="209">
        <f t="shared" si="5"/>
        <v>0</v>
      </c>
      <c r="K149" s="210"/>
      <c r="L149" s="211"/>
      <c r="M149" s="212" t="s">
        <v>1</v>
      </c>
      <c r="N149" s="213" t="s">
        <v>43</v>
      </c>
      <c r="O149" s="56"/>
      <c r="P149" s="200">
        <f t="shared" si="6"/>
        <v>0</v>
      </c>
      <c r="Q149" s="200">
        <v>1E-3</v>
      </c>
      <c r="R149" s="200">
        <f t="shared" si="7"/>
        <v>0.10029</v>
      </c>
      <c r="S149" s="200">
        <v>0</v>
      </c>
      <c r="T149" s="201">
        <f t="shared" si="8"/>
        <v>0</v>
      </c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R149" s="202" t="s">
        <v>211</v>
      </c>
      <c r="AT149" s="202" t="s">
        <v>220</v>
      </c>
      <c r="AU149" s="202" t="s">
        <v>90</v>
      </c>
      <c r="AY149" s="14" t="s">
        <v>179</v>
      </c>
      <c r="BE149" s="99">
        <f t="shared" si="9"/>
        <v>0</v>
      </c>
      <c r="BF149" s="99">
        <f t="shared" si="10"/>
        <v>0</v>
      </c>
      <c r="BG149" s="99">
        <f t="shared" si="11"/>
        <v>0</v>
      </c>
      <c r="BH149" s="99">
        <f t="shared" si="12"/>
        <v>0</v>
      </c>
      <c r="BI149" s="99">
        <f t="shared" si="13"/>
        <v>0</v>
      </c>
      <c r="BJ149" s="14" t="s">
        <v>90</v>
      </c>
      <c r="BK149" s="99">
        <f t="shared" si="14"/>
        <v>0</v>
      </c>
      <c r="BL149" s="14" t="s">
        <v>186</v>
      </c>
      <c r="BM149" s="202" t="s">
        <v>527</v>
      </c>
    </row>
    <row r="150" spans="1:65" s="2" customFormat="1" ht="24.2" customHeight="1">
      <c r="A150" s="245"/>
      <c r="B150" s="27"/>
      <c r="C150" s="203" t="s">
        <v>528</v>
      </c>
      <c r="D150" s="203" t="s">
        <v>220</v>
      </c>
      <c r="E150" s="204" t="s">
        <v>529</v>
      </c>
      <c r="F150" s="205" t="s">
        <v>530</v>
      </c>
      <c r="G150" s="206" t="s">
        <v>257</v>
      </c>
      <c r="H150" s="207">
        <v>100.29</v>
      </c>
      <c r="I150" s="208"/>
      <c r="J150" s="209">
        <f t="shared" si="5"/>
        <v>0</v>
      </c>
      <c r="K150" s="210"/>
      <c r="L150" s="211"/>
      <c r="M150" s="212" t="s">
        <v>1</v>
      </c>
      <c r="N150" s="213" t="s">
        <v>43</v>
      </c>
      <c r="O150" s="56"/>
      <c r="P150" s="200">
        <f t="shared" si="6"/>
        <v>0</v>
      </c>
      <c r="Q150" s="200">
        <v>1E-3</v>
      </c>
      <c r="R150" s="200">
        <f t="shared" si="7"/>
        <v>0.10029</v>
      </c>
      <c r="S150" s="200">
        <v>0</v>
      </c>
      <c r="T150" s="201">
        <f t="shared" si="8"/>
        <v>0</v>
      </c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R150" s="202" t="s">
        <v>211</v>
      </c>
      <c r="AT150" s="202" t="s">
        <v>220</v>
      </c>
      <c r="AU150" s="202" t="s">
        <v>90</v>
      </c>
      <c r="AY150" s="14" t="s">
        <v>179</v>
      </c>
      <c r="BE150" s="99">
        <f t="shared" si="9"/>
        <v>0</v>
      </c>
      <c r="BF150" s="99">
        <f t="shared" si="10"/>
        <v>0</v>
      </c>
      <c r="BG150" s="99">
        <f t="shared" si="11"/>
        <v>0</v>
      </c>
      <c r="BH150" s="99">
        <f t="shared" si="12"/>
        <v>0</v>
      </c>
      <c r="BI150" s="99">
        <f t="shared" si="13"/>
        <v>0</v>
      </c>
      <c r="BJ150" s="14" t="s">
        <v>90</v>
      </c>
      <c r="BK150" s="99">
        <f t="shared" si="14"/>
        <v>0</v>
      </c>
      <c r="BL150" s="14" t="s">
        <v>186</v>
      </c>
      <c r="BM150" s="202" t="s">
        <v>531</v>
      </c>
    </row>
    <row r="151" spans="1:65" s="12" customFormat="1" ht="22.9" customHeight="1">
      <c r="B151" s="175"/>
      <c r="C151" s="176"/>
      <c r="D151" s="177" t="s">
        <v>76</v>
      </c>
      <c r="E151" s="188" t="s">
        <v>207</v>
      </c>
      <c r="F151" s="188" t="s">
        <v>326</v>
      </c>
      <c r="G151" s="176"/>
      <c r="H151" s="176"/>
      <c r="I151" s="179"/>
      <c r="J151" s="189">
        <f>BK151</f>
        <v>0</v>
      </c>
      <c r="K151" s="176"/>
      <c r="L151" s="180"/>
      <c r="M151" s="181"/>
      <c r="N151" s="182"/>
      <c r="O151" s="182"/>
      <c r="P151" s="183">
        <f>P152</f>
        <v>0</v>
      </c>
      <c r="Q151" s="182"/>
      <c r="R151" s="183">
        <f>R152</f>
        <v>2.334E-2</v>
      </c>
      <c r="S151" s="182"/>
      <c r="T151" s="184">
        <f>T152</f>
        <v>0</v>
      </c>
      <c r="AR151" s="185" t="s">
        <v>84</v>
      </c>
      <c r="AT151" s="186" t="s">
        <v>76</v>
      </c>
      <c r="AU151" s="186" t="s">
        <v>84</v>
      </c>
      <c r="AY151" s="185" t="s">
        <v>179</v>
      </c>
      <c r="BK151" s="187">
        <f>BK152</f>
        <v>0</v>
      </c>
    </row>
    <row r="152" spans="1:65" s="12" customFormat="1" ht="20.85" customHeight="1">
      <c r="B152" s="175"/>
      <c r="C152" s="176"/>
      <c r="D152" s="177" t="s">
        <v>76</v>
      </c>
      <c r="E152" s="188" t="s">
        <v>532</v>
      </c>
      <c r="F152" s="188" t="s">
        <v>533</v>
      </c>
      <c r="G152" s="176"/>
      <c r="H152" s="176"/>
      <c r="I152" s="179"/>
      <c r="J152" s="189">
        <f>BK152</f>
        <v>0</v>
      </c>
      <c r="K152" s="176"/>
      <c r="L152" s="180"/>
      <c r="M152" s="181"/>
      <c r="N152" s="182"/>
      <c r="O152" s="182"/>
      <c r="P152" s="183">
        <f>SUM(P153:P162)</f>
        <v>0</v>
      </c>
      <c r="Q152" s="182"/>
      <c r="R152" s="183">
        <f>SUM(R153:R162)</f>
        <v>2.334E-2</v>
      </c>
      <c r="S152" s="182"/>
      <c r="T152" s="184">
        <f>SUM(T153:T162)</f>
        <v>0</v>
      </c>
      <c r="AR152" s="185" t="s">
        <v>84</v>
      </c>
      <c r="AT152" s="186" t="s">
        <v>76</v>
      </c>
      <c r="AU152" s="186" t="s">
        <v>90</v>
      </c>
      <c r="AY152" s="185" t="s">
        <v>179</v>
      </c>
      <c r="BK152" s="187">
        <f>SUM(BK153:BK162)</f>
        <v>0</v>
      </c>
    </row>
    <row r="153" spans="1:65" s="2" customFormat="1" ht="24.2" customHeight="1">
      <c r="A153" s="245"/>
      <c r="B153" s="27"/>
      <c r="C153" s="190" t="s">
        <v>475</v>
      </c>
      <c r="D153" s="190" t="s">
        <v>182</v>
      </c>
      <c r="E153" s="191" t="s">
        <v>534</v>
      </c>
      <c r="F153" s="192" t="s">
        <v>535</v>
      </c>
      <c r="G153" s="193" t="s">
        <v>204</v>
      </c>
      <c r="H153" s="194">
        <v>1</v>
      </c>
      <c r="I153" s="195"/>
      <c r="J153" s="196">
        <f t="shared" ref="J153:J162" si="15">ROUND(I153*H153,2)</f>
        <v>0</v>
      </c>
      <c r="K153" s="197"/>
      <c r="L153" s="28"/>
      <c r="M153" s="198" t="s">
        <v>1</v>
      </c>
      <c r="N153" s="199" t="s">
        <v>43</v>
      </c>
      <c r="O153" s="56"/>
      <c r="P153" s="200">
        <f t="shared" ref="P153:P162" si="16">O153*H153</f>
        <v>0</v>
      </c>
      <c r="Q153" s="200">
        <v>0</v>
      </c>
      <c r="R153" s="200">
        <f t="shared" ref="R153:R162" si="17">Q153*H153</f>
        <v>0</v>
      </c>
      <c r="S153" s="200">
        <v>0</v>
      </c>
      <c r="T153" s="201">
        <f t="shared" ref="T153:T162" si="18">S153*H153</f>
        <v>0</v>
      </c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R153" s="202" t="s">
        <v>186</v>
      </c>
      <c r="AT153" s="202" t="s">
        <v>182</v>
      </c>
      <c r="AU153" s="202" t="s">
        <v>536</v>
      </c>
      <c r="AY153" s="14" t="s">
        <v>179</v>
      </c>
      <c r="BE153" s="99">
        <f t="shared" ref="BE153:BE162" si="19">IF(N153="základná",J153,0)</f>
        <v>0</v>
      </c>
      <c r="BF153" s="99">
        <f t="shared" ref="BF153:BF162" si="20">IF(N153="znížená",J153,0)</f>
        <v>0</v>
      </c>
      <c r="BG153" s="99">
        <f t="shared" ref="BG153:BG162" si="21">IF(N153="zákl. prenesená",J153,0)</f>
        <v>0</v>
      </c>
      <c r="BH153" s="99">
        <f t="shared" ref="BH153:BH162" si="22">IF(N153="zníž. prenesená",J153,0)</f>
        <v>0</v>
      </c>
      <c r="BI153" s="99">
        <f t="shared" ref="BI153:BI162" si="23">IF(N153="nulová",J153,0)</f>
        <v>0</v>
      </c>
      <c r="BJ153" s="14" t="s">
        <v>90</v>
      </c>
      <c r="BK153" s="99">
        <f t="shared" ref="BK153:BK162" si="24">ROUND(I153*H153,2)</f>
        <v>0</v>
      </c>
      <c r="BL153" s="14" t="s">
        <v>186</v>
      </c>
      <c r="BM153" s="202" t="s">
        <v>537</v>
      </c>
    </row>
    <row r="154" spans="1:65" s="2" customFormat="1" ht="24.2" customHeight="1">
      <c r="A154" s="245"/>
      <c r="B154" s="27"/>
      <c r="C154" s="190" t="s">
        <v>538</v>
      </c>
      <c r="D154" s="190" t="s">
        <v>182</v>
      </c>
      <c r="E154" s="191" t="s">
        <v>539</v>
      </c>
      <c r="F154" s="192" t="s">
        <v>540</v>
      </c>
      <c r="G154" s="193" t="s">
        <v>204</v>
      </c>
      <c r="H154" s="194">
        <v>1</v>
      </c>
      <c r="I154" s="195"/>
      <c r="J154" s="196">
        <f t="shared" si="15"/>
        <v>0</v>
      </c>
      <c r="K154" s="197"/>
      <c r="L154" s="28"/>
      <c r="M154" s="198" t="s">
        <v>1</v>
      </c>
      <c r="N154" s="199" t="s">
        <v>43</v>
      </c>
      <c r="O154" s="56"/>
      <c r="P154" s="200">
        <f t="shared" si="16"/>
        <v>0</v>
      </c>
      <c r="Q154" s="200">
        <v>0</v>
      </c>
      <c r="R154" s="200">
        <f t="shared" si="17"/>
        <v>0</v>
      </c>
      <c r="S154" s="200">
        <v>0</v>
      </c>
      <c r="T154" s="201">
        <f t="shared" si="18"/>
        <v>0</v>
      </c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R154" s="202" t="s">
        <v>186</v>
      </c>
      <c r="AT154" s="202" t="s">
        <v>182</v>
      </c>
      <c r="AU154" s="202" t="s">
        <v>536</v>
      </c>
      <c r="AY154" s="14" t="s">
        <v>179</v>
      </c>
      <c r="BE154" s="99">
        <f t="shared" si="19"/>
        <v>0</v>
      </c>
      <c r="BF154" s="99">
        <f t="shared" si="20"/>
        <v>0</v>
      </c>
      <c r="BG154" s="99">
        <f t="shared" si="21"/>
        <v>0</v>
      </c>
      <c r="BH154" s="99">
        <f t="shared" si="22"/>
        <v>0</v>
      </c>
      <c r="BI154" s="99">
        <f t="shared" si="23"/>
        <v>0</v>
      </c>
      <c r="BJ154" s="14" t="s">
        <v>90</v>
      </c>
      <c r="BK154" s="99">
        <f t="shared" si="24"/>
        <v>0</v>
      </c>
      <c r="BL154" s="14" t="s">
        <v>186</v>
      </c>
      <c r="BM154" s="202" t="s">
        <v>541</v>
      </c>
    </row>
    <row r="155" spans="1:65" s="2" customFormat="1" ht="24.2" customHeight="1">
      <c r="A155" s="245"/>
      <c r="B155" s="27"/>
      <c r="C155" s="190" t="s">
        <v>542</v>
      </c>
      <c r="D155" s="190" t="s">
        <v>182</v>
      </c>
      <c r="E155" s="191" t="s">
        <v>543</v>
      </c>
      <c r="F155" s="192" t="s">
        <v>544</v>
      </c>
      <c r="G155" s="193" t="s">
        <v>204</v>
      </c>
      <c r="H155" s="194">
        <v>1</v>
      </c>
      <c r="I155" s="195"/>
      <c r="J155" s="196">
        <f t="shared" si="15"/>
        <v>0</v>
      </c>
      <c r="K155" s="197"/>
      <c r="L155" s="28"/>
      <c r="M155" s="198" t="s">
        <v>1</v>
      </c>
      <c r="N155" s="199" t="s">
        <v>43</v>
      </c>
      <c r="O155" s="56"/>
      <c r="P155" s="200">
        <f t="shared" si="16"/>
        <v>0</v>
      </c>
      <c r="Q155" s="200">
        <v>0</v>
      </c>
      <c r="R155" s="200">
        <f t="shared" si="17"/>
        <v>0</v>
      </c>
      <c r="S155" s="200">
        <v>0</v>
      </c>
      <c r="T155" s="201">
        <f t="shared" si="18"/>
        <v>0</v>
      </c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R155" s="202" t="s">
        <v>186</v>
      </c>
      <c r="AT155" s="202" t="s">
        <v>182</v>
      </c>
      <c r="AU155" s="202" t="s">
        <v>536</v>
      </c>
      <c r="AY155" s="14" t="s">
        <v>179</v>
      </c>
      <c r="BE155" s="99">
        <f t="shared" si="19"/>
        <v>0</v>
      </c>
      <c r="BF155" s="99">
        <f t="shared" si="20"/>
        <v>0</v>
      </c>
      <c r="BG155" s="99">
        <f t="shared" si="21"/>
        <v>0</v>
      </c>
      <c r="BH155" s="99">
        <f t="shared" si="22"/>
        <v>0</v>
      </c>
      <c r="BI155" s="99">
        <f t="shared" si="23"/>
        <v>0</v>
      </c>
      <c r="BJ155" s="14" t="s">
        <v>90</v>
      </c>
      <c r="BK155" s="99">
        <f t="shared" si="24"/>
        <v>0</v>
      </c>
      <c r="BL155" s="14" t="s">
        <v>186</v>
      </c>
      <c r="BM155" s="202" t="s">
        <v>545</v>
      </c>
    </row>
    <row r="156" spans="1:65" s="2" customFormat="1" ht="24.2" customHeight="1">
      <c r="A156" s="245"/>
      <c r="B156" s="27"/>
      <c r="C156" s="190" t="s">
        <v>546</v>
      </c>
      <c r="D156" s="190" t="s">
        <v>182</v>
      </c>
      <c r="E156" s="191" t="s">
        <v>547</v>
      </c>
      <c r="F156" s="192" t="s">
        <v>548</v>
      </c>
      <c r="G156" s="193" t="s">
        <v>204</v>
      </c>
      <c r="H156" s="194">
        <v>1</v>
      </c>
      <c r="I156" s="195"/>
      <c r="J156" s="196">
        <f t="shared" si="15"/>
        <v>0</v>
      </c>
      <c r="K156" s="197"/>
      <c r="L156" s="28"/>
      <c r="M156" s="198" t="s">
        <v>1</v>
      </c>
      <c r="N156" s="199" t="s">
        <v>43</v>
      </c>
      <c r="O156" s="56"/>
      <c r="P156" s="200">
        <f t="shared" si="16"/>
        <v>0</v>
      </c>
      <c r="Q156" s="200">
        <v>0</v>
      </c>
      <c r="R156" s="200">
        <f t="shared" si="17"/>
        <v>0</v>
      </c>
      <c r="S156" s="200">
        <v>0</v>
      </c>
      <c r="T156" s="201">
        <f t="shared" si="18"/>
        <v>0</v>
      </c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R156" s="202" t="s">
        <v>186</v>
      </c>
      <c r="AT156" s="202" t="s">
        <v>182</v>
      </c>
      <c r="AU156" s="202" t="s">
        <v>536</v>
      </c>
      <c r="AY156" s="14" t="s">
        <v>179</v>
      </c>
      <c r="BE156" s="99">
        <f t="shared" si="19"/>
        <v>0</v>
      </c>
      <c r="BF156" s="99">
        <f t="shared" si="20"/>
        <v>0</v>
      </c>
      <c r="BG156" s="99">
        <f t="shared" si="21"/>
        <v>0</v>
      </c>
      <c r="BH156" s="99">
        <f t="shared" si="22"/>
        <v>0</v>
      </c>
      <c r="BI156" s="99">
        <f t="shared" si="23"/>
        <v>0</v>
      </c>
      <c r="BJ156" s="14" t="s">
        <v>90</v>
      </c>
      <c r="BK156" s="99">
        <f t="shared" si="24"/>
        <v>0</v>
      </c>
      <c r="BL156" s="14" t="s">
        <v>186</v>
      </c>
      <c r="BM156" s="202" t="s">
        <v>549</v>
      </c>
    </row>
    <row r="157" spans="1:65" s="2" customFormat="1" ht="24.2" customHeight="1">
      <c r="A157" s="245"/>
      <c r="B157" s="27"/>
      <c r="C157" s="190" t="s">
        <v>550</v>
      </c>
      <c r="D157" s="190" t="s">
        <v>182</v>
      </c>
      <c r="E157" s="191" t="s">
        <v>551</v>
      </c>
      <c r="F157" s="192" t="s">
        <v>552</v>
      </c>
      <c r="G157" s="193" t="s">
        <v>204</v>
      </c>
      <c r="H157" s="194">
        <v>1</v>
      </c>
      <c r="I157" s="195"/>
      <c r="J157" s="196">
        <f t="shared" si="15"/>
        <v>0</v>
      </c>
      <c r="K157" s="197"/>
      <c r="L157" s="28"/>
      <c r="M157" s="198" t="s">
        <v>1</v>
      </c>
      <c r="N157" s="199" t="s">
        <v>43</v>
      </c>
      <c r="O157" s="56"/>
      <c r="P157" s="200">
        <f t="shared" si="16"/>
        <v>0</v>
      </c>
      <c r="Q157" s="200">
        <v>0</v>
      </c>
      <c r="R157" s="200">
        <f t="shared" si="17"/>
        <v>0</v>
      </c>
      <c r="S157" s="200">
        <v>0</v>
      </c>
      <c r="T157" s="201">
        <f t="shared" si="18"/>
        <v>0</v>
      </c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R157" s="202" t="s">
        <v>186</v>
      </c>
      <c r="AT157" s="202" t="s">
        <v>182</v>
      </c>
      <c r="AU157" s="202" t="s">
        <v>536</v>
      </c>
      <c r="AY157" s="14" t="s">
        <v>179</v>
      </c>
      <c r="BE157" s="99">
        <f t="shared" si="19"/>
        <v>0</v>
      </c>
      <c r="BF157" s="99">
        <f t="shared" si="20"/>
        <v>0</v>
      </c>
      <c r="BG157" s="99">
        <f t="shared" si="21"/>
        <v>0</v>
      </c>
      <c r="BH157" s="99">
        <f t="shared" si="22"/>
        <v>0</v>
      </c>
      <c r="BI157" s="99">
        <f t="shared" si="23"/>
        <v>0</v>
      </c>
      <c r="BJ157" s="14" t="s">
        <v>90</v>
      </c>
      <c r="BK157" s="99">
        <f t="shared" si="24"/>
        <v>0</v>
      </c>
      <c r="BL157" s="14" t="s">
        <v>186</v>
      </c>
      <c r="BM157" s="202" t="s">
        <v>553</v>
      </c>
    </row>
    <row r="158" spans="1:65" s="2" customFormat="1" ht="14.45" customHeight="1">
      <c r="A158" s="245"/>
      <c r="B158" s="27"/>
      <c r="C158" s="190" t="s">
        <v>536</v>
      </c>
      <c r="D158" s="190" t="s">
        <v>182</v>
      </c>
      <c r="E158" s="191" t="s">
        <v>554</v>
      </c>
      <c r="F158" s="192" t="s">
        <v>555</v>
      </c>
      <c r="G158" s="193" t="s">
        <v>204</v>
      </c>
      <c r="H158" s="194">
        <v>12</v>
      </c>
      <c r="I158" s="195"/>
      <c r="J158" s="196">
        <f t="shared" si="15"/>
        <v>0</v>
      </c>
      <c r="K158" s="197"/>
      <c r="L158" s="28"/>
      <c r="M158" s="198" t="s">
        <v>1</v>
      </c>
      <c r="N158" s="199" t="s">
        <v>43</v>
      </c>
      <c r="O158" s="56"/>
      <c r="P158" s="200">
        <f t="shared" si="16"/>
        <v>0</v>
      </c>
      <c r="Q158" s="200">
        <v>0</v>
      </c>
      <c r="R158" s="200">
        <f t="shared" si="17"/>
        <v>0</v>
      </c>
      <c r="S158" s="200">
        <v>0</v>
      </c>
      <c r="T158" s="201">
        <f t="shared" si="18"/>
        <v>0</v>
      </c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R158" s="202" t="s">
        <v>186</v>
      </c>
      <c r="AT158" s="202" t="s">
        <v>182</v>
      </c>
      <c r="AU158" s="202" t="s">
        <v>536</v>
      </c>
      <c r="AY158" s="14" t="s">
        <v>179</v>
      </c>
      <c r="BE158" s="99">
        <f t="shared" si="19"/>
        <v>0</v>
      </c>
      <c r="BF158" s="99">
        <f t="shared" si="20"/>
        <v>0</v>
      </c>
      <c r="BG158" s="99">
        <f t="shared" si="21"/>
        <v>0</v>
      </c>
      <c r="BH158" s="99">
        <f t="shared" si="22"/>
        <v>0</v>
      </c>
      <c r="BI158" s="99">
        <f t="shared" si="23"/>
        <v>0</v>
      </c>
      <c r="BJ158" s="14" t="s">
        <v>90</v>
      </c>
      <c r="BK158" s="99">
        <f t="shared" si="24"/>
        <v>0</v>
      </c>
      <c r="BL158" s="14" t="s">
        <v>186</v>
      </c>
      <c r="BM158" s="202" t="s">
        <v>556</v>
      </c>
    </row>
    <row r="159" spans="1:65" s="2" customFormat="1" ht="24.2" customHeight="1">
      <c r="A159" s="245"/>
      <c r="B159" s="27"/>
      <c r="C159" s="203" t="s">
        <v>186</v>
      </c>
      <c r="D159" s="203" t="s">
        <v>220</v>
      </c>
      <c r="E159" s="204" t="s">
        <v>557</v>
      </c>
      <c r="F159" s="205" t="s">
        <v>558</v>
      </c>
      <c r="G159" s="206" t="s">
        <v>204</v>
      </c>
      <c r="H159" s="207">
        <v>3</v>
      </c>
      <c r="I159" s="208"/>
      <c r="J159" s="209">
        <f t="shared" si="15"/>
        <v>0</v>
      </c>
      <c r="K159" s="210"/>
      <c r="L159" s="211"/>
      <c r="M159" s="212" t="s">
        <v>1</v>
      </c>
      <c r="N159" s="213" t="s">
        <v>43</v>
      </c>
      <c r="O159" s="56"/>
      <c r="P159" s="200">
        <f t="shared" si="16"/>
        <v>0</v>
      </c>
      <c r="Q159" s="200">
        <v>0</v>
      </c>
      <c r="R159" s="200">
        <f t="shared" si="17"/>
        <v>0</v>
      </c>
      <c r="S159" s="200">
        <v>0</v>
      </c>
      <c r="T159" s="201">
        <f t="shared" si="18"/>
        <v>0</v>
      </c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R159" s="202" t="s">
        <v>211</v>
      </c>
      <c r="AT159" s="202" t="s">
        <v>220</v>
      </c>
      <c r="AU159" s="202" t="s">
        <v>536</v>
      </c>
      <c r="AY159" s="14" t="s">
        <v>179</v>
      </c>
      <c r="BE159" s="99">
        <f t="shared" si="19"/>
        <v>0</v>
      </c>
      <c r="BF159" s="99">
        <f t="shared" si="20"/>
        <v>0</v>
      </c>
      <c r="BG159" s="99">
        <f t="shared" si="21"/>
        <v>0</v>
      </c>
      <c r="BH159" s="99">
        <f t="shared" si="22"/>
        <v>0</v>
      </c>
      <c r="BI159" s="99">
        <f t="shared" si="23"/>
        <v>0</v>
      </c>
      <c r="BJ159" s="14" t="s">
        <v>90</v>
      </c>
      <c r="BK159" s="99">
        <f t="shared" si="24"/>
        <v>0</v>
      </c>
      <c r="BL159" s="14" t="s">
        <v>186</v>
      </c>
      <c r="BM159" s="202" t="s">
        <v>559</v>
      </c>
    </row>
    <row r="160" spans="1:65" s="2" customFormat="1" ht="24.2" customHeight="1">
      <c r="A160" s="245"/>
      <c r="B160" s="27"/>
      <c r="C160" s="190" t="s">
        <v>560</v>
      </c>
      <c r="D160" s="190" t="s">
        <v>182</v>
      </c>
      <c r="E160" s="191" t="s">
        <v>561</v>
      </c>
      <c r="F160" s="192" t="s">
        <v>562</v>
      </c>
      <c r="G160" s="193" t="s">
        <v>204</v>
      </c>
      <c r="H160" s="194">
        <v>2</v>
      </c>
      <c r="I160" s="195"/>
      <c r="J160" s="196">
        <f t="shared" si="15"/>
        <v>0</v>
      </c>
      <c r="K160" s="197"/>
      <c r="L160" s="28"/>
      <c r="M160" s="198" t="s">
        <v>1</v>
      </c>
      <c r="N160" s="199" t="s">
        <v>43</v>
      </c>
      <c r="O160" s="56"/>
      <c r="P160" s="200">
        <f t="shared" si="16"/>
        <v>0</v>
      </c>
      <c r="Q160" s="200">
        <v>6.7000000000000002E-4</v>
      </c>
      <c r="R160" s="200">
        <f t="shared" si="17"/>
        <v>1.34E-3</v>
      </c>
      <c r="S160" s="200">
        <v>0</v>
      </c>
      <c r="T160" s="201">
        <f t="shared" si="18"/>
        <v>0</v>
      </c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R160" s="202" t="s">
        <v>186</v>
      </c>
      <c r="AT160" s="202" t="s">
        <v>182</v>
      </c>
      <c r="AU160" s="202" t="s">
        <v>536</v>
      </c>
      <c r="AY160" s="14" t="s">
        <v>179</v>
      </c>
      <c r="BE160" s="99">
        <f t="shared" si="19"/>
        <v>0</v>
      </c>
      <c r="BF160" s="99">
        <f t="shared" si="20"/>
        <v>0</v>
      </c>
      <c r="BG160" s="99">
        <f t="shared" si="21"/>
        <v>0</v>
      </c>
      <c r="BH160" s="99">
        <f t="shared" si="22"/>
        <v>0</v>
      </c>
      <c r="BI160" s="99">
        <f t="shared" si="23"/>
        <v>0</v>
      </c>
      <c r="BJ160" s="14" t="s">
        <v>90</v>
      </c>
      <c r="BK160" s="99">
        <f t="shared" si="24"/>
        <v>0</v>
      </c>
      <c r="BL160" s="14" t="s">
        <v>186</v>
      </c>
      <c r="BM160" s="202" t="s">
        <v>563</v>
      </c>
    </row>
    <row r="161" spans="1:65" s="2" customFormat="1" ht="14.45" customHeight="1">
      <c r="A161" s="245"/>
      <c r="B161" s="27"/>
      <c r="C161" s="203" t="s">
        <v>564</v>
      </c>
      <c r="D161" s="203" t="s">
        <v>220</v>
      </c>
      <c r="E161" s="204" t="s">
        <v>565</v>
      </c>
      <c r="F161" s="205" t="s">
        <v>566</v>
      </c>
      <c r="G161" s="206" t="s">
        <v>204</v>
      </c>
      <c r="H161" s="207">
        <v>2</v>
      </c>
      <c r="I161" s="208"/>
      <c r="J161" s="209">
        <f t="shared" si="15"/>
        <v>0</v>
      </c>
      <c r="K161" s="210"/>
      <c r="L161" s="211"/>
      <c r="M161" s="212" t="s">
        <v>1</v>
      </c>
      <c r="N161" s="213" t="s">
        <v>43</v>
      </c>
      <c r="O161" s="56"/>
      <c r="P161" s="200">
        <f t="shared" si="16"/>
        <v>0</v>
      </c>
      <c r="Q161" s="200">
        <v>1.0999999999999999E-2</v>
      </c>
      <c r="R161" s="200">
        <f t="shared" si="17"/>
        <v>2.1999999999999999E-2</v>
      </c>
      <c r="S161" s="200">
        <v>0</v>
      </c>
      <c r="T161" s="201">
        <f t="shared" si="18"/>
        <v>0</v>
      </c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R161" s="202" t="s">
        <v>211</v>
      </c>
      <c r="AT161" s="202" t="s">
        <v>220</v>
      </c>
      <c r="AU161" s="202" t="s">
        <v>536</v>
      </c>
      <c r="AY161" s="14" t="s">
        <v>179</v>
      </c>
      <c r="BE161" s="99">
        <f t="shared" si="19"/>
        <v>0</v>
      </c>
      <c r="BF161" s="99">
        <f t="shared" si="20"/>
        <v>0</v>
      </c>
      <c r="BG161" s="99">
        <f t="shared" si="21"/>
        <v>0</v>
      </c>
      <c r="BH161" s="99">
        <f t="shared" si="22"/>
        <v>0</v>
      </c>
      <c r="BI161" s="99">
        <f t="shared" si="23"/>
        <v>0</v>
      </c>
      <c r="BJ161" s="14" t="s">
        <v>90</v>
      </c>
      <c r="BK161" s="99">
        <f t="shared" si="24"/>
        <v>0</v>
      </c>
      <c r="BL161" s="14" t="s">
        <v>186</v>
      </c>
      <c r="BM161" s="202" t="s">
        <v>567</v>
      </c>
    </row>
    <row r="162" spans="1:65" s="2" customFormat="1" ht="14.45" customHeight="1">
      <c r="A162" s="245"/>
      <c r="B162" s="27"/>
      <c r="C162" s="190" t="s">
        <v>201</v>
      </c>
      <c r="D162" s="190" t="s">
        <v>182</v>
      </c>
      <c r="E162" s="191" t="s">
        <v>568</v>
      </c>
      <c r="F162" s="192" t="s">
        <v>569</v>
      </c>
      <c r="G162" s="193" t="s">
        <v>570</v>
      </c>
      <c r="H162" s="194">
        <v>1</v>
      </c>
      <c r="I162" s="195"/>
      <c r="J162" s="196">
        <f t="shared" si="15"/>
        <v>0</v>
      </c>
      <c r="K162" s="197"/>
      <c r="L162" s="28"/>
      <c r="M162" s="198" t="s">
        <v>1</v>
      </c>
      <c r="N162" s="199" t="s">
        <v>43</v>
      </c>
      <c r="O162" s="56"/>
      <c r="P162" s="200">
        <f t="shared" si="16"/>
        <v>0</v>
      </c>
      <c r="Q162" s="200">
        <v>0</v>
      </c>
      <c r="R162" s="200">
        <f t="shared" si="17"/>
        <v>0</v>
      </c>
      <c r="S162" s="200">
        <v>0</v>
      </c>
      <c r="T162" s="201">
        <f t="shared" si="18"/>
        <v>0</v>
      </c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R162" s="202" t="s">
        <v>186</v>
      </c>
      <c r="AT162" s="202" t="s">
        <v>182</v>
      </c>
      <c r="AU162" s="202" t="s">
        <v>536</v>
      </c>
      <c r="AY162" s="14" t="s">
        <v>179</v>
      </c>
      <c r="BE162" s="99">
        <f t="shared" si="19"/>
        <v>0</v>
      </c>
      <c r="BF162" s="99">
        <f t="shared" si="20"/>
        <v>0</v>
      </c>
      <c r="BG162" s="99">
        <f t="shared" si="21"/>
        <v>0</v>
      </c>
      <c r="BH162" s="99">
        <f t="shared" si="22"/>
        <v>0</v>
      </c>
      <c r="BI162" s="99">
        <f t="shared" si="23"/>
        <v>0</v>
      </c>
      <c r="BJ162" s="14" t="s">
        <v>90</v>
      </c>
      <c r="BK162" s="99">
        <f t="shared" si="24"/>
        <v>0</v>
      </c>
      <c r="BL162" s="14" t="s">
        <v>186</v>
      </c>
      <c r="BM162" s="202" t="s">
        <v>571</v>
      </c>
    </row>
    <row r="163" spans="1:65" s="2" customFormat="1" ht="49.9" customHeight="1">
      <c r="A163" s="245"/>
      <c r="B163" s="27"/>
      <c r="C163" s="242"/>
      <c r="D163" s="242"/>
      <c r="E163" s="178" t="s">
        <v>263</v>
      </c>
      <c r="F163" s="178" t="s">
        <v>264</v>
      </c>
      <c r="G163" s="242"/>
      <c r="H163" s="242"/>
      <c r="I163" s="242"/>
      <c r="J163" s="154">
        <f t="shared" ref="J163:J183" si="25">BK163</f>
        <v>0</v>
      </c>
      <c r="K163" s="242"/>
      <c r="L163" s="28"/>
      <c r="M163" s="214"/>
      <c r="N163" s="215"/>
      <c r="O163" s="56"/>
      <c r="P163" s="56"/>
      <c r="Q163" s="56"/>
      <c r="R163" s="56"/>
      <c r="S163" s="56"/>
      <c r="T163" s="57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T163" s="14" t="s">
        <v>76</v>
      </c>
      <c r="AU163" s="14" t="s">
        <v>77</v>
      </c>
      <c r="AY163" s="14" t="s">
        <v>265</v>
      </c>
      <c r="BK163" s="99">
        <f>SUM(BK164:BK183)</f>
        <v>0</v>
      </c>
    </row>
    <row r="164" spans="1:65" s="2" customFormat="1" ht="16.350000000000001" customHeight="1">
      <c r="A164" s="245"/>
      <c r="B164" s="27"/>
      <c r="C164" s="216" t="s">
        <v>1</v>
      </c>
      <c r="D164" s="216" t="s">
        <v>182</v>
      </c>
      <c r="E164" s="217" t="s">
        <v>1</v>
      </c>
      <c r="F164" s="218" t="s">
        <v>1</v>
      </c>
      <c r="G164" s="219" t="s">
        <v>1</v>
      </c>
      <c r="H164" s="220"/>
      <c r="I164" s="221"/>
      <c r="J164" s="222">
        <f t="shared" si="25"/>
        <v>0</v>
      </c>
      <c r="K164" s="197"/>
      <c r="L164" s="28"/>
      <c r="M164" s="223" t="s">
        <v>1</v>
      </c>
      <c r="N164" s="224" t="s">
        <v>43</v>
      </c>
      <c r="O164" s="56"/>
      <c r="P164" s="56"/>
      <c r="Q164" s="56"/>
      <c r="R164" s="56"/>
      <c r="S164" s="56"/>
      <c r="T164" s="57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T164" s="14" t="s">
        <v>265</v>
      </c>
      <c r="AU164" s="14" t="s">
        <v>84</v>
      </c>
      <c r="AY164" s="14" t="s">
        <v>265</v>
      </c>
      <c r="BE164" s="99">
        <f t="shared" ref="BE164:BE183" si="26">IF(N164="základná",J164,0)</f>
        <v>0</v>
      </c>
      <c r="BF164" s="99">
        <f t="shared" ref="BF164:BF183" si="27">IF(N164="znížená",J164,0)</f>
        <v>0</v>
      </c>
      <c r="BG164" s="99">
        <f t="shared" ref="BG164:BG183" si="28">IF(N164="zákl. prenesená",J164,0)</f>
        <v>0</v>
      </c>
      <c r="BH164" s="99">
        <f t="shared" ref="BH164:BH183" si="29">IF(N164="zníž. prenesená",J164,0)</f>
        <v>0</v>
      </c>
      <c r="BI164" s="99">
        <f t="shared" ref="BI164:BI183" si="30">IF(N164="nulová",J164,0)</f>
        <v>0</v>
      </c>
      <c r="BJ164" s="14" t="s">
        <v>90</v>
      </c>
      <c r="BK164" s="99">
        <f t="shared" ref="BK164:BK183" si="31">I164*H164</f>
        <v>0</v>
      </c>
    </row>
    <row r="165" spans="1:65" s="2" customFormat="1" ht="16.350000000000001" customHeight="1">
      <c r="A165" s="245"/>
      <c r="B165" s="27"/>
      <c r="C165" s="216" t="s">
        <v>1</v>
      </c>
      <c r="D165" s="216" t="s">
        <v>182</v>
      </c>
      <c r="E165" s="217" t="s">
        <v>1</v>
      </c>
      <c r="F165" s="218" t="s">
        <v>1</v>
      </c>
      <c r="G165" s="219" t="s">
        <v>1</v>
      </c>
      <c r="H165" s="220"/>
      <c r="I165" s="221"/>
      <c r="J165" s="222">
        <f t="shared" si="25"/>
        <v>0</v>
      </c>
      <c r="K165" s="197"/>
      <c r="L165" s="28"/>
      <c r="M165" s="223" t="s">
        <v>1</v>
      </c>
      <c r="N165" s="224" t="s">
        <v>43</v>
      </c>
      <c r="O165" s="56"/>
      <c r="P165" s="56"/>
      <c r="Q165" s="56"/>
      <c r="R165" s="56"/>
      <c r="S165" s="56"/>
      <c r="T165" s="57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T165" s="14" t="s">
        <v>265</v>
      </c>
      <c r="AU165" s="14" t="s">
        <v>84</v>
      </c>
      <c r="AY165" s="14" t="s">
        <v>265</v>
      </c>
      <c r="BE165" s="99">
        <f t="shared" si="26"/>
        <v>0</v>
      </c>
      <c r="BF165" s="99">
        <f t="shared" si="27"/>
        <v>0</v>
      </c>
      <c r="BG165" s="99">
        <f t="shared" si="28"/>
        <v>0</v>
      </c>
      <c r="BH165" s="99">
        <f t="shared" si="29"/>
        <v>0</v>
      </c>
      <c r="BI165" s="99">
        <f t="shared" si="30"/>
        <v>0</v>
      </c>
      <c r="BJ165" s="14" t="s">
        <v>90</v>
      </c>
      <c r="BK165" s="99">
        <f t="shared" si="31"/>
        <v>0</v>
      </c>
    </row>
    <row r="166" spans="1:65" s="2" customFormat="1" ht="16.350000000000001" customHeight="1">
      <c r="A166" s="245"/>
      <c r="B166" s="27"/>
      <c r="C166" s="216" t="s">
        <v>1</v>
      </c>
      <c r="D166" s="216" t="s">
        <v>182</v>
      </c>
      <c r="E166" s="217" t="s">
        <v>1</v>
      </c>
      <c r="F166" s="218" t="s">
        <v>1</v>
      </c>
      <c r="G166" s="219" t="s">
        <v>1</v>
      </c>
      <c r="H166" s="220"/>
      <c r="I166" s="221"/>
      <c r="J166" s="222">
        <f t="shared" si="25"/>
        <v>0</v>
      </c>
      <c r="K166" s="197"/>
      <c r="L166" s="28"/>
      <c r="M166" s="223" t="s">
        <v>1</v>
      </c>
      <c r="N166" s="224" t="s">
        <v>43</v>
      </c>
      <c r="O166" s="56"/>
      <c r="P166" s="56"/>
      <c r="Q166" s="56"/>
      <c r="R166" s="56"/>
      <c r="S166" s="56"/>
      <c r="T166" s="57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T166" s="14" t="s">
        <v>265</v>
      </c>
      <c r="AU166" s="14" t="s">
        <v>84</v>
      </c>
      <c r="AY166" s="14" t="s">
        <v>265</v>
      </c>
      <c r="BE166" s="99">
        <f t="shared" si="26"/>
        <v>0</v>
      </c>
      <c r="BF166" s="99">
        <f t="shared" si="27"/>
        <v>0</v>
      </c>
      <c r="BG166" s="99">
        <f t="shared" si="28"/>
        <v>0</v>
      </c>
      <c r="BH166" s="99">
        <f t="shared" si="29"/>
        <v>0</v>
      </c>
      <c r="BI166" s="99">
        <f t="shared" si="30"/>
        <v>0</v>
      </c>
      <c r="BJ166" s="14" t="s">
        <v>90</v>
      </c>
      <c r="BK166" s="99">
        <f t="shared" si="31"/>
        <v>0</v>
      </c>
    </row>
    <row r="167" spans="1:65" s="2" customFormat="1" ht="16.350000000000001" customHeight="1">
      <c r="A167" s="245"/>
      <c r="B167" s="27"/>
      <c r="C167" s="216" t="s">
        <v>1</v>
      </c>
      <c r="D167" s="216" t="s">
        <v>182</v>
      </c>
      <c r="E167" s="217" t="s">
        <v>1</v>
      </c>
      <c r="F167" s="218" t="s">
        <v>1</v>
      </c>
      <c r="G167" s="219" t="s">
        <v>1</v>
      </c>
      <c r="H167" s="220"/>
      <c r="I167" s="221"/>
      <c r="J167" s="222">
        <f t="shared" si="25"/>
        <v>0</v>
      </c>
      <c r="K167" s="197"/>
      <c r="L167" s="28"/>
      <c r="M167" s="223" t="s">
        <v>1</v>
      </c>
      <c r="N167" s="224" t="s">
        <v>43</v>
      </c>
      <c r="O167" s="56"/>
      <c r="P167" s="56"/>
      <c r="Q167" s="56"/>
      <c r="R167" s="56"/>
      <c r="S167" s="56"/>
      <c r="T167" s="57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T167" s="14" t="s">
        <v>265</v>
      </c>
      <c r="AU167" s="14" t="s">
        <v>84</v>
      </c>
      <c r="AY167" s="14" t="s">
        <v>265</v>
      </c>
      <c r="BE167" s="99">
        <f t="shared" si="26"/>
        <v>0</v>
      </c>
      <c r="BF167" s="99">
        <f t="shared" si="27"/>
        <v>0</v>
      </c>
      <c r="BG167" s="99">
        <f t="shared" si="28"/>
        <v>0</v>
      </c>
      <c r="BH167" s="99">
        <f t="shared" si="29"/>
        <v>0</v>
      </c>
      <c r="BI167" s="99">
        <f t="shared" si="30"/>
        <v>0</v>
      </c>
      <c r="BJ167" s="14" t="s">
        <v>90</v>
      </c>
      <c r="BK167" s="99">
        <f t="shared" si="31"/>
        <v>0</v>
      </c>
    </row>
    <row r="168" spans="1:65" s="2" customFormat="1" ht="16.350000000000001" customHeight="1">
      <c r="A168" s="245"/>
      <c r="B168" s="27"/>
      <c r="C168" s="216" t="s">
        <v>1</v>
      </c>
      <c r="D168" s="216" t="s">
        <v>182</v>
      </c>
      <c r="E168" s="217" t="s">
        <v>1</v>
      </c>
      <c r="F168" s="218" t="s">
        <v>1</v>
      </c>
      <c r="G168" s="219" t="s">
        <v>1</v>
      </c>
      <c r="H168" s="220"/>
      <c r="I168" s="221"/>
      <c r="J168" s="222">
        <f t="shared" si="25"/>
        <v>0</v>
      </c>
      <c r="K168" s="197"/>
      <c r="L168" s="28"/>
      <c r="M168" s="223" t="s">
        <v>1</v>
      </c>
      <c r="N168" s="224" t="s">
        <v>43</v>
      </c>
      <c r="O168" s="56"/>
      <c r="P168" s="56"/>
      <c r="Q168" s="56"/>
      <c r="R168" s="56"/>
      <c r="S168" s="56"/>
      <c r="T168" s="57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T168" s="14" t="s">
        <v>265</v>
      </c>
      <c r="AU168" s="14" t="s">
        <v>84</v>
      </c>
      <c r="AY168" s="14" t="s">
        <v>265</v>
      </c>
      <c r="BE168" s="99">
        <f t="shared" si="26"/>
        <v>0</v>
      </c>
      <c r="BF168" s="99">
        <f t="shared" si="27"/>
        <v>0</v>
      </c>
      <c r="BG168" s="99">
        <f t="shared" si="28"/>
        <v>0</v>
      </c>
      <c r="BH168" s="99">
        <f t="shared" si="29"/>
        <v>0</v>
      </c>
      <c r="BI168" s="99">
        <f t="shared" si="30"/>
        <v>0</v>
      </c>
      <c r="BJ168" s="14" t="s">
        <v>90</v>
      </c>
      <c r="BK168" s="99">
        <f t="shared" si="31"/>
        <v>0</v>
      </c>
    </row>
    <row r="169" spans="1:65" s="2" customFormat="1" ht="16.350000000000001" customHeight="1">
      <c r="A169" s="245"/>
      <c r="B169" s="27"/>
      <c r="C169" s="216" t="s">
        <v>1</v>
      </c>
      <c r="D169" s="216" t="s">
        <v>182</v>
      </c>
      <c r="E169" s="217" t="s">
        <v>1</v>
      </c>
      <c r="F169" s="218" t="s">
        <v>1</v>
      </c>
      <c r="G169" s="219" t="s">
        <v>1</v>
      </c>
      <c r="H169" s="220"/>
      <c r="I169" s="221"/>
      <c r="J169" s="222">
        <f t="shared" si="25"/>
        <v>0</v>
      </c>
      <c r="K169" s="197"/>
      <c r="L169" s="28"/>
      <c r="M169" s="223" t="s">
        <v>1</v>
      </c>
      <c r="N169" s="224" t="s">
        <v>43</v>
      </c>
      <c r="O169" s="56"/>
      <c r="P169" s="56"/>
      <c r="Q169" s="56"/>
      <c r="R169" s="56"/>
      <c r="S169" s="56"/>
      <c r="T169" s="57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T169" s="14" t="s">
        <v>265</v>
      </c>
      <c r="AU169" s="14" t="s">
        <v>84</v>
      </c>
      <c r="AY169" s="14" t="s">
        <v>265</v>
      </c>
      <c r="BE169" s="99">
        <f t="shared" si="26"/>
        <v>0</v>
      </c>
      <c r="BF169" s="99">
        <f t="shared" si="27"/>
        <v>0</v>
      </c>
      <c r="BG169" s="99">
        <f t="shared" si="28"/>
        <v>0</v>
      </c>
      <c r="BH169" s="99">
        <f t="shared" si="29"/>
        <v>0</v>
      </c>
      <c r="BI169" s="99">
        <f t="shared" si="30"/>
        <v>0</v>
      </c>
      <c r="BJ169" s="14" t="s">
        <v>90</v>
      </c>
      <c r="BK169" s="99">
        <f t="shared" si="31"/>
        <v>0</v>
      </c>
    </row>
    <row r="170" spans="1:65" s="2" customFormat="1" ht="16.350000000000001" customHeight="1">
      <c r="A170" s="245"/>
      <c r="B170" s="27"/>
      <c r="C170" s="216" t="s">
        <v>1</v>
      </c>
      <c r="D170" s="216" t="s">
        <v>182</v>
      </c>
      <c r="E170" s="217" t="s">
        <v>1</v>
      </c>
      <c r="F170" s="218" t="s">
        <v>1</v>
      </c>
      <c r="G170" s="219" t="s">
        <v>1</v>
      </c>
      <c r="H170" s="220"/>
      <c r="I170" s="221"/>
      <c r="J170" s="222">
        <f t="shared" si="25"/>
        <v>0</v>
      </c>
      <c r="K170" s="197"/>
      <c r="L170" s="28"/>
      <c r="M170" s="223" t="s">
        <v>1</v>
      </c>
      <c r="N170" s="224" t="s">
        <v>43</v>
      </c>
      <c r="O170" s="56"/>
      <c r="P170" s="56"/>
      <c r="Q170" s="56"/>
      <c r="R170" s="56"/>
      <c r="S170" s="56"/>
      <c r="T170" s="57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T170" s="14" t="s">
        <v>265</v>
      </c>
      <c r="AU170" s="14" t="s">
        <v>84</v>
      </c>
      <c r="AY170" s="14" t="s">
        <v>265</v>
      </c>
      <c r="BE170" s="99">
        <f t="shared" si="26"/>
        <v>0</v>
      </c>
      <c r="BF170" s="99">
        <f t="shared" si="27"/>
        <v>0</v>
      </c>
      <c r="BG170" s="99">
        <f t="shared" si="28"/>
        <v>0</v>
      </c>
      <c r="BH170" s="99">
        <f t="shared" si="29"/>
        <v>0</v>
      </c>
      <c r="BI170" s="99">
        <f t="shared" si="30"/>
        <v>0</v>
      </c>
      <c r="BJ170" s="14" t="s">
        <v>90</v>
      </c>
      <c r="BK170" s="99">
        <f t="shared" si="31"/>
        <v>0</v>
      </c>
    </row>
    <row r="171" spans="1:65" s="2" customFormat="1" ht="16.350000000000001" customHeight="1">
      <c r="A171" s="245"/>
      <c r="B171" s="27"/>
      <c r="C171" s="216" t="s">
        <v>1</v>
      </c>
      <c r="D171" s="216" t="s">
        <v>182</v>
      </c>
      <c r="E171" s="217" t="s">
        <v>1</v>
      </c>
      <c r="F171" s="218" t="s">
        <v>1</v>
      </c>
      <c r="G171" s="219" t="s">
        <v>1</v>
      </c>
      <c r="H171" s="220"/>
      <c r="I171" s="221"/>
      <c r="J171" s="222">
        <f t="shared" si="25"/>
        <v>0</v>
      </c>
      <c r="K171" s="197"/>
      <c r="L171" s="28"/>
      <c r="M171" s="223" t="s">
        <v>1</v>
      </c>
      <c r="N171" s="224" t="s">
        <v>43</v>
      </c>
      <c r="O171" s="56"/>
      <c r="P171" s="56"/>
      <c r="Q171" s="56"/>
      <c r="R171" s="56"/>
      <c r="S171" s="56"/>
      <c r="T171" s="57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T171" s="14" t="s">
        <v>265</v>
      </c>
      <c r="AU171" s="14" t="s">
        <v>84</v>
      </c>
      <c r="AY171" s="14" t="s">
        <v>265</v>
      </c>
      <c r="BE171" s="99">
        <f t="shared" si="26"/>
        <v>0</v>
      </c>
      <c r="BF171" s="99">
        <f t="shared" si="27"/>
        <v>0</v>
      </c>
      <c r="BG171" s="99">
        <f t="shared" si="28"/>
        <v>0</v>
      </c>
      <c r="BH171" s="99">
        <f t="shared" si="29"/>
        <v>0</v>
      </c>
      <c r="BI171" s="99">
        <f t="shared" si="30"/>
        <v>0</v>
      </c>
      <c r="BJ171" s="14" t="s">
        <v>90</v>
      </c>
      <c r="BK171" s="99">
        <f t="shared" si="31"/>
        <v>0</v>
      </c>
    </row>
    <row r="172" spans="1:65" s="2" customFormat="1" ht="16.350000000000001" customHeight="1">
      <c r="A172" s="245"/>
      <c r="B172" s="27"/>
      <c r="C172" s="216" t="s">
        <v>1</v>
      </c>
      <c r="D172" s="216" t="s">
        <v>182</v>
      </c>
      <c r="E172" s="217" t="s">
        <v>1</v>
      </c>
      <c r="F172" s="218" t="s">
        <v>1</v>
      </c>
      <c r="G172" s="219" t="s">
        <v>1</v>
      </c>
      <c r="H172" s="220"/>
      <c r="I172" s="221"/>
      <c r="J172" s="222">
        <f t="shared" si="25"/>
        <v>0</v>
      </c>
      <c r="K172" s="197"/>
      <c r="L172" s="28"/>
      <c r="M172" s="223" t="s">
        <v>1</v>
      </c>
      <c r="N172" s="224" t="s">
        <v>43</v>
      </c>
      <c r="O172" s="56"/>
      <c r="P172" s="56"/>
      <c r="Q172" s="56"/>
      <c r="R172" s="56"/>
      <c r="S172" s="56"/>
      <c r="T172" s="57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T172" s="14" t="s">
        <v>265</v>
      </c>
      <c r="AU172" s="14" t="s">
        <v>84</v>
      </c>
      <c r="AY172" s="14" t="s">
        <v>265</v>
      </c>
      <c r="BE172" s="99">
        <f t="shared" si="26"/>
        <v>0</v>
      </c>
      <c r="BF172" s="99">
        <f t="shared" si="27"/>
        <v>0</v>
      </c>
      <c r="BG172" s="99">
        <f t="shared" si="28"/>
        <v>0</v>
      </c>
      <c r="BH172" s="99">
        <f t="shared" si="29"/>
        <v>0</v>
      </c>
      <c r="BI172" s="99">
        <f t="shared" si="30"/>
        <v>0</v>
      </c>
      <c r="BJ172" s="14" t="s">
        <v>90</v>
      </c>
      <c r="BK172" s="99">
        <f t="shared" si="31"/>
        <v>0</v>
      </c>
    </row>
    <row r="173" spans="1:65" s="2" customFormat="1" ht="16.350000000000001" customHeight="1">
      <c r="A173" s="245"/>
      <c r="B173" s="27"/>
      <c r="C173" s="216" t="s">
        <v>1</v>
      </c>
      <c r="D173" s="216" t="s">
        <v>182</v>
      </c>
      <c r="E173" s="217" t="s">
        <v>1</v>
      </c>
      <c r="F173" s="218" t="s">
        <v>1</v>
      </c>
      <c r="G173" s="219" t="s">
        <v>1</v>
      </c>
      <c r="H173" s="220"/>
      <c r="I173" s="221"/>
      <c r="J173" s="222">
        <f t="shared" si="25"/>
        <v>0</v>
      </c>
      <c r="K173" s="197"/>
      <c r="L173" s="28"/>
      <c r="M173" s="223" t="s">
        <v>1</v>
      </c>
      <c r="N173" s="224" t="s">
        <v>43</v>
      </c>
      <c r="O173" s="56"/>
      <c r="P173" s="56"/>
      <c r="Q173" s="56"/>
      <c r="R173" s="56"/>
      <c r="S173" s="56"/>
      <c r="T173" s="57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T173" s="14" t="s">
        <v>265</v>
      </c>
      <c r="AU173" s="14" t="s">
        <v>84</v>
      </c>
      <c r="AY173" s="14" t="s">
        <v>265</v>
      </c>
      <c r="BE173" s="99">
        <f t="shared" si="26"/>
        <v>0</v>
      </c>
      <c r="BF173" s="99">
        <f t="shared" si="27"/>
        <v>0</v>
      </c>
      <c r="BG173" s="99">
        <f t="shared" si="28"/>
        <v>0</v>
      </c>
      <c r="BH173" s="99">
        <f t="shared" si="29"/>
        <v>0</v>
      </c>
      <c r="BI173" s="99">
        <f t="shared" si="30"/>
        <v>0</v>
      </c>
      <c r="BJ173" s="14" t="s">
        <v>90</v>
      </c>
      <c r="BK173" s="99">
        <f t="shared" si="31"/>
        <v>0</v>
      </c>
    </row>
    <row r="174" spans="1:65" s="2" customFormat="1" ht="16.350000000000001" customHeight="1">
      <c r="A174" s="245"/>
      <c r="B174" s="27"/>
      <c r="C174" s="216" t="s">
        <v>1</v>
      </c>
      <c r="D174" s="216" t="s">
        <v>182</v>
      </c>
      <c r="E174" s="217" t="s">
        <v>1</v>
      </c>
      <c r="F174" s="218" t="s">
        <v>1</v>
      </c>
      <c r="G174" s="219" t="s">
        <v>1</v>
      </c>
      <c r="H174" s="220"/>
      <c r="I174" s="221"/>
      <c r="J174" s="222">
        <f t="shared" si="25"/>
        <v>0</v>
      </c>
      <c r="K174" s="197"/>
      <c r="L174" s="28"/>
      <c r="M174" s="223" t="s">
        <v>1</v>
      </c>
      <c r="N174" s="224" t="s">
        <v>43</v>
      </c>
      <c r="O174" s="56"/>
      <c r="P174" s="56"/>
      <c r="Q174" s="56"/>
      <c r="R174" s="56"/>
      <c r="S174" s="56"/>
      <c r="T174" s="57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T174" s="14" t="s">
        <v>265</v>
      </c>
      <c r="AU174" s="14" t="s">
        <v>84</v>
      </c>
      <c r="AY174" s="14" t="s">
        <v>265</v>
      </c>
      <c r="BE174" s="99">
        <f t="shared" si="26"/>
        <v>0</v>
      </c>
      <c r="BF174" s="99">
        <f t="shared" si="27"/>
        <v>0</v>
      </c>
      <c r="BG174" s="99">
        <f t="shared" si="28"/>
        <v>0</v>
      </c>
      <c r="BH174" s="99">
        <f t="shared" si="29"/>
        <v>0</v>
      </c>
      <c r="BI174" s="99">
        <f t="shared" si="30"/>
        <v>0</v>
      </c>
      <c r="BJ174" s="14" t="s">
        <v>90</v>
      </c>
      <c r="BK174" s="99">
        <f t="shared" si="31"/>
        <v>0</v>
      </c>
    </row>
    <row r="175" spans="1:65" s="2" customFormat="1" ht="16.350000000000001" customHeight="1">
      <c r="A175" s="245"/>
      <c r="B175" s="27"/>
      <c r="C175" s="216" t="s">
        <v>1</v>
      </c>
      <c r="D175" s="216" t="s">
        <v>182</v>
      </c>
      <c r="E175" s="217" t="s">
        <v>1</v>
      </c>
      <c r="F175" s="218" t="s">
        <v>1</v>
      </c>
      <c r="G175" s="219" t="s">
        <v>1</v>
      </c>
      <c r="H175" s="220"/>
      <c r="I175" s="221"/>
      <c r="J175" s="222">
        <f t="shared" si="25"/>
        <v>0</v>
      </c>
      <c r="K175" s="197"/>
      <c r="L175" s="28"/>
      <c r="M175" s="223" t="s">
        <v>1</v>
      </c>
      <c r="N175" s="224" t="s">
        <v>43</v>
      </c>
      <c r="O175" s="56"/>
      <c r="P175" s="56"/>
      <c r="Q175" s="56"/>
      <c r="R175" s="56"/>
      <c r="S175" s="56"/>
      <c r="T175" s="57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T175" s="14" t="s">
        <v>265</v>
      </c>
      <c r="AU175" s="14" t="s">
        <v>84</v>
      </c>
      <c r="AY175" s="14" t="s">
        <v>265</v>
      </c>
      <c r="BE175" s="99">
        <f t="shared" si="26"/>
        <v>0</v>
      </c>
      <c r="BF175" s="99">
        <f t="shared" si="27"/>
        <v>0</v>
      </c>
      <c r="BG175" s="99">
        <f t="shared" si="28"/>
        <v>0</v>
      </c>
      <c r="BH175" s="99">
        <f t="shared" si="29"/>
        <v>0</v>
      </c>
      <c r="BI175" s="99">
        <f t="shared" si="30"/>
        <v>0</v>
      </c>
      <c r="BJ175" s="14" t="s">
        <v>90</v>
      </c>
      <c r="BK175" s="99">
        <f t="shared" si="31"/>
        <v>0</v>
      </c>
    </row>
    <row r="176" spans="1:65" s="2" customFormat="1" ht="16.350000000000001" customHeight="1">
      <c r="A176" s="245"/>
      <c r="B176" s="27"/>
      <c r="C176" s="216" t="s">
        <v>1</v>
      </c>
      <c r="D176" s="216" t="s">
        <v>182</v>
      </c>
      <c r="E176" s="217" t="s">
        <v>1</v>
      </c>
      <c r="F176" s="218" t="s">
        <v>1</v>
      </c>
      <c r="G176" s="219" t="s">
        <v>1</v>
      </c>
      <c r="H176" s="220"/>
      <c r="I176" s="221"/>
      <c r="J176" s="222">
        <f t="shared" si="25"/>
        <v>0</v>
      </c>
      <c r="K176" s="197"/>
      <c r="L176" s="28"/>
      <c r="M176" s="223" t="s">
        <v>1</v>
      </c>
      <c r="N176" s="224" t="s">
        <v>43</v>
      </c>
      <c r="O176" s="56"/>
      <c r="P176" s="56"/>
      <c r="Q176" s="56"/>
      <c r="R176" s="56"/>
      <c r="S176" s="56"/>
      <c r="T176" s="57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T176" s="14" t="s">
        <v>265</v>
      </c>
      <c r="AU176" s="14" t="s">
        <v>84</v>
      </c>
      <c r="AY176" s="14" t="s">
        <v>265</v>
      </c>
      <c r="BE176" s="99">
        <f t="shared" si="26"/>
        <v>0</v>
      </c>
      <c r="BF176" s="99">
        <f t="shared" si="27"/>
        <v>0</v>
      </c>
      <c r="BG176" s="99">
        <f t="shared" si="28"/>
        <v>0</v>
      </c>
      <c r="BH176" s="99">
        <f t="shared" si="29"/>
        <v>0</v>
      </c>
      <c r="BI176" s="99">
        <f t="shared" si="30"/>
        <v>0</v>
      </c>
      <c r="BJ176" s="14" t="s">
        <v>90</v>
      </c>
      <c r="BK176" s="99">
        <f t="shared" si="31"/>
        <v>0</v>
      </c>
    </row>
    <row r="177" spans="1:63" s="2" customFormat="1" ht="16.350000000000001" customHeight="1">
      <c r="A177" s="245"/>
      <c r="B177" s="27"/>
      <c r="C177" s="216" t="s">
        <v>1</v>
      </c>
      <c r="D177" s="216" t="s">
        <v>182</v>
      </c>
      <c r="E177" s="217" t="s">
        <v>1</v>
      </c>
      <c r="F177" s="218" t="s">
        <v>1</v>
      </c>
      <c r="G177" s="219" t="s">
        <v>1</v>
      </c>
      <c r="H177" s="220"/>
      <c r="I177" s="221"/>
      <c r="J177" s="222">
        <f t="shared" si="25"/>
        <v>0</v>
      </c>
      <c r="K177" s="197"/>
      <c r="L177" s="28"/>
      <c r="M177" s="223" t="s">
        <v>1</v>
      </c>
      <c r="N177" s="224" t="s">
        <v>43</v>
      </c>
      <c r="O177" s="56"/>
      <c r="P177" s="56"/>
      <c r="Q177" s="56"/>
      <c r="R177" s="56"/>
      <c r="S177" s="56"/>
      <c r="T177" s="57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T177" s="14" t="s">
        <v>265</v>
      </c>
      <c r="AU177" s="14" t="s">
        <v>84</v>
      </c>
      <c r="AY177" s="14" t="s">
        <v>265</v>
      </c>
      <c r="BE177" s="99">
        <f t="shared" si="26"/>
        <v>0</v>
      </c>
      <c r="BF177" s="99">
        <f t="shared" si="27"/>
        <v>0</v>
      </c>
      <c r="BG177" s="99">
        <f t="shared" si="28"/>
        <v>0</v>
      </c>
      <c r="BH177" s="99">
        <f t="shared" si="29"/>
        <v>0</v>
      </c>
      <c r="BI177" s="99">
        <f t="shared" si="30"/>
        <v>0</v>
      </c>
      <c r="BJ177" s="14" t="s">
        <v>90</v>
      </c>
      <c r="BK177" s="99">
        <f t="shared" si="31"/>
        <v>0</v>
      </c>
    </row>
    <row r="178" spans="1:63" s="2" customFormat="1" ht="16.350000000000001" customHeight="1">
      <c r="A178" s="245"/>
      <c r="B178" s="27"/>
      <c r="C178" s="216" t="s">
        <v>1</v>
      </c>
      <c r="D178" s="216" t="s">
        <v>182</v>
      </c>
      <c r="E178" s="217" t="s">
        <v>1</v>
      </c>
      <c r="F178" s="218" t="s">
        <v>1</v>
      </c>
      <c r="G178" s="219" t="s">
        <v>1</v>
      </c>
      <c r="H178" s="220"/>
      <c r="I178" s="221"/>
      <c r="J178" s="222">
        <f t="shared" si="25"/>
        <v>0</v>
      </c>
      <c r="K178" s="197"/>
      <c r="L178" s="28"/>
      <c r="M178" s="223" t="s">
        <v>1</v>
      </c>
      <c r="N178" s="224" t="s">
        <v>43</v>
      </c>
      <c r="O178" s="56"/>
      <c r="P178" s="56"/>
      <c r="Q178" s="56"/>
      <c r="R178" s="56"/>
      <c r="S178" s="56"/>
      <c r="T178" s="57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T178" s="14" t="s">
        <v>265</v>
      </c>
      <c r="AU178" s="14" t="s">
        <v>84</v>
      </c>
      <c r="AY178" s="14" t="s">
        <v>265</v>
      </c>
      <c r="BE178" s="99">
        <f t="shared" si="26"/>
        <v>0</v>
      </c>
      <c r="BF178" s="99">
        <f t="shared" si="27"/>
        <v>0</v>
      </c>
      <c r="BG178" s="99">
        <f t="shared" si="28"/>
        <v>0</v>
      </c>
      <c r="BH178" s="99">
        <f t="shared" si="29"/>
        <v>0</v>
      </c>
      <c r="BI178" s="99">
        <f t="shared" si="30"/>
        <v>0</v>
      </c>
      <c r="BJ178" s="14" t="s">
        <v>90</v>
      </c>
      <c r="BK178" s="99">
        <f t="shared" si="31"/>
        <v>0</v>
      </c>
    </row>
    <row r="179" spans="1:63" s="2" customFormat="1" ht="16.350000000000001" customHeight="1">
      <c r="A179" s="245"/>
      <c r="B179" s="27"/>
      <c r="C179" s="216" t="s">
        <v>1</v>
      </c>
      <c r="D179" s="216" t="s">
        <v>182</v>
      </c>
      <c r="E179" s="217" t="s">
        <v>1</v>
      </c>
      <c r="F179" s="218" t="s">
        <v>1</v>
      </c>
      <c r="G179" s="219" t="s">
        <v>1</v>
      </c>
      <c r="H179" s="220"/>
      <c r="I179" s="221"/>
      <c r="J179" s="222">
        <f t="shared" si="25"/>
        <v>0</v>
      </c>
      <c r="K179" s="197"/>
      <c r="L179" s="28"/>
      <c r="M179" s="223" t="s">
        <v>1</v>
      </c>
      <c r="N179" s="224" t="s">
        <v>43</v>
      </c>
      <c r="O179" s="56"/>
      <c r="P179" s="56"/>
      <c r="Q179" s="56"/>
      <c r="R179" s="56"/>
      <c r="S179" s="56"/>
      <c r="T179" s="57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T179" s="14" t="s">
        <v>265</v>
      </c>
      <c r="AU179" s="14" t="s">
        <v>84</v>
      </c>
      <c r="AY179" s="14" t="s">
        <v>265</v>
      </c>
      <c r="BE179" s="99">
        <f t="shared" si="26"/>
        <v>0</v>
      </c>
      <c r="BF179" s="99">
        <f t="shared" si="27"/>
        <v>0</v>
      </c>
      <c r="BG179" s="99">
        <f t="shared" si="28"/>
        <v>0</v>
      </c>
      <c r="BH179" s="99">
        <f t="shared" si="29"/>
        <v>0</v>
      </c>
      <c r="BI179" s="99">
        <f t="shared" si="30"/>
        <v>0</v>
      </c>
      <c r="BJ179" s="14" t="s">
        <v>90</v>
      </c>
      <c r="BK179" s="99">
        <f t="shared" si="31"/>
        <v>0</v>
      </c>
    </row>
    <row r="180" spans="1:63" s="2" customFormat="1" ht="16.350000000000001" customHeight="1">
      <c r="A180" s="245"/>
      <c r="B180" s="27"/>
      <c r="C180" s="216" t="s">
        <v>1</v>
      </c>
      <c r="D180" s="216" t="s">
        <v>182</v>
      </c>
      <c r="E180" s="217" t="s">
        <v>1</v>
      </c>
      <c r="F180" s="218" t="s">
        <v>1</v>
      </c>
      <c r="G180" s="219" t="s">
        <v>1</v>
      </c>
      <c r="H180" s="220"/>
      <c r="I180" s="221"/>
      <c r="J180" s="222">
        <f t="shared" si="25"/>
        <v>0</v>
      </c>
      <c r="K180" s="197"/>
      <c r="L180" s="28"/>
      <c r="M180" s="223" t="s">
        <v>1</v>
      </c>
      <c r="N180" s="224" t="s">
        <v>43</v>
      </c>
      <c r="O180" s="56"/>
      <c r="P180" s="56"/>
      <c r="Q180" s="56"/>
      <c r="R180" s="56"/>
      <c r="S180" s="56"/>
      <c r="T180" s="57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T180" s="14" t="s">
        <v>265</v>
      </c>
      <c r="AU180" s="14" t="s">
        <v>84</v>
      </c>
      <c r="AY180" s="14" t="s">
        <v>265</v>
      </c>
      <c r="BE180" s="99">
        <f t="shared" si="26"/>
        <v>0</v>
      </c>
      <c r="BF180" s="99">
        <f t="shared" si="27"/>
        <v>0</v>
      </c>
      <c r="BG180" s="99">
        <f t="shared" si="28"/>
        <v>0</v>
      </c>
      <c r="BH180" s="99">
        <f t="shared" si="29"/>
        <v>0</v>
      </c>
      <c r="BI180" s="99">
        <f t="shared" si="30"/>
        <v>0</v>
      </c>
      <c r="BJ180" s="14" t="s">
        <v>90</v>
      </c>
      <c r="BK180" s="99">
        <f t="shared" si="31"/>
        <v>0</v>
      </c>
    </row>
    <row r="181" spans="1:63" s="2" customFormat="1" ht="16.350000000000001" customHeight="1">
      <c r="A181" s="245"/>
      <c r="B181" s="27"/>
      <c r="C181" s="216" t="s">
        <v>1</v>
      </c>
      <c r="D181" s="216" t="s">
        <v>182</v>
      </c>
      <c r="E181" s="217" t="s">
        <v>1</v>
      </c>
      <c r="F181" s="218" t="s">
        <v>1</v>
      </c>
      <c r="G181" s="219" t="s">
        <v>1</v>
      </c>
      <c r="H181" s="220"/>
      <c r="I181" s="221"/>
      <c r="J181" s="222">
        <f t="shared" si="25"/>
        <v>0</v>
      </c>
      <c r="K181" s="197"/>
      <c r="L181" s="28"/>
      <c r="M181" s="223" t="s">
        <v>1</v>
      </c>
      <c r="N181" s="224" t="s">
        <v>43</v>
      </c>
      <c r="O181" s="56"/>
      <c r="P181" s="56"/>
      <c r="Q181" s="56"/>
      <c r="R181" s="56"/>
      <c r="S181" s="56"/>
      <c r="T181" s="57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T181" s="14" t="s">
        <v>265</v>
      </c>
      <c r="AU181" s="14" t="s">
        <v>84</v>
      </c>
      <c r="AY181" s="14" t="s">
        <v>265</v>
      </c>
      <c r="BE181" s="99">
        <f t="shared" si="26"/>
        <v>0</v>
      </c>
      <c r="BF181" s="99">
        <f t="shared" si="27"/>
        <v>0</v>
      </c>
      <c r="BG181" s="99">
        <f t="shared" si="28"/>
        <v>0</v>
      </c>
      <c r="BH181" s="99">
        <f t="shared" si="29"/>
        <v>0</v>
      </c>
      <c r="BI181" s="99">
        <f t="shared" si="30"/>
        <v>0</v>
      </c>
      <c r="BJ181" s="14" t="s">
        <v>90</v>
      </c>
      <c r="BK181" s="99">
        <f t="shared" si="31"/>
        <v>0</v>
      </c>
    </row>
    <row r="182" spans="1:63" s="2" customFormat="1" ht="16.350000000000001" customHeight="1">
      <c r="A182" s="245"/>
      <c r="B182" s="27"/>
      <c r="C182" s="216" t="s">
        <v>1</v>
      </c>
      <c r="D182" s="216" t="s">
        <v>182</v>
      </c>
      <c r="E182" s="217" t="s">
        <v>1</v>
      </c>
      <c r="F182" s="218" t="s">
        <v>1</v>
      </c>
      <c r="G182" s="219" t="s">
        <v>1</v>
      </c>
      <c r="H182" s="220"/>
      <c r="I182" s="221"/>
      <c r="J182" s="222">
        <f t="shared" si="25"/>
        <v>0</v>
      </c>
      <c r="K182" s="197"/>
      <c r="L182" s="28"/>
      <c r="M182" s="223" t="s">
        <v>1</v>
      </c>
      <c r="N182" s="224" t="s">
        <v>43</v>
      </c>
      <c r="O182" s="56"/>
      <c r="P182" s="56"/>
      <c r="Q182" s="56"/>
      <c r="R182" s="56"/>
      <c r="S182" s="56"/>
      <c r="T182" s="57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T182" s="14" t="s">
        <v>265</v>
      </c>
      <c r="AU182" s="14" t="s">
        <v>84</v>
      </c>
      <c r="AY182" s="14" t="s">
        <v>265</v>
      </c>
      <c r="BE182" s="99">
        <f t="shared" si="26"/>
        <v>0</v>
      </c>
      <c r="BF182" s="99">
        <f t="shared" si="27"/>
        <v>0</v>
      </c>
      <c r="BG182" s="99">
        <f t="shared" si="28"/>
        <v>0</v>
      </c>
      <c r="BH182" s="99">
        <f t="shared" si="29"/>
        <v>0</v>
      </c>
      <c r="BI182" s="99">
        <f t="shared" si="30"/>
        <v>0</v>
      </c>
      <c r="BJ182" s="14" t="s">
        <v>90</v>
      </c>
      <c r="BK182" s="99">
        <f t="shared" si="31"/>
        <v>0</v>
      </c>
    </row>
    <row r="183" spans="1:63" s="2" customFormat="1" ht="16.350000000000001" customHeight="1">
      <c r="A183" s="245"/>
      <c r="B183" s="27"/>
      <c r="C183" s="216" t="s">
        <v>1</v>
      </c>
      <c r="D183" s="216" t="s">
        <v>182</v>
      </c>
      <c r="E183" s="217" t="s">
        <v>1</v>
      </c>
      <c r="F183" s="218" t="s">
        <v>1</v>
      </c>
      <c r="G183" s="219" t="s">
        <v>1</v>
      </c>
      <c r="H183" s="220"/>
      <c r="I183" s="221"/>
      <c r="J183" s="222">
        <f t="shared" si="25"/>
        <v>0</v>
      </c>
      <c r="K183" s="197"/>
      <c r="L183" s="28"/>
      <c r="M183" s="223" t="s">
        <v>1</v>
      </c>
      <c r="N183" s="224" t="s">
        <v>43</v>
      </c>
      <c r="O183" s="225"/>
      <c r="P183" s="225"/>
      <c r="Q183" s="225"/>
      <c r="R183" s="225"/>
      <c r="S183" s="225"/>
      <c r="T183" s="226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T183" s="14" t="s">
        <v>265</v>
      </c>
      <c r="AU183" s="14" t="s">
        <v>84</v>
      </c>
      <c r="AY183" s="14" t="s">
        <v>265</v>
      </c>
      <c r="BE183" s="99">
        <f t="shared" si="26"/>
        <v>0</v>
      </c>
      <c r="BF183" s="99">
        <f t="shared" si="27"/>
        <v>0</v>
      </c>
      <c r="BG183" s="99">
        <f t="shared" si="28"/>
        <v>0</v>
      </c>
      <c r="BH183" s="99">
        <f t="shared" si="29"/>
        <v>0</v>
      </c>
      <c r="BI183" s="99">
        <f t="shared" si="30"/>
        <v>0</v>
      </c>
      <c r="BJ183" s="14" t="s">
        <v>90</v>
      </c>
      <c r="BK183" s="99">
        <f t="shared" si="31"/>
        <v>0</v>
      </c>
    </row>
    <row r="184" spans="1:63" s="2" customFormat="1" ht="6.95" customHeight="1">
      <c r="A184" s="245"/>
      <c r="B184" s="42"/>
      <c r="C184" s="43"/>
      <c r="D184" s="43"/>
      <c r="E184" s="43"/>
      <c r="F184" s="43"/>
      <c r="G184" s="43"/>
      <c r="H184" s="43"/>
      <c r="I184" s="43"/>
      <c r="J184" s="43"/>
      <c r="K184" s="43"/>
      <c r="L184" s="28"/>
      <c r="M184" s="245"/>
      <c r="O184" s="245"/>
      <c r="P184" s="245"/>
      <c r="Q184" s="245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</row>
  </sheetData>
  <sheetProtection algorithmName="SHA-512" hashValue="gILrT9RGthPyxVQWyzvoO+GWyj9q/HRFLQYr3zj51DMGXOJX8xbZPVEbdONTDpGHBdKl3au3j0BA/rKHye707A==" saltValue="HGI2oLKwFbTadoxELAYPOUHBYltDovkaO6sI2idE+7Y/cyYGh2fLdDzBr2zVJqb7QdMeci5kTwUKHgNBHWwgdQ==" spinCount="100000" sheet="1" objects="1" scenarios="1" formatColumns="0" formatRows="0" autoFilter="0"/>
  <autoFilter ref="C136:K183" xr:uid="{00000000-0009-0000-0000-000004000000}"/>
  <mergeCells count="17">
    <mergeCell ref="E11:H11"/>
    <mergeCell ref="E20:H20"/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</mergeCells>
  <dataValidations count="2">
    <dataValidation type="list" allowBlank="1" showInputMessage="1" showErrorMessage="1" error="Povolené sú hodnoty K, M." sqref="D164:D184" xr:uid="{00000000-0002-0000-0400-000000000000}">
      <formula1>"K, M"</formula1>
    </dataValidation>
    <dataValidation type="list" allowBlank="1" showInputMessage="1" showErrorMessage="1" error="Povolené sú hodnoty základná, znížená, nulová." sqref="N164:N184" xr:uid="{00000000-0002-0000-04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92"/>
  <sheetViews>
    <sheetView showGridLines="0" topLeftCell="A99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4" t="s">
        <v>103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7"/>
      <c r="AT3" s="14" t="s">
        <v>77</v>
      </c>
    </row>
    <row r="4" spans="1:46" s="1" customFormat="1" ht="24.95" customHeight="1">
      <c r="B4" s="17"/>
      <c r="D4" s="106" t="s">
        <v>138</v>
      </c>
      <c r="L4" s="17"/>
      <c r="M4" s="107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4" t="s">
        <v>15</v>
      </c>
      <c r="L6" s="17"/>
    </row>
    <row r="7" spans="1:46" s="1" customFormat="1" ht="16.5" customHeight="1">
      <c r="B7" s="17"/>
      <c r="E7" s="304" t="str">
        <f>'Rekapitulácia stavby'!K6</f>
        <v>Park Dunajská - Bratislava ( rev. 1 )</v>
      </c>
      <c r="F7" s="305"/>
      <c r="G7" s="305"/>
      <c r="H7" s="305"/>
      <c r="L7" s="17"/>
    </row>
    <row r="8" spans="1:46" s="1" customFormat="1" ht="12" customHeight="1">
      <c r="B8" s="17"/>
      <c r="D8" s="244" t="s">
        <v>139</v>
      </c>
      <c r="L8" s="17"/>
    </row>
    <row r="9" spans="1:46" s="2" customFormat="1" ht="16.5" customHeight="1">
      <c r="A9" s="245"/>
      <c r="B9" s="28"/>
      <c r="C9" s="245"/>
      <c r="D9" s="245"/>
      <c r="E9" s="304" t="s">
        <v>140</v>
      </c>
      <c r="F9" s="306"/>
      <c r="G9" s="306"/>
      <c r="H9" s="306"/>
      <c r="I9" s="245"/>
      <c r="J9" s="245"/>
      <c r="K9" s="245"/>
      <c r="L9" s="39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</row>
    <row r="10" spans="1:46" s="2" customFormat="1" ht="12" customHeight="1">
      <c r="A10" s="245"/>
      <c r="B10" s="28"/>
      <c r="C10" s="245"/>
      <c r="D10" s="244" t="s">
        <v>141</v>
      </c>
      <c r="E10" s="245"/>
      <c r="F10" s="245"/>
      <c r="G10" s="245"/>
      <c r="H10" s="245"/>
      <c r="I10" s="245"/>
      <c r="J10" s="245"/>
      <c r="K10" s="245"/>
      <c r="L10" s="39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</row>
    <row r="11" spans="1:46" s="2" customFormat="1" ht="16.5" customHeight="1">
      <c r="A11" s="245"/>
      <c r="B11" s="28"/>
      <c r="C11" s="245"/>
      <c r="D11" s="245"/>
      <c r="E11" s="307" t="s">
        <v>572</v>
      </c>
      <c r="F11" s="306"/>
      <c r="G11" s="306"/>
      <c r="H11" s="306"/>
      <c r="I11" s="245"/>
      <c r="J11" s="245"/>
      <c r="K11" s="245"/>
      <c r="L11" s="39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</row>
    <row r="12" spans="1:46" s="2" customFormat="1">
      <c r="A12" s="245"/>
      <c r="B12" s="28"/>
      <c r="C12" s="245"/>
      <c r="D12" s="245"/>
      <c r="E12" s="245"/>
      <c r="F12" s="245"/>
      <c r="G12" s="245"/>
      <c r="H12" s="245"/>
      <c r="I12" s="245"/>
      <c r="J12" s="245"/>
      <c r="K12" s="245"/>
      <c r="L12" s="39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</row>
    <row r="13" spans="1:46" s="2" customFormat="1" ht="12" customHeight="1">
      <c r="A13" s="245"/>
      <c r="B13" s="28"/>
      <c r="C13" s="245"/>
      <c r="D13" s="244" t="s">
        <v>17</v>
      </c>
      <c r="E13" s="245"/>
      <c r="F13" s="247" t="s">
        <v>1</v>
      </c>
      <c r="G13" s="245"/>
      <c r="H13" s="245"/>
      <c r="I13" s="244" t="s">
        <v>18</v>
      </c>
      <c r="J13" s="247" t="s">
        <v>1</v>
      </c>
      <c r="K13" s="245"/>
      <c r="L13" s="39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</row>
    <row r="14" spans="1:46" s="2" customFormat="1" ht="12" customHeight="1">
      <c r="A14" s="245"/>
      <c r="B14" s="28"/>
      <c r="C14" s="245"/>
      <c r="D14" s="244" t="s">
        <v>19</v>
      </c>
      <c r="E14" s="245"/>
      <c r="F14" s="247" t="s">
        <v>20</v>
      </c>
      <c r="G14" s="245"/>
      <c r="H14" s="245"/>
      <c r="I14" s="244" t="s">
        <v>21</v>
      </c>
      <c r="J14" s="108" t="str">
        <f>'Rekapitulácia stavby'!AN8</f>
        <v>8. 11. 2020</v>
      </c>
      <c r="K14" s="245"/>
      <c r="L14" s="39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</row>
    <row r="15" spans="1:46" s="2" customFormat="1" ht="10.9" customHeight="1">
      <c r="A15" s="245"/>
      <c r="B15" s="28"/>
      <c r="C15" s="245"/>
      <c r="D15" s="245"/>
      <c r="E15" s="245"/>
      <c r="F15" s="245"/>
      <c r="G15" s="245"/>
      <c r="H15" s="245"/>
      <c r="I15" s="245"/>
      <c r="J15" s="245"/>
      <c r="K15" s="245"/>
      <c r="L15" s="39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</row>
    <row r="16" spans="1:46" s="2" customFormat="1" ht="12" customHeight="1">
      <c r="A16" s="245"/>
      <c r="B16" s="28"/>
      <c r="C16" s="245"/>
      <c r="D16" s="244" t="s">
        <v>23</v>
      </c>
      <c r="E16" s="245"/>
      <c r="F16" s="245"/>
      <c r="G16" s="245"/>
      <c r="H16" s="245"/>
      <c r="I16" s="244" t="s">
        <v>24</v>
      </c>
      <c r="J16" s="247" t="s">
        <v>1</v>
      </c>
      <c r="K16" s="245"/>
      <c r="L16" s="39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</row>
    <row r="17" spans="1:31" s="2" customFormat="1" ht="18" customHeight="1">
      <c r="A17" s="245"/>
      <c r="B17" s="28"/>
      <c r="C17" s="245"/>
      <c r="D17" s="245"/>
      <c r="E17" s="247" t="s">
        <v>25</v>
      </c>
      <c r="F17" s="245"/>
      <c r="G17" s="245"/>
      <c r="H17" s="245"/>
      <c r="I17" s="244" t="s">
        <v>26</v>
      </c>
      <c r="J17" s="247" t="s">
        <v>1</v>
      </c>
      <c r="K17" s="245"/>
      <c r="L17" s="39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1" s="2" customFormat="1" ht="6.95" customHeight="1">
      <c r="A18" s="245"/>
      <c r="B18" s="28"/>
      <c r="C18" s="245"/>
      <c r="D18" s="245"/>
      <c r="E18" s="245"/>
      <c r="F18" s="245"/>
      <c r="G18" s="245"/>
      <c r="H18" s="245"/>
      <c r="I18" s="245"/>
      <c r="J18" s="245"/>
      <c r="K18" s="245"/>
      <c r="L18" s="39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</row>
    <row r="19" spans="1:31" s="2" customFormat="1" ht="12" customHeight="1">
      <c r="A19" s="245"/>
      <c r="B19" s="28"/>
      <c r="C19" s="245"/>
      <c r="D19" s="244" t="s">
        <v>27</v>
      </c>
      <c r="E19" s="245"/>
      <c r="F19" s="245"/>
      <c r="G19" s="245"/>
      <c r="H19" s="245"/>
      <c r="I19" s="244" t="s">
        <v>24</v>
      </c>
      <c r="J19" s="246" t="str">
        <f>'Rekapitulácia stavby'!AN13</f>
        <v>Vyplň údaj</v>
      </c>
      <c r="K19" s="245"/>
      <c r="L19" s="39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</row>
    <row r="20" spans="1:31" s="2" customFormat="1" ht="18" customHeight="1">
      <c r="A20" s="245"/>
      <c r="B20" s="28"/>
      <c r="C20" s="245"/>
      <c r="D20" s="245"/>
      <c r="E20" s="298" t="str">
        <f>'Rekapitulácia stavby'!E14</f>
        <v>Vyplň údaj</v>
      </c>
      <c r="F20" s="299"/>
      <c r="G20" s="299"/>
      <c r="H20" s="299"/>
      <c r="I20" s="244" t="s">
        <v>26</v>
      </c>
      <c r="J20" s="246" t="str">
        <f>'Rekapitulácia stavby'!AN14</f>
        <v>Vyplň údaj</v>
      </c>
      <c r="K20" s="245"/>
      <c r="L20" s="39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</row>
    <row r="21" spans="1:31" s="2" customFormat="1" ht="6.95" customHeight="1">
      <c r="A21" s="245"/>
      <c r="B21" s="28"/>
      <c r="C21" s="245"/>
      <c r="D21" s="245"/>
      <c r="E21" s="245"/>
      <c r="F21" s="245"/>
      <c r="G21" s="245"/>
      <c r="H21" s="245"/>
      <c r="I21" s="245"/>
      <c r="J21" s="245"/>
      <c r="K21" s="245"/>
      <c r="L21" s="39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</row>
    <row r="22" spans="1:31" s="2" customFormat="1" ht="12" customHeight="1">
      <c r="A22" s="245"/>
      <c r="B22" s="28"/>
      <c r="C22" s="245"/>
      <c r="D22" s="244" t="s">
        <v>29</v>
      </c>
      <c r="E22" s="245"/>
      <c r="F22" s="245"/>
      <c r="G22" s="245"/>
      <c r="H22" s="245"/>
      <c r="I22" s="244" t="s">
        <v>24</v>
      </c>
      <c r="J22" s="247" t="s">
        <v>1</v>
      </c>
      <c r="K22" s="245"/>
      <c r="L22" s="39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</row>
    <row r="23" spans="1:31" s="2" customFormat="1" ht="18" customHeight="1">
      <c r="A23" s="245"/>
      <c r="B23" s="28"/>
      <c r="C23" s="245"/>
      <c r="D23" s="245"/>
      <c r="E23" s="247" t="s">
        <v>30</v>
      </c>
      <c r="F23" s="245"/>
      <c r="G23" s="245"/>
      <c r="H23" s="245"/>
      <c r="I23" s="244" t="s">
        <v>26</v>
      </c>
      <c r="J23" s="247" t="s">
        <v>1</v>
      </c>
      <c r="K23" s="245"/>
      <c r="L23" s="39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</row>
    <row r="24" spans="1:31" s="2" customFormat="1" ht="6.95" customHeight="1">
      <c r="A24" s="245"/>
      <c r="B24" s="28"/>
      <c r="C24" s="245"/>
      <c r="D24" s="245"/>
      <c r="E24" s="245"/>
      <c r="F24" s="245"/>
      <c r="G24" s="245"/>
      <c r="H24" s="245"/>
      <c r="I24" s="245"/>
      <c r="J24" s="245"/>
      <c r="K24" s="245"/>
      <c r="L24" s="39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</row>
    <row r="25" spans="1:31" s="2" customFormat="1" ht="12" customHeight="1">
      <c r="A25" s="245"/>
      <c r="B25" s="28"/>
      <c r="C25" s="245"/>
      <c r="D25" s="244" t="s">
        <v>32</v>
      </c>
      <c r="E25" s="245"/>
      <c r="F25" s="245"/>
      <c r="G25" s="245"/>
      <c r="H25" s="245"/>
      <c r="I25" s="244" t="s">
        <v>24</v>
      </c>
      <c r="J25" s="247" t="s">
        <v>1</v>
      </c>
      <c r="K25" s="245"/>
      <c r="L25" s="39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</row>
    <row r="26" spans="1:31" s="2" customFormat="1" ht="18" customHeight="1">
      <c r="A26" s="245"/>
      <c r="B26" s="28"/>
      <c r="C26" s="245"/>
      <c r="D26" s="245"/>
      <c r="E26" s="247" t="s">
        <v>33</v>
      </c>
      <c r="F26" s="245"/>
      <c r="G26" s="245"/>
      <c r="H26" s="245"/>
      <c r="I26" s="244" t="s">
        <v>26</v>
      </c>
      <c r="J26" s="247" t="s">
        <v>1</v>
      </c>
      <c r="K26" s="245"/>
      <c r="L26" s="39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</row>
    <row r="27" spans="1:31" s="2" customFormat="1" ht="6.95" customHeight="1">
      <c r="A27" s="245"/>
      <c r="B27" s="28"/>
      <c r="C27" s="245"/>
      <c r="D27" s="245"/>
      <c r="E27" s="245"/>
      <c r="F27" s="245"/>
      <c r="G27" s="245"/>
      <c r="H27" s="245"/>
      <c r="I27" s="245"/>
      <c r="J27" s="245"/>
      <c r="K27" s="245"/>
      <c r="L27" s="39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</row>
    <row r="28" spans="1:31" s="2" customFormat="1" ht="12" customHeight="1">
      <c r="A28" s="245"/>
      <c r="B28" s="28"/>
      <c r="C28" s="245"/>
      <c r="D28" s="244" t="s">
        <v>34</v>
      </c>
      <c r="E28" s="245"/>
      <c r="F28" s="245"/>
      <c r="G28" s="245"/>
      <c r="H28" s="245"/>
      <c r="I28" s="245"/>
      <c r="J28" s="245"/>
      <c r="K28" s="245"/>
      <c r="L28" s="39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</row>
    <row r="29" spans="1:31" s="8" customFormat="1" ht="16.5" customHeight="1">
      <c r="A29" s="109"/>
      <c r="B29" s="110"/>
      <c r="C29" s="109"/>
      <c r="D29" s="109"/>
      <c r="E29" s="300" t="s">
        <v>1</v>
      </c>
      <c r="F29" s="300"/>
      <c r="G29" s="300"/>
      <c r="H29" s="300"/>
      <c r="I29" s="109"/>
      <c r="J29" s="109"/>
      <c r="K29" s="109"/>
      <c r="L29" s="111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</row>
    <row r="30" spans="1:31" s="2" customFormat="1" ht="6.95" customHeight="1">
      <c r="A30" s="245"/>
      <c r="B30" s="28"/>
      <c r="C30" s="245"/>
      <c r="D30" s="245"/>
      <c r="E30" s="245"/>
      <c r="F30" s="245"/>
      <c r="G30" s="245"/>
      <c r="H30" s="245"/>
      <c r="I30" s="245"/>
      <c r="J30" s="245"/>
      <c r="K30" s="245"/>
      <c r="L30" s="39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</row>
    <row r="31" spans="1:31" s="2" customFormat="1" ht="6.95" customHeight="1">
      <c r="A31" s="245"/>
      <c r="B31" s="28"/>
      <c r="C31" s="245"/>
      <c r="D31" s="112"/>
      <c r="E31" s="112"/>
      <c r="F31" s="112"/>
      <c r="G31" s="112"/>
      <c r="H31" s="112"/>
      <c r="I31" s="112"/>
      <c r="J31" s="112"/>
      <c r="K31" s="112"/>
      <c r="L31" s="39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</row>
    <row r="32" spans="1:31" s="2" customFormat="1" ht="14.45" customHeight="1">
      <c r="A32" s="245"/>
      <c r="B32" s="28"/>
      <c r="C32" s="245"/>
      <c r="D32" s="247" t="s">
        <v>143</v>
      </c>
      <c r="E32" s="245"/>
      <c r="F32" s="245"/>
      <c r="G32" s="245"/>
      <c r="H32" s="245"/>
      <c r="I32" s="245"/>
      <c r="J32" s="113">
        <f>J98</f>
        <v>0</v>
      </c>
      <c r="K32" s="245"/>
      <c r="L32" s="39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</row>
    <row r="33" spans="1:31" s="2" customFormat="1" ht="14.45" customHeight="1">
      <c r="A33" s="245"/>
      <c r="B33" s="28"/>
      <c r="C33" s="245"/>
      <c r="D33" s="114" t="s">
        <v>132</v>
      </c>
      <c r="E33" s="245"/>
      <c r="F33" s="245"/>
      <c r="G33" s="245"/>
      <c r="H33" s="245"/>
      <c r="I33" s="245"/>
      <c r="J33" s="113">
        <f>J104</f>
        <v>0</v>
      </c>
      <c r="K33" s="245"/>
      <c r="L33" s="39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</row>
    <row r="34" spans="1:31" s="2" customFormat="1" ht="25.35" customHeight="1">
      <c r="A34" s="245"/>
      <c r="B34" s="28"/>
      <c r="C34" s="245"/>
      <c r="D34" s="115" t="s">
        <v>37</v>
      </c>
      <c r="E34" s="245"/>
      <c r="F34" s="245"/>
      <c r="G34" s="245"/>
      <c r="H34" s="245"/>
      <c r="I34" s="245"/>
      <c r="J34" s="116">
        <f>ROUND(J32 + J33, 2)</f>
        <v>0</v>
      </c>
      <c r="K34" s="245"/>
      <c r="L34" s="39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</row>
    <row r="35" spans="1:31" s="2" customFormat="1" ht="6.95" customHeight="1">
      <c r="A35" s="245"/>
      <c r="B35" s="28"/>
      <c r="C35" s="245"/>
      <c r="D35" s="112"/>
      <c r="E35" s="112"/>
      <c r="F35" s="112"/>
      <c r="G35" s="112"/>
      <c r="H35" s="112"/>
      <c r="I35" s="112"/>
      <c r="J35" s="112"/>
      <c r="K35" s="112"/>
      <c r="L35" s="39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</row>
    <row r="36" spans="1:31" s="2" customFormat="1" ht="14.45" customHeight="1">
      <c r="A36" s="245"/>
      <c r="B36" s="28"/>
      <c r="C36" s="245"/>
      <c r="D36" s="245"/>
      <c r="E36" s="245"/>
      <c r="F36" s="117" t="s">
        <v>39</v>
      </c>
      <c r="G36" s="245"/>
      <c r="H36" s="245"/>
      <c r="I36" s="117" t="s">
        <v>38</v>
      </c>
      <c r="J36" s="117" t="s">
        <v>40</v>
      </c>
      <c r="K36" s="245"/>
      <c r="L36" s="39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</row>
    <row r="37" spans="1:31" s="2" customFormat="1" ht="14.45" customHeight="1">
      <c r="A37" s="245"/>
      <c r="B37" s="28"/>
      <c r="C37" s="245"/>
      <c r="D37" s="118" t="s">
        <v>41</v>
      </c>
      <c r="E37" s="244" t="s">
        <v>42</v>
      </c>
      <c r="F37" s="119">
        <f>ROUND((ROUND((SUM(BE104:BE111) + SUM(BE133:BE170)),  2) + SUM(BE172:BE191)), 2)</f>
        <v>0</v>
      </c>
      <c r="G37" s="245"/>
      <c r="H37" s="245"/>
      <c r="I37" s="120">
        <v>0.2</v>
      </c>
      <c r="J37" s="119">
        <f>ROUND((ROUND(((SUM(BE104:BE111) + SUM(BE133:BE170))*I37),  2) + (SUM(BE172:BE191)*I37)), 2)</f>
        <v>0</v>
      </c>
      <c r="K37" s="245"/>
      <c r="L37" s="39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</row>
    <row r="38" spans="1:31" s="2" customFormat="1" ht="14.45" customHeight="1">
      <c r="A38" s="245"/>
      <c r="B38" s="28"/>
      <c r="C38" s="245"/>
      <c r="D38" s="245"/>
      <c r="E38" s="244" t="s">
        <v>43</v>
      </c>
      <c r="F38" s="119">
        <f>ROUND((ROUND((SUM(BF104:BF111) + SUM(BF133:BF170)),  2) + SUM(BF172:BF191)), 2)</f>
        <v>0</v>
      </c>
      <c r="G38" s="245"/>
      <c r="H38" s="245"/>
      <c r="I38" s="120">
        <v>0.2</v>
      </c>
      <c r="J38" s="119">
        <f>ROUND((ROUND(((SUM(BF104:BF111) + SUM(BF133:BF170))*I38),  2) + (SUM(BF172:BF191)*I38)), 2)</f>
        <v>0</v>
      </c>
      <c r="K38" s="245"/>
      <c r="L38" s="39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</row>
    <row r="39" spans="1:31" s="2" customFormat="1" ht="14.45" hidden="1" customHeight="1">
      <c r="A39" s="245"/>
      <c r="B39" s="28"/>
      <c r="C39" s="245"/>
      <c r="D39" s="245"/>
      <c r="E39" s="244" t="s">
        <v>44</v>
      </c>
      <c r="F39" s="119">
        <f>ROUND((ROUND((SUM(BG104:BG111) + SUM(BG133:BG170)),  2) + SUM(BG172:BG191)), 2)</f>
        <v>0</v>
      </c>
      <c r="G39" s="245"/>
      <c r="H39" s="245"/>
      <c r="I39" s="120">
        <v>0.2</v>
      </c>
      <c r="J39" s="119">
        <f>0</f>
        <v>0</v>
      </c>
      <c r="K39" s="245"/>
      <c r="L39" s="39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</row>
    <row r="40" spans="1:31" s="2" customFormat="1" ht="14.45" hidden="1" customHeight="1">
      <c r="A40" s="245"/>
      <c r="B40" s="28"/>
      <c r="C40" s="245"/>
      <c r="D40" s="245"/>
      <c r="E40" s="244" t="s">
        <v>45</v>
      </c>
      <c r="F40" s="119">
        <f>ROUND((ROUND((SUM(BH104:BH111) + SUM(BH133:BH170)),  2) + SUM(BH172:BH191)), 2)</f>
        <v>0</v>
      </c>
      <c r="G40" s="245"/>
      <c r="H40" s="245"/>
      <c r="I40" s="120">
        <v>0.2</v>
      </c>
      <c r="J40" s="119">
        <f>0</f>
        <v>0</v>
      </c>
      <c r="K40" s="245"/>
      <c r="L40" s="39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</row>
    <row r="41" spans="1:31" s="2" customFormat="1" ht="14.45" hidden="1" customHeight="1">
      <c r="A41" s="245"/>
      <c r="B41" s="28"/>
      <c r="C41" s="245"/>
      <c r="D41" s="245"/>
      <c r="E41" s="244" t="s">
        <v>46</v>
      </c>
      <c r="F41" s="119">
        <f>ROUND((ROUND((SUM(BI104:BI111) + SUM(BI133:BI170)),  2) + SUM(BI172:BI191)), 2)</f>
        <v>0</v>
      </c>
      <c r="G41" s="245"/>
      <c r="H41" s="245"/>
      <c r="I41" s="120">
        <v>0</v>
      </c>
      <c r="J41" s="119">
        <f>0</f>
        <v>0</v>
      </c>
      <c r="K41" s="245"/>
      <c r="L41" s="39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</row>
    <row r="42" spans="1:31" s="2" customFormat="1" ht="6.95" customHeight="1">
      <c r="A42" s="245"/>
      <c r="B42" s="28"/>
      <c r="C42" s="245"/>
      <c r="D42" s="245"/>
      <c r="E42" s="245"/>
      <c r="F42" s="245"/>
      <c r="G42" s="245"/>
      <c r="H42" s="245"/>
      <c r="I42" s="245"/>
      <c r="J42" s="245"/>
      <c r="K42" s="245"/>
      <c r="L42" s="39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</row>
    <row r="43" spans="1:31" s="2" customFormat="1" ht="25.35" customHeight="1">
      <c r="A43" s="245"/>
      <c r="B43" s="28"/>
      <c r="C43" s="121"/>
      <c r="D43" s="122" t="s">
        <v>47</v>
      </c>
      <c r="E43" s="123"/>
      <c r="F43" s="123"/>
      <c r="G43" s="124" t="s">
        <v>48</v>
      </c>
      <c r="H43" s="125" t="s">
        <v>49</v>
      </c>
      <c r="I43" s="123"/>
      <c r="J43" s="126">
        <f>SUM(J34:J41)</f>
        <v>0</v>
      </c>
      <c r="K43" s="127"/>
      <c r="L43" s="39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</row>
    <row r="44" spans="1:31" s="2" customFormat="1" ht="14.45" customHeight="1">
      <c r="A44" s="245"/>
      <c r="B44" s="28"/>
      <c r="C44" s="245"/>
      <c r="D44" s="245"/>
      <c r="E44" s="245"/>
      <c r="F44" s="245"/>
      <c r="G44" s="245"/>
      <c r="H44" s="245"/>
      <c r="I44" s="245"/>
      <c r="J44" s="245"/>
      <c r="K44" s="245"/>
      <c r="L44" s="39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128" t="s">
        <v>50</v>
      </c>
      <c r="E50" s="129"/>
      <c r="F50" s="129"/>
      <c r="G50" s="128" t="s">
        <v>51</v>
      </c>
      <c r="H50" s="129"/>
      <c r="I50" s="129"/>
      <c r="J50" s="129"/>
      <c r="K50" s="129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45"/>
      <c r="B61" s="28"/>
      <c r="C61" s="245"/>
      <c r="D61" s="130" t="s">
        <v>52</v>
      </c>
      <c r="E61" s="131"/>
      <c r="F61" s="132" t="s">
        <v>53</v>
      </c>
      <c r="G61" s="130" t="s">
        <v>52</v>
      </c>
      <c r="H61" s="131"/>
      <c r="I61" s="131"/>
      <c r="J61" s="133" t="s">
        <v>53</v>
      </c>
      <c r="K61" s="131"/>
      <c r="L61" s="39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45"/>
      <c r="B65" s="28"/>
      <c r="C65" s="245"/>
      <c r="D65" s="128" t="s">
        <v>54</v>
      </c>
      <c r="E65" s="134"/>
      <c r="F65" s="134"/>
      <c r="G65" s="128" t="s">
        <v>55</v>
      </c>
      <c r="H65" s="134"/>
      <c r="I65" s="134"/>
      <c r="J65" s="134"/>
      <c r="K65" s="134"/>
      <c r="L65" s="39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45"/>
      <c r="B76" s="28"/>
      <c r="C76" s="245"/>
      <c r="D76" s="130" t="s">
        <v>52</v>
      </c>
      <c r="E76" s="131"/>
      <c r="F76" s="132" t="s">
        <v>53</v>
      </c>
      <c r="G76" s="130" t="s">
        <v>52</v>
      </c>
      <c r="H76" s="131"/>
      <c r="I76" s="131"/>
      <c r="J76" s="133" t="s">
        <v>53</v>
      </c>
      <c r="K76" s="131"/>
      <c r="L76" s="39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</row>
    <row r="77" spans="1:31" s="2" customFormat="1" ht="14.45" customHeight="1">
      <c r="A77" s="245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39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</row>
    <row r="81" spans="1:31" s="2" customFormat="1" ht="6.95" customHeight="1">
      <c r="A81" s="245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39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</row>
    <row r="82" spans="1:31" s="2" customFormat="1" ht="24.95" customHeight="1">
      <c r="A82" s="245"/>
      <c r="B82" s="27"/>
      <c r="C82" s="20" t="s">
        <v>144</v>
      </c>
      <c r="D82" s="242"/>
      <c r="E82" s="242"/>
      <c r="F82" s="242"/>
      <c r="G82" s="242"/>
      <c r="H82" s="242"/>
      <c r="I82" s="242"/>
      <c r="J82" s="242"/>
      <c r="K82" s="242"/>
      <c r="L82" s="39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</row>
    <row r="83" spans="1:31" s="2" customFormat="1" ht="6.95" customHeight="1">
      <c r="A83" s="245"/>
      <c r="B83" s="27"/>
      <c r="C83" s="242"/>
      <c r="D83" s="242"/>
      <c r="E83" s="242"/>
      <c r="F83" s="242"/>
      <c r="G83" s="242"/>
      <c r="H83" s="242"/>
      <c r="I83" s="242"/>
      <c r="J83" s="242"/>
      <c r="K83" s="242"/>
      <c r="L83" s="39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</row>
    <row r="84" spans="1:31" s="2" customFormat="1" ht="12" customHeight="1">
      <c r="A84" s="245"/>
      <c r="B84" s="27"/>
      <c r="C84" s="243" t="s">
        <v>15</v>
      </c>
      <c r="D84" s="242"/>
      <c r="E84" s="242"/>
      <c r="F84" s="242"/>
      <c r="G84" s="242"/>
      <c r="H84" s="242"/>
      <c r="I84" s="242"/>
      <c r="J84" s="242"/>
      <c r="K84" s="242"/>
      <c r="L84" s="39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</row>
    <row r="85" spans="1:31" s="2" customFormat="1" ht="16.5" customHeight="1">
      <c r="A85" s="245"/>
      <c r="B85" s="27"/>
      <c r="C85" s="242"/>
      <c r="D85" s="242"/>
      <c r="E85" s="302" t="str">
        <f>E7</f>
        <v>Park Dunajská - Bratislava ( rev. 1 )</v>
      </c>
      <c r="F85" s="303"/>
      <c r="G85" s="303"/>
      <c r="H85" s="303"/>
      <c r="I85" s="242"/>
      <c r="J85" s="242"/>
      <c r="K85" s="242"/>
      <c r="L85" s="39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</row>
    <row r="86" spans="1:31" s="1" customFormat="1" ht="12" customHeight="1">
      <c r="B86" s="18"/>
      <c r="C86" s="243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245"/>
      <c r="B87" s="27"/>
      <c r="C87" s="242"/>
      <c r="D87" s="242"/>
      <c r="E87" s="302" t="s">
        <v>140</v>
      </c>
      <c r="F87" s="301"/>
      <c r="G87" s="301"/>
      <c r="H87" s="301"/>
      <c r="I87" s="242"/>
      <c r="J87" s="242"/>
      <c r="K87" s="242"/>
      <c r="L87" s="39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</row>
    <row r="88" spans="1:31" s="2" customFormat="1" ht="12" customHeight="1">
      <c r="A88" s="245"/>
      <c r="B88" s="27"/>
      <c r="C88" s="243" t="s">
        <v>141</v>
      </c>
      <c r="D88" s="242"/>
      <c r="E88" s="242"/>
      <c r="F88" s="242"/>
      <c r="G88" s="242"/>
      <c r="H88" s="242"/>
      <c r="I88" s="242"/>
      <c r="J88" s="242"/>
      <c r="K88" s="242"/>
      <c r="L88" s="39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</row>
    <row r="89" spans="1:31" s="2" customFormat="1" ht="16.5" customHeight="1">
      <c r="A89" s="245"/>
      <c r="B89" s="27"/>
      <c r="C89" s="242"/>
      <c r="D89" s="242"/>
      <c r="E89" s="279" t="str">
        <f>E11</f>
        <v>SO-05 - Elektroinštalácia a osvetlenie</v>
      </c>
      <c r="F89" s="301"/>
      <c r="G89" s="301"/>
      <c r="H89" s="301"/>
      <c r="I89" s="242"/>
      <c r="J89" s="242"/>
      <c r="K89" s="242"/>
      <c r="L89" s="39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</row>
    <row r="90" spans="1:31" s="2" customFormat="1" ht="6.95" customHeight="1">
      <c r="A90" s="245"/>
      <c r="B90" s="27"/>
      <c r="C90" s="242"/>
      <c r="D90" s="242"/>
      <c r="E90" s="242"/>
      <c r="F90" s="242"/>
      <c r="G90" s="242"/>
      <c r="H90" s="242"/>
      <c r="I90" s="242"/>
      <c r="J90" s="242"/>
      <c r="K90" s="242"/>
      <c r="L90" s="39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</row>
    <row r="91" spans="1:31" s="2" customFormat="1" ht="12" customHeight="1">
      <c r="A91" s="245"/>
      <c r="B91" s="27"/>
      <c r="C91" s="243" t="s">
        <v>19</v>
      </c>
      <c r="D91" s="242"/>
      <c r="E91" s="242"/>
      <c r="F91" s="237" t="str">
        <f>F14</f>
        <v>k. ú. Staré Mesto, 8667/2</v>
      </c>
      <c r="G91" s="242"/>
      <c r="H91" s="242"/>
      <c r="I91" s="243" t="s">
        <v>21</v>
      </c>
      <c r="J91" s="235" t="str">
        <f>IF(J14="","",J14)</f>
        <v>8. 11. 2020</v>
      </c>
      <c r="K91" s="242"/>
      <c r="L91" s="39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</row>
    <row r="92" spans="1:31" s="2" customFormat="1" ht="6.95" customHeight="1">
      <c r="A92" s="245"/>
      <c r="B92" s="27"/>
      <c r="C92" s="242"/>
      <c r="D92" s="242"/>
      <c r="E92" s="242"/>
      <c r="F92" s="242"/>
      <c r="G92" s="242"/>
      <c r="H92" s="242"/>
      <c r="I92" s="242"/>
      <c r="J92" s="242"/>
      <c r="K92" s="242"/>
      <c r="L92" s="39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</row>
    <row r="93" spans="1:31" s="2" customFormat="1" ht="40.15" customHeight="1">
      <c r="A93" s="245"/>
      <c r="B93" s="27"/>
      <c r="C93" s="243" t="s">
        <v>23</v>
      </c>
      <c r="D93" s="242"/>
      <c r="E93" s="242"/>
      <c r="F93" s="237" t="str">
        <f>E17</f>
        <v>Hlavné mesto Slovenskej republiky Bratislava</v>
      </c>
      <c r="G93" s="242"/>
      <c r="H93" s="242"/>
      <c r="I93" s="243" t="s">
        <v>29</v>
      </c>
      <c r="J93" s="239" t="str">
        <f>E23</f>
        <v>Guldan Architects - Ing. Eugen Guldan, PhD.</v>
      </c>
      <c r="K93" s="242"/>
      <c r="L93" s="39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</row>
    <row r="94" spans="1:31" s="2" customFormat="1" ht="15.2" customHeight="1">
      <c r="A94" s="245"/>
      <c r="B94" s="27"/>
      <c r="C94" s="243" t="s">
        <v>27</v>
      </c>
      <c r="D94" s="242"/>
      <c r="E94" s="242"/>
      <c r="F94" s="237" t="str">
        <f>IF(E20="","",E20)</f>
        <v>Vyplň údaj</v>
      </c>
      <c r="G94" s="242"/>
      <c r="H94" s="242"/>
      <c r="I94" s="243" t="s">
        <v>32</v>
      </c>
      <c r="J94" s="239" t="str">
        <f>E26</f>
        <v>Ing. Hornok</v>
      </c>
      <c r="K94" s="242"/>
      <c r="L94" s="39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</row>
    <row r="95" spans="1:31" s="2" customFormat="1" ht="10.35" customHeight="1">
      <c r="A95" s="245"/>
      <c r="B95" s="27"/>
      <c r="C95" s="242"/>
      <c r="D95" s="242"/>
      <c r="E95" s="242"/>
      <c r="F95" s="242"/>
      <c r="G95" s="242"/>
      <c r="H95" s="242"/>
      <c r="I95" s="242"/>
      <c r="J95" s="242"/>
      <c r="K95" s="242"/>
      <c r="L95" s="39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</row>
    <row r="96" spans="1:31" s="2" customFormat="1" ht="29.25" customHeight="1">
      <c r="A96" s="245"/>
      <c r="B96" s="27"/>
      <c r="C96" s="139" t="s">
        <v>145</v>
      </c>
      <c r="D96" s="103"/>
      <c r="E96" s="103"/>
      <c r="F96" s="103"/>
      <c r="G96" s="103"/>
      <c r="H96" s="103"/>
      <c r="I96" s="103"/>
      <c r="J96" s="140" t="s">
        <v>146</v>
      </c>
      <c r="K96" s="103"/>
      <c r="L96" s="39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</row>
    <row r="97" spans="1:65" s="2" customFormat="1" ht="10.35" customHeight="1">
      <c r="A97" s="245"/>
      <c r="B97" s="27"/>
      <c r="C97" s="242"/>
      <c r="D97" s="242"/>
      <c r="E97" s="242"/>
      <c r="F97" s="242"/>
      <c r="G97" s="242"/>
      <c r="H97" s="242"/>
      <c r="I97" s="242"/>
      <c r="J97" s="242"/>
      <c r="K97" s="242"/>
      <c r="L97" s="39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</row>
    <row r="98" spans="1:65" s="2" customFormat="1" ht="22.9" customHeight="1">
      <c r="A98" s="245"/>
      <c r="B98" s="27"/>
      <c r="C98" s="141" t="s">
        <v>147</v>
      </c>
      <c r="D98" s="242"/>
      <c r="E98" s="242"/>
      <c r="F98" s="242"/>
      <c r="G98" s="242"/>
      <c r="H98" s="242"/>
      <c r="I98" s="242"/>
      <c r="J98" s="230">
        <f>J133</f>
        <v>0</v>
      </c>
      <c r="K98" s="242"/>
      <c r="L98" s="39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U98" s="14" t="s">
        <v>148</v>
      </c>
    </row>
    <row r="99" spans="1:65" s="9" customFormat="1" ht="24.95" customHeight="1">
      <c r="B99" s="142"/>
      <c r="C99" s="143"/>
      <c r="D99" s="144" t="s">
        <v>573</v>
      </c>
      <c r="E99" s="145"/>
      <c r="F99" s="145"/>
      <c r="G99" s="145"/>
      <c r="H99" s="145"/>
      <c r="I99" s="145"/>
      <c r="J99" s="146">
        <f>J134</f>
        <v>0</v>
      </c>
      <c r="K99" s="143"/>
      <c r="L99" s="147"/>
    </row>
    <row r="100" spans="1:65" s="10" customFormat="1" ht="19.899999999999999" customHeight="1">
      <c r="B100" s="148"/>
      <c r="C100" s="231"/>
      <c r="D100" s="149" t="s">
        <v>574</v>
      </c>
      <c r="E100" s="150"/>
      <c r="F100" s="150"/>
      <c r="G100" s="150"/>
      <c r="H100" s="150"/>
      <c r="I100" s="150"/>
      <c r="J100" s="151">
        <f>J135</f>
        <v>0</v>
      </c>
      <c r="K100" s="231"/>
      <c r="L100" s="152"/>
    </row>
    <row r="101" spans="1:65" s="9" customFormat="1" ht="21.75" customHeight="1">
      <c r="B101" s="142"/>
      <c r="C101" s="143"/>
      <c r="D101" s="153" t="s">
        <v>155</v>
      </c>
      <c r="E101" s="143"/>
      <c r="F101" s="143"/>
      <c r="G101" s="143"/>
      <c r="H101" s="143"/>
      <c r="I101" s="143"/>
      <c r="J101" s="154">
        <f>J171</f>
        <v>0</v>
      </c>
      <c r="K101" s="143"/>
      <c r="L101" s="147"/>
    </row>
    <row r="102" spans="1:65" s="2" customFormat="1" ht="21.75" customHeight="1">
      <c r="A102" s="245"/>
      <c r="B102" s="27"/>
      <c r="C102" s="242"/>
      <c r="D102" s="242"/>
      <c r="E102" s="242"/>
      <c r="F102" s="242"/>
      <c r="G102" s="242"/>
      <c r="H102" s="242"/>
      <c r="I102" s="242"/>
      <c r="J102" s="242"/>
      <c r="K102" s="242"/>
      <c r="L102" s="39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5"/>
    </row>
    <row r="103" spans="1:65" s="2" customFormat="1" ht="6.95" customHeight="1">
      <c r="A103" s="245"/>
      <c r="B103" s="27"/>
      <c r="C103" s="242"/>
      <c r="D103" s="242"/>
      <c r="E103" s="242"/>
      <c r="F103" s="242"/>
      <c r="G103" s="242"/>
      <c r="H103" s="242"/>
      <c r="I103" s="242"/>
      <c r="J103" s="242"/>
      <c r="K103" s="242"/>
      <c r="L103" s="39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</row>
    <row r="104" spans="1:65" s="2" customFormat="1" ht="29.25" customHeight="1">
      <c r="A104" s="245"/>
      <c r="B104" s="27"/>
      <c r="C104" s="141" t="s">
        <v>156</v>
      </c>
      <c r="D104" s="242"/>
      <c r="E104" s="242"/>
      <c r="F104" s="242"/>
      <c r="G104" s="242"/>
      <c r="H104" s="242"/>
      <c r="I104" s="242"/>
      <c r="J104" s="155">
        <f>ROUND(J105 + J106 + J107 + J108 + J109 + J110,2)</f>
        <v>0</v>
      </c>
      <c r="K104" s="242"/>
      <c r="L104" s="39"/>
      <c r="N104" s="156" t="s">
        <v>41</v>
      </c>
      <c r="S104" s="245"/>
      <c r="T104" s="245"/>
      <c r="U104" s="245"/>
      <c r="V104" s="245"/>
      <c r="W104" s="245"/>
      <c r="X104" s="245"/>
      <c r="Y104" s="245"/>
      <c r="Z104" s="245"/>
      <c r="AA104" s="245"/>
      <c r="AB104" s="245"/>
      <c r="AC104" s="245"/>
      <c r="AD104" s="245"/>
      <c r="AE104" s="245"/>
    </row>
    <row r="105" spans="1:65" s="2" customFormat="1" ht="18" customHeight="1">
      <c r="A105" s="245"/>
      <c r="B105" s="27"/>
      <c r="C105" s="242"/>
      <c r="D105" s="250" t="s">
        <v>157</v>
      </c>
      <c r="E105" s="251"/>
      <c r="F105" s="251"/>
      <c r="G105" s="242"/>
      <c r="H105" s="242"/>
      <c r="I105" s="242"/>
      <c r="J105" s="227">
        <v>0</v>
      </c>
      <c r="K105" s="242"/>
      <c r="L105" s="157"/>
      <c r="M105" s="158"/>
      <c r="N105" s="159" t="s">
        <v>43</v>
      </c>
      <c r="O105" s="158"/>
      <c r="P105" s="158"/>
      <c r="Q105" s="158"/>
      <c r="R105" s="158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61" t="s">
        <v>158</v>
      </c>
      <c r="AZ105" s="158"/>
      <c r="BA105" s="158"/>
      <c r="BB105" s="158"/>
      <c r="BC105" s="158"/>
      <c r="BD105" s="158"/>
      <c r="BE105" s="162">
        <f t="shared" ref="BE105:BE110" si="0">IF(N105="základná",J105,0)</f>
        <v>0</v>
      </c>
      <c r="BF105" s="162">
        <f t="shared" ref="BF105:BF110" si="1">IF(N105="znížená",J105,0)</f>
        <v>0</v>
      </c>
      <c r="BG105" s="162">
        <f t="shared" ref="BG105:BG110" si="2">IF(N105="zákl. prenesená",J105,0)</f>
        <v>0</v>
      </c>
      <c r="BH105" s="162">
        <f t="shared" ref="BH105:BH110" si="3">IF(N105="zníž. prenesená",J105,0)</f>
        <v>0</v>
      </c>
      <c r="BI105" s="162">
        <f t="shared" ref="BI105:BI110" si="4">IF(N105="nulová",J105,0)</f>
        <v>0</v>
      </c>
      <c r="BJ105" s="161" t="s">
        <v>90</v>
      </c>
      <c r="BK105" s="158"/>
      <c r="BL105" s="158"/>
      <c r="BM105" s="158"/>
    </row>
    <row r="106" spans="1:65" s="2" customFormat="1" ht="18" customHeight="1">
      <c r="A106" s="245"/>
      <c r="B106" s="27"/>
      <c r="C106" s="242"/>
      <c r="D106" s="250" t="s">
        <v>159</v>
      </c>
      <c r="E106" s="251"/>
      <c r="F106" s="251"/>
      <c r="G106" s="242"/>
      <c r="H106" s="242"/>
      <c r="I106" s="242"/>
      <c r="J106" s="227">
        <v>0</v>
      </c>
      <c r="K106" s="242"/>
      <c r="L106" s="157"/>
      <c r="M106" s="158"/>
      <c r="N106" s="159" t="s">
        <v>43</v>
      </c>
      <c r="O106" s="158"/>
      <c r="P106" s="158"/>
      <c r="Q106" s="158"/>
      <c r="R106" s="158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61" t="s">
        <v>158</v>
      </c>
      <c r="AZ106" s="158"/>
      <c r="BA106" s="158"/>
      <c r="BB106" s="158"/>
      <c r="BC106" s="158"/>
      <c r="BD106" s="158"/>
      <c r="BE106" s="162">
        <f t="shared" si="0"/>
        <v>0</v>
      </c>
      <c r="BF106" s="162">
        <f t="shared" si="1"/>
        <v>0</v>
      </c>
      <c r="BG106" s="162">
        <f t="shared" si="2"/>
        <v>0</v>
      </c>
      <c r="BH106" s="162">
        <f t="shared" si="3"/>
        <v>0</v>
      </c>
      <c r="BI106" s="162">
        <f t="shared" si="4"/>
        <v>0</v>
      </c>
      <c r="BJ106" s="161" t="s">
        <v>90</v>
      </c>
      <c r="BK106" s="158"/>
      <c r="BL106" s="158"/>
      <c r="BM106" s="158"/>
    </row>
    <row r="107" spans="1:65" s="2" customFormat="1" ht="18" customHeight="1">
      <c r="A107" s="245"/>
      <c r="B107" s="27"/>
      <c r="C107" s="242"/>
      <c r="D107" s="250" t="s">
        <v>160</v>
      </c>
      <c r="E107" s="251"/>
      <c r="F107" s="251"/>
      <c r="G107" s="242"/>
      <c r="H107" s="242"/>
      <c r="I107" s="242"/>
      <c r="J107" s="227">
        <v>0</v>
      </c>
      <c r="K107" s="242"/>
      <c r="L107" s="157"/>
      <c r="M107" s="158"/>
      <c r="N107" s="159" t="s">
        <v>43</v>
      </c>
      <c r="O107" s="158"/>
      <c r="P107" s="158"/>
      <c r="Q107" s="158"/>
      <c r="R107" s="158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61" t="s">
        <v>158</v>
      </c>
      <c r="AZ107" s="158"/>
      <c r="BA107" s="158"/>
      <c r="BB107" s="158"/>
      <c r="BC107" s="158"/>
      <c r="BD107" s="158"/>
      <c r="BE107" s="162">
        <f t="shared" si="0"/>
        <v>0</v>
      </c>
      <c r="BF107" s="162">
        <f t="shared" si="1"/>
        <v>0</v>
      </c>
      <c r="BG107" s="162">
        <f t="shared" si="2"/>
        <v>0</v>
      </c>
      <c r="BH107" s="162">
        <f t="shared" si="3"/>
        <v>0</v>
      </c>
      <c r="BI107" s="162">
        <f t="shared" si="4"/>
        <v>0</v>
      </c>
      <c r="BJ107" s="161" t="s">
        <v>90</v>
      </c>
      <c r="BK107" s="158"/>
      <c r="BL107" s="158"/>
      <c r="BM107" s="158"/>
    </row>
    <row r="108" spans="1:65" s="2" customFormat="1" ht="18" customHeight="1">
      <c r="A108" s="245"/>
      <c r="B108" s="27"/>
      <c r="C108" s="242"/>
      <c r="D108" s="250" t="s">
        <v>161</v>
      </c>
      <c r="E108" s="251"/>
      <c r="F108" s="251"/>
      <c r="G108" s="242"/>
      <c r="H108" s="242"/>
      <c r="I108" s="242"/>
      <c r="J108" s="227">
        <v>0</v>
      </c>
      <c r="K108" s="242"/>
      <c r="L108" s="157"/>
      <c r="M108" s="158"/>
      <c r="N108" s="159" t="s">
        <v>43</v>
      </c>
      <c r="O108" s="158"/>
      <c r="P108" s="158"/>
      <c r="Q108" s="158"/>
      <c r="R108" s="158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61" t="s">
        <v>158</v>
      </c>
      <c r="AZ108" s="158"/>
      <c r="BA108" s="158"/>
      <c r="BB108" s="158"/>
      <c r="BC108" s="158"/>
      <c r="BD108" s="158"/>
      <c r="BE108" s="162">
        <f t="shared" si="0"/>
        <v>0</v>
      </c>
      <c r="BF108" s="162">
        <f t="shared" si="1"/>
        <v>0</v>
      </c>
      <c r="BG108" s="162">
        <f t="shared" si="2"/>
        <v>0</v>
      </c>
      <c r="BH108" s="162">
        <f t="shared" si="3"/>
        <v>0</v>
      </c>
      <c r="BI108" s="162">
        <f t="shared" si="4"/>
        <v>0</v>
      </c>
      <c r="BJ108" s="161" t="s">
        <v>90</v>
      </c>
      <c r="BK108" s="158"/>
      <c r="BL108" s="158"/>
      <c r="BM108" s="158"/>
    </row>
    <row r="109" spans="1:65" s="2" customFormat="1" ht="18" customHeight="1">
      <c r="A109" s="245"/>
      <c r="B109" s="27"/>
      <c r="C109" s="242"/>
      <c r="D109" s="250" t="s">
        <v>162</v>
      </c>
      <c r="E109" s="251"/>
      <c r="F109" s="251"/>
      <c r="G109" s="242"/>
      <c r="H109" s="242"/>
      <c r="I109" s="242"/>
      <c r="J109" s="227">
        <v>0</v>
      </c>
      <c r="K109" s="242"/>
      <c r="L109" s="157"/>
      <c r="M109" s="158"/>
      <c r="N109" s="159" t="s">
        <v>43</v>
      </c>
      <c r="O109" s="158"/>
      <c r="P109" s="158"/>
      <c r="Q109" s="158"/>
      <c r="R109" s="158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61" t="s">
        <v>158</v>
      </c>
      <c r="AZ109" s="158"/>
      <c r="BA109" s="158"/>
      <c r="BB109" s="158"/>
      <c r="BC109" s="158"/>
      <c r="BD109" s="158"/>
      <c r="BE109" s="162">
        <f t="shared" si="0"/>
        <v>0</v>
      </c>
      <c r="BF109" s="162">
        <f t="shared" si="1"/>
        <v>0</v>
      </c>
      <c r="BG109" s="162">
        <f t="shared" si="2"/>
        <v>0</v>
      </c>
      <c r="BH109" s="162">
        <f t="shared" si="3"/>
        <v>0</v>
      </c>
      <c r="BI109" s="162">
        <f t="shared" si="4"/>
        <v>0</v>
      </c>
      <c r="BJ109" s="161" t="s">
        <v>90</v>
      </c>
      <c r="BK109" s="158"/>
      <c r="BL109" s="158"/>
      <c r="BM109" s="158"/>
    </row>
    <row r="110" spans="1:65" s="2" customFormat="1" ht="18" customHeight="1">
      <c r="A110" s="245"/>
      <c r="B110" s="27"/>
      <c r="C110" s="242"/>
      <c r="D110" s="228" t="s">
        <v>163</v>
      </c>
      <c r="E110" s="242"/>
      <c r="F110" s="242"/>
      <c r="G110" s="242"/>
      <c r="H110" s="242"/>
      <c r="I110" s="242"/>
      <c r="J110" s="227">
        <f>ROUND(J32*T110,2)</f>
        <v>0</v>
      </c>
      <c r="K110" s="242"/>
      <c r="L110" s="157"/>
      <c r="M110" s="158"/>
      <c r="N110" s="159" t="s">
        <v>43</v>
      </c>
      <c r="O110" s="158"/>
      <c r="P110" s="158"/>
      <c r="Q110" s="158"/>
      <c r="R110" s="158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61" t="s">
        <v>164</v>
      </c>
      <c r="AZ110" s="158"/>
      <c r="BA110" s="158"/>
      <c r="BB110" s="158"/>
      <c r="BC110" s="158"/>
      <c r="BD110" s="158"/>
      <c r="BE110" s="162">
        <f t="shared" si="0"/>
        <v>0</v>
      </c>
      <c r="BF110" s="162">
        <f t="shared" si="1"/>
        <v>0</v>
      </c>
      <c r="BG110" s="162">
        <f t="shared" si="2"/>
        <v>0</v>
      </c>
      <c r="BH110" s="162">
        <f t="shared" si="3"/>
        <v>0</v>
      </c>
      <c r="BI110" s="162">
        <f t="shared" si="4"/>
        <v>0</v>
      </c>
      <c r="BJ110" s="161" t="s">
        <v>90</v>
      </c>
      <c r="BK110" s="158"/>
      <c r="BL110" s="158"/>
      <c r="BM110" s="158"/>
    </row>
    <row r="111" spans="1:65" s="2" customFormat="1">
      <c r="A111" s="245"/>
      <c r="B111" s="27"/>
      <c r="C111" s="242"/>
      <c r="D111" s="242"/>
      <c r="E111" s="242"/>
      <c r="F111" s="242"/>
      <c r="G111" s="242"/>
      <c r="H111" s="242"/>
      <c r="I111" s="242"/>
      <c r="J111" s="242"/>
      <c r="K111" s="242"/>
      <c r="L111" s="39"/>
      <c r="S111" s="245"/>
      <c r="T111" s="245"/>
      <c r="U111" s="245"/>
      <c r="V111" s="245"/>
      <c r="W111" s="245"/>
      <c r="X111" s="245"/>
      <c r="Y111" s="245"/>
      <c r="Z111" s="245"/>
      <c r="AA111" s="245"/>
      <c r="AB111" s="245"/>
      <c r="AC111" s="245"/>
      <c r="AD111" s="245"/>
      <c r="AE111" s="245"/>
    </row>
    <row r="112" spans="1:65" s="2" customFormat="1" ht="29.25" customHeight="1">
      <c r="A112" s="245"/>
      <c r="B112" s="27"/>
      <c r="C112" s="102" t="s">
        <v>137</v>
      </c>
      <c r="D112" s="103"/>
      <c r="E112" s="103"/>
      <c r="F112" s="103"/>
      <c r="G112" s="103"/>
      <c r="H112" s="103"/>
      <c r="I112" s="103"/>
      <c r="J112" s="229">
        <f>ROUND(J98+J104,2)</f>
        <v>0</v>
      </c>
      <c r="K112" s="103"/>
      <c r="L112" s="39"/>
      <c r="S112" s="245"/>
      <c r="T112" s="245"/>
      <c r="U112" s="245"/>
      <c r="V112" s="245"/>
      <c r="W112" s="245"/>
      <c r="X112" s="245"/>
      <c r="Y112" s="245"/>
      <c r="Z112" s="245"/>
      <c r="AA112" s="245"/>
      <c r="AB112" s="245"/>
      <c r="AC112" s="245"/>
      <c r="AD112" s="245"/>
      <c r="AE112" s="245"/>
    </row>
    <row r="113" spans="1:31" s="2" customFormat="1" ht="6.95" customHeight="1">
      <c r="A113" s="245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39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</row>
    <row r="117" spans="1:31" s="2" customFormat="1" ht="6.95" customHeight="1">
      <c r="A117" s="245"/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39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</row>
    <row r="118" spans="1:31" s="2" customFormat="1" ht="24.95" customHeight="1">
      <c r="A118" s="245"/>
      <c r="B118" s="27"/>
      <c r="C118" s="20" t="s">
        <v>165</v>
      </c>
      <c r="D118" s="242"/>
      <c r="E118" s="242"/>
      <c r="F118" s="242"/>
      <c r="G118" s="242"/>
      <c r="H118" s="242"/>
      <c r="I118" s="242"/>
      <c r="J118" s="242"/>
      <c r="K118" s="242"/>
      <c r="L118" s="39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</row>
    <row r="119" spans="1:31" s="2" customFormat="1" ht="6.95" customHeight="1">
      <c r="A119" s="245"/>
      <c r="B119" s="27"/>
      <c r="C119" s="242"/>
      <c r="D119" s="242"/>
      <c r="E119" s="242"/>
      <c r="F119" s="242"/>
      <c r="G119" s="242"/>
      <c r="H119" s="242"/>
      <c r="I119" s="242"/>
      <c r="J119" s="242"/>
      <c r="K119" s="242"/>
      <c r="L119" s="39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</row>
    <row r="120" spans="1:31" s="2" customFormat="1" ht="12" customHeight="1">
      <c r="A120" s="245"/>
      <c r="B120" s="27"/>
      <c r="C120" s="243" t="s">
        <v>15</v>
      </c>
      <c r="D120" s="242"/>
      <c r="E120" s="242"/>
      <c r="F120" s="242"/>
      <c r="G120" s="242"/>
      <c r="H120" s="242"/>
      <c r="I120" s="242"/>
      <c r="J120" s="242"/>
      <c r="K120" s="242"/>
      <c r="L120" s="39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</row>
    <row r="121" spans="1:31" s="2" customFormat="1" ht="16.5" customHeight="1">
      <c r="A121" s="245"/>
      <c r="B121" s="27"/>
      <c r="C121" s="242"/>
      <c r="D121" s="242"/>
      <c r="E121" s="302" t="str">
        <f>E7</f>
        <v>Park Dunajská - Bratislava ( rev. 1 )</v>
      </c>
      <c r="F121" s="303"/>
      <c r="G121" s="303"/>
      <c r="H121" s="303"/>
      <c r="I121" s="242"/>
      <c r="J121" s="242"/>
      <c r="K121" s="242"/>
      <c r="L121" s="39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</row>
    <row r="122" spans="1:31" s="1" customFormat="1" ht="12" customHeight="1">
      <c r="B122" s="18"/>
      <c r="C122" s="243" t="s">
        <v>139</v>
      </c>
      <c r="D122" s="19"/>
      <c r="E122" s="19"/>
      <c r="F122" s="19"/>
      <c r="G122" s="19"/>
      <c r="H122" s="19"/>
      <c r="I122" s="19"/>
      <c r="J122" s="19"/>
      <c r="K122" s="19"/>
      <c r="L122" s="17"/>
    </row>
    <row r="123" spans="1:31" s="2" customFormat="1" ht="16.5" customHeight="1">
      <c r="A123" s="245"/>
      <c r="B123" s="27"/>
      <c r="C123" s="242"/>
      <c r="D123" s="242"/>
      <c r="E123" s="302" t="s">
        <v>140</v>
      </c>
      <c r="F123" s="301"/>
      <c r="G123" s="301"/>
      <c r="H123" s="301"/>
      <c r="I123" s="242"/>
      <c r="J123" s="242"/>
      <c r="K123" s="242"/>
      <c r="L123" s="39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</row>
    <row r="124" spans="1:31" s="2" customFormat="1" ht="12" customHeight="1">
      <c r="A124" s="245"/>
      <c r="B124" s="27"/>
      <c r="C124" s="243" t="s">
        <v>141</v>
      </c>
      <c r="D124" s="242"/>
      <c r="E124" s="242"/>
      <c r="F124" s="242"/>
      <c r="G124" s="242"/>
      <c r="H124" s="242"/>
      <c r="I124" s="242"/>
      <c r="J124" s="242"/>
      <c r="K124" s="242"/>
      <c r="L124" s="39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</row>
    <row r="125" spans="1:31" s="2" customFormat="1" ht="16.5" customHeight="1">
      <c r="A125" s="245"/>
      <c r="B125" s="27"/>
      <c r="C125" s="242"/>
      <c r="D125" s="242"/>
      <c r="E125" s="279" t="str">
        <f>E11</f>
        <v>SO-05 - Elektroinštalácia a osvetlenie</v>
      </c>
      <c r="F125" s="301"/>
      <c r="G125" s="301"/>
      <c r="H125" s="301"/>
      <c r="I125" s="242"/>
      <c r="J125" s="242"/>
      <c r="K125" s="242"/>
      <c r="L125" s="39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</row>
    <row r="126" spans="1:31" s="2" customFormat="1" ht="6.95" customHeight="1">
      <c r="A126" s="245"/>
      <c r="B126" s="27"/>
      <c r="C126" s="242"/>
      <c r="D126" s="242"/>
      <c r="E126" s="242"/>
      <c r="F126" s="242"/>
      <c r="G126" s="242"/>
      <c r="H126" s="242"/>
      <c r="I126" s="242"/>
      <c r="J126" s="242"/>
      <c r="K126" s="242"/>
      <c r="L126" s="39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</row>
    <row r="127" spans="1:31" s="2" customFormat="1" ht="12" customHeight="1">
      <c r="A127" s="245"/>
      <c r="B127" s="27"/>
      <c r="C127" s="243" t="s">
        <v>19</v>
      </c>
      <c r="D127" s="242"/>
      <c r="E127" s="242"/>
      <c r="F127" s="237" t="str">
        <f>F14</f>
        <v>k. ú. Staré Mesto, 8667/2</v>
      </c>
      <c r="G127" s="242"/>
      <c r="H127" s="242"/>
      <c r="I127" s="243" t="s">
        <v>21</v>
      </c>
      <c r="J127" s="235" t="str">
        <f>IF(J14="","",J14)</f>
        <v>8. 11. 2020</v>
      </c>
      <c r="K127" s="242"/>
      <c r="L127" s="39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</row>
    <row r="128" spans="1:31" s="2" customFormat="1" ht="6.95" customHeight="1">
      <c r="A128" s="245"/>
      <c r="B128" s="27"/>
      <c r="C128" s="242"/>
      <c r="D128" s="242"/>
      <c r="E128" s="242"/>
      <c r="F128" s="242"/>
      <c r="G128" s="242"/>
      <c r="H128" s="242"/>
      <c r="I128" s="242"/>
      <c r="J128" s="242"/>
      <c r="K128" s="242"/>
      <c r="L128" s="39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</row>
    <row r="129" spans="1:65" s="2" customFormat="1" ht="40.15" customHeight="1">
      <c r="A129" s="245"/>
      <c r="B129" s="27"/>
      <c r="C129" s="243" t="s">
        <v>23</v>
      </c>
      <c r="D129" s="242"/>
      <c r="E129" s="242"/>
      <c r="F129" s="237" t="str">
        <f>E17</f>
        <v>Hlavné mesto Slovenskej republiky Bratislava</v>
      </c>
      <c r="G129" s="242"/>
      <c r="H129" s="242"/>
      <c r="I129" s="243" t="s">
        <v>29</v>
      </c>
      <c r="J129" s="239" t="str">
        <f>E23</f>
        <v>Guldan Architects - Ing. Eugen Guldan, PhD.</v>
      </c>
      <c r="K129" s="242"/>
      <c r="L129" s="39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</row>
    <row r="130" spans="1:65" s="2" customFormat="1" ht="15.2" customHeight="1">
      <c r="A130" s="245"/>
      <c r="B130" s="27"/>
      <c r="C130" s="243" t="s">
        <v>27</v>
      </c>
      <c r="D130" s="242"/>
      <c r="E130" s="242"/>
      <c r="F130" s="237" t="str">
        <f>IF(E20="","",E20)</f>
        <v>Vyplň údaj</v>
      </c>
      <c r="G130" s="242"/>
      <c r="H130" s="242"/>
      <c r="I130" s="243" t="s">
        <v>32</v>
      </c>
      <c r="J130" s="239" t="str">
        <f>E26</f>
        <v>Ing. Hornok</v>
      </c>
      <c r="K130" s="242"/>
      <c r="L130" s="39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</row>
    <row r="131" spans="1:65" s="2" customFormat="1" ht="10.35" customHeight="1">
      <c r="A131" s="245"/>
      <c r="B131" s="27"/>
      <c r="C131" s="242"/>
      <c r="D131" s="242"/>
      <c r="E131" s="242"/>
      <c r="F131" s="242"/>
      <c r="G131" s="242"/>
      <c r="H131" s="242"/>
      <c r="I131" s="242"/>
      <c r="J131" s="242"/>
      <c r="K131" s="242"/>
      <c r="L131" s="39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</row>
    <row r="132" spans="1:65" s="11" customFormat="1" ht="29.25" customHeight="1">
      <c r="A132" s="163"/>
      <c r="B132" s="164"/>
      <c r="C132" s="165" t="s">
        <v>166</v>
      </c>
      <c r="D132" s="166" t="s">
        <v>62</v>
      </c>
      <c r="E132" s="166" t="s">
        <v>58</v>
      </c>
      <c r="F132" s="166" t="s">
        <v>59</v>
      </c>
      <c r="G132" s="166" t="s">
        <v>167</v>
      </c>
      <c r="H132" s="166" t="s">
        <v>168</v>
      </c>
      <c r="I132" s="166" t="s">
        <v>169</v>
      </c>
      <c r="J132" s="167" t="s">
        <v>146</v>
      </c>
      <c r="K132" s="168" t="s">
        <v>170</v>
      </c>
      <c r="L132" s="169"/>
      <c r="M132" s="60" t="s">
        <v>1</v>
      </c>
      <c r="N132" s="61" t="s">
        <v>41</v>
      </c>
      <c r="O132" s="61" t="s">
        <v>171</v>
      </c>
      <c r="P132" s="61" t="s">
        <v>172</v>
      </c>
      <c r="Q132" s="61" t="s">
        <v>173</v>
      </c>
      <c r="R132" s="61" t="s">
        <v>174</v>
      </c>
      <c r="S132" s="61" t="s">
        <v>175</v>
      </c>
      <c r="T132" s="62" t="s">
        <v>176</v>
      </c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</row>
    <row r="133" spans="1:65" s="2" customFormat="1" ht="22.9" customHeight="1">
      <c r="A133" s="245"/>
      <c r="B133" s="27"/>
      <c r="C133" s="67" t="s">
        <v>143</v>
      </c>
      <c r="D133" s="242"/>
      <c r="E133" s="242"/>
      <c r="F133" s="242"/>
      <c r="G133" s="242"/>
      <c r="H133" s="242"/>
      <c r="I133" s="242"/>
      <c r="J133" s="170">
        <f>BK133</f>
        <v>0</v>
      </c>
      <c r="K133" s="242"/>
      <c r="L133" s="28"/>
      <c r="M133" s="63"/>
      <c r="N133" s="171"/>
      <c r="O133" s="64"/>
      <c r="P133" s="172">
        <f>P134+P171</f>
        <v>0</v>
      </c>
      <c r="Q133" s="64"/>
      <c r="R133" s="172">
        <f>R134+R171</f>
        <v>0</v>
      </c>
      <c r="S133" s="64"/>
      <c r="T133" s="173">
        <f>T134+T171</f>
        <v>0</v>
      </c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  <c r="AT133" s="14" t="s">
        <v>76</v>
      </c>
      <c r="AU133" s="14" t="s">
        <v>148</v>
      </c>
      <c r="BK133" s="174">
        <f>BK134+BK171</f>
        <v>0</v>
      </c>
    </row>
    <row r="134" spans="1:65" s="12" customFormat="1" ht="25.9" customHeight="1">
      <c r="B134" s="175"/>
      <c r="C134" s="176"/>
      <c r="D134" s="177" t="s">
        <v>76</v>
      </c>
      <c r="E134" s="178" t="s">
        <v>220</v>
      </c>
      <c r="F134" s="178" t="s">
        <v>575</v>
      </c>
      <c r="G134" s="176"/>
      <c r="H134" s="176"/>
      <c r="I134" s="179"/>
      <c r="J134" s="154">
        <f>BK134</f>
        <v>0</v>
      </c>
      <c r="K134" s="176"/>
      <c r="L134" s="180"/>
      <c r="M134" s="181"/>
      <c r="N134" s="182"/>
      <c r="O134" s="182"/>
      <c r="P134" s="183">
        <f>P135</f>
        <v>0</v>
      </c>
      <c r="Q134" s="182"/>
      <c r="R134" s="183">
        <f>R135</f>
        <v>0</v>
      </c>
      <c r="S134" s="182"/>
      <c r="T134" s="184">
        <f>T135</f>
        <v>0</v>
      </c>
      <c r="AR134" s="185" t="s">
        <v>536</v>
      </c>
      <c r="AT134" s="186" t="s">
        <v>76</v>
      </c>
      <c r="AU134" s="186" t="s">
        <v>77</v>
      </c>
      <c r="AY134" s="185" t="s">
        <v>179</v>
      </c>
      <c r="BK134" s="187">
        <f>BK135</f>
        <v>0</v>
      </c>
    </row>
    <row r="135" spans="1:65" s="12" customFormat="1" ht="22.9" customHeight="1">
      <c r="B135" s="175"/>
      <c r="C135" s="176"/>
      <c r="D135" s="177" t="s">
        <v>76</v>
      </c>
      <c r="E135" s="188" t="s">
        <v>576</v>
      </c>
      <c r="F135" s="188" t="s">
        <v>577</v>
      </c>
      <c r="G135" s="176"/>
      <c r="H135" s="176"/>
      <c r="I135" s="179"/>
      <c r="J135" s="189">
        <f>BK135</f>
        <v>0</v>
      </c>
      <c r="K135" s="176"/>
      <c r="L135" s="180"/>
      <c r="M135" s="181"/>
      <c r="N135" s="182"/>
      <c r="O135" s="182"/>
      <c r="P135" s="183">
        <f>SUM(P136:P170)</f>
        <v>0</v>
      </c>
      <c r="Q135" s="182"/>
      <c r="R135" s="183">
        <f>SUM(R136:R170)</f>
        <v>0</v>
      </c>
      <c r="S135" s="182"/>
      <c r="T135" s="184">
        <f>SUM(T136:T170)</f>
        <v>0</v>
      </c>
      <c r="AR135" s="185" t="s">
        <v>536</v>
      </c>
      <c r="AT135" s="186" t="s">
        <v>76</v>
      </c>
      <c r="AU135" s="186" t="s">
        <v>84</v>
      </c>
      <c r="AY135" s="185" t="s">
        <v>179</v>
      </c>
      <c r="BK135" s="187">
        <f>SUM(BK136:BK170)</f>
        <v>0</v>
      </c>
    </row>
    <row r="136" spans="1:65" s="2" customFormat="1" ht="37.9" customHeight="1">
      <c r="A136" s="245"/>
      <c r="B136" s="27"/>
      <c r="C136" s="190" t="s">
        <v>84</v>
      </c>
      <c r="D136" s="190" t="s">
        <v>182</v>
      </c>
      <c r="E136" s="191" t="s">
        <v>578</v>
      </c>
      <c r="F136" s="192" t="s">
        <v>579</v>
      </c>
      <c r="G136" s="193" t="s">
        <v>204</v>
      </c>
      <c r="H136" s="194">
        <v>8</v>
      </c>
      <c r="I136" s="195"/>
      <c r="J136" s="196">
        <f t="shared" ref="J136:J170" si="5">ROUND(I136*H136,2)</f>
        <v>0</v>
      </c>
      <c r="K136" s="197"/>
      <c r="L136" s="28"/>
      <c r="M136" s="198" t="s">
        <v>1</v>
      </c>
      <c r="N136" s="199" t="s">
        <v>43</v>
      </c>
      <c r="O136" s="56"/>
      <c r="P136" s="200">
        <f t="shared" ref="P136:P170" si="6">O136*H136</f>
        <v>0</v>
      </c>
      <c r="Q136" s="200">
        <v>0</v>
      </c>
      <c r="R136" s="200">
        <f t="shared" ref="R136:R170" si="7">Q136*H136</f>
        <v>0</v>
      </c>
      <c r="S136" s="200">
        <v>0</v>
      </c>
      <c r="T136" s="201">
        <f t="shared" ref="T136:T170" si="8">S136*H136</f>
        <v>0</v>
      </c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  <c r="AR136" s="202" t="s">
        <v>186</v>
      </c>
      <c r="AT136" s="202" t="s">
        <v>182</v>
      </c>
      <c r="AU136" s="202" t="s">
        <v>90</v>
      </c>
      <c r="AY136" s="14" t="s">
        <v>179</v>
      </c>
      <c r="BE136" s="99">
        <f t="shared" ref="BE136:BE170" si="9">IF(N136="základná",J136,0)</f>
        <v>0</v>
      </c>
      <c r="BF136" s="99">
        <f t="shared" ref="BF136:BF170" si="10">IF(N136="znížená",J136,0)</f>
        <v>0</v>
      </c>
      <c r="BG136" s="99">
        <f t="shared" ref="BG136:BG170" si="11">IF(N136="zákl. prenesená",J136,0)</f>
        <v>0</v>
      </c>
      <c r="BH136" s="99">
        <f t="shared" ref="BH136:BH170" si="12">IF(N136="zníž. prenesená",J136,0)</f>
        <v>0</v>
      </c>
      <c r="BI136" s="99">
        <f t="shared" ref="BI136:BI170" si="13">IF(N136="nulová",J136,0)</f>
        <v>0</v>
      </c>
      <c r="BJ136" s="14" t="s">
        <v>90</v>
      </c>
      <c r="BK136" s="99">
        <f t="shared" ref="BK136:BK170" si="14">ROUND(I136*H136,2)</f>
        <v>0</v>
      </c>
      <c r="BL136" s="14" t="s">
        <v>186</v>
      </c>
      <c r="BM136" s="202" t="s">
        <v>90</v>
      </c>
    </row>
    <row r="137" spans="1:65" s="2" customFormat="1" ht="37.9" customHeight="1">
      <c r="A137" s="245"/>
      <c r="B137" s="27"/>
      <c r="C137" s="190" t="s">
        <v>90</v>
      </c>
      <c r="D137" s="190" t="s">
        <v>182</v>
      </c>
      <c r="E137" s="191" t="s">
        <v>580</v>
      </c>
      <c r="F137" s="192" t="s">
        <v>581</v>
      </c>
      <c r="G137" s="193" t="s">
        <v>204</v>
      </c>
      <c r="H137" s="194">
        <v>4</v>
      </c>
      <c r="I137" s="195"/>
      <c r="J137" s="196">
        <f t="shared" si="5"/>
        <v>0</v>
      </c>
      <c r="K137" s="197"/>
      <c r="L137" s="28"/>
      <c r="M137" s="198" t="s">
        <v>1</v>
      </c>
      <c r="N137" s="199" t="s">
        <v>43</v>
      </c>
      <c r="O137" s="56"/>
      <c r="P137" s="200">
        <f t="shared" si="6"/>
        <v>0</v>
      </c>
      <c r="Q137" s="200">
        <v>0</v>
      </c>
      <c r="R137" s="200">
        <f t="shared" si="7"/>
        <v>0</v>
      </c>
      <c r="S137" s="200">
        <v>0</v>
      </c>
      <c r="T137" s="201">
        <f t="shared" si="8"/>
        <v>0</v>
      </c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  <c r="AR137" s="202" t="s">
        <v>186</v>
      </c>
      <c r="AT137" s="202" t="s">
        <v>182</v>
      </c>
      <c r="AU137" s="202" t="s">
        <v>90</v>
      </c>
      <c r="AY137" s="14" t="s">
        <v>179</v>
      </c>
      <c r="BE137" s="99">
        <f t="shared" si="9"/>
        <v>0</v>
      </c>
      <c r="BF137" s="99">
        <f t="shared" si="10"/>
        <v>0</v>
      </c>
      <c r="BG137" s="99">
        <f t="shared" si="11"/>
        <v>0</v>
      </c>
      <c r="BH137" s="99">
        <f t="shared" si="12"/>
        <v>0</v>
      </c>
      <c r="BI137" s="99">
        <f t="shared" si="13"/>
        <v>0</v>
      </c>
      <c r="BJ137" s="14" t="s">
        <v>90</v>
      </c>
      <c r="BK137" s="99">
        <f t="shared" si="14"/>
        <v>0</v>
      </c>
      <c r="BL137" s="14" t="s">
        <v>186</v>
      </c>
      <c r="BM137" s="202" t="s">
        <v>186</v>
      </c>
    </row>
    <row r="138" spans="1:65" s="2" customFormat="1" ht="49.15" customHeight="1">
      <c r="A138" s="245"/>
      <c r="B138" s="27"/>
      <c r="C138" s="190" t="s">
        <v>536</v>
      </c>
      <c r="D138" s="190" t="s">
        <v>182</v>
      </c>
      <c r="E138" s="191" t="s">
        <v>582</v>
      </c>
      <c r="F138" s="192" t="s">
        <v>583</v>
      </c>
      <c r="G138" s="193" t="s">
        <v>204</v>
      </c>
      <c r="H138" s="194">
        <v>13</v>
      </c>
      <c r="I138" s="195"/>
      <c r="J138" s="196">
        <f t="shared" si="5"/>
        <v>0</v>
      </c>
      <c r="K138" s="197"/>
      <c r="L138" s="28"/>
      <c r="M138" s="198" t="s">
        <v>1</v>
      </c>
      <c r="N138" s="199" t="s">
        <v>43</v>
      </c>
      <c r="O138" s="56"/>
      <c r="P138" s="200">
        <f t="shared" si="6"/>
        <v>0</v>
      </c>
      <c r="Q138" s="200">
        <v>0</v>
      </c>
      <c r="R138" s="200">
        <f t="shared" si="7"/>
        <v>0</v>
      </c>
      <c r="S138" s="200">
        <v>0</v>
      </c>
      <c r="T138" s="201">
        <f t="shared" si="8"/>
        <v>0</v>
      </c>
      <c r="U138" s="245"/>
      <c r="V138" s="245"/>
      <c r="W138" s="245"/>
      <c r="X138" s="245"/>
      <c r="Y138" s="245"/>
      <c r="Z138" s="245"/>
      <c r="AA138" s="245"/>
      <c r="AB138" s="245"/>
      <c r="AC138" s="245"/>
      <c r="AD138" s="245"/>
      <c r="AE138" s="245"/>
      <c r="AR138" s="202" t="s">
        <v>186</v>
      </c>
      <c r="AT138" s="202" t="s">
        <v>182</v>
      </c>
      <c r="AU138" s="202" t="s">
        <v>90</v>
      </c>
      <c r="AY138" s="14" t="s">
        <v>179</v>
      </c>
      <c r="BE138" s="99">
        <f t="shared" si="9"/>
        <v>0</v>
      </c>
      <c r="BF138" s="99">
        <f t="shared" si="10"/>
        <v>0</v>
      </c>
      <c r="BG138" s="99">
        <f t="shared" si="11"/>
        <v>0</v>
      </c>
      <c r="BH138" s="99">
        <f t="shared" si="12"/>
        <v>0</v>
      </c>
      <c r="BI138" s="99">
        <f t="shared" si="13"/>
        <v>0</v>
      </c>
      <c r="BJ138" s="14" t="s">
        <v>90</v>
      </c>
      <c r="BK138" s="99">
        <f t="shared" si="14"/>
        <v>0</v>
      </c>
      <c r="BL138" s="14" t="s">
        <v>186</v>
      </c>
      <c r="BM138" s="202" t="s">
        <v>584</v>
      </c>
    </row>
    <row r="139" spans="1:65" s="2" customFormat="1" ht="37.9" customHeight="1">
      <c r="A139" s="245"/>
      <c r="B139" s="27"/>
      <c r="C139" s="190" t="s">
        <v>186</v>
      </c>
      <c r="D139" s="190" t="s">
        <v>182</v>
      </c>
      <c r="E139" s="191" t="s">
        <v>585</v>
      </c>
      <c r="F139" s="192" t="s">
        <v>586</v>
      </c>
      <c r="G139" s="193" t="s">
        <v>204</v>
      </c>
      <c r="H139" s="194">
        <v>12</v>
      </c>
      <c r="I139" s="195"/>
      <c r="J139" s="196">
        <f t="shared" si="5"/>
        <v>0</v>
      </c>
      <c r="K139" s="197"/>
      <c r="L139" s="28"/>
      <c r="M139" s="198" t="s">
        <v>1</v>
      </c>
      <c r="N139" s="199" t="s">
        <v>43</v>
      </c>
      <c r="O139" s="56"/>
      <c r="P139" s="200">
        <f t="shared" si="6"/>
        <v>0</v>
      </c>
      <c r="Q139" s="200">
        <v>0</v>
      </c>
      <c r="R139" s="200">
        <f t="shared" si="7"/>
        <v>0</v>
      </c>
      <c r="S139" s="200">
        <v>0</v>
      </c>
      <c r="T139" s="201">
        <f t="shared" si="8"/>
        <v>0</v>
      </c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R139" s="202" t="s">
        <v>186</v>
      </c>
      <c r="AT139" s="202" t="s">
        <v>182</v>
      </c>
      <c r="AU139" s="202" t="s">
        <v>90</v>
      </c>
      <c r="AY139" s="14" t="s">
        <v>179</v>
      </c>
      <c r="BE139" s="99">
        <f t="shared" si="9"/>
        <v>0</v>
      </c>
      <c r="BF139" s="99">
        <f t="shared" si="10"/>
        <v>0</v>
      </c>
      <c r="BG139" s="99">
        <f t="shared" si="11"/>
        <v>0</v>
      </c>
      <c r="BH139" s="99">
        <f t="shared" si="12"/>
        <v>0</v>
      </c>
      <c r="BI139" s="99">
        <f t="shared" si="13"/>
        <v>0</v>
      </c>
      <c r="BJ139" s="14" t="s">
        <v>90</v>
      </c>
      <c r="BK139" s="99">
        <f t="shared" si="14"/>
        <v>0</v>
      </c>
      <c r="BL139" s="14" t="s">
        <v>186</v>
      </c>
      <c r="BM139" s="202" t="s">
        <v>211</v>
      </c>
    </row>
    <row r="140" spans="1:65" s="2" customFormat="1" ht="24.2" customHeight="1">
      <c r="A140" s="245"/>
      <c r="B140" s="27"/>
      <c r="C140" s="190" t="s">
        <v>275</v>
      </c>
      <c r="D140" s="190" t="s">
        <v>182</v>
      </c>
      <c r="E140" s="191" t="s">
        <v>587</v>
      </c>
      <c r="F140" s="192" t="s">
        <v>588</v>
      </c>
      <c r="G140" s="193" t="s">
        <v>204</v>
      </c>
      <c r="H140" s="194">
        <v>12</v>
      </c>
      <c r="I140" s="195"/>
      <c r="J140" s="196">
        <f t="shared" si="5"/>
        <v>0</v>
      </c>
      <c r="K140" s="197"/>
      <c r="L140" s="28"/>
      <c r="M140" s="198" t="s">
        <v>1</v>
      </c>
      <c r="N140" s="199" t="s">
        <v>43</v>
      </c>
      <c r="O140" s="56"/>
      <c r="P140" s="200">
        <f t="shared" si="6"/>
        <v>0</v>
      </c>
      <c r="Q140" s="200">
        <v>0</v>
      </c>
      <c r="R140" s="200">
        <f t="shared" si="7"/>
        <v>0</v>
      </c>
      <c r="S140" s="200">
        <v>0</v>
      </c>
      <c r="T140" s="201">
        <f t="shared" si="8"/>
        <v>0</v>
      </c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R140" s="202" t="s">
        <v>186</v>
      </c>
      <c r="AT140" s="202" t="s">
        <v>182</v>
      </c>
      <c r="AU140" s="202" t="s">
        <v>90</v>
      </c>
      <c r="AY140" s="14" t="s">
        <v>179</v>
      </c>
      <c r="BE140" s="99">
        <f t="shared" si="9"/>
        <v>0</v>
      </c>
      <c r="BF140" s="99">
        <f t="shared" si="10"/>
        <v>0</v>
      </c>
      <c r="BG140" s="99">
        <f t="shared" si="11"/>
        <v>0</v>
      </c>
      <c r="BH140" s="99">
        <f t="shared" si="12"/>
        <v>0</v>
      </c>
      <c r="BI140" s="99">
        <f t="shared" si="13"/>
        <v>0</v>
      </c>
      <c r="BJ140" s="14" t="s">
        <v>90</v>
      </c>
      <c r="BK140" s="99">
        <f t="shared" si="14"/>
        <v>0</v>
      </c>
      <c r="BL140" s="14" t="s">
        <v>186</v>
      </c>
      <c r="BM140" s="202" t="s">
        <v>201</v>
      </c>
    </row>
    <row r="141" spans="1:65" s="2" customFormat="1" ht="14.45" customHeight="1">
      <c r="A141" s="245"/>
      <c r="B141" s="27"/>
      <c r="C141" s="190" t="s">
        <v>584</v>
      </c>
      <c r="D141" s="190" t="s">
        <v>182</v>
      </c>
      <c r="E141" s="191" t="s">
        <v>589</v>
      </c>
      <c r="F141" s="192" t="s">
        <v>590</v>
      </c>
      <c r="G141" s="193" t="s">
        <v>204</v>
      </c>
      <c r="H141" s="194">
        <v>12</v>
      </c>
      <c r="I141" s="195"/>
      <c r="J141" s="196">
        <f t="shared" si="5"/>
        <v>0</v>
      </c>
      <c r="K141" s="197"/>
      <c r="L141" s="28"/>
      <c r="M141" s="198" t="s">
        <v>1</v>
      </c>
      <c r="N141" s="199" t="s">
        <v>43</v>
      </c>
      <c r="O141" s="56"/>
      <c r="P141" s="200">
        <f t="shared" si="6"/>
        <v>0</v>
      </c>
      <c r="Q141" s="200">
        <v>0</v>
      </c>
      <c r="R141" s="200">
        <f t="shared" si="7"/>
        <v>0</v>
      </c>
      <c r="S141" s="200">
        <v>0</v>
      </c>
      <c r="T141" s="201">
        <f t="shared" si="8"/>
        <v>0</v>
      </c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R141" s="202" t="s">
        <v>186</v>
      </c>
      <c r="AT141" s="202" t="s">
        <v>182</v>
      </c>
      <c r="AU141" s="202" t="s">
        <v>90</v>
      </c>
      <c r="AY141" s="14" t="s">
        <v>179</v>
      </c>
      <c r="BE141" s="99">
        <f t="shared" si="9"/>
        <v>0</v>
      </c>
      <c r="BF141" s="99">
        <f t="shared" si="10"/>
        <v>0</v>
      </c>
      <c r="BG141" s="99">
        <f t="shared" si="11"/>
        <v>0</v>
      </c>
      <c r="BH141" s="99">
        <f t="shared" si="12"/>
        <v>0</v>
      </c>
      <c r="BI141" s="99">
        <f t="shared" si="13"/>
        <v>0</v>
      </c>
      <c r="BJ141" s="14" t="s">
        <v>90</v>
      </c>
      <c r="BK141" s="99">
        <f t="shared" si="14"/>
        <v>0</v>
      </c>
      <c r="BL141" s="14" t="s">
        <v>186</v>
      </c>
      <c r="BM141" s="202" t="s">
        <v>224</v>
      </c>
    </row>
    <row r="142" spans="1:65" s="2" customFormat="1" ht="24.2" customHeight="1">
      <c r="A142" s="245"/>
      <c r="B142" s="27"/>
      <c r="C142" s="190" t="s">
        <v>215</v>
      </c>
      <c r="D142" s="190" t="s">
        <v>182</v>
      </c>
      <c r="E142" s="191" t="s">
        <v>591</v>
      </c>
      <c r="F142" s="192" t="s">
        <v>592</v>
      </c>
      <c r="G142" s="193" t="s">
        <v>204</v>
      </c>
      <c r="H142" s="194">
        <v>12</v>
      </c>
      <c r="I142" s="195"/>
      <c r="J142" s="196">
        <f t="shared" si="5"/>
        <v>0</v>
      </c>
      <c r="K142" s="197"/>
      <c r="L142" s="28"/>
      <c r="M142" s="198" t="s">
        <v>1</v>
      </c>
      <c r="N142" s="199" t="s">
        <v>43</v>
      </c>
      <c r="O142" s="56"/>
      <c r="P142" s="200">
        <f t="shared" si="6"/>
        <v>0</v>
      </c>
      <c r="Q142" s="200">
        <v>0</v>
      </c>
      <c r="R142" s="200">
        <f t="shared" si="7"/>
        <v>0</v>
      </c>
      <c r="S142" s="200">
        <v>0</v>
      </c>
      <c r="T142" s="201">
        <f t="shared" si="8"/>
        <v>0</v>
      </c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R142" s="202" t="s">
        <v>186</v>
      </c>
      <c r="AT142" s="202" t="s">
        <v>182</v>
      </c>
      <c r="AU142" s="202" t="s">
        <v>90</v>
      </c>
      <c r="AY142" s="14" t="s">
        <v>179</v>
      </c>
      <c r="BE142" s="99">
        <f t="shared" si="9"/>
        <v>0</v>
      </c>
      <c r="BF142" s="99">
        <f t="shared" si="10"/>
        <v>0</v>
      </c>
      <c r="BG142" s="99">
        <f t="shared" si="11"/>
        <v>0</v>
      </c>
      <c r="BH142" s="99">
        <f t="shared" si="12"/>
        <v>0</v>
      </c>
      <c r="BI142" s="99">
        <f t="shared" si="13"/>
        <v>0</v>
      </c>
      <c r="BJ142" s="14" t="s">
        <v>90</v>
      </c>
      <c r="BK142" s="99">
        <f t="shared" si="14"/>
        <v>0</v>
      </c>
      <c r="BL142" s="14" t="s">
        <v>186</v>
      </c>
      <c r="BM142" s="202" t="s">
        <v>232</v>
      </c>
    </row>
    <row r="143" spans="1:65" s="2" customFormat="1" ht="24.2" customHeight="1">
      <c r="A143" s="245"/>
      <c r="B143" s="27"/>
      <c r="C143" s="190" t="s">
        <v>211</v>
      </c>
      <c r="D143" s="190" t="s">
        <v>182</v>
      </c>
      <c r="E143" s="191" t="s">
        <v>593</v>
      </c>
      <c r="F143" s="192" t="s">
        <v>594</v>
      </c>
      <c r="G143" s="193" t="s">
        <v>204</v>
      </c>
      <c r="H143" s="194">
        <v>12</v>
      </c>
      <c r="I143" s="195"/>
      <c r="J143" s="196">
        <f t="shared" si="5"/>
        <v>0</v>
      </c>
      <c r="K143" s="197"/>
      <c r="L143" s="28"/>
      <c r="M143" s="198" t="s">
        <v>1</v>
      </c>
      <c r="N143" s="199" t="s">
        <v>43</v>
      </c>
      <c r="O143" s="56"/>
      <c r="P143" s="200">
        <f t="shared" si="6"/>
        <v>0</v>
      </c>
      <c r="Q143" s="200">
        <v>0</v>
      </c>
      <c r="R143" s="200">
        <f t="shared" si="7"/>
        <v>0</v>
      </c>
      <c r="S143" s="200">
        <v>0</v>
      </c>
      <c r="T143" s="201">
        <f t="shared" si="8"/>
        <v>0</v>
      </c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R143" s="202" t="s">
        <v>186</v>
      </c>
      <c r="AT143" s="202" t="s">
        <v>182</v>
      </c>
      <c r="AU143" s="202" t="s">
        <v>90</v>
      </c>
      <c r="AY143" s="14" t="s">
        <v>179</v>
      </c>
      <c r="BE143" s="99">
        <f t="shared" si="9"/>
        <v>0</v>
      </c>
      <c r="BF143" s="99">
        <f t="shared" si="10"/>
        <v>0</v>
      </c>
      <c r="BG143" s="99">
        <f t="shared" si="11"/>
        <v>0</v>
      </c>
      <c r="BH143" s="99">
        <f t="shared" si="12"/>
        <v>0</v>
      </c>
      <c r="BI143" s="99">
        <f t="shared" si="13"/>
        <v>0</v>
      </c>
      <c r="BJ143" s="14" t="s">
        <v>90</v>
      </c>
      <c r="BK143" s="99">
        <f t="shared" si="14"/>
        <v>0</v>
      </c>
      <c r="BL143" s="14" t="s">
        <v>186</v>
      </c>
      <c r="BM143" s="202" t="s">
        <v>205</v>
      </c>
    </row>
    <row r="144" spans="1:65" s="2" customFormat="1" ht="24.2" customHeight="1">
      <c r="A144" s="245"/>
      <c r="B144" s="27"/>
      <c r="C144" s="190" t="s">
        <v>207</v>
      </c>
      <c r="D144" s="190" t="s">
        <v>182</v>
      </c>
      <c r="E144" s="191" t="s">
        <v>595</v>
      </c>
      <c r="F144" s="192" t="s">
        <v>596</v>
      </c>
      <c r="G144" s="193" t="s">
        <v>204</v>
      </c>
      <c r="H144" s="194">
        <v>12</v>
      </c>
      <c r="I144" s="195"/>
      <c r="J144" s="196">
        <f t="shared" si="5"/>
        <v>0</v>
      </c>
      <c r="K144" s="197"/>
      <c r="L144" s="28"/>
      <c r="M144" s="198" t="s">
        <v>1</v>
      </c>
      <c r="N144" s="199" t="s">
        <v>43</v>
      </c>
      <c r="O144" s="56"/>
      <c r="P144" s="200">
        <f t="shared" si="6"/>
        <v>0</v>
      </c>
      <c r="Q144" s="200">
        <v>0</v>
      </c>
      <c r="R144" s="200">
        <f t="shared" si="7"/>
        <v>0</v>
      </c>
      <c r="S144" s="200">
        <v>0</v>
      </c>
      <c r="T144" s="201">
        <f t="shared" si="8"/>
        <v>0</v>
      </c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R144" s="202" t="s">
        <v>186</v>
      </c>
      <c r="AT144" s="202" t="s">
        <v>182</v>
      </c>
      <c r="AU144" s="202" t="s">
        <v>90</v>
      </c>
      <c r="AY144" s="14" t="s">
        <v>179</v>
      </c>
      <c r="BE144" s="99">
        <f t="shared" si="9"/>
        <v>0</v>
      </c>
      <c r="BF144" s="99">
        <f t="shared" si="10"/>
        <v>0</v>
      </c>
      <c r="BG144" s="99">
        <f t="shared" si="11"/>
        <v>0</v>
      </c>
      <c r="BH144" s="99">
        <f t="shared" si="12"/>
        <v>0</v>
      </c>
      <c r="BI144" s="99">
        <f t="shared" si="13"/>
        <v>0</v>
      </c>
      <c r="BJ144" s="14" t="s">
        <v>90</v>
      </c>
      <c r="BK144" s="99">
        <f t="shared" si="14"/>
        <v>0</v>
      </c>
      <c r="BL144" s="14" t="s">
        <v>186</v>
      </c>
      <c r="BM144" s="202" t="s">
        <v>597</v>
      </c>
    </row>
    <row r="145" spans="1:65" s="2" customFormat="1" ht="14.45" customHeight="1">
      <c r="A145" s="245"/>
      <c r="B145" s="27"/>
      <c r="C145" s="190" t="s">
        <v>201</v>
      </c>
      <c r="D145" s="190" t="s">
        <v>182</v>
      </c>
      <c r="E145" s="191" t="s">
        <v>598</v>
      </c>
      <c r="F145" s="192" t="s">
        <v>599</v>
      </c>
      <c r="G145" s="193" t="s">
        <v>204</v>
      </c>
      <c r="H145" s="194">
        <v>9</v>
      </c>
      <c r="I145" s="195"/>
      <c r="J145" s="196">
        <f t="shared" si="5"/>
        <v>0</v>
      </c>
      <c r="K145" s="197"/>
      <c r="L145" s="28"/>
      <c r="M145" s="198" t="s">
        <v>1</v>
      </c>
      <c r="N145" s="199" t="s">
        <v>43</v>
      </c>
      <c r="O145" s="56"/>
      <c r="P145" s="200">
        <f t="shared" si="6"/>
        <v>0</v>
      </c>
      <c r="Q145" s="200">
        <v>0</v>
      </c>
      <c r="R145" s="200">
        <f t="shared" si="7"/>
        <v>0</v>
      </c>
      <c r="S145" s="200">
        <v>0</v>
      </c>
      <c r="T145" s="201">
        <f t="shared" si="8"/>
        <v>0</v>
      </c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R145" s="202" t="s">
        <v>186</v>
      </c>
      <c r="AT145" s="202" t="s">
        <v>182</v>
      </c>
      <c r="AU145" s="202" t="s">
        <v>90</v>
      </c>
      <c r="AY145" s="14" t="s">
        <v>179</v>
      </c>
      <c r="BE145" s="99">
        <f t="shared" si="9"/>
        <v>0</v>
      </c>
      <c r="BF145" s="99">
        <f t="shared" si="10"/>
        <v>0</v>
      </c>
      <c r="BG145" s="99">
        <f t="shared" si="11"/>
        <v>0</v>
      </c>
      <c r="BH145" s="99">
        <f t="shared" si="12"/>
        <v>0</v>
      </c>
      <c r="BI145" s="99">
        <f t="shared" si="13"/>
        <v>0</v>
      </c>
      <c r="BJ145" s="14" t="s">
        <v>90</v>
      </c>
      <c r="BK145" s="99">
        <f t="shared" si="14"/>
        <v>0</v>
      </c>
      <c r="BL145" s="14" t="s">
        <v>186</v>
      </c>
      <c r="BM145" s="202" t="s">
        <v>7</v>
      </c>
    </row>
    <row r="146" spans="1:65" s="2" customFormat="1" ht="37.9" customHeight="1">
      <c r="A146" s="245"/>
      <c r="B146" s="27"/>
      <c r="C146" s="190" t="s">
        <v>219</v>
      </c>
      <c r="D146" s="190" t="s">
        <v>182</v>
      </c>
      <c r="E146" s="191" t="s">
        <v>600</v>
      </c>
      <c r="F146" s="192" t="s">
        <v>601</v>
      </c>
      <c r="G146" s="193" t="s">
        <v>204</v>
      </c>
      <c r="H146" s="194">
        <v>9</v>
      </c>
      <c r="I146" s="195"/>
      <c r="J146" s="196">
        <f t="shared" si="5"/>
        <v>0</v>
      </c>
      <c r="K146" s="197"/>
      <c r="L146" s="28"/>
      <c r="M146" s="198" t="s">
        <v>1</v>
      </c>
      <c r="N146" s="199" t="s">
        <v>43</v>
      </c>
      <c r="O146" s="56"/>
      <c r="P146" s="200">
        <f t="shared" si="6"/>
        <v>0</v>
      </c>
      <c r="Q146" s="200">
        <v>0</v>
      </c>
      <c r="R146" s="200">
        <f t="shared" si="7"/>
        <v>0</v>
      </c>
      <c r="S146" s="200">
        <v>0</v>
      </c>
      <c r="T146" s="201">
        <f t="shared" si="8"/>
        <v>0</v>
      </c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R146" s="202" t="s">
        <v>186</v>
      </c>
      <c r="AT146" s="202" t="s">
        <v>182</v>
      </c>
      <c r="AU146" s="202" t="s">
        <v>90</v>
      </c>
      <c r="AY146" s="14" t="s">
        <v>179</v>
      </c>
      <c r="BE146" s="99">
        <f t="shared" si="9"/>
        <v>0</v>
      </c>
      <c r="BF146" s="99">
        <f t="shared" si="10"/>
        <v>0</v>
      </c>
      <c r="BG146" s="99">
        <f t="shared" si="11"/>
        <v>0</v>
      </c>
      <c r="BH146" s="99">
        <f t="shared" si="12"/>
        <v>0</v>
      </c>
      <c r="BI146" s="99">
        <f t="shared" si="13"/>
        <v>0</v>
      </c>
      <c r="BJ146" s="14" t="s">
        <v>90</v>
      </c>
      <c r="BK146" s="99">
        <f t="shared" si="14"/>
        <v>0</v>
      </c>
      <c r="BL146" s="14" t="s">
        <v>186</v>
      </c>
      <c r="BM146" s="202" t="s">
        <v>259</v>
      </c>
    </row>
    <row r="147" spans="1:65" s="2" customFormat="1" ht="49.15" customHeight="1">
      <c r="A147" s="245"/>
      <c r="B147" s="27"/>
      <c r="C147" s="190" t="s">
        <v>224</v>
      </c>
      <c r="D147" s="190" t="s">
        <v>182</v>
      </c>
      <c r="E147" s="191" t="s">
        <v>602</v>
      </c>
      <c r="F147" s="192" t="s">
        <v>603</v>
      </c>
      <c r="G147" s="193" t="s">
        <v>204</v>
      </c>
      <c r="H147" s="194">
        <v>1</v>
      </c>
      <c r="I147" s="195"/>
      <c r="J147" s="196">
        <f t="shared" si="5"/>
        <v>0</v>
      </c>
      <c r="K147" s="197"/>
      <c r="L147" s="28"/>
      <c r="M147" s="198" t="s">
        <v>1</v>
      </c>
      <c r="N147" s="199" t="s">
        <v>43</v>
      </c>
      <c r="O147" s="56"/>
      <c r="P147" s="200">
        <f t="shared" si="6"/>
        <v>0</v>
      </c>
      <c r="Q147" s="200">
        <v>0</v>
      </c>
      <c r="R147" s="200">
        <f t="shared" si="7"/>
        <v>0</v>
      </c>
      <c r="S147" s="200">
        <v>0</v>
      </c>
      <c r="T147" s="201">
        <f t="shared" si="8"/>
        <v>0</v>
      </c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R147" s="202" t="s">
        <v>186</v>
      </c>
      <c r="AT147" s="202" t="s">
        <v>182</v>
      </c>
      <c r="AU147" s="202" t="s">
        <v>90</v>
      </c>
      <c r="AY147" s="14" t="s">
        <v>179</v>
      </c>
      <c r="BE147" s="99">
        <f t="shared" si="9"/>
        <v>0</v>
      </c>
      <c r="BF147" s="99">
        <f t="shared" si="10"/>
        <v>0</v>
      </c>
      <c r="BG147" s="99">
        <f t="shared" si="11"/>
        <v>0</v>
      </c>
      <c r="BH147" s="99">
        <f t="shared" si="12"/>
        <v>0</v>
      </c>
      <c r="BI147" s="99">
        <f t="shared" si="13"/>
        <v>0</v>
      </c>
      <c r="BJ147" s="14" t="s">
        <v>90</v>
      </c>
      <c r="BK147" s="99">
        <f t="shared" si="14"/>
        <v>0</v>
      </c>
      <c r="BL147" s="14" t="s">
        <v>186</v>
      </c>
      <c r="BM147" s="202" t="s">
        <v>181</v>
      </c>
    </row>
    <row r="148" spans="1:65" s="2" customFormat="1" ht="62.65" customHeight="1">
      <c r="A148" s="245"/>
      <c r="B148" s="27"/>
      <c r="C148" s="190" t="s">
        <v>228</v>
      </c>
      <c r="D148" s="190" t="s">
        <v>182</v>
      </c>
      <c r="E148" s="191" t="s">
        <v>604</v>
      </c>
      <c r="F148" s="192" t="s">
        <v>605</v>
      </c>
      <c r="G148" s="193" t="s">
        <v>204</v>
      </c>
      <c r="H148" s="194">
        <v>1</v>
      </c>
      <c r="I148" s="195"/>
      <c r="J148" s="196">
        <f t="shared" si="5"/>
        <v>0</v>
      </c>
      <c r="K148" s="197"/>
      <c r="L148" s="28"/>
      <c r="M148" s="198" t="s">
        <v>1</v>
      </c>
      <c r="N148" s="199" t="s">
        <v>43</v>
      </c>
      <c r="O148" s="56"/>
      <c r="P148" s="200">
        <f t="shared" si="6"/>
        <v>0</v>
      </c>
      <c r="Q148" s="200">
        <v>0</v>
      </c>
      <c r="R148" s="200">
        <f t="shared" si="7"/>
        <v>0</v>
      </c>
      <c r="S148" s="200">
        <v>0</v>
      </c>
      <c r="T148" s="201">
        <f t="shared" si="8"/>
        <v>0</v>
      </c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R148" s="202" t="s">
        <v>186</v>
      </c>
      <c r="AT148" s="202" t="s">
        <v>182</v>
      </c>
      <c r="AU148" s="202" t="s">
        <v>90</v>
      </c>
      <c r="AY148" s="14" t="s">
        <v>179</v>
      </c>
      <c r="BE148" s="99">
        <f t="shared" si="9"/>
        <v>0</v>
      </c>
      <c r="BF148" s="99">
        <f t="shared" si="10"/>
        <v>0</v>
      </c>
      <c r="BG148" s="99">
        <f t="shared" si="11"/>
        <v>0</v>
      </c>
      <c r="BH148" s="99">
        <f t="shared" si="12"/>
        <v>0</v>
      </c>
      <c r="BI148" s="99">
        <f t="shared" si="13"/>
        <v>0</v>
      </c>
      <c r="BJ148" s="14" t="s">
        <v>90</v>
      </c>
      <c r="BK148" s="99">
        <f t="shared" si="14"/>
        <v>0</v>
      </c>
      <c r="BL148" s="14" t="s">
        <v>186</v>
      </c>
      <c r="BM148" s="202" t="s">
        <v>193</v>
      </c>
    </row>
    <row r="149" spans="1:65" s="2" customFormat="1" ht="37.9" customHeight="1">
      <c r="A149" s="245"/>
      <c r="B149" s="27"/>
      <c r="C149" s="190" t="s">
        <v>232</v>
      </c>
      <c r="D149" s="190" t="s">
        <v>182</v>
      </c>
      <c r="E149" s="191" t="s">
        <v>606</v>
      </c>
      <c r="F149" s="192" t="s">
        <v>607</v>
      </c>
      <c r="G149" s="193" t="s">
        <v>329</v>
      </c>
      <c r="H149" s="194">
        <v>122</v>
      </c>
      <c r="I149" s="195"/>
      <c r="J149" s="196">
        <f t="shared" si="5"/>
        <v>0</v>
      </c>
      <c r="K149" s="197"/>
      <c r="L149" s="28"/>
      <c r="M149" s="198" t="s">
        <v>1</v>
      </c>
      <c r="N149" s="199" t="s">
        <v>43</v>
      </c>
      <c r="O149" s="56"/>
      <c r="P149" s="200">
        <f t="shared" si="6"/>
        <v>0</v>
      </c>
      <c r="Q149" s="200">
        <v>0</v>
      </c>
      <c r="R149" s="200">
        <f t="shared" si="7"/>
        <v>0</v>
      </c>
      <c r="S149" s="200">
        <v>0</v>
      </c>
      <c r="T149" s="201">
        <f t="shared" si="8"/>
        <v>0</v>
      </c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R149" s="202" t="s">
        <v>186</v>
      </c>
      <c r="AT149" s="202" t="s">
        <v>182</v>
      </c>
      <c r="AU149" s="202" t="s">
        <v>90</v>
      </c>
      <c r="AY149" s="14" t="s">
        <v>179</v>
      </c>
      <c r="BE149" s="99">
        <f t="shared" si="9"/>
        <v>0</v>
      </c>
      <c r="BF149" s="99">
        <f t="shared" si="10"/>
        <v>0</v>
      </c>
      <c r="BG149" s="99">
        <f t="shared" si="11"/>
        <v>0</v>
      </c>
      <c r="BH149" s="99">
        <f t="shared" si="12"/>
        <v>0</v>
      </c>
      <c r="BI149" s="99">
        <f t="shared" si="13"/>
        <v>0</v>
      </c>
      <c r="BJ149" s="14" t="s">
        <v>90</v>
      </c>
      <c r="BK149" s="99">
        <f t="shared" si="14"/>
        <v>0</v>
      </c>
      <c r="BL149" s="14" t="s">
        <v>186</v>
      </c>
      <c r="BM149" s="202" t="s">
        <v>347</v>
      </c>
    </row>
    <row r="150" spans="1:65" s="2" customFormat="1" ht="49.15" customHeight="1">
      <c r="A150" s="245"/>
      <c r="B150" s="27"/>
      <c r="C150" s="190" t="s">
        <v>236</v>
      </c>
      <c r="D150" s="190" t="s">
        <v>182</v>
      </c>
      <c r="E150" s="191" t="s">
        <v>608</v>
      </c>
      <c r="F150" s="192" t="s">
        <v>609</v>
      </c>
      <c r="G150" s="193" t="s">
        <v>329</v>
      </c>
      <c r="H150" s="194">
        <v>113</v>
      </c>
      <c r="I150" s="195"/>
      <c r="J150" s="196">
        <f t="shared" si="5"/>
        <v>0</v>
      </c>
      <c r="K150" s="197"/>
      <c r="L150" s="28"/>
      <c r="M150" s="198" t="s">
        <v>1</v>
      </c>
      <c r="N150" s="199" t="s">
        <v>43</v>
      </c>
      <c r="O150" s="56"/>
      <c r="P150" s="200">
        <f t="shared" si="6"/>
        <v>0</v>
      </c>
      <c r="Q150" s="200">
        <v>0</v>
      </c>
      <c r="R150" s="200">
        <f t="shared" si="7"/>
        <v>0</v>
      </c>
      <c r="S150" s="200">
        <v>0</v>
      </c>
      <c r="T150" s="201">
        <f t="shared" si="8"/>
        <v>0</v>
      </c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R150" s="202" t="s">
        <v>186</v>
      </c>
      <c r="AT150" s="202" t="s">
        <v>182</v>
      </c>
      <c r="AU150" s="202" t="s">
        <v>90</v>
      </c>
      <c r="AY150" s="14" t="s">
        <v>179</v>
      </c>
      <c r="BE150" s="99">
        <f t="shared" si="9"/>
        <v>0</v>
      </c>
      <c r="BF150" s="99">
        <f t="shared" si="10"/>
        <v>0</v>
      </c>
      <c r="BG150" s="99">
        <f t="shared" si="11"/>
        <v>0</v>
      </c>
      <c r="BH150" s="99">
        <f t="shared" si="12"/>
        <v>0</v>
      </c>
      <c r="BI150" s="99">
        <f t="shared" si="13"/>
        <v>0</v>
      </c>
      <c r="BJ150" s="14" t="s">
        <v>90</v>
      </c>
      <c r="BK150" s="99">
        <f t="shared" si="14"/>
        <v>0</v>
      </c>
      <c r="BL150" s="14" t="s">
        <v>186</v>
      </c>
      <c r="BM150" s="202" t="s">
        <v>357</v>
      </c>
    </row>
    <row r="151" spans="1:65" s="2" customFormat="1" ht="49.15" customHeight="1">
      <c r="A151" s="245"/>
      <c r="B151" s="27"/>
      <c r="C151" s="190" t="s">
        <v>205</v>
      </c>
      <c r="D151" s="190" t="s">
        <v>182</v>
      </c>
      <c r="E151" s="191" t="s">
        <v>610</v>
      </c>
      <c r="F151" s="192" t="s">
        <v>611</v>
      </c>
      <c r="G151" s="193" t="s">
        <v>329</v>
      </c>
      <c r="H151" s="194">
        <v>3</v>
      </c>
      <c r="I151" s="195"/>
      <c r="J151" s="196">
        <f t="shared" si="5"/>
        <v>0</v>
      </c>
      <c r="K151" s="197"/>
      <c r="L151" s="28"/>
      <c r="M151" s="198" t="s">
        <v>1</v>
      </c>
      <c r="N151" s="199" t="s">
        <v>43</v>
      </c>
      <c r="O151" s="56"/>
      <c r="P151" s="200">
        <f t="shared" si="6"/>
        <v>0</v>
      </c>
      <c r="Q151" s="200">
        <v>0</v>
      </c>
      <c r="R151" s="200">
        <f t="shared" si="7"/>
        <v>0</v>
      </c>
      <c r="S151" s="200">
        <v>0</v>
      </c>
      <c r="T151" s="201">
        <f t="shared" si="8"/>
        <v>0</v>
      </c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R151" s="202" t="s">
        <v>186</v>
      </c>
      <c r="AT151" s="202" t="s">
        <v>182</v>
      </c>
      <c r="AU151" s="202" t="s">
        <v>90</v>
      </c>
      <c r="AY151" s="14" t="s">
        <v>179</v>
      </c>
      <c r="BE151" s="99">
        <f t="shared" si="9"/>
        <v>0</v>
      </c>
      <c r="BF151" s="99">
        <f t="shared" si="10"/>
        <v>0</v>
      </c>
      <c r="BG151" s="99">
        <f t="shared" si="11"/>
        <v>0</v>
      </c>
      <c r="BH151" s="99">
        <f t="shared" si="12"/>
        <v>0</v>
      </c>
      <c r="BI151" s="99">
        <f t="shared" si="13"/>
        <v>0</v>
      </c>
      <c r="BJ151" s="14" t="s">
        <v>90</v>
      </c>
      <c r="BK151" s="99">
        <f t="shared" si="14"/>
        <v>0</v>
      </c>
      <c r="BL151" s="14" t="s">
        <v>186</v>
      </c>
      <c r="BM151" s="202" t="s">
        <v>360</v>
      </c>
    </row>
    <row r="152" spans="1:65" s="2" customFormat="1" ht="37.9" customHeight="1">
      <c r="A152" s="245"/>
      <c r="B152" s="27"/>
      <c r="C152" s="190" t="s">
        <v>612</v>
      </c>
      <c r="D152" s="190" t="s">
        <v>182</v>
      </c>
      <c r="E152" s="191" t="s">
        <v>613</v>
      </c>
      <c r="F152" s="192" t="s">
        <v>614</v>
      </c>
      <c r="G152" s="193" t="s">
        <v>419</v>
      </c>
      <c r="H152" s="194">
        <v>225</v>
      </c>
      <c r="I152" s="195"/>
      <c r="J152" s="196">
        <f t="shared" si="5"/>
        <v>0</v>
      </c>
      <c r="K152" s="197"/>
      <c r="L152" s="28"/>
      <c r="M152" s="198" t="s">
        <v>1</v>
      </c>
      <c r="N152" s="199" t="s">
        <v>43</v>
      </c>
      <c r="O152" s="56"/>
      <c r="P152" s="200">
        <f t="shared" si="6"/>
        <v>0</v>
      </c>
      <c r="Q152" s="200">
        <v>0</v>
      </c>
      <c r="R152" s="200">
        <f t="shared" si="7"/>
        <v>0</v>
      </c>
      <c r="S152" s="200">
        <v>0</v>
      </c>
      <c r="T152" s="201">
        <f t="shared" si="8"/>
        <v>0</v>
      </c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R152" s="202" t="s">
        <v>186</v>
      </c>
      <c r="AT152" s="202" t="s">
        <v>182</v>
      </c>
      <c r="AU152" s="202" t="s">
        <v>90</v>
      </c>
      <c r="AY152" s="14" t="s">
        <v>179</v>
      </c>
      <c r="BE152" s="99">
        <f t="shared" si="9"/>
        <v>0</v>
      </c>
      <c r="BF152" s="99">
        <f t="shared" si="10"/>
        <v>0</v>
      </c>
      <c r="BG152" s="99">
        <f t="shared" si="11"/>
        <v>0</v>
      </c>
      <c r="BH152" s="99">
        <f t="shared" si="12"/>
        <v>0</v>
      </c>
      <c r="BI152" s="99">
        <f t="shared" si="13"/>
        <v>0</v>
      </c>
      <c r="BJ152" s="14" t="s">
        <v>90</v>
      </c>
      <c r="BK152" s="99">
        <f t="shared" si="14"/>
        <v>0</v>
      </c>
      <c r="BL152" s="14" t="s">
        <v>186</v>
      </c>
      <c r="BM152" s="202" t="s">
        <v>615</v>
      </c>
    </row>
    <row r="153" spans="1:65" s="2" customFormat="1" ht="24.2" customHeight="1">
      <c r="A153" s="245"/>
      <c r="B153" s="27"/>
      <c r="C153" s="190" t="s">
        <v>597</v>
      </c>
      <c r="D153" s="190" t="s">
        <v>182</v>
      </c>
      <c r="E153" s="191" t="s">
        <v>616</v>
      </c>
      <c r="F153" s="192" t="s">
        <v>617</v>
      </c>
      <c r="G153" s="193" t="s">
        <v>419</v>
      </c>
      <c r="H153" s="194">
        <v>20</v>
      </c>
      <c r="I153" s="195"/>
      <c r="J153" s="196">
        <f t="shared" si="5"/>
        <v>0</v>
      </c>
      <c r="K153" s="197"/>
      <c r="L153" s="28"/>
      <c r="M153" s="198" t="s">
        <v>1</v>
      </c>
      <c r="N153" s="199" t="s">
        <v>43</v>
      </c>
      <c r="O153" s="56"/>
      <c r="P153" s="200">
        <f t="shared" si="6"/>
        <v>0</v>
      </c>
      <c r="Q153" s="200">
        <v>0</v>
      </c>
      <c r="R153" s="200">
        <f t="shared" si="7"/>
        <v>0</v>
      </c>
      <c r="S153" s="200">
        <v>0</v>
      </c>
      <c r="T153" s="201">
        <f t="shared" si="8"/>
        <v>0</v>
      </c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R153" s="202" t="s">
        <v>186</v>
      </c>
      <c r="AT153" s="202" t="s">
        <v>182</v>
      </c>
      <c r="AU153" s="202" t="s">
        <v>90</v>
      </c>
      <c r="AY153" s="14" t="s">
        <v>179</v>
      </c>
      <c r="BE153" s="99">
        <f t="shared" si="9"/>
        <v>0</v>
      </c>
      <c r="BF153" s="99">
        <f t="shared" si="10"/>
        <v>0</v>
      </c>
      <c r="BG153" s="99">
        <f t="shared" si="11"/>
        <v>0</v>
      </c>
      <c r="BH153" s="99">
        <f t="shared" si="12"/>
        <v>0</v>
      </c>
      <c r="BI153" s="99">
        <f t="shared" si="13"/>
        <v>0</v>
      </c>
      <c r="BJ153" s="14" t="s">
        <v>90</v>
      </c>
      <c r="BK153" s="99">
        <f t="shared" si="14"/>
        <v>0</v>
      </c>
      <c r="BL153" s="14" t="s">
        <v>186</v>
      </c>
      <c r="BM153" s="202" t="s">
        <v>618</v>
      </c>
    </row>
    <row r="154" spans="1:65" s="2" customFormat="1" ht="24.2" customHeight="1">
      <c r="A154" s="245"/>
      <c r="B154" s="27"/>
      <c r="C154" s="190" t="s">
        <v>240</v>
      </c>
      <c r="D154" s="190" t="s">
        <v>182</v>
      </c>
      <c r="E154" s="191" t="s">
        <v>619</v>
      </c>
      <c r="F154" s="192" t="s">
        <v>620</v>
      </c>
      <c r="G154" s="193" t="s">
        <v>204</v>
      </c>
      <c r="H154" s="194">
        <v>30</v>
      </c>
      <c r="I154" s="195"/>
      <c r="J154" s="196">
        <f t="shared" si="5"/>
        <v>0</v>
      </c>
      <c r="K154" s="197"/>
      <c r="L154" s="28"/>
      <c r="M154" s="198" t="s">
        <v>1</v>
      </c>
      <c r="N154" s="199" t="s">
        <v>43</v>
      </c>
      <c r="O154" s="56"/>
      <c r="P154" s="200">
        <f t="shared" si="6"/>
        <v>0</v>
      </c>
      <c r="Q154" s="200">
        <v>0</v>
      </c>
      <c r="R154" s="200">
        <f t="shared" si="7"/>
        <v>0</v>
      </c>
      <c r="S154" s="200">
        <v>0</v>
      </c>
      <c r="T154" s="201">
        <f t="shared" si="8"/>
        <v>0</v>
      </c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R154" s="202" t="s">
        <v>186</v>
      </c>
      <c r="AT154" s="202" t="s">
        <v>182</v>
      </c>
      <c r="AU154" s="202" t="s">
        <v>90</v>
      </c>
      <c r="AY154" s="14" t="s">
        <v>179</v>
      </c>
      <c r="BE154" s="99">
        <f t="shared" si="9"/>
        <v>0</v>
      </c>
      <c r="BF154" s="99">
        <f t="shared" si="10"/>
        <v>0</v>
      </c>
      <c r="BG154" s="99">
        <f t="shared" si="11"/>
        <v>0</v>
      </c>
      <c r="BH154" s="99">
        <f t="shared" si="12"/>
        <v>0</v>
      </c>
      <c r="BI154" s="99">
        <f t="shared" si="13"/>
        <v>0</v>
      </c>
      <c r="BJ154" s="14" t="s">
        <v>90</v>
      </c>
      <c r="BK154" s="99">
        <f t="shared" si="14"/>
        <v>0</v>
      </c>
      <c r="BL154" s="14" t="s">
        <v>186</v>
      </c>
      <c r="BM154" s="202" t="s">
        <v>297</v>
      </c>
    </row>
    <row r="155" spans="1:65" s="2" customFormat="1" ht="24.2" customHeight="1">
      <c r="A155" s="245"/>
      <c r="B155" s="27"/>
      <c r="C155" s="190" t="s">
        <v>7</v>
      </c>
      <c r="D155" s="190" t="s">
        <v>182</v>
      </c>
      <c r="E155" s="191" t="s">
        <v>621</v>
      </c>
      <c r="F155" s="192" t="s">
        <v>622</v>
      </c>
      <c r="G155" s="193" t="s">
        <v>204</v>
      </c>
      <c r="H155" s="194">
        <v>12</v>
      </c>
      <c r="I155" s="195"/>
      <c r="J155" s="196">
        <f t="shared" si="5"/>
        <v>0</v>
      </c>
      <c r="K155" s="197"/>
      <c r="L155" s="28"/>
      <c r="M155" s="198" t="s">
        <v>1</v>
      </c>
      <c r="N155" s="199" t="s">
        <v>43</v>
      </c>
      <c r="O155" s="56"/>
      <c r="P155" s="200">
        <f t="shared" si="6"/>
        <v>0</v>
      </c>
      <c r="Q155" s="200">
        <v>0</v>
      </c>
      <c r="R155" s="200">
        <f t="shared" si="7"/>
        <v>0</v>
      </c>
      <c r="S155" s="200">
        <v>0</v>
      </c>
      <c r="T155" s="201">
        <f t="shared" si="8"/>
        <v>0</v>
      </c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R155" s="202" t="s">
        <v>186</v>
      </c>
      <c r="AT155" s="202" t="s">
        <v>182</v>
      </c>
      <c r="AU155" s="202" t="s">
        <v>90</v>
      </c>
      <c r="AY155" s="14" t="s">
        <v>179</v>
      </c>
      <c r="BE155" s="99">
        <f t="shared" si="9"/>
        <v>0</v>
      </c>
      <c r="BF155" s="99">
        <f t="shared" si="10"/>
        <v>0</v>
      </c>
      <c r="BG155" s="99">
        <f t="shared" si="11"/>
        <v>0</v>
      </c>
      <c r="BH155" s="99">
        <f t="shared" si="12"/>
        <v>0</v>
      </c>
      <c r="BI155" s="99">
        <f t="shared" si="13"/>
        <v>0</v>
      </c>
      <c r="BJ155" s="14" t="s">
        <v>90</v>
      </c>
      <c r="BK155" s="99">
        <f t="shared" si="14"/>
        <v>0</v>
      </c>
      <c r="BL155" s="14" t="s">
        <v>186</v>
      </c>
      <c r="BM155" s="202" t="s">
        <v>623</v>
      </c>
    </row>
    <row r="156" spans="1:65" s="2" customFormat="1" ht="24.2" customHeight="1">
      <c r="A156" s="245"/>
      <c r="B156" s="27"/>
      <c r="C156" s="190" t="s">
        <v>247</v>
      </c>
      <c r="D156" s="190" t="s">
        <v>182</v>
      </c>
      <c r="E156" s="191" t="s">
        <v>624</v>
      </c>
      <c r="F156" s="192" t="s">
        <v>625</v>
      </c>
      <c r="G156" s="193" t="s">
        <v>204</v>
      </c>
      <c r="H156" s="194">
        <v>12</v>
      </c>
      <c r="I156" s="195"/>
      <c r="J156" s="196">
        <f t="shared" si="5"/>
        <v>0</v>
      </c>
      <c r="K156" s="197"/>
      <c r="L156" s="28"/>
      <c r="M156" s="198" t="s">
        <v>1</v>
      </c>
      <c r="N156" s="199" t="s">
        <v>43</v>
      </c>
      <c r="O156" s="56"/>
      <c r="P156" s="200">
        <f t="shared" si="6"/>
        <v>0</v>
      </c>
      <c r="Q156" s="200">
        <v>0</v>
      </c>
      <c r="R156" s="200">
        <f t="shared" si="7"/>
        <v>0</v>
      </c>
      <c r="S156" s="200">
        <v>0</v>
      </c>
      <c r="T156" s="201">
        <f t="shared" si="8"/>
        <v>0</v>
      </c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R156" s="202" t="s">
        <v>186</v>
      </c>
      <c r="AT156" s="202" t="s">
        <v>182</v>
      </c>
      <c r="AU156" s="202" t="s">
        <v>90</v>
      </c>
      <c r="AY156" s="14" t="s">
        <v>179</v>
      </c>
      <c r="BE156" s="99">
        <f t="shared" si="9"/>
        <v>0</v>
      </c>
      <c r="BF156" s="99">
        <f t="shared" si="10"/>
        <v>0</v>
      </c>
      <c r="BG156" s="99">
        <f t="shared" si="11"/>
        <v>0</v>
      </c>
      <c r="BH156" s="99">
        <f t="shared" si="12"/>
        <v>0</v>
      </c>
      <c r="BI156" s="99">
        <f t="shared" si="13"/>
        <v>0</v>
      </c>
      <c r="BJ156" s="14" t="s">
        <v>90</v>
      </c>
      <c r="BK156" s="99">
        <f t="shared" si="14"/>
        <v>0</v>
      </c>
      <c r="BL156" s="14" t="s">
        <v>186</v>
      </c>
      <c r="BM156" s="202" t="s">
        <v>316</v>
      </c>
    </row>
    <row r="157" spans="1:65" s="2" customFormat="1" ht="24.2" customHeight="1">
      <c r="A157" s="245"/>
      <c r="B157" s="27"/>
      <c r="C157" s="190" t="s">
        <v>259</v>
      </c>
      <c r="D157" s="190" t="s">
        <v>182</v>
      </c>
      <c r="E157" s="191" t="s">
        <v>626</v>
      </c>
      <c r="F157" s="192" t="s">
        <v>627</v>
      </c>
      <c r="G157" s="193" t="s">
        <v>204</v>
      </c>
      <c r="H157" s="194">
        <v>3</v>
      </c>
      <c r="I157" s="195"/>
      <c r="J157" s="196">
        <f t="shared" si="5"/>
        <v>0</v>
      </c>
      <c r="K157" s="197"/>
      <c r="L157" s="28"/>
      <c r="M157" s="198" t="s">
        <v>1</v>
      </c>
      <c r="N157" s="199" t="s">
        <v>43</v>
      </c>
      <c r="O157" s="56"/>
      <c r="P157" s="200">
        <f t="shared" si="6"/>
        <v>0</v>
      </c>
      <c r="Q157" s="200">
        <v>0</v>
      </c>
      <c r="R157" s="200">
        <f t="shared" si="7"/>
        <v>0</v>
      </c>
      <c r="S157" s="200">
        <v>0</v>
      </c>
      <c r="T157" s="201">
        <f t="shared" si="8"/>
        <v>0</v>
      </c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R157" s="202" t="s">
        <v>186</v>
      </c>
      <c r="AT157" s="202" t="s">
        <v>182</v>
      </c>
      <c r="AU157" s="202" t="s">
        <v>90</v>
      </c>
      <c r="AY157" s="14" t="s">
        <v>179</v>
      </c>
      <c r="BE157" s="99">
        <f t="shared" si="9"/>
        <v>0</v>
      </c>
      <c r="BF157" s="99">
        <f t="shared" si="10"/>
        <v>0</v>
      </c>
      <c r="BG157" s="99">
        <f t="shared" si="11"/>
        <v>0</v>
      </c>
      <c r="BH157" s="99">
        <f t="shared" si="12"/>
        <v>0</v>
      </c>
      <c r="BI157" s="99">
        <f t="shared" si="13"/>
        <v>0</v>
      </c>
      <c r="BJ157" s="14" t="s">
        <v>90</v>
      </c>
      <c r="BK157" s="99">
        <f t="shared" si="14"/>
        <v>0</v>
      </c>
      <c r="BL157" s="14" t="s">
        <v>186</v>
      </c>
      <c r="BM157" s="202" t="s">
        <v>628</v>
      </c>
    </row>
    <row r="158" spans="1:65" s="2" customFormat="1" ht="24.2" customHeight="1">
      <c r="A158" s="245"/>
      <c r="B158" s="27"/>
      <c r="C158" s="190" t="s">
        <v>254</v>
      </c>
      <c r="D158" s="190" t="s">
        <v>182</v>
      </c>
      <c r="E158" s="191" t="s">
        <v>629</v>
      </c>
      <c r="F158" s="192" t="s">
        <v>630</v>
      </c>
      <c r="G158" s="193" t="s">
        <v>204</v>
      </c>
      <c r="H158" s="194">
        <v>3</v>
      </c>
      <c r="I158" s="195"/>
      <c r="J158" s="196">
        <f t="shared" si="5"/>
        <v>0</v>
      </c>
      <c r="K158" s="197"/>
      <c r="L158" s="28"/>
      <c r="M158" s="198" t="s">
        <v>1</v>
      </c>
      <c r="N158" s="199" t="s">
        <v>43</v>
      </c>
      <c r="O158" s="56"/>
      <c r="P158" s="200">
        <f t="shared" si="6"/>
        <v>0</v>
      </c>
      <c r="Q158" s="200">
        <v>0</v>
      </c>
      <c r="R158" s="200">
        <f t="shared" si="7"/>
        <v>0</v>
      </c>
      <c r="S158" s="200">
        <v>0</v>
      </c>
      <c r="T158" s="201">
        <f t="shared" si="8"/>
        <v>0</v>
      </c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R158" s="202" t="s">
        <v>186</v>
      </c>
      <c r="AT158" s="202" t="s">
        <v>182</v>
      </c>
      <c r="AU158" s="202" t="s">
        <v>90</v>
      </c>
      <c r="AY158" s="14" t="s">
        <v>179</v>
      </c>
      <c r="BE158" s="99">
        <f t="shared" si="9"/>
        <v>0</v>
      </c>
      <c r="BF158" s="99">
        <f t="shared" si="10"/>
        <v>0</v>
      </c>
      <c r="BG158" s="99">
        <f t="shared" si="11"/>
        <v>0</v>
      </c>
      <c r="BH158" s="99">
        <f t="shared" si="12"/>
        <v>0</v>
      </c>
      <c r="BI158" s="99">
        <f t="shared" si="13"/>
        <v>0</v>
      </c>
      <c r="BJ158" s="14" t="s">
        <v>90</v>
      </c>
      <c r="BK158" s="99">
        <f t="shared" si="14"/>
        <v>0</v>
      </c>
      <c r="BL158" s="14" t="s">
        <v>186</v>
      </c>
      <c r="BM158" s="202" t="s">
        <v>631</v>
      </c>
    </row>
    <row r="159" spans="1:65" s="2" customFormat="1" ht="24.2" customHeight="1">
      <c r="A159" s="245"/>
      <c r="B159" s="27"/>
      <c r="C159" s="190" t="s">
        <v>181</v>
      </c>
      <c r="D159" s="190" t="s">
        <v>182</v>
      </c>
      <c r="E159" s="191" t="s">
        <v>632</v>
      </c>
      <c r="F159" s="192" t="s">
        <v>633</v>
      </c>
      <c r="G159" s="193" t="s">
        <v>419</v>
      </c>
      <c r="H159" s="194">
        <v>5</v>
      </c>
      <c r="I159" s="195"/>
      <c r="J159" s="196">
        <f t="shared" si="5"/>
        <v>0</v>
      </c>
      <c r="K159" s="197"/>
      <c r="L159" s="28"/>
      <c r="M159" s="198" t="s">
        <v>1</v>
      </c>
      <c r="N159" s="199" t="s">
        <v>43</v>
      </c>
      <c r="O159" s="56"/>
      <c r="P159" s="200">
        <f t="shared" si="6"/>
        <v>0</v>
      </c>
      <c r="Q159" s="200">
        <v>0</v>
      </c>
      <c r="R159" s="200">
        <f t="shared" si="7"/>
        <v>0</v>
      </c>
      <c r="S159" s="200">
        <v>0</v>
      </c>
      <c r="T159" s="201">
        <f t="shared" si="8"/>
        <v>0</v>
      </c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R159" s="202" t="s">
        <v>186</v>
      </c>
      <c r="AT159" s="202" t="s">
        <v>182</v>
      </c>
      <c r="AU159" s="202" t="s">
        <v>90</v>
      </c>
      <c r="AY159" s="14" t="s">
        <v>179</v>
      </c>
      <c r="BE159" s="99">
        <f t="shared" si="9"/>
        <v>0</v>
      </c>
      <c r="BF159" s="99">
        <f t="shared" si="10"/>
        <v>0</v>
      </c>
      <c r="BG159" s="99">
        <f t="shared" si="11"/>
        <v>0</v>
      </c>
      <c r="BH159" s="99">
        <f t="shared" si="12"/>
        <v>0</v>
      </c>
      <c r="BI159" s="99">
        <f t="shared" si="13"/>
        <v>0</v>
      </c>
      <c r="BJ159" s="14" t="s">
        <v>90</v>
      </c>
      <c r="BK159" s="99">
        <f t="shared" si="14"/>
        <v>0</v>
      </c>
      <c r="BL159" s="14" t="s">
        <v>186</v>
      </c>
      <c r="BM159" s="202" t="s">
        <v>634</v>
      </c>
    </row>
    <row r="160" spans="1:65" s="2" customFormat="1" ht="14.45" customHeight="1">
      <c r="A160" s="245"/>
      <c r="B160" s="27"/>
      <c r="C160" s="190" t="s">
        <v>189</v>
      </c>
      <c r="D160" s="190" t="s">
        <v>182</v>
      </c>
      <c r="E160" s="191" t="s">
        <v>635</v>
      </c>
      <c r="F160" s="192" t="s">
        <v>636</v>
      </c>
      <c r="G160" s="193" t="s">
        <v>329</v>
      </c>
      <c r="H160" s="194">
        <v>315</v>
      </c>
      <c r="I160" s="195"/>
      <c r="J160" s="196">
        <f t="shared" si="5"/>
        <v>0</v>
      </c>
      <c r="K160" s="197"/>
      <c r="L160" s="28"/>
      <c r="M160" s="198" t="s">
        <v>1</v>
      </c>
      <c r="N160" s="199" t="s">
        <v>43</v>
      </c>
      <c r="O160" s="56"/>
      <c r="P160" s="200">
        <f t="shared" si="6"/>
        <v>0</v>
      </c>
      <c r="Q160" s="200">
        <v>0</v>
      </c>
      <c r="R160" s="200">
        <f t="shared" si="7"/>
        <v>0</v>
      </c>
      <c r="S160" s="200">
        <v>0</v>
      </c>
      <c r="T160" s="201">
        <f t="shared" si="8"/>
        <v>0</v>
      </c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R160" s="202" t="s">
        <v>186</v>
      </c>
      <c r="AT160" s="202" t="s">
        <v>182</v>
      </c>
      <c r="AU160" s="202" t="s">
        <v>90</v>
      </c>
      <c r="AY160" s="14" t="s">
        <v>179</v>
      </c>
      <c r="BE160" s="99">
        <f t="shared" si="9"/>
        <v>0</v>
      </c>
      <c r="BF160" s="99">
        <f t="shared" si="10"/>
        <v>0</v>
      </c>
      <c r="BG160" s="99">
        <f t="shared" si="11"/>
        <v>0</v>
      </c>
      <c r="BH160" s="99">
        <f t="shared" si="12"/>
        <v>0</v>
      </c>
      <c r="BI160" s="99">
        <f t="shared" si="13"/>
        <v>0</v>
      </c>
      <c r="BJ160" s="14" t="s">
        <v>90</v>
      </c>
      <c r="BK160" s="99">
        <f t="shared" si="14"/>
        <v>0</v>
      </c>
      <c r="BL160" s="14" t="s">
        <v>186</v>
      </c>
      <c r="BM160" s="202" t="s">
        <v>451</v>
      </c>
    </row>
    <row r="161" spans="1:65" s="2" customFormat="1" ht="24.2" customHeight="1">
      <c r="A161" s="245"/>
      <c r="B161" s="27"/>
      <c r="C161" s="190" t="s">
        <v>193</v>
      </c>
      <c r="D161" s="190" t="s">
        <v>182</v>
      </c>
      <c r="E161" s="191" t="s">
        <v>637</v>
      </c>
      <c r="F161" s="192" t="s">
        <v>638</v>
      </c>
      <c r="G161" s="193" t="s">
        <v>329</v>
      </c>
      <c r="H161" s="194">
        <v>55</v>
      </c>
      <c r="I161" s="195"/>
      <c r="J161" s="196">
        <f t="shared" si="5"/>
        <v>0</v>
      </c>
      <c r="K161" s="197"/>
      <c r="L161" s="28"/>
      <c r="M161" s="198" t="s">
        <v>1</v>
      </c>
      <c r="N161" s="199" t="s">
        <v>43</v>
      </c>
      <c r="O161" s="56"/>
      <c r="P161" s="200">
        <f t="shared" si="6"/>
        <v>0</v>
      </c>
      <c r="Q161" s="200">
        <v>0</v>
      </c>
      <c r="R161" s="200">
        <f t="shared" si="7"/>
        <v>0</v>
      </c>
      <c r="S161" s="200">
        <v>0</v>
      </c>
      <c r="T161" s="201">
        <f t="shared" si="8"/>
        <v>0</v>
      </c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R161" s="202" t="s">
        <v>186</v>
      </c>
      <c r="AT161" s="202" t="s">
        <v>182</v>
      </c>
      <c r="AU161" s="202" t="s">
        <v>90</v>
      </c>
      <c r="AY161" s="14" t="s">
        <v>179</v>
      </c>
      <c r="BE161" s="99">
        <f t="shared" si="9"/>
        <v>0</v>
      </c>
      <c r="BF161" s="99">
        <f t="shared" si="10"/>
        <v>0</v>
      </c>
      <c r="BG161" s="99">
        <f t="shared" si="11"/>
        <v>0</v>
      </c>
      <c r="BH161" s="99">
        <f t="shared" si="12"/>
        <v>0</v>
      </c>
      <c r="BI161" s="99">
        <f t="shared" si="13"/>
        <v>0</v>
      </c>
      <c r="BJ161" s="14" t="s">
        <v>90</v>
      </c>
      <c r="BK161" s="99">
        <f t="shared" si="14"/>
        <v>0</v>
      </c>
      <c r="BL161" s="14" t="s">
        <v>186</v>
      </c>
      <c r="BM161" s="202" t="s">
        <v>639</v>
      </c>
    </row>
    <row r="162" spans="1:65" s="2" customFormat="1" ht="24.2" customHeight="1">
      <c r="A162" s="245"/>
      <c r="B162" s="27"/>
      <c r="C162" s="190" t="s">
        <v>640</v>
      </c>
      <c r="D162" s="190" t="s">
        <v>182</v>
      </c>
      <c r="E162" s="191" t="s">
        <v>641</v>
      </c>
      <c r="F162" s="192" t="s">
        <v>642</v>
      </c>
      <c r="G162" s="193" t="s">
        <v>329</v>
      </c>
      <c r="H162" s="194">
        <v>10</v>
      </c>
      <c r="I162" s="195"/>
      <c r="J162" s="196">
        <f t="shared" si="5"/>
        <v>0</v>
      </c>
      <c r="K162" s="197"/>
      <c r="L162" s="28"/>
      <c r="M162" s="198" t="s">
        <v>1</v>
      </c>
      <c r="N162" s="199" t="s">
        <v>43</v>
      </c>
      <c r="O162" s="56"/>
      <c r="P162" s="200">
        <f t="shared" si="6"/>
        <v>0</v>
      </c>
      <c r="Q162" s="200">
        <v>0</v>
      </c>
      <c r="R162" s="200">
        <f t="shared" si="7"/>
        <v>0</v>
      </c>
      <c r="S162" s="200">
        <v>0</v>
      </c>
      <c r="T162" s="201">
        <f t="shared" si="8"/>
        <v>0</v>
      </c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R162" s="202" t="s">
        <v>186</v>
      </c>
      <c r="AT162" s="202" t="s">
        <v>182</v>
      </c>
      <c r="AU162" s="202" t="s">
        <v>90</v>
      </c>
      <c r="AY162" s="14" t="s">
        <v>179</v>
      </c>
      <c r="BE162" s="99">
        <f t="shared" si="9"/>
        <v>0</v>
      </c>
      <c r="BF162" s="99">
        <f t="shared" si="10"/>
        <v>0</v>
      </c>
      <c r="BG162" s="99">
        <f t="shared" si="11"/>
        <v>0</v>
      </c>
      <c r="BH162" s="99">
        <f t="shared" si="12"/>
        <v>0</v>
      </c>
      <c r="BI162" s="99">
        <f t="shared" si="13"/>
        <v>0</v>
      </c>
      <c r="BJ162" s="14" t="s">
        <v>90</v>
      </c>
      <c r="BK162" s="99">
        <f t="shared" si="14"/>
        <v>0</v>
      </c>
      <c r="BL162" s="14" t="s">
        <v>186</v>
      </c>
      <c r="BM162" s="202" t="s">
        <v>331</v>
      </c>
    </row>
    <row r="163" spans="1:65" s="2" customFormat="1" ht="14.45" customHeight="1">
      <c r="A163" s="245"/>
      <c r="B163" s="27"/>
      <c r="C163" s="190" t="s">
        <v>347</v>
      </c>
      <c r="D163" s="190" t="s">
        <v>182</v>
      </c>
      <c r="E163" s="191" t="s">
        <v>643</v>
      </c>
      <c r="F163" s="192" t="s">
        <v>644</v>
      </c>
      <c r="G163" s="193" t="s">
        <v>329</v>
      </c>
      <c r="H163" s="194">
        <v>315</v>
      </c>
      <c r="I163" s="195"/>
      <c r="J163" s="196">
        <f t="shared" si="5"/>
        <v>0</v>
      </c>
      <c r="K163" s="197"/>
      <c r="L163" s="28"/>
      <c r="M163" s="198" t="s">
        <v>1</v>
      </c>
      <c r="N163" s="199" t="s">
        <v>43</v>
      </c>
      <c r="O163" s="56"/>
      <c r="P163" s="200">
        <f t="shared" si="6"/>
        <v>0</v>
      </c>
      <c r="Q163" s="200">
        <v>0</v>
      </c>
      <c r="R163" s="200">
        <f t="shared" si="7"/>
        <v>0</v>
      </c>
      <c r="S163" s="200">
        <v>0</v>
      </c>
      <c r="T163" s="201">
        <f t="shared" si="8"/>
        <v>0</v>
      </c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R163" s="202" t="s">
        <v>186</v>
      </c>
      <c r="AT163" s="202" t="s">
        <v>182</v>
      </c>
      <c r="AU163" s="202" t="s">
        <v>90</v>
      </c>
      <c r="AY163" s="14" t="s">
        <v>179</v>
      </c>
      <c r="BE163" s="99">
        <f t="shared" si="9"/>
        <v>0</v>
      </c>
      <c r="BF163" s="99">
        <f t="shared" si="10"/>
        <v>0</v>
      </c>
      <c r="BG163" s="99">
        <f t="shared" si="11"/>
        <v>0</v>
      </c>
      <c r="BH163" s="99">
        <f t="shared" si="12"/>
        <v>0</v>
      </c>
      <c r="BI163" s="99">
        <f t="shared" si="13"/>
        <v>0</v>
      </c>
      <c r="BJ163" s="14" t="s">
        <v>90</v>
      </c>
      <c r="BK163" s="99">
        <f t="shared" si="14"/>
        <v>0</v>
      </c>
      <c r="BL163" s="14" t="s">
        <v>186</v>
      </c>
      <c r="BM163" s="202" t="s">
        <v>288</v>
      </c>
    </row>
    <row r="164" spans="1:65" s="2" customFormat="1" ht="24.2" customHeight="1">
      <c r="A164" s="245"/>
      <c r="B164" s="27"/>
      <c r="C164" s="190" t="s">
        <v>353</v>
      </c>
      <c r="D164" s="190" t="s">
        <v>182</v>
      </c>
      <c r="E164" s="191" t="s">
        <v>645</v>
      </c>
      <c r="F164" s="192" t="s">
        <v>646</v>
      </c>
      <c r="G164" s="193" t="s">
        <v>329</v>
      </c>
      <c r="H164" s="194">
        <v>10</v>
      </c>
      <c r="I164" s="195"/>
      <c r="J164" s="196">
        <f t="shared" si="5"/>
        <v>0</v>
      </c>
      <c r="K164" s="197"/>
      <c r="L164" s="28"/>
      <c r="M164" s="198" t="s">
        <v>1</v>
      </c>
      <c r="N164" s="199" t="s">
        <v>43</v>
      </c>
      <c r="O164" s="56"/>
      <c r="P164" s="200">
        <f t="shared" si="6"/>
        <v>0</v>
      </c>
      <c r="Q164" s="200">
        <v>0</v>
      </c>
      <c r="R164" s="200">
        <f t="shared" si="7"/>
        <v>0</v>
      </c>
      <c r="S164" s="200">
        <v>0</v>
      </c>
      <c r="T164" s="201">
        <f t="shared" si="8"/>
        <v>0</v>
      </c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R164" s="202" t="s">
        <v>186</v>
      </c>
      <c r="AT164" s="202" t="s">
        <v>182</v>
      </c>
      <c r="AU164" s="202" t="s">
        <v>90</v>
      </c>
      <c r="AY164" s="14" t="s">
        <v>179</v>
      </c>
      <c r="BE164" s="99">
        <f t="shared" si="9"/>
        <v>0</v>
      </c>
      <c r="BF164" s="99">
        <f t="shared" si="10"/>
        <v>0</v>
      </c>
      <c r="BG164" s="99">
        <f t="shared" si="11"/>
        <v>0</v>
      </c>
      <c r="BH164" s="99">
        <f t="shared" si="12"/>
        <v>0</v>
      </c>
      <c r="BI164" s="99">
        <f t="shared" si="13"/>
        <v>0</v>
      </c>
      <c r="BJ164" s="14" t="s">
        <v>90</v>
      </c>
      <c r="BK164" s="99">
        <f t="shared" si="14"/>
        <v>0</v>
      </c>
      <c r="BL164" s="14" t="s">
        <v>186</v>
      </c>
      <c r="BM164" s="202" t="s">
        <v>284</v>
      </c>
    </row>
    <row r="165" spans="1:65" s="2" customFormat="1" ht="14.45" customHeight="1">
      <c r="A165" s="245"/>
      <c r="B165" s="27"/>
      <c r="C165" s="190" t="s">
        <v>357</v>
      </c>
      <c r="D165" s="190" t="s">
        <v>182</v>
      </c>
      <c r="E165" s="191" t="s">
        <v>647</v>
      </c>
      <c r="F165" s="192" t="s">
        <v>648</v>
      </c>
      <c r="G165" s="193" t="s">
        <v>649</v>
      </c>
      <c r="H165" s="194"/>
      <c r="I165" s="195"/>
      <c r="J165" s="196">
        <f t="shared" si="5"/>
        <v>0</v>
      </c>
      <c r="K165" s="197"/>
      <c r="L165" s="28"/>
      <c r="M165" s="198" t="s">
        <v>1</v>
      </c>
      <c r="N165" s="199" t="s">
        <v>43</v>
      </c>
      <c r="O165" s="56"/>
      <c r="P165" s="200">
        <f t="shared" si="6"/>
        <v>0</v>
      </c>
      <c r="Q165" s="200">
        <v>0</v>
      </c>
      <c r="R165" s="200">
        <f t="shared" si="7"/>
        <v>0</v>
      </c>
      <c r="S165" s="200">
        <v>0</v>
      </c>
      <c r="T165" s="201">
        <f t="shared" si="8"/>
        <v>0</v>
      </c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R165" s="202" t="s">
        <v>186</v>
      </c>
      <c r="AT165" s="202" t="s">
        <v>182</v>
      </c>
      <c r="AU165" s="202" t="s">
        <v>90</v>
      </c>
      <c r="AY165" s="14" t="s">
        <v>179</v>
      </c>
      <c r="BE165" s="99">
        <f t="shared" si="9"/>
        <v>0</v>
      </c>
      <c r="BF165" s="99">
        <f t="shared" si="10"/>
        <v>0</v>
      </c>
      <c r="BG165" s="99">
        <f t="shared" si="11"/>
        <v>0</v>
      </c>
      <c r="BH165" s="99">
        <f t="shared" si="12"/>
        <v>0</v>
      </c>
      <c r="BI165" s="99">
        <f t="shared" si="13"/>
        <v>0</v>
      </c>
      <c r="BJ165" s="14" t="s">
        <v>90</v>
      </c>
      <c r="BK165" s="99">
        <f t="shared" si="14"/>
        <v>0</v>
      </c>
      <c r="BL165" s="14" t="s">
        <v>186</v>
      </c>
      <c r="BM165" s="202" t="s">
        <v>650</v>
      </c>
    </row>
    <row r="166" spans="1:65" s="2" customFormat="1" ht="37.9" customHeight="1">
      <c r="A166" s="245"/>
      <c r="B166" s="27"/>
      <c r="C166" s="190" t="s">
        <v>362</v>
      </c>
      <c r="D166" s="190" t="s">
        <v>182</v>
      </c>
      <c r="E166" s="191" t="s">
        <v>651</v>
      </c>
      <c r="F166" s="192" t="s">
        <v>652</v>
      </c>
      <c r="G166" s="193" t="s">
        <v>204</v>
      </c>
      <c r="H166" s="194">
        <v>1</v>
      </c>
      <c r="I166" s="195"/>
      <c r="J166" s="196">
        <f t="shared" si="5"/>
        <v>0</v>
      </c>
      <c r="K166" s="197"/>
      <c r="L166" s="28"/>
      <c r="M166" s="198" t="s">
        <v>1</v>
      </c>
      <c r="N166" s="199" t="s">
        <v>43</v>
      </c>
      <c r="O166" s="56"/>
      <c r="P166" s="200">
        <f t="shared" si="6"/>
        <v>0</v>
      </c>
      <c r="Q166" s="200">
        <v>0</v>
      </c>
      <c r="R166" s="200">
        <f t="shared" si="7"/>
        <v>0</v>
      </c>
      <c r="S166" s="200">
        <v>0</v>
      </c>
      <c r="T166" s="201">
        <f t="shared" si="8"/>
        <v>0</v>
      </c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R166" s="202" t="s">
        <v>186</v>
      </c>
      <c r="AT166" s="202" t="s">
        <v>182</v>
      </c>
      <c r="AU166" s="202" t="s">
        <v>90</v>
      </c>
      <c r="AY166" s="14" t="s">
        <v>179</v>
      </c>
      <c r="BE166" s="99">
        <f t="shared" si="9"/>
        <v>0</v>
      </c>
      <c r="BF166" s="99">
        <f t="shared" si="10"/>
        <v>0</v>
      </c>
      <c r="BG166" s="99">
        <f t="shared" si="11"/>
        <v>0</v>
      </c>
      <c r="BH166" s="99">
        <f t="shared" si="12"/>
        <v>0</v>
      </c>
      <c r="BI166" s="99">
        <f t="shared" si="13"/>
        <v>0</v>
      </c>
      <c r="BJ166" s="14" t="s">
        <v>90</v>
      </c>
      <c r="BK166" s="99">
        <f t="shared" si="14"/>
        <v>0</v>
      </c>
      <c r="BL166" s="14" t="s">
        <v>186</v>
      </c>
      <c r="BM166" s="202" t="s">
        <v>502</v>
      </c>
    </row>
    <row r="167" spans="1:65" s="2" customFormat="1" ht="14.45" customHeight="1">
      <c r="A167" s="245"/>
      <c r="B167" s="27"/>
      <c r="C167" s="190" t="s">
        <v>360</v>
      </c>
      <c r="D167" s="190" t="s">
        <v>182</v>
      </c>
      <c r="E167" s="191" t="s">
        <v>653</v>
      </c>
      <c r="F167" s="192" t="s">
        <v>654</v>
      </c>
      <c r="G167" s="193" t="s">
        <v>655</v>
      </c>
      <c r="H167" s="194">
        <v>1</v>
      </c>
      <c r="I167" s="195"/>
      <c r="J167" s="196">
        <f t="shared" si="5"/>
        <v>0</v>
      </c>
      <c r="K167" s="197"/>
      <c r="L167" s="28"/>
      <c r="M167" s="198" t="s">
        <v>1</v>
      </c>
      <c r="N167" s="199" t="s">
        <v>43</v>
      </c>
      <c r="O167" s="56"/>
      <c r="P167" s="200">
        <f t="shared" si="6"/>
        <v>0</v>
      </c>
      <c r="Q167" s="200">
        <v>0</v>
      </c>
      <c r="R167" s="200">
        <f t="shared" si="7"/>
        <v>0</v>
      </c>
      <c r="S167" s="200">
        <v>0</v>
      </c>
      <c r="T167" s="201">
        <f t="shared" si="8"/>
        <v>0</v>
      </c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R167" s="202" t="s">
        <v>186</v>
      </c>
      <c r="AT167" s="202" t="s">
        <v>182</v>
      </c>
      <c r="AU167" s="202" t="s">
        <v>90</v>
      </c>
      <c r="AY167" s="14" t="s">
        <v>179</v>
      </c>
      <c r="BE167" s="99">
        <f t="shared" si="9"/>
        <v>0</v>
      </c>
      <c r="BF167" s="99">
        <f t="shared" si="10"/>
        <v>0</v>
      </c>
      <c r="BG167" s="99">
        <f t="shared" si="11"/>
        <v>0</v>
      </c>
      <c r="BH167" s="99">
        <f t="shared" si="12"/>
        <v>0</v>
      </c>
      <c r="BI167" s="99">
        <f t="shared" si="13"/>
        <v>0</v>
      </c>
      <c r="BJ167" s="14" t="s">
        <v>90</v>
      </c>
      <c r="BK167" s="99">
        <f t="shared" si="14"/>
        <v>0</v>
      </c>
      <c r="BL167" s="14" t="s">
        <v>186</v>
      </c>
      <c r="BM167" s="202" t="s">
        <v>475</v>
      </c>
    </row>
    <row r="168" spans="1:65" s="2" customFormat="1" ht="14.45" customHeight="1">
      <c r="A168" s="245"/>
      <c r="B168" s="27"/>
      <c r="C168" s="190" t="s">
        <v>656</v>
      </c>
      <c r="D168" s="190" t="s">
        <v>182</v>
      </c>
      <c r="E168" s="191" t="s">
        <v>657</v>
      </c>
      <c r="F168" s="192" t="s">
        <v>658</v>
      </c>
      <c r="G168" s="193" t="s">
        <v>655</v>
      </c>
      <c r="H168" s="194">
        <v>1</v>
      </c>
      <c r="I168" s="195"/>
      <c r="J168" s="196">
        <f t="shared" si="5"/>
        <v>0</v>
      </c>
      <c r="K168" s="197"/>
      <c r="L168" s="28"/>
      <c r="M168" s="198" t="s">
        <v>1</v>
      </c>
      <c r="N168" s="199" t="s">
        <v>43</v>
      </c>
      <c r="O168" s="56"/>
      <c r="P168" s="200">
        <f t="shared" si="6"/>
        <v>0</v>
      </c>
      <c r="Q168" s="200">
        <v>0</v>
      </c>
      <c r="R168" s="200">
        <f t="shared" si="7"/>
        <v>0</v>
      </c>
      <c r="S168" s="200">
        <v>0</v>
      </c>
      <c r="T168" s="201">
        <f t="shared" si="8"/>
        <v>0</v>
      </c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R168" s="202" t="s">
        <v>186</v>
      </c>
      <c r="AT168" s="202" t="s">
        <v>182</v>
      </c>
      <c r="AU168" s="202" t="s">
        <v>90</v>
      </c>
      <c r="AY168" s="14" t="s">
        <v>179</v>
      </c>
      <c r="BE168" s="99">
        <f t="shared" si="9"/>
        <v>0</v>
      </c>
      <c r="BF168" s="99">
        <f t="shared" si="10"/>
        <v>0</v>
      </c>
      <c r="BG168" s="99">
        <f t="shared" si="11"/>
        <v>0</v>
      </c>
      <c r="BH168" s="99">
        <f t="shared" si="12"/>
        <v>0</v>
      </c>
      <c r="BI168" s="99">
        <f t="shared" si="13"/>
        <v>0</v>
      </c>
      <c r="BJ168" s="14" t="s">
        <v>90</v>
      </c>
      <c r="BK168" s="99">
        <f t="shared" si="14"/>
        <v>0</v>
      </c>
      <c r="BL168" s="14" t="s">
        <v>186</v>
      </c>
      <c r="BM168" s="202" t="s">
        <v>659</v>
      </c>
    </row>
    <row r="169" spans="1:65" s="2" customFormat="1" ht="24.2" customHeight="1">
      <c r="A169" s="245"/>
      <c r="B169" s="27"/>
      <c r="C169" s="190" t="s">
        <v>615</v>
      </c>
      <c r="D169" s="190" t="s">
        <v>182</v>
      </c>
      <c r="E169" s="191" t="s">
        <v>660</v>
      </c>
      <c r="F169" s="192" t="s">
        <v>661</v>
      </c>
      <c r="G169" s="193" t="s">
        <v>204</v>
      </c>
      <c r="H169" s="194">
        <v>12</v>
      </c>
      <c r="I169" s="195"/>
      <c r="J169" s="196">
        <f t="shared" si="5"/>
        <v>0</v>
      </c>
      <c r="K169" s="197"/>
      <c r="L169" s="28"/>
      <c r="M169" s="198" t="s">
        <v>1</v>
      </c>
      <c r="N169" s="199" t="s">
        <v>43</v>
      </c>
      <c r="O169" s="56"/>
      <c r="P169" s="200">
        <f t="shared" si="6"/>
        <v>0</v>
      </c>
      <c r="Q169" s="200">
        <v>0</v>
      </c>
      <c r="R169" s="200">
        <f t="shared" si="7"/>
        <v>0</v>
      </c>
      <c r="S169" s="200">
        <v>0</v>
      </c>
      <c r="T169" s="201">
        <f t="shared" si="8"/>
        <v>0</v>
      </c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R169" s="202" t="s">
        <v>186</v>
      </c>
      <c r="AT169" s="202" t="s">
        <v>182</v>
      </c>
      <c r="AU169" s="202" t="s">
        <v>90</v>
      </c>
      <c r="AY169" s="14" t="s">
        <v>179</v>
      </c>
      <c r="BE169" s="99">
        <f t="shared" si="9"/>
        <v>0</v>
      </c>
      <c r="BF169" s="99">
        <f t="shared" si="10"/>
        <v>0</v>
      </c>
      <c r="BG169" s="99">
        <f t="shared" si="11"/>
        <v>0</v>
      </c>
      <c r="BH169" s="99">
        <f t="shared" si="12"/>
        <v>0</v>
      </c>
      <c r="BI169" s="99">
        <f t="shared" si="13"/>
        <v>0</v>
      </c>
      <c r="BJ169" s="14" t="s">
        <v>90</v>
      </c>
      <c r="BK169" s="99">
        <f t="shared" si="14"/>
        <v>0</v>
      </c>
      <c r="BL169" s="14" t="s">
        <v>186</v>
      </c>
      <c r="BM169" s="202" t="s">
        <v>662</v>
      </c>
    </row>
    <row r="170" spans="1:65" s="2" customFormat="1" ht="24.2" customHeight="1">
      <c r="A170" s="245"/>
      <c r="B170" s="27"/>
      <c r="C170" s="190" t="s">
        <v>663</v>
      </c>
      <c r="D170" s="190" t="s">
        <v>182</v>
      </c>
      <c r="E170" s="191" t="s">
        <v>664</v>
      </c>
      <c r="F170" s="192" t="s">
        <v>665</v>
      </c>
      <c r="G170" s="193" t="s">
        <v>204</v>
      </c>
      <c r="H170" s="194">
        <v>1</v>
      </c>
      <c r="I170" s="195"/>
      <c r="J170" s="196">
        <f t="shared" si="5"/>
        <v>0</v>
      </c>
      <c r="K170" s="197"/>
      <c r="L170" s="28"/>
      <c r="M170" s="198" t="s">
        <v>1</v>
      </c>
      <c r="N170" s="199" t="s">
        <v>43</v>
      </c>
      <c r="O170" s="56"/>
      <c r="P170" s="200">
        <f t="shared" si="6"/>
        <v>0</v>
      </c>
      <c r="Q170" s="200">
        <v>0</v>
      </c>
      <c r="R170" s="200">
        <f t="shared" si="7"/>
        <v>0</v>
      </c>
      <c r="S170" s="200">
        <v>0</v>
      </c>
      <c r="T170" s="201">
        <f t="shared" si="8"/>
        <v>0</v>
      </c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R170" s="202" t="s">
        <v>186</v>
      </c>
      <c r="AT170" s="202" t="s">
        <v>182</v>
      </c>
      <c r="AU170" s="202" t="s">
        <v>90</v>
      </c>
      <c r="AY170" s="14" t="s">
        <v>179</v>
      </c>
      <c r="BE170" s="99">
        <f t="shared" si="9"/>
        <v>0</v>
      </c>
      <c r="BF170" s="99">
        <f t="shared" si="10"/>
        <v>0</v>
      </c>
      <c r="BG170" s="99">
        <f t="shared" si="11"/>
        <v>0</v>
      </c>
      <c r="BH170" s="99">
        <f t="shared" si="12"/>
        <v>0</v>
      </c>
      <c r="BI170" s="99">
        <f t="shared" si="13"/>
        <v>0</v>
      </c>
      <c r="BJ170" s="14" t="s">
        <v>90</v>
      </c>
      <c r="BK170" s="99">
        <f t="shared" si="14"/>
        <v>0</v>
      </c>
      <c r="BL170" s="14" t="s">
        <v>186</v>
      </c>
      <c r="BM170" s="202" t="s">
        <v>550</v>
      </c>
    </row>
    <row r="171" spans="1:65" s="2" customFormat="1" ht="49.9" customHeight="1">
      <c r="A171" s="245"/>
      <c r="B171" s="27"/>
      <c r="C171" s="242"/>
      <c r="D171" s="242"/>
      <c r="E171" s="178" t="s">
        <v>263</v>
      </c>
      <c r="F171" s="178" t="s">
        <v>264</v>
      </c>
      <c r="G171" s="242"/>
      <c r="H171" s="242"/>
      <c r="I171" s="242"/>
      <c r="J171" s="154">
        <f t="shared" ref="J171:J191" si="15">BK171</f>
        <v>0</v>
      </c>
      <c r="K171" s="242"/>
      <c r="L171" s="28"/>
      <c r="M171" s="214"/>
      <c r="N171" s="215"/>
      <c r="O171" s="56"/>
      <c r="P171" s="56"/>
      <c r="Q171" s="56"/>
      <c r="R171" s="56"/>
      <c r="S171" s="56"/>
      <c r="T171" s="57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T171" s="14" t="s">
        <v>76</v>
      </c>
      <c r="AU171" s="14" t="s">
        <v>77</v>
      </c>
      <c r="AY171" s="14" t="s">
        <v>265</v>
      </c>
      <c r="BK171" s="99">
        <f>SUM(BK172:BK191)</f>
        <v>0</v>
      </c>
    </row>
    <row r="172" spans="1:65" s="2" customFormat="1" ht="16.350000000000001" customHeight="1">
      <c r="A172" s="245"/>
      <c r="B172" s="27"/>
      <c r="C172" s="216" t="s">
        <v>1</v>
      </c>
      <c r="D172" s="216" t="s">
        <v>182</v>
      </c>
      <c r="E172" s="217" t="s">
        <v>1</v>
      </c>
      <c r="F172" s="218" t="s">
        <v>1</v>
      </c>
      <c r="G172" s="219" t="s">
        <v>1</v>
      </c>
      <c r="H172" s="220"/>
      <c r="I172" s="221"/>
      <c r="J172" s="222">
        <f t="shared" si="15"/>
        <v>0</v>
      </c>
      <c r="K172" s="197"/>
      <c r="L172" s="28"/>
      <c r="M172" s="223" t="s">
        <v>1</v>
      </c>
      <c r="N172" s="224" t="s">
        <v>43</v>
      </c>
      <c r="O172" s="56"/>
      <c r="P172" s="56"/>
      <c r="Q172" s="56"/>
      <c r="R172" s="56"/>
      <c r="S172" s="56"/>
      <c r="T172" s="57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T172" s="14" t="s">
        <v>265</v>
      </c>
      <c r="AU172" s="14" t="s">
        <v>84</v>
      </c>
      <c r="AY172" s="14" t="s">
        <v>265</v>
      </c>
      <c r="BE172" s="99">
        <f t="shared" ref="BE172:BE191" si="16">IF(N172="základná",J172,0)</f>
        <v>0</v>
      </c>
      <c r="BF172" s="99">
        <f t="shared" ref="BF172:BF191" si="17">IF(N172="znížená",J172,0)</f>
        <v>0</v>
      </c>
      <c r="BG172" s="99">
        <f t="shared" ref="BG172:BG191" si="18">IF(N172="zákl. prenesená",J172,0)</f>
        <v>0</v>
      </c>
      <c r="BH172" s="99">
        <f t="shared" ref="BH172:BH191" si="19">IF(N172="zníž. prenesená",J172,0)</f>
        <v>0</v>
      </c>
      <c r="BI172" s="99">
        <f t="shared" ref="BI172:BI191" si="20">IF(N172="nulová",J172,0)</f>
        <v>0</v>
      </c>
      <c r="BJ172" s="14" t="s">
        <v>90</v>
      </c>
      <c r="BK172" s="99">
        <f t="shared" ref="BK172:BK191" si="21">I172*H172</f>
        <v>0</v>
      </c>
    </row>
    <row r="173" spans="1:65" s="2" customFormat="1" ht="16.350000000000001" customHeight="1">
      <c r="A173" s="245"/>
      <c r="B173" s="27"/>
      <c r="C173" s="216" t="s">
        <v>1</v>
      </c>
      <c r="D173" s="216" t="s">
        <v>182</v>
      </c>
      <c r="E173" s="217" t="s">
        <v>1</v>
      </c>
      <c r="F173" s="218" t="s">
        <v>1</v>
      </c>
      <c r="G173" s="219" t="s">
        <v>1</v>
      </c>
      <c r="H173" s="220"/>
      <c r="I173" s="221"/>
      <c r="J173" s="222">
        <f t="shared" si="15"/>
        <v>0</v>
      </c>
      <c r="K173" s="197"/>
      <c r="L173" s="28"/>
      <c r="M173" s="223" t="s">
        <v>1</v>
      </c>
      <c r="N173" s="224" t="s">
        <v>43</v>
      </c>
      <c r="O173" s="56"/>
      <c r="P173" s="56"/>
      <c r="Q173" s="56"/>
      <c r="R173" s="56"/>
      <c r="S173" s="56"/>
      <c r="T173" s="57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T173" s="14" t="s">
        <v>265</v>
      </c>
      <c r="AU173" s="14" t="s">
        <v>84</v>
      </c>
      <c r="AY173" s="14" t="s">
        <v>265</v>
      </c>
      <c r="BE173" s="99">
        <f t="shared" si="16"/>
        <v>0</v>
      </c>
      <c r="BF173" s="99">
        <f t="shared" si="17"/>
        <v>0</v>
      </c>
      <c r="BG173" s="99">
        <f t="shared" si="18"/>
        <v>0</v>
      </c>
      <c r="BH173" s="99">
        <f t="shared" si="19"/>
        <v>0</v>
      </c>
      <c r="BI173" s="99">
        <f t="shared" si="20"/>
        <v>0</v>
      </c>
      <c r="BJ173" s="14" t="s">
        <v>90</v>
      </c>
      <c r="BK173" s="99">
        <f t="shared" si="21"/>
        <v>0</v>
      </c>
    </row>
    <row r="174" spans="1:65" s="2" customFormat="1" ht="16.350000000000001" customHeight="1">
      <c r="A174" s="245"/>
      <c r="B174" s="27"/>
      <c r="C174" s="216" t="s">
        <v>1</v>
      </c>
      <c r="D174" s="216" t="s">
        <v>182</v>
      </c>
      <c r="E174" s="217" t="s">
        <v>1</v>
      </c>
      <c r="F174" s="218" t="s">
        <v>1</v>
      </c>
      <c r="G174" s="219" t="s">
        <v>1</v>
      </c>
      <c r="H174" s="220"/>
      <c r="I174" s="221"/>
      <c r="J174" s="222">
        <f t="shared" si="15"/>
        <v>0</v>
      </c>
      <c r="K174" s="197"/>
      <c r="L174" s="28"/>
      <c r="M174" s="223" t="s">
        <v>1</v>
      </c>
      <c r="N174" s="224" t="s">
        <v>43</v>
      </c>
      <c r="O174" s="56"/>
      <c r="P174" s="56"/>
      <c r="Q174" s="56"/>
      <c r="R174" s="56"/>
      <c r="S174" s="56"/>
      <c r="T174" s="57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T174" s="14" t="s">
        <v>265</v>
      </c>
      <c r="AU174" s="14" t="s">
        <v>84</v>
      </c>
      <c r="AY174" s="14" t="s">
        <v>265</v>
      </c>
      <c r="BE174" s="99">
        <f t="shared" si="16"/>
        <v>0</v>
      </c>
      <c r="BF174" s="99">
        <f t="shared" si="17"/>
        <v>0</v>
      </c>
      <c r="BG174" s="99">
        <f t="shared" si="18"/>
        <v>0</v>
      </c>
      <c r="BH174" s="99">
        <f t="shared" si="19"/>
        <v>0</v>
      </c>
      <c r="BI174" s="99">
        <f t="shared" si="20"/>
        <v>0</v>
      </c>
      <c r="BJ174" s="14" t="s">
        <v>90</v>
      </c>
      <c r="BK174" s="99">
        <f t="shared" si="21"/>
        <v>0</v>
      </c>
    </row>
    <row r="175" spans="1:65" s="2" customFormat="1" ht="16.350000000000001" customHeight="1">
      <c r="A175" s="245"/>
      <c r="B175" s="27"/>
      <c r="C175" s="216" t="s">
        <v>1</v>
      </c>
      <c r="D175" s="216" t="s">
        <v>182</v>
      </c>
      <c r="E175" s="217" t="s">
        <v>1</v>
      </c>
      <c r="F175" s="218" t="s">
        <v>1</v>
      </c>
      <c r="G175" s="219" t="s">
        <v>1</v>
      </c>
      <c r="H175" s="220"/>
      <c r="I175" s="221"/>
      <c r="J175" s="222">
        <f t="shared" si="15"/>
        <v>0</v>
      </c>
      <c r="K175" s="197"/>
      <c r="L175" s="28"/>
      <c r="M175" s="223" t="s">
        <v>1</v>
      </c>
      <c r="N175" s="224" t="s">
        <v>43</v>
      </c>
      <c r="O175" s="56"/>
      <c r="P175" s="56"/>
      <c r="Q175" s="56"/>
      <c r="R175" s="56"/>
      <c r="S175" s="56"/>
      <c r="T175" s="57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T175" s="14" t="s">
        <v>265</v>
      </c>
      <c r="AU175" s="14" t="s">
        <v>84</v>
      </c>
      <c r="AY175" s="14" t="s">
        <v>265</v>
      </c>
      <c r="BE175" s="99">
        <f t="shared" si="16"/>
        <v>0</v>
      </c>
      <c r="BF175" s="99">
        <f t="shared" si="17"/>
        <v>0</v>
      </c>
      <c r="BG175" s="99">
        <f t="shared" si="18"/>
        <v>0</v>
      </c>
      <c r="BH175" s="99">
        <f t="shared" si="19"/>
        <v>0</v>
      </c>
      <c r="BI175" s="99">
        <f t="shared" si="20"/>
        <v>0</v>
      </c>
      <c r="BJ175" s="14" t="s">
        <v>90</v>
      </c>
      <c r="BK175" s="99">
        <f t="shared" si="21"/>
        <v>0</v>
      </c>
    </row>
    <row r="176" spans="1:65" s="2" customFormat="1" ht="16.350000000000001" customHeight="1">
      <c r="A176" s="245"/>
      <c r="B176" s="27"/>
      <c r="C176" s="216" t="s">
        <v>1</v>
      </c>
      <c r="D176" s="216" t="s">
        <v>182</v>
      </c>
      <c r="E176" s="217" t="s">
        <v>1</v>
      </c>
      <c r="F176" s="218" t="s">
        <v>1</v>
      </c>
      <c r="G176" s="219" t="s">
        <v>1</v>
      </c>
      <c r="H176" s="220"/>
      <c r="I176" s="221"/>
      <c r="J176" s="222">
        <f t="shared" si="15"/>
        <v>0</v>
      </c>
      <c r="K176" s="197"/>
      <c r="L176" s="28"/>
      <c r="M176" s="223" t="s">
        <v>1</v>
      </c>
      <c r="N176" s="224" t="s">
        <v>43</v>
      </c>
      <c r="O176" s="56"/>
      <c r="P176" s="56"/>
      <c r="Q176" s="56"/>
      <c r="R176" s="56"/>
      <c r="S176" s="56"/>
      <c r="T176" s="57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T176" s="14" t="s">
        <v>265</v>
      </c>
      <c r="AU176" s="14" t="s">
        <v>84</v>
      </c>
      <c r="AY176" s="14" t="s">
        <v>265</v>
      </c>
      <c r="BE176" s="99">
        <f t="shared" si="16"/>
        <v>0</v>
      </c>
      <c r="BF176" s="99">
        <f t="shared" si="17"/>
        <v>0</v>
      </c>
      <c r="BG176" s="99">
        <f t="shared" si="18"/>
        <v>0</v>
      </c>
      <c r="BH176" s="99">
        <f t="shared" si="19"/>
        <v>0</v>
      </c>
      <c r="BI176" s="99">
        <f t="shared" si="20"/>
        <v>0</v>
      </c>
      <c r="BJ176" s="14" t="s">
        <v>90</v>
      </c>
      <c r="BK176" s="99">
        <f t="shared" si="21"/>
        <v>0</v>
      </c>
    </row>
    <row r="177" spans="1:63" s="2" customFormat="1" ht="16.350000000000001" customHeight="1">
      <c r="A177" s="245"/>
      <c r="B177" s="27"/>
      <c r="C177" s="216" t="s">
        <v>1</v>
      </c>
      <c r="D177" s="216" t="s">
        <v>182</v>
      </c>
      <c r="E177" s="217" t="s">
        <v>1</v>
      </c>
      <c r="F177" s="218" t="s">
        <v>1</v>
      </c>
      <c r="G177" s="219" t="s">
        <v>1</v>
      </c>
      <c r="H177" s="220"/>
      <c r="I177" s="221"/>
      <c r="J177" s="222">
        <f t="shared" si="15"/>
        <v>0</v>
      </c>
      <c r="K177" s="197"/>
      <c r="L177" s="28"/>
      <c r="M177" s="223" t="s">
        <v>1</v>
      </c>
      <c r="N177" s="224" t="s">
        <v>43</v>
      </c>
      <c r="O177" s="56"/>
      <c r="P177" s="56"/>
      <c r="Q177" s="56"/>
      <c r="R177" s="56"/>
      <c r="S177" s="56"/>
      <c r="T177" s="57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T177" s="14" t="s">
        <v>265</v>
      </c>
      <c r="AU177" s="14" t="s">
        <v>84</v>
      </c>
      <c r="AY177" s="14" t="s">
        <v>265</v>
      </c>
      <c r="BE177" s="99">
        <f t="shared" si="16"/>
        <v>0</v>
      </c>
      <c r="BF177" s="99">
        <f t="shared" si="17"/>
        <v>0</v>
      </c>
      <c r="BG177" s="99">
        <f t="shared" si="18"/>
        <v>0</v>
      </c>
      <c r="BH177" s="99">
        <f t="shared" si="19"/>
        <v>0</v>
      </c>
      <c r="BI177" s="99">
        <f t="shared" si="20"/>
        <v>0</v>
      </c>
      <c r="BJ177" s="14" t="s">
        <v>90</v>
      </c>
      <c r="BK177" s="99">
        <f t="shared" si="21"/>
        <v>0</v>
      </c>
    </row>
    <row r="178" spans="1:63" s="2" customFormat="1" ht="16.350000000000001" customHeight="1">
      <c r="A178" s="245"/>
      <c r="B178" s="27"/>
      <c r="C178" s="216" t="s">
        <v>1</v>
      </c>
      <c r="D178" s="216" t="s">
        <v>182</v>
      </c>
      <c r="E178" s="217" t="s">
        <v>1</v>
      </c>
      <c r="F178" s="218" t="s">
        <v>1</v>
      </c>
      <c r="G178" s="219" t="s">
        <v>1</v>
      </c>
      <c r="H178" s="220"/>
      <c r="I178" s="221"/>
      <c r="J178" s="222">
        <f t="shared" si="15"/>
        <v>0</v>
      </c>
      <c r="K178" s="197"/>
      <c r="L178" s="28"/>
      <c r="M178" s="223" t="s">
        <v>1</v>
      </c>
      <c r="N178" s="224" t="s">
        <v>43</v>
      </c>
      <c r="O178" s="56"/>
      <c r="P178" s="56"/>
      <c r="Q178" s="56"/>
      <c r="R178" s="56"/>
      <c r="S178" s="56"/>
      <c r="T178" s="57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T178" s="14" t="s">
        <v>265</v>
      </c>
      <c r="AU178" s="14" t="s">
        <v>84</v>
      </c>
      <c r="AY178" s="14" t="s">
        <v>265</v>
      </c>
      <c r="BE178" s="99">
        <f t="shared" si="16"/>
        <v>0</v>
      </c>
      <c r="BF178" s="99">
        <f t="shared" si="17"/>
        <v>0</v>
      </c>
      <c r="BG178" s="99">
        <f t="shared" si="18"/>
        <v>0</v>
      </c>
      <c r="BH178" s="99">
        <f t="shared" si="19"/>
        <v>0</v>
      </c>
      <c r="BI178" s="99">
        <f t="shared" si="20"/>
        <v>0</v>
      </c>
      <c r="BJ178" s="14" t="s">
        <v>90</v>
      </c>
      <c r="BK178" s="99">
        <f t="shared" si="21"/>
        <v>0</v>
      </c>
    </row>
    <row r="179" spans="1:63" s="2" customFormat="1" ht="16.350000000000001" customHeight="1">
      <c r="A179" s="245"/>
      <c r="B179" s="27"/>
      <c r="C179" s="216" t="s">
        <v>1</v>
      </c>
      <c r="D179" s="216" t="s">
        <v>182</v>
      </c>
      <c r="E179" s="217" t="s">
        <v>1</v>
      </c>
      <c r="F179" s="218" t="s">
        <v>1</v>
      </c>
      <c r="G179" s="219" t="s">
        <v>1</v>
      </c>
      <c r="H179" s="220"/>
      <c r="I179" s="221"/>
      <c r="J179" s="222">
        <f t="shared" si="15"/>
        <v>0</v>
      </c>
      <c r="K179" s="197"/>
      <c r="L179" s="28"/>
      <c r="M179" s="223" t="s">
        <v>1</v>
      </c>
      <c r="N179" s="224" t="s">
        <v>43</v>
      </c>
      <c r="O179" s="56"/>
      <c r="P179" s="56"/>
      <c r="Q179" s="56"/>
      <c r="R179" s="56"/>
      <c r="S179" s="56"/>
      <c r="T179" s="57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T179" s="14" t="s">
        <v>265</v>
      </c>
      <c r="AU179" s="14" t="s">
        <v>84</v>
      </c>
      <c r="AY179" s="14" t="s">
        <v>265</v>
      </c>
      <c r="BE179" s="99">
        <f t="shared" si="16"/>
        <v>0</v>
      </c>
      <c r="BF179" s="99">
        <f t="shared" si="17"/>
        <v>0</v>
      </c>
      <c r="BG179" s="99">
        <f t="shared" si="18"/>
        <v>0</v>
      </c>
      <c r="BH179" s="99">
        <f t="shared" si="19"/>
        <v>0</v>
      </c>
      <c r="BI179" s="99">
        <f t="shared" si="20"/>
        <v>0</v>
      </c>
      <c r="BJ179" s="14" t="s">
        <v>90</v>
      </c>
      <c r="BK179" s="99">
        <f t="shared" si="21"/>
        <v>0</v>
      </c>
    </row>
    <row r="180" spans="1:63" s="2" customFormat="1" ht="16.350000000000001" customHeight="1">
      <c r="A180" s="245"/>
      <c r="B180" s="27"/>
      <c r="C180" s="216" t="s">
        <v>1</v>
      </c>
      <c r="D180" s="216" t="s">
        <v>182</v>
      </c>
      <c r="E180" s="217" t="s">
        <v>1</v>
      </c>
      <c r="F180" s="218" t="s">
        <v>1</v>
      </c>
      <c r="G180" s="219" t="s">
        <v>1</v>
      </c>
      <c r="H180" s="220"/>
      <c r="I180" s="221"/>
      <c r="J180" s="222">
        <f t="shared" si="15"/>
        <v>0</v>
      </c>
      <c r="K180" s="197"/>
      <c r="L180" s="28"/>
      <c r="M180" s="223" t="s">
        <v>1</v>
      </c>
      <c r="N180" s="224" t="s">
        <v>43</v>
      </c>
      <c r="O180" s="56"/>
      <c r="P180" s="56"/>
      <c r="Q180" s="56"/>
      <c r="R180" s="56"/>
      <c r="S180" s="56"/>
      <c r="T180" s="57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T180" s="14" t="s">
        <v>265</v>
      </c>
      <c r="AU180" s="14" t="s">
        <v>84</v>
      </c>
      <c r="AY180" s="14" t="s">
        <v>265</v>
      </c>
      <c r="BE180" s="99">
        <f t="shared" si="16"/>
        <v>0</v>
      </c>
      <c r="BF180" s="99">
        <f t="shared" si="17"/>
        <v>0</v>
      </c>
      <c r="BG180" s="99">
        <f t="shared" si="18"/>
        <v>0</v>
      </c>
      <c r="BH180" s="99">
        <f t="shared" si="19"/>
        <v>0</v>
      </c>
      <c r="BI180" s="99">
        <f t="shared" si="20"/>
        <v>0</v>
      </c>
      <c r="BJ180" s="14" t="s">
        <v>90</v>
      </c>
      <c r="BK180" s="99">
        <f t="shared" si="21"/>
        <v>0</v>
      </c>
    </row>
    <row r="181" spans="1:63" s="2" customFormat="1" ht="16.350000000000001" customHeight="1">
      <c r="A181" s="245"/>
      <c r="B181" s="27"/>
      <c r="C181" s="216" t="s">
        <v>1</v>
      </c>
      <c r="D181" s="216" t="s">
        <v>182</v>
      </c>
      <c r="E181" s="217" t="s">
        <v>1</v>
      </c>
      <c r="F181" s="218" t="s">
        <v>1</v>
      </c>
      <c r="G181" s="219" t="s">
        <v>1</v>
      </c>
      <c r="H181" s="220"/>
      <c r="I181" s="221"/>
      <c r="J181" s="222">
        <f t="shared" si="15"/>
        <v>0</v>
      </c>
      <c r="K181" s="197"/>
      <c r="L181" s="28"/>
      <c r="M181" s="223" t="s">
        <v>1</v>
      </c>
      <c r="N181" s="224" t="s">
        <v>43</v>
      </c>
      <c r="O181" s="56"/>
      <c r="P181" s="56"/>
      <c r="Q181" s="56"/>
      <c r="R181" s="56"/>
      <c r="S181" s="56"/>
      <c r="T181" s="57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T181" s="14" t="s">
        <v>265</v>
      </c>
      <c r="AU181" s="14" t="s">
        <v>84</v>
      </c>
      <c r="AY181" s="14" t="s">
        <v>265</v>
      </c>
      <c r="BE181" s="99">
        <f t="shared" si="16"/>
        <v>0</v>
      </c>
      <c r="BF181" s="99">
        <f t="shared" si="17"/>
        <v>0</v>
      </c>
      <c r="BG181" s="99">
        <f t="shared" si="18"/>
        <v>0</v>
      </c>
      <c r="BH181" s="99">
        <f t="shared" si="19"/>
        <v>0</v>
      </c>
      <c r="BI181" s="99">
        <f t="shared" si="20"/>
        <v>0</v>
      </c>
      <c r="BJ181" s="14" t="s">
        <v>90</v>
      </c>
      <c r="BK181" s="99">
        <f t="shared" si="21"/>
        <v>0</v>
      </c>
    </row>
    <row r="182" spans="1:63" s="2" customFormat="1" ht="16.350000000000001" customHeight="1">
      <c r="A182" s="245"/>
      <c r="B182" s="27"/>
      <c r="C182" s="216" t="s">
        <v>1</v>
      </c>
      <c r="D182" s="216" t="s">
        <v>182</v>
      </c>
      <c r="E182" s="217" t="s">
        <v>1</v>
      </c>
      <c r="F182" s="218" t="s">
        <v>1</v>
      </c>
      <c r="G182" s="219" t="s">
        <v>1</v>
      </c>
      <c r="H182" s="220"/>
      <c r="I182" s="221"/>
      <c r="J182" s="222">
        <f t="shared" si="15"/>
        <v>0</v>
      </c>
      <c r="K182" s="197"/>
      <c r="L182" s="28"/>
      <c r="M182" s="223" t="s">
        <v>1</v>
      </c>
      <c r="N182" s="224" t="s">
        <v>43</v>
      </c>
      <c r="O182" s="56"/>
      <c r="P182" s="56"/>
      <c r="Q182" s="56"/>
      <c r="R182" s="56"/>
      <c r="S182" s="56"/>
      <c r="T182" s="57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T182" s="14" t="s">
        <v>265</v>
      </c>
      <c r="AU182" s="14" t="s">
        <v>84</v>
      </c>
      <c r="AY182" s="14" t="s">
        <v>265</v>
      </c>
      <c r="BE182" s="99">
        <f t="shared" si="16"/>
        <v>0</v>
      </c>
      <c r="BF182" s="99">
        <f t="shared" si="17"/>
        <v>0</v>
      </c>
      <c r="BG182" s="99">
        <f t="shared" si="18"/>
        <v>0</v>
      </c>
      <c r="BH182" s="99">
        <f t="shared" si="19"/>
        <v>0</v>
      </c>
      <c r="BI182" s="99">
        <f t="shared" si="20"/>
        <v>0</v>
      </c>
      <c r="BJ182" s="14" t="s">
        <v>90</v>
      </c>
      <c r="BK182" s="99">
        <f t="shared" si="21"/>
        <v>0</v>
      </c>
    </row>
    <row r="183" spans="1:63" s="2" customFormat="1" ht="16.350000000000001" customHeight="1">
      <c r="A183" s="245"/>
      <c r="B183" s="27"/>
      <c r="C183" s="216" t="s">
        <v>1</v>
      </c>
      <c r="D183" s="216" t="s">
        <v>182</v>
      </c>
      <c r="E183" s="217" t="s">
        <v>1</v>
      </c>
      <c r="F183" s="218" t="s">
        <v>1</v>
      </c>
      <c r="G183" s="219" t="s">
        <v>1</v>
      </c>
      <c r="H183" s="220"/>
      <c r="I183" s="221"/>
      <c r="J183" s="222">
        <f t="shared" si="15"/>
        <v>0</v>
      </c>
      <c r="K183" s="197"/>
      <c r="L183" s="28"/>
      <c r="M183" s="223" t="s">
        <v>1</v>
      </c>
      <c r="N183" s="224" t="s">
        <v>43</v>
      </c>
      <c r="O183" s="56"/>
      <c r="P183" s="56"/>
      <c r="Q183" s="56"/>
      <c r="R183" s="56"/>
      <c r="S183" s="56"/>
      <c r="T183" s="57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T183" s="14" t="s">
        <v>265</v>
      </c>
      <c r="AU183" s="14" t="s">
        <v>84</v>
      </c>
      <c r="AY183" s="14" t="s">
        <v>265</v>
      </c>
      <c r="BE183" s="99">
        <f t="shared" si="16"/>
        <v>0</v>
      </c>
      <c r="BF183" s="99">
        <f t="shared" si="17"/>
        <v>0</v>
      </c>
      <c r="BG183" s="99">
        <f t="shared" si="18"/>
        <v>0</v>
      </c>
      <c r="BH183" s="99">
        <f t="shared" si="19"/>
        <v>0</v>
      </c>
      <c r="BI183" s="99">
        <f t="shared" si="20"/>
        <v>0</v>
      </c>
      <c r="BJ183" s="14" t="s">
        <v>90</v>
      </c>
      <c r="BK183" s="99">
        <f t="shared" si="21"/>
        <v>0</v>
      </c>
    </row>
    <row r="184" spans="1:63" s="2" customFormat="1" ht="16.350000000000001" customHeight="1">
      <c r="A184" s="245"/>
      <c r="B184" s="27"/>
      <c r="C184" s="216" t="s">
        <v>1</v>
      </c>
      <c r="D184" s="216" t="s">
        <v>182</v>
      </c>
      <c r="E184" s="217" t="s">
        <v>1</v>
      </c>
      <c r="F184" s="218" t="s">
        <v>1</v>
      </c>
      <c r="G184" s="219" t="s">
        <v>1</v>
      </c>
      <c r="H184" s="220"/>
      <c r="I184" s="221"/>
      <c r="J184" s="222">
        <f t="shared" si="15"/>
        <v>0</v>
      </c>
      <c r="K184" s="197"/>
      <c r="L184" s="28"/>
      <c r="M184" s="223" t="s">
        <v>1</v>
      </c>
      <c r="N184" s="224" t="s">
        <v>43</v>
      </c>
      <c r="O184" s="56"/>
      <c r="P184" s="56"/>
      <c r="Q184" s="56"/>
      <c r="R184" s="56"/>
      <c r="S184" s="56"/>
      <c r="T184" s="57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T184" s="14" t="s">
        <v>265</v>
      </c>
      <c r="AU184" s="14" t="s">
        <v>84</v>
      </c>
      <c r="AY184" s="14" t="s">
        <v>265</v>
      </c>
      <c r="BE184" s="99">
        <f t="shared" si="16"/>
        <v>0</v>
      </c>
      <c r="BF184" s="99">
        <f t="shared" si="17"/>
        <v>0</v>
      </c>
      <c r="BG184" s="99">
        <f t="shared" si="18"/>
        <v>0</v>
      </c>
      <c r="BH184" s="99">
        <f t="shared" si="19"/>
        <v>0</v>
      </c>
      <c r="BI184" s="99">
        <f t="shared" si="20"/>
        <v>0</v>
      </c>
      <c r="BJ184" s="14" t="s">
        <v>90</v>
      </c>
      <c r="BK184" s="99">
        <f t="shared" si="21"/>
        <v>0</v>
      </c>
    </row>
    <row r="185" spans="1:63" s="2" customFormat="1" ht="16.350000000000001" customHeight="1">
      <c r="A185" s="245"/>
      <c r="B185" s="27"/>
      <c r="C185" s="216" t="s">
        <v>1</v>
      </c>
      <c r="D185" s="216" t="s">
        <v>182</v>
      </c>
      <c r="E185" s="217" t="s">
        <v>1</v>
      </c>
      <c r="F185" s="218" t="s">
        <v>1</v>
      </c>
      <c r="G185" s="219" t="s">
        <v>1</v>
      </c>
      <c r="H185" s="220"/>
      <c r="I185" s="221"/>
      <c r="J185" s="222">
        <f t="shared" si="15"/>
        <v>0</v>
      </c>
      <c r="K185" s="197"/>
      <c r="L185" s="28"/>
      <c r="M185" s="223" t="s">
        <v>1</v>
      </c>
      <c r="N185" s="224" t="s">
        <v>43</v>
      </c>
      <c r="O185" s="56"/>
      <c r="P185" s="56"/>
      <c r="Q185" s="56"/>
      <c r="R185" s="56"/>
      <c r="S185" s="56"/>
      <c r="T185" s="57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T185" s="14" t="s">
        <v>265</v>
      </c>
      <c r="AU185" s="14" t="s">
        <v>84</v>
      </c>
      <c r="AY185" s="14" t="s">
        <v>265</v>
      </c>
      <c r="BE185" s="99">
        <f t="shared" si="16"/>
        <v>0</v>
      </c>
      <c r="BF185" s="99">
        <f t="shared" si="17"/>
        <v>0</v>
      </c>
      <c r="BG185" s="99">
        <f t="shared" si="18"/>
        <v>0</v>
      </c>
      <c r="BH185" s="99">
        <f t="shared" si="19"/>
        <v>0</v>
      </c>
      <c r="BI185" s="99">
        <f t="shared" si="20"/>
        <v>0</v>
      </c>
      <c r="BJ185" s="14" t="s">
        <v>90</v>
      </c>
      <c r="BK185" s="99">
        <f t="shared" si="21"/>
        <v>0</v>
      </c>
    </row>
    <row r="186" spans="1:63" s="2" customFormat="1" ht="16.350000000000001" customHeight="1">
      <c r="A186" s="245"/>
      <c r="B186" s="27"/>
      <c r="C186" s="216" t="s">
        <v>1</v>
      </c>
      <c r="D186" s="216" t="s">
        <v>182</v>
      </c>
      <c r="E186" s="217" t="s">
        <v>1</v>
      </c>
      <c r="F186" s="218" t="s">
        <v>1</v>
      </c>
      <c r="G186" s="219" t="s">
        <v>1</v>
      </c>
      <c r="H186" s="220"/>
      <c r="I186" s="221"/>
      <c r="J186" s="222">
        <f t="shared" si="15"/>
        <v>0</v>
      </c>
      <c r="K186" s="197"/>
      <c r="L186" s="28"/>
      <c r="M186" s="223" t="s">
        <v>1</v>
      </c>
      <c r="N186" s="224" t="s">
        <v>43</v>
      </c>
      <c r="O186" s="56"/>
      <c r="P186" s="56"/>
      <c r="Q186" s="56"/>
      <c r="R186" s="56"/>
      <c r="S186" s="56"/>
      <c r="T186" s="57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T186" s="14" t="s">
        <v>265</v>
      </c>
      <c r="AU186" s="14" t="s">
        <v>84</v>
      </c>
      <c r="AY186" s="14" t="s">
        <v>265</v>
      </c>
      <c r="BE186" s="99">
        <f t="shared" si="16"/>
        <v>0</v>
      </c>
      <c r="BF186" s="99">
        <f t="shared" si="17"/>
        <v>0</v>
      </c>
      <c r="BG186" s="99">
        <f t="shared" si="18"/>
        <v>0</v>
      </c>
      <c r="BH186" s="99">
        <f t="shared" si="19"/>
        <v>0</v>
      </c>
      <c r="BI186" s="99">
        <f t="shared" si="20"/>
        <v>0</v>
      </c>
      <c r="BJ186" s="14" t="s">
        <v>90</v>
      </c>
      <c r="BK186" s="99">
        <f t="shared" si="21"/>
        <v>0</v>
      </c>
    </row>
    <row r="187" spans="1:63" s="2" customFormat="1" ht="16.350000000000001" customHeight="1">
      <c r="A187" s="245"/>
      <c r="B187" s="27"/>
      <c r="C187" s="216" t="s">
        <v>1</v>
      </c>
      <c r="D187" s="216" t="s">
        <v>182</v>
      </c>
      <c r="E187" s="217" t="s">
        <v>1</v>
      </c>
      <c r="F187" s="218" t="s">
        <v>1</v>
      </c>
      <c r="G187" s="219" t="s">
        <v>1</v>
      </c>
      <c r="H187" s="220"/>
      <c r="I187" s="221"/>
      <c r="J187" s="222">
        <f t="shared" si="15"/>
        <v>0</v>
      </c>
      <c r="K187" s="197"/>
      <c r="L187" s="28"/>
      <c r="M187" s="223" t="s">
        <v>1</v>
      </c>
      <c r="N187" s="224" t="s">
        <v>43</v>
      </c>
      <c r="O187" s="56"/>
      <c r="P187" s="56"/>
      <c r="Q187" s="56"/>
      <c r="R187" s="56"/>
      <c r="S187" s="56"/>
      <c r="T187" s="57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T187" s="14" t="s">
        <v>265</v>
      </c>
      <c r="AU187" s="14" t="s">
        <v>84</v>
      </c>
      <c r="AY187" s="14" t="s">
        <v>265</v>
      </c>
      <c r="BE187" s="99">
        <f t="shared" si="16"/>
        <v>0</v>
      </c>
      <c r="BF187" s="99">
        <f t="shared" si="17"/>
        <v>0</v>
      </c>
      <c r="BG187" s="99">
        <f t="shared" si="18"/>
        <v>0</v>
      </c>
      <c r="BH187" s="99">
        <f t="shared" si="19"/>
        <v>0</v>
      </c>
      <c r="BI187" s="99">
        <f t="shared" si="20"/>
        <v>0</v>
      </c>
      <c r="BJ187" s="14" t="s">
        <v>90</v>
      </c>
      <c r="BK187" s="99">
        <f t="shared" si="21"/>
        <v>0</v>
      </c>
    </row>
    <row r="188" spans="1:63" s="2" customFormat="1" ht="16.350000000000001" customHeight="1">
      <c r="A188" s="245"/>
      <c r="B188" s="27"/>
      <c r="C188" s="216" t="s">
        <v>1</v>
      </c>
      <c r="D188" s="216" t="s">
        <v>182</v>
      </c>
      <c r="E188" s="217" t="s">
        <v>1</v>
      </c>
      <c r="F188" s="218" t="s">
        <v>1</v>
      </c>
      <c r="G188" s="219" t="s">
        <v>1</v>
      </c>
      <c r="H188" s="220"/>
      <c r="I188" s="221"/>
      <c r="J188" s="222">
        <f t="shared" si="15"/>
        <v>0</v>
      </c>
      <c r="K188" s="197"/>
      <c r="L188" s="28"/>
      <c r="M188" s="223" t="s">
        <v>1</v>
      </c>
      <c r="N188" s="224" t="s">
        <v>43</v>
      </c>
      <c r="O188" s="56"/>
      <c r="P188" s="56"/>
      <c r="Q188" s="56"/>
      <c r="R188" s="56"/>
      <c r="S188" s="56"/>
      <c r="T188" s="57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T188" s="14" t="s">
        <v>265</v>
      </c>
      <c r="AU188" s="14" t="s">
        <v>84</v>
      </c>
      <c r="AY188" s="14" t="s">
        <v>265</v>
      </c>
      <c r="BE188" s="99">
        <f t="shared" si="16"/>
        <v>0</v>
      </c>
      <c r="BF188" s="99">
        <f t="shared" si="17"/>
        <v>0</v>
      </c>
      <c r="BG188" s="99">
        <f t="shared" si="18"/>
        <v>0</v>
      </c>
      <c r="BH188" s="99">
        <f t="shared" si="19"/>
        <v>0</v>
      </c>
      <c r="BI188" s="99">
        <f t="shared" si="20"/>
        <v>0</v>
      </c>
      <c r="BJ188" s="14" t="s">
        <v>90</v>
      </c>
      <c r="BK188" s="99">
        <f t="shared" si="21"/>
        <v>0</v>
      </c>
    </row>
    <row r="189" spans="1:63" s="2" customFormat="1" ht="16.350000000000001" customHeight="1">
      <c r="A189" s="245"/>
      <c r="B189" s="27"/>
      <c r="C189" s="216" t="s">
        <v>1</v>
      </c>
      <c r="D189" s="216" t="s">
        <v>182</v>
      </c>
      <c r="E189" s="217" t="s">
        <v>1</v>
      </c>
      <c r="F189" s="218" t="s">
        <v>1</v>
      </c>
      <c r="G189" s="219" t="s">
        <v>1</v>
      </c>
      <c r="H189" s="220"/>
      <c r="I189" s="221"/>
      <c r="J189" s="222">
        <f t="shared" si="15"/>
        <v>0</v>
      </c>
      <c r="K189" s="197"/>
      <c r="L189" s="28"/>
      <c r="M189" s="223" t="s">
        <v>1</v>
      </c>
      <c r="N189" s="224" t="s">
        <v>43</v>
      </c>
      <c r="O189" s="56"/>
      <c r="P189" s="56"/>
      <c r="Q189" s="56"/>
      <c r="R189" s="56"/>
      <c r="S189" s="56"/>
      <c r="T189" s="57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T189" s="14" t="s">
        <v>265</v>
      </c>
      <c r="AU189" s="14" t="s">
        <v>84</v>
      </c>
      <c r="AY189" s="14" t="s">
        <v>265</v>
      </c>
      <c r="BE189" s="99">
        <f t="shared" si="16"/>
        <v>0</v>
      </c>
      <c r="BF189" s="99">
        <f t="shared" si="17"/>
        <v>0</v>
      </c>
      <c r="BG189" s="99">
        <f t="shared" si="18"/>
        <v>0</v>
      </c>
      <c r="BH189" s="99">
        <f t="shared" si="19"/>
        <v>0</v>
      </c>
      <c r="BI189" s="99">
        <f t="shared" si="20"/>
        <v>0</v>
      </c>
      <c r="BJ189" s="14" t="s">
        <v>90</v>
      </c>
      <c r="BK189" s="99">
        <f t="shared" si="21"/>
        <v>0</v>
      </c>
    </row>
    <row r="190" spans="1:63" s="2" customFormat="1" ht="16.350000000000001" customHeight="1">
      <c r="A190" s="245"/>
      <c r="B190" s="27"/>
      <c r="C190" s="216" t="s">
        <v>1</v>
      </c>
      <c r="D190" s="216" t="s">
        <v>182</v>
      </c>
      <c r="E190" s="217" t="s">
        <v>1</v>
      </c>
      <c r="F190" s="218" t="s">
        <v>1</v>
      </c>
      <c r="G190" s="219" t="s">
        <v>1</v>
      </c>
      <c r="H190" s="220"/>
      <c r="I190" s="221"/>
      <c r="J190" s="222">
        <f t="shared" si="15"/>
        <v>0</v>
      </c>
      <c r="K190" s="197"/>
      <c r="L190" s="28"/>
      <c r="M190" s="223" t="s">
        <v>1</v>
      </c>
      <c r="N190" s="224" t="s">
        <v>43</v>
      </c>
      <c r="O190" s="56"/>
      <c r="P190" s="56"/>
      <c r="Q190" s="56"/>
      <c r="R190" s="56"/>
      <c r="S190" s="56"/>
      <c r="T190" s="57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T190" s="14" t="s">
        <v>265</v>
      </c>
      <c r="AU190" s="14" t="s">
        <v>84</v>
      </c>
      <c r="AY190" s="14" t="s">
        <v>265</v>
      </c>
      <c r="BE190" s="99">
        <f t="shared" si="16"/>
        <v>0</v>
      </c>
      <c r="BF190" s="99">
        <f t="shared" si="17"/>
        <v>0</v>
      </c>
      <c r="BG190" s="99">
        <f t="shared" si="18"/>
        <v>0</v>
      </c>
      <c r="BH190" s="99">
        <f t="shared" si="19"/>
        <v>0</v>
      </c>
      <c r="BI190" s="99">
        <f t="shared" si="20"/>
        <v>0</v>
      </c>
      <c r="BJ190" s="14" t="s">
        <v>90</v>
      </c>
      <c r="BK190" s="99">
        <f t="shared" si="21"/>
        <v>0</v>
      </c>
    </row>
    <row r="191" spans="1:63" s="2" customFormat="1" ht="16.350000000000001" customHeight="1">
      <c r="A191" s="245"/>
      <c r="B191" s="27"/>
      <c r="C191" s="216" t="s">
        <v>1</v>
      </c>
      <c r="D191" s="216" t="s">
        <v>182</v>
      </c>
      <c r="E191" s="217" t="s">
        <v>1</v>
      </c>
      <c r="F191" s="218" t="s">
        <v>1</v>
      </c>
      <c r="G191" s="219" t="s">
        <v>1</v>
      </c>
      <c r="H191" s="220"/>
      <c r="I191" s="221"/>
      <c r="J191" s="222">
        <f t="shared" si="15"/>
        <v>0</v>
      </c>
      <c r="K191" s="197"/>
      <c r="L191" s="28"/>
      <c r="M191" s="223" t="s">
        <v>1</v>
      </c>
      <c r="N191" s="224" t="s">
        <v>43</v>
      </c>
      <c r="O191" s="225"/>
      <c r="P191" s="225"/>
      <c r="Q191" s="225"/>
      <c r="R191" s="225"/>
      <c r="S191" s="225"/>
      <c r="T191" s="226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T191" s="14" t="s">
        <v>265</v>
      </c>
      <c r="AU191" s="14" t="s">
        <v>84</v>
      </c>
      <c r="AY191" s="14" t="s">
        <v>265</v>
      </c>
      <c r="BE191" s="99">
        <f t="shared" si="16"/>
        <v>0</v>
      </c>
      <c r="BF191" s="99">
        <f t="shared" si="17"/>
        <v>0</v>
      </c>
      <c r="BG191" s="99">
        <f t="shared" si="18"/>
        <v>0</v>
      </c>
      <c r="BH191" s="99">
        <f t="shared" si="19"/>
        <v>0</v>
      </c>
      <c r="BI191" s="99">
        <f t="shared" si="20"/>
        <v>0</v>
      </c>
      <c r="BJ191" s="14" t="s">
        <v>90</v>
      </c>
      <c r="BK191" s="99">
        <f t="shared" si="21"/>
        <v>0</v>
      </c>
    </row>
    <row r="192" spans="1:63" s="2" customFormat="1" ht="6.95" customHeight="1">
      <c r="A192" s="245"/>
      <c r="B192" s="42"/>
      <c r="C192" s="43"/>
      <c r="D192" s="43"/>
      <c r="E192" s="43"/>
      <c r="F192" s="43"/>
      <c r="G192" s="43"/>
      <c r="H192" s="43"/>
      <c r="I192" s="43"/>
      <c r="J192" s="43"/>
      <c r="K192" s="43"/>
      <c r="L192" s="28"/>
      <c r="M192" s="245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</row>
  </sheetData>
  <sheetProtection algorithmName="SHA-512" hashValue="2cJkOaJIO64qxreGGEfQPiOTq226luD5antf+MlpW6sn9RTKyBdvaQ5Ppgd9mtJSqv+xyGfk0QgoL/2aRfSRzA==" saltValue="NfagUyMheDw+4MNcoZop21Wg3+3MKf5L700Llx34oXBJn0vUi5+7cg05kJMmJvBXjFEZzGu/fYhNwKIL820fAg==" spinCount="100000" sheet="1" objects="1" scenarios="1" formatColumns="0" formatRows="0" autoFilter="0"/>
  <autoFilter ref="C132:K191" xr:uid="{00000000-0009-0000-0000-000005000000}"/>
  <mergeCells count="17">
    <mergeCell ref="E11:H11"/>
    <mergeCell ref="E20:H20"/>
    <mergeCell ref="E29:H29"/>
    <mergeCell ref="E125:H125"/>
    <mergeCell ref="L2:V2"/>
    <mergeCell ref="D107:F107"/>
    <mergeCell ref="D108:F108"/>
    <mergeCell ref="D109:F109"/>
    <mergeCell ref="E121:H121"/>
    <mergeCell ref="E123:H123"/>
    <mergeCell ref="E85:H85"/>
    <mergeCell ref="E87:H87"/>
    <mergeCell ref="E89:H89"/>
    <mergeCell ref="D105:F105"/>
    <mergeCell ref="D106:F106"/>
    <mergeCell ref="E7:H7"/>
    <mergeCell ref="E9:H9"/>
  </mergeCells>
  <dataValidations count="2">
    <dataValidation type="list" allowBlank="1" showInputMessage="1" showErrorMessage="1" error="Povolené sú hodnoty K, M." sqref="D172:D192" xr:uid="{00000000-0002-0000-0500-000000000000}">
      <formula1>"K, M"</formula1>
    </dataValidation>
    <dataValidation type="list" allowBlank="1" showInputMessage="1" showErrorMessage="1" error="Povolené sú hodnoty základná, znížená, nulová." sqref="N172:N192" xr:uid="{00000000-0002-0000-05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96"/>
  <sheetViews>
    <sheetView showGridLines="0" topLeftCell="A177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4" t="s">
        <v>106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7"/>
      <c r="AT3" s="14" t="s">
        <v>77</v>
      </c>
    </row>
    <row r="4" spans="1:46" s="1" customFormat="1" ht="24.95" customHeight="1">
      <c r="B4" s="17"/>
      <c r="D4" s="106" t="s">
        <v>138</v>
      </c>
      <c r="L4" s="17"/>
      <c r="M4" s="107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4" t="s">
        <v>15</v>
      </c>
      <c r="L6" s="17"/>
    </row>
    <row r="7" spans="1:46" s="1" customFormat="1" ht="16.5" customHeight="1">
      <c r="B7" s="17"/>
      <c r="E7" s="304" t="str">
        <f>'Rekapitulácia stavby'!K6</f>
        <v>Park Dunajská - Bratislava ( rev. 1 )</v>
      </c>
      <c r="F7" s="305"/>
      <c r="G7" s="305"/>
      <c r="H7" s="305"/>
      <c r="L7" s="17"/>
    </row>
    <row r="8" spans="1:46" s="1" customFormat="1" ht="12" customHeight="1">
      <c r="B8" s="17"/>
      <c r="D8" s="244" t="s">
        <v>139</v>
      </c>
      <c r="L8" s="17"/>
    </row>
    <row r="9" spans="1:46" s="2" customFormat="1" ht="16.5" customHeight="1">
      <c r="A9" s="245"/>
      <c r="B9" s="28"/>
      <c r="C9" s="245"/>
      <c r="D9" s="245"/>
      <c r="E9" s="304" t="s">
        <v>140</v>
      </c>
      <c r="F9" s="306"/>
      <c r="G9" s="306"/>
      <c r="H9" s="306"/>
      <c r="I9" s="245"/>
      <c r="J9" s="245"/>
      <c r="K9" s="245"/>
      <c r="L9" s="39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</row>
    <row r="10" spans="1:46" s="2" customFormat="1" ht="12" customHeight="1">
      <c r="A10" s="245"/>
      <c r="B10" s="28"/>
      <c r="C10" s="245"/>
      <c r="D10" s="244" t="s">
        <v>141</v>
      </c>
      <c r="E10" s="245"/>
      <c r="F10" s="245"/>
      <c r="G10" s="245"/>
      <c r="H10" s="245"/>
      <c r="I10" s="245"/>
      <c r="J10" s="245"/>
      <c r="K10" s="245"/>
      <c r="L10" s="39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</row>
    <row r="11" spans="1:46" s="2" customFormat="1" ht="16.5" customHeight="1">
      <c r="A11" s="245"/>
      <c r="B11" s="28"/>
      <c r="C11" s="245"/>
      <c r="D11" s="245"/>
      <c r="E11" s="307" t="s">
        <v>666</v>
      </c>
      <c r="F11" s="306"/>
      <c r="G11" s="306"/>
      <c r="H11" s="306"/>
      <c r="I11" s="245"/>
      <c r="J11" s="245"/>
      <c r="K11" s="245"/>
      <c r="L11" s="39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</row>
    <row r="12" spans="1:46" s="2" customFormat="1">
      <c r="A12" s="245"/>
      <c r="B12" s="28"/>
      <c r="C12" s="245"/>
      <c r="D12" s="245"/>
      <c r="E12" s="245"/>
      <c r="F12" s="245"/>
      <c r="G12" s="245"/>
      <c r="H12" s="245"/>
      <c r="I12" s="245"/>
      <c r="J12" s="245"/>
      <c r="K12" s="245"/>
      <c r="L12" s="39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</row>
    <row r="13" spans="1:46" s="2" customFormat="1" ht="12" customHeight="1">
      <c r="A13" s="245"/>
      <c r="B13" s="28"/>
      <c r="C13" s="245"/>
      <c r="D13" s="244" t="s">
        <v>17</v>
      </c>
      <c r="E13" s="245"/>
      <c r="F13" s="247" t="s">
        <v>1</v>
      </c>
      <c r="G13" s="245"/>
      <c r="H13" s="245"/>
      <c r="I13" s="244" t="s">
        <v>18</v>
      </c>
      <c r="J13" s="247" t="s">
        <v>1</v>
      </c>
      <c r="K13" s="245"/>
      <c r="L13" s="39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</row>
    <row r="14" spans="1:46" s="2" customFormat="1" ht="12" customHeight="1">
      <c r="A14" s="245"/>
      <c r="B14" s="28"/>
      <c r="C14" s="245"/>
      <c r="D14" s="244" t="s">
        <v>19</v>
      </c>
      <c r="E14" s="245"/>
      <c r="F14" s="247" t="s">
        <v>20</v>
      </c>
      <c r="G14" s="245"/>
      <c r="H14" s="245"/>
      <c r="I14" s="244" t="s">
        <v>21</v>
      </c>
      <c r="J14" s="108" t="str">
        <f>'Rekapitulácia stavby'!AN8</f>
        <v>8. 11. 2020</v>
      </c>
      <c r="K14" s="245"/>
      <c r="L14" s="39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</row>
    <row r="15" spans="1:46" s="2" customFormat="1" ht="10.9" customHeight="1">
      <c r="A15" s="245"/>
      <c r="B15" s="28"/>
      <c r="C15" s="245"/>
      <c r="D15" s="245"/>
      <c r="E15" s="245"/>
      <c r="F15" s="245"/>
      <c r="G15" s="245"/>
      <c r="H15" s="245"/>
      <c r="I15" s="245"/>
      <c r="J15" s="245"/>
      <c r="K15" s="245"/>
      <c r="L15" s="39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</row>
    <row r="16" spans="1:46" s="2" customFormat="1" ht="12" customHeight="1">
      <c r="A16" s="245"/>
      <c r="B16" s="28"/>
      <c r="C16" s="245"/>
      <c r="D16" s="244" t="s">
        <v>23</v>
      </c>
      <c r="E16" s="245"/>
      <c r="F16" s="245"/>
      <c r="G16" s="245"/>
      <c r="H16" s="245"/>
      <c r="I16" s="244" t="s">
        <v>24</v>
      </c>
      <c r="J16" s="247" t="s">
        <v>1</v>
      </c>
      <c r="K16" s="245"/>
      <c r="L16" s="39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</row>
    <row r="17" spans="1:31" s="2" customFormat="1" ht="18" customHeight="1">
      <c r="A17" s="245"/>
      <c r="B17" s="28"/>
      <c r="C17" s="245"/>
      <c r="D17" s="245"/>
      <c r="E17" s="247" t="s">
        <v>25</v>
      </c>
      <c r="F17" s="245"/>
      <c r="G17" s="245"/>
      <c r="H17" s="245"/>
      <c r="I17" s="244" t="s">
        <v>26</v>
      </c>
      <c r="J17" s="247" t="s">
        <v>1</v>
      </c>
      <c r="K17" s="245"/>
      <c r="L17" s="39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1" s="2" customFormat="1" ht="6.95" customHeight="1">
      <c r="A18" s="245"/>
      <c r="B18" s="28"/>
      <c r="C18" s="245"/>
      <c r="D18" s="245"/>
      <c r="E18" s="245"/>
      <c r="F18" s="245"/>
      <c r="G18" s="245"/>
      <c r="H18" s="245"/>
      <c r="I18" s="245"/>
      <c r="J18" s="245"/>
      <c r="K18" s="245"/>
      <c r="L18" s="39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</row>
    <row r="19" spans="1:31" s="2" customFormat="1" ht="12" customHeight="1">
      <c r="A19" s="245"/>
      <c r="B19" s="28"/>
      <c r="C19" s="245"/>
      <c r="D19" s="244" t="s">
        <v>27</v>
      </c>
      <c r="E19" s="245"/>
      <c r="F19" s="245"/>
      <c r="G19" s="245"/>
      <c r="H19" s="245"/>
      <c r="I19" s="244" t="s">
        <v>24</v>
      </c>
      <c r="J19" s="246" t="str">
        <f>'Rekapitulácia stavby'!AN13</f>
        <v>Vyplň údaj</v>
      </c>
      <c r="K19" s="245"/>
      <c r="L19" s="39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</row>
    <row r="20" spans="1:31" s="2" customFormat="1" ht="18" customHeight="1">
      <c r="A20" s="245"/>
      <c r="B20" s="28"/>
      <c r="C20" s="245"/>
      <c r="D20" s="245"/>
      <c r="E20" s="298" t="str">
        <f>'Rekapitulácia stavby'!E14</f>
        <v>Vyplň údaj</v>
      </c>
      <c r="F20" s="299"/>
      <c r="G20" s="299"/>
      <c r="H20" s="299"/>
      <c r="I20" s="244" t="s">
        <v>26</v>
      </c>
      <c r="J20" s="246" t="str">
        <f>'Rekapitulácia stavby'!AN14</f>
        <v>Vyplň údaj</v>
      </c>
      <c r="K20" s="245"/>
      <c r="L20" s="39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</row>
    <row r="21" spans="1:31" s="2" customFormat="1" ht="6.95" customHeight="1">
      <c r="A21" s="245"/>
      <c r="B21" s="28"/>
      <c r="C21" s="245"/>
      <c r="D21" s="245"/>
      <c r="E21" s="245"/>
      <c r="F21" s="245"/>
      <c r="G21" s="245"/>
      <c r="H21" s="245"/>
      <c r="I21" s="245"/>
      <c r="J21" s="245"/>
      <c r="K21" s="245"/>
      <c r="L21" s="39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</row>
    <row r="22" spans="1:31" s="2" customFormat="1" ht="12" customHeight="1">
      <c r="A22" s="245"/>
      <c r="B22" s="28"/>
      <c r="C22" s="245"/>
      <c r="D22" s="244" t="s">
        <v>29</v>
      </c>
      <c r="E22" s="245"/>
      <c r="F22" s="245"/>
      <c r="G22" s="245"/>
      <c r="H22" s="245"/>
      <c r="I22" s="244" t="s">
        <v>24</v>
      </c>
      <c r="J22" s="247" t="s">
        <v>1</v>
      </c>
      <c r="K22" s="245"/>
      <c r="L22" s="39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</row>
    <row r="23" spans="1:31" s="2" customFormat="1" ht="18" customHeight="1">
      <c r="A23" s="245"/>
      <c r="B23" s="28"/>
      <c r="C23" s="245"/>
      <c r="D23" s="245"/>
      <c r="E23" s="247" t="s">
        <v>30</v>
      </c>
      <c r="F23" s="245"/>
      <c r="G23" s="245"/>
      <c r="H23" s="245"/>
      <c r="I23" s="244" t="s">
        <v>26</v>
      </c>
      <c r="J23" s="247" t="s">
        <v>1</v>
      </c>
      <c r="K23" s="245"/>
      <c r="L23" s="39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</row>
    <row r="24" spans="1:31" s="2" customFormat="1" ht="6.95" customHeight="1">
      <c r="A24" s="245"/>
      <c r="B24" s="28"/>
      <c r="C24" s="245"/>
      <c r="D24" s="245"/>
      <c r="E24" s="245"/>
      <c r="F24" s="245"/>
      <c r="G24" s="245"/>
      <c r="H24" s="245"/>
      <c r="I24" s="245"/>
      <c r="J24" s="245"/>
      <c r="K24" s="245"/>
      <c r="L24" s="39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</row>
    <row r="25" spans="1:31" s="2" customFormat="1" ht="12" customHeight="1">
      <c r="A25" s="245"/>
      <c r="B25" s="28"/>
      <c r="C25" s="245"/>
      <c r="D25" s="244" t="s">
        <v>32</v>
      </c>
      <c r="E25" s="245"/>
      <c r="F25" s="245"/>
      <c r="G25" s="245"/>
      <c r="H25" s="245"/>
      <c r="I25" s="244" t="s">
        <v>24</v>
      </c>
      <c r="J25" s="247" t="s">
        <v>1</v>
      </c>
      <c r="K25" s="245"/>
      <c r="L25" s="39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</row>
    <row r="26" spans="1:31" s="2" customFormat="1" ht="18" customHeight="1">
      <c r="A26" s="245"/>
      <c r="B26" s="28"/>
      <c r="C26" s="245"/>
      <c r="D26" s="245"/>
      <c r="E26" s="247" t="s">
        <v>33</v>
      </c>
      <c r="F26" s="245"/>
      <c r="G26" s="245"/>
      <c r="H26" s="245"/>
      <c r="I26" s="244" t="s">
        <v>26</v>
      </c>
      <c r="J26" s="247" t="s">
        <v>1</v>
      </c>
      <c r="K26" s="245"/>
      <c r="L26" s="39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</row>
    <row r="27" spans="1:31" s="2" customFormat="1" ht="6.95" customHeight="1">
      <c r="A27" s="245"/>
      <c r="B27" s="28"/>
      <c r="C27" s="245"/>
      <c r="D27" s="245"/>
      <c r="E27" s="245"/>
      <c r="F27" s="245"/>
      <c r="G27" s="245"/>
      <c r="H27" s="245"/>
      <c r="I27" s="245"/>
      <c r="J27" s="245"/>
      <c r="K27" s="245"/>
      <c r="L27" s="39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</row>
    <row r="28" spans="1:31" s="2" customFormat="1" ht="12" customHeight="1">
      <c r="A28" s="245"/>
      <c r="B28" s="28"/>
      <c r="C28" s="245"/>
      <c r="D28" s="244" t="s">
        <v>34</v>
      </c>
      <c r="E28" s="245"/>
      <c r="F28" s="245"/>
      <c r="G28" s="245"/>
      <c r="H28" s="245"/>
      <c r="I28" s="245"/>
      <c r="J28" s="245"/>
      <c r="K28" s="245"/>
      <c r="L28" s="39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</row>
    <row r="29" spans="1:31" s="8" customFormat="1" ht="16.5" customHeight="1">
      <c r="A29" s="109"/>
      <c r="B29" s="110"/>
      <c r="C29" s="109"/>
      <c r="D29" s="109"/>
      <c r="E29" s="300" t="s">
        <v>1</v>
      </c>
      <c r="F29" s="300"/>
      <c r="G29" s="300"/>
      <c r="H29" s="300"/>
      <c r="I29" s="109"/>
      <c r="J29" s="109"/>
      <c r="K29" s="109"/>
      <c r="L29" s="111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</row>
    <row r="30" spans="1:31" s="2" customFormat="1" ht="6.95" customHeight="1">
      <c r="A30" s="245"/>
      <c r="B30" s="28"/>
      <c r="C30" s="245"/>
      <c r="D30" s="245"/>
      <c r="E30" s="245"/>
      <c r="F30" s="245"/>
      <c r="G30" s="245"/>
      <c r="H30" s="245"/>
      <c r="I30" s="245"/>
      <c r="J30" s="245"/>
      <c r="K30" s="245"/>
      <c r="L30" s="39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</row>
    <row r="31" spans="1:31" s="2" customFormat="1" ht="6.95" customHeight="1">
      <c r="A31" s="245"/>
      <c r="B31" s="28"/>
      <c r="C31" s="245"/>
      <c r="D31" s="112"/>
      <c r="E31" s="112"/>
      <c r="F31" s="112"/>
      <c r="G31" s="112"/>
      <c r="H31" s="112"/>
      <c r="I31" s="112"/>
      <c r="J31" s="112"/>
      <c r="K31" s="112"/>
      <c r="L31" s="39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</row>
    <row r="32" spans="1:31" s="2" customFormat="1" ht="14.45" customHeight="1">
      <c r="A32" s="245"/>
      <c r="B32" s="28"/>
      <c r="C32" s="245"/>
      <c r="D32" s="247" t="s">
        <v>143</v>
      </c>
      <c r="E32" s="245"/>
      <c r="F32" s="245"/>
      <c r="G32" s="245"/>
      <c r="H32" s="245"/>
      <c r="I32" s="245"/>
      <c r="J32" s="113">
        <f>J98</f>
        <v>0</v>
      </c>
      <c r="K32" s="245"/>
      <c r="L32" s="39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</row>
    <row r="33" spans="1:31" s="2" customFormat="1" ht="14.45" customHeight="1">
      <c r="A33" s="245"/>
      <c r="B33" s="28"/>
      <c r="C33" s="245"/>
      <c r="D33" s="114" t="s">
        <v>132</v>
      </c>
      <c r="E33" s="245"/>
      <c r="F33" s="245"/>
      <c r="G33" s="245"/>
      <c r="H33" s="245"/>
      <c r="I33" s="245"/>
      <c r="J33" s="113">
        <f>J109</f>
        <v>0</v>
      </c>
      <c r="K33" s="245"/>
      <c r="L33" s="39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</row>
    <row r="34" spans="1:31" s="2" customFormat="1" ht="25.35" customHeight="1">
      <c r="A34" s="245"/>
      <c r="B34" s="28"/>
      <c r="C34" s="245"/>
      <c r="D34" s="115" t="s">
        <v>37</v>
      </c>
      <c r="E34" s="245"/>
      <c r="F34" s="245"/>
      <c r="G34" s="245"/>
      <c r="H34" s="245"/>
      <c r="I34" s="245"/>
      <c r="J34" s="116">
        <f>ROUND(J32 + J33, 2)</f>
        <v>0</v>
      </c>
      <c r="K34" s="245"/>
      <c r="L34" s="39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</row>
    <row r="35" spans="1:31" s="2" customFormat="1" ht="6.95" customHeight="1">
      <c r="A35" s="245"/>
      <c r="B35" s="28"/>
      <c r="C35" s="245"/>
      <c r="D35" s="112"/>
      <c r="E35" s="112"/>
      <c r="F35" s="112"/>
      <c r="G35" s="112"/>
      <c r="H35" s="112"/>
      <c r="I35" s="112"/>
      <c r="J35" s="112"/>
      <c r="K35" s="112"/>
      <c r="L35" s="39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</row>
    <row r="36" spans="1:31" s="2" customFormat="1" ht="14.45" customHeight="1">
      <c r="A36" s="245"/>
      <c r="B36" s="28"/>
      <c r="C36" s="245"/>
      <c r="D36" s="245"/>
      <c r="E36" s="245"/>
      <c r="F36" s="117" t="s">
        <v>39</v>
      </c>
      <c r="G36" s="245"/>
      <c r="H36" s="245"/>
      <c r="I36" s="117" t="s">
        <v>38</v>
      </c>
      <c r="J36" s="117" t="s">
        <v>40</v>
      </c>
      <c r="K36" s="245"/>
      <c r="L36" s="39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</row>
    <row r="37" spans="1:31" s="2" customFormat="1" ht="14.45" customHeight="1">
      <c r="A37" s="245"/>
      <c r="B37" s="28"/>
      <c r="C37" s="245"/>
      <c r="D37" s="118" t="s">
        <v>41</v>
      </c>
      <c r="E37" s="244" t="s">
        <v>42</v>
      </c>
      <c r="F37" s="119">
        <f>ROUND((ROUND((SUM(BE109:BE116) + SUM(BE138:BE174)),  2) + SUM(BE176:BE195)), 2)</f>
        <v>0</v>
      </c>
      <c r="G37" s="245"/>
      <c r="H37" s="245"/>
      <c r="I37" s="120">
        <v>0.2</v>
      </c>
      <c r="J37" s="119">
        <f>ROUND((ROUND(((SUM(BE109:BE116) + SUM(BE138:BE174))*I37),  2) + (SUM(BE176:BE195)*I37)), 2)</f>
        <v>0</v>
      </c>
      <c r="K37" s="245"/>
      <c r="L37" s="39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</row>
    <row r="38" spans="1:31" s="2" customFormat="1" ht="14.45" customHeight="1">
      <c r="A38" s="245"/>
      <c r="B38" s="28"/>
      <c r="C38" s="245"/>
      <c r="D38" s="245"/>
      <c r="E38" s="244" t="s">
        <v>43</v>
      </c>
      <c r="F38" s="119">
        <f>ROUND((ROUND((SUM(BF109:BF116) + SUM(BF138:BF174)),  2) + SUM(BF176:BF195)), 2)</f>
        <v>0</v>
      </c>
      <c r="G38" s="245"/>
      <c r="H38" s="245"/>
      <c r="I38" s="120">
        <v>0.2</v>
      </c>
      <c r="J38" s="119">
        <f>ROUND((ROUND(((SUM(BF109:BF116) + SUM(BF138:BF174))*I38),  2) + (SUM(BF176:BF195)*I38)), 2)</f>
        <v>0</v>
      </c>
      <c r="K38" s="245"/>
      <c r="L38" s="39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</row>
    <row r="39" spans="1:31" s="2" customFormat="1" ht="14.45" hidden="1" customHeight="1">
      <c r="A39" s="245"/>
      <c r="B39" s="28"/>
      <c r="C39" s="245"/>
      <c r="D39" s="245"/>
      <c r="E39" s="244" t="s">
        <v>44</v>
      </c>
      <c r="F39" s="119">
        <f>ROUND((ROUND((SUM(BG109:BG116) + SUM(BG138:BG174)),  2) + SUM(BG176:BG195)), 2)</f>
        <v>0</v>
      </c>
      <c r="G39" s="245"/>
      <c r="H39" s="245"/>
      <c r="I39" s="120">
        <v>0.2</v>
      </c>
      <c r="J39" s="119">
        <f>0</f>
        <v>0</v>
      </c>
      <c r="K39" s="245"/>
      <c r="L39" s="39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</row>
    <row r="40" spans="1:31" s="2" customFormat="1" ht="14.45" hidden="1" customHeight="1">
      <c r="A40" s="245"/>
      <c r="B40" s="28"/>
      <c r="C40" s="245"/>
      <c r="D40" s="245"/>
      <c r="E40" s="244" t="s">
        <v>45</v>
      </c>
      <c r="F40" s="119">
        <f>ROUND((ROUND((SUM(BH109:BH116) + SUM(BH138:BH174)),  2) + SUM(BH176:BH195)), 2)</f>
        <v>0</v>
      </c>
      <c r="G40" s="245"/>
      <c r="H40" s="245"/>
      <c r="I40" s="120">
        <v>0.2</v>
      </c>
      <c r="J40" s="119">
        <f>0</f>
        <v>0</v>
      </c>
      <c r="K40" s="245"/>
      <c r="L40" s="39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</row>
    <row r="41" spans="1:31" s="2" customFormat="1" ht="14.45" hidden="1" customHeight="1">
      <c r="A41" s="245"/>
      <c r="B41" s="28"/>
      <c r="C41" s="245"/>
      <c r="D41" s="245"/>
      <c r="E41" s="244" t="s">
        <v>46</v>
      </c>
      <c r="F41" s="119">
        <f>ROUND((ROUND((SUM(BI109:BI116) + SUM(BI138:BI174)),  2) + SUM(BI176:BI195)), 2)</f>
        <v>0</v>
      </c>
      <c r="G41" s="245"/>
      <c r="H41" s="245"/>
      <c r="I41" s="120">
        <v>0</v>
      </c>
      <c r="J41" s="119">
        <f>0</f>
        <v>0</v>
      </c>
      <c r="K41" s="245"/>
      <c r="L41" s="39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</row>
    <row r="42" spans="1:31" s="2" customFormat="1" ht="6.95" customHeight="1">
      <c r="A42" s="245"/>
      <c r="B42" s="28"/>
      <c r="C42" s="245"/>
      <c r="D42" s="245"/>
      <c r="E42" s="245"/>
      <c r="F42" s="245"/>
      <c r="G42" s="245"/>
      <c r="H42" s="245"/>
      <c r="I42" s="245"/>
      <c r="J42" s="245"/>
      <c r="K42" s="245"/>
      <c r="L42" s="39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</row>
    <row r="43" spans="1:31" s="2" customFormat="1" ht="25.35" customHeight="1">
      <c r="A43" s="245"/>
      <c r="B43" s="28"/>
      <c r="C43" s="121"/>
      <c r="D43" s="122" t="s">
        <v>47</v>
      </c>
      <c r="E43" s="123"/>
      <c r="F43" s="123"/>
      <c r="G43" s="124" t="s">
        <v>48</v>
      </c>
      <c r="H43" s="125" t="s">
        <v>49</v>
      </c>
      <c r="I43" s="123"/>
      <c r="J43" s="126">
        <f>SUM(J34:J41)</f>
        <v>0</v>
      </c>
      <c r="K43" s="127"/>
      <c r="L43" s="39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</row>
    <row r="44" spans="1:31" s="2" customFormat="1" ht="14.45" customHeight="1">
      <c r="A44" s="245"/>
      <c r="B44" s="28"/>
      <c r="C44" s="245"/>
      <c r="D44" s="245"/>
      <c r="E44" s="245"/>
      <c r="F44" s="245"/>
      <c r="G44" s="245"/>
      <c r="H44" s="245"/>
      <c r="I44" s="245"/>
      <c r="J44" s="245"/>
      <c r="K44" s="245"/>
      <c r="L44" s="39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128" t="s">
        <v>50</v>
      </c>
      <c r="E50" s="129"/>
      <c r="F50" s="129"/>
      <c r="G50" s="128" t="s">
        <v>51</v>
      </c>
      <c r="H50" s="129"/>
      <c r="I50" s="129"/>
      <c r="J50" s="129"/>
      <c r="K50" s="129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45"/>
      <c r="B61" s="28"/>
      <c r="C61" s="245"/>
      <c r="D61" s="130" t="s">
        <v>52</v>
      </c>
      <c r="E61" s="131"/>
      <c r="F61" s="132" t="s">
        <v>53</v>
      </c>
      <c r="G61" s="130" t="s">
        <v>52</v>
      </c>
      <c r="H61" s="131"/>
      <c r="I61" s="131"/>
      <c r="J61" s="133" t="s">
        <v>53</v>
      </c>
      <c r="K61" s="131"/>
      <c r="L61" s="39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45"/>
      <c r="B65" s="28"/>
      <c r="C65" s="245"/>
      <c r="D65" s="128" t="s">
        <v>54</v>
      </c>
      <c r="E65" s="134"/>
      <c r="F65" s="134"/>
      <c r="G65" s="128" t="s">
        <v>55</v>
      </c>
      <c r="H65" s="134"/>
      <c r="I65" s="134"/>
      <c r="J65" s="134"/>
      <c r="K65" s="134"/>
      <c r="L65" s="39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45"/>
      <c r="B76" s="28"/>
      <c r="C76" s="245"/>
      <c r="D76" s="130" t="s">
        <v>52</v>
      </c>
      <c r="E76" s="131"/>
      <c r="F76" s="132" t="s">
        <v>53</v>
      </c>
      <c r="G76" s="130" t="s">
        <v>52</v>
      </c>
      <c r="H76" s="131"/>
      <c r="I76" s="131"/>
      <c r="J76" s="133" t="s">
        <v>53</v>
      </c>
      <c r="K76" s="131"/>
      <c r="L76" s="39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</row>
    <row r="77" spans="1:31" s="2" customFormat="1" ht="14.45" customHeight="1">
      <c r="A77" s="245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39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</row>
    <row r="81" spans="1:31" s="2" customFormat="1" ht="6.95" customHeight="1">
      <c r="A81" s="245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39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</row>
    <row r="82" spans="1:31" s="2" customFormat="1" ht="24.95" customHeight="1">
      <c r="A82" s="245"/>
      <c r="B82" s="27"/>
      <c r="C82" s="20" t="s">
        <v>144</v>
      </c>
      <c r="D82" s="242"/>
      <c r="E82" s="242"/>
      <c r="F82" s="242"/>
      <c r="G82" s="242"/>
      <c r="H82" s="242"/>
      <c r="I82" s="242"/>
      <c r="J82" s="242"/>
      <c r="K82" s="242"/>
      <c r="L82" s="39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</row>
    <row r="83" spans="1:31" s="2" customFormat="1" ht="6.95" customHeight="1">
      <c r="A83" s="245"/>
      <c r="B83" s="27"/>
      <c r="C83" s="242"/>
      <c r="D83" s="242"/>
      <c r="E83" s="242"/>
      <c r="F83" s="242"/>
      <c r="G83" s="242"/>
      <c r="H83" s="242"/>
      <c r="I83" s="242"/>
      <c r="J83" s="242"/>
      <c r="K83" s="242"/>
      <c r="L83" s="39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</row>
    <row r="84" spans="1:31" s="2" customFormat="1" ht="12" customHeight="1">
      <c r="A84" s="245"/>
      <c r="B84" s="27"/>
      <c r="C84" s="243" t="s">
        <v>15</v>
      </c>
      <c r="D84" s="242"/>
      <c r="E84" s="242"/>
      <c r="F84" s="242"/>
      <c r="G84" s="242"/>
      <c r="H84" s="242"/>
      <c r="I84" s="242"/>
      <c r="J84" s="242"/>
      <c r="K84" s="242"/>
      <c r="L84" s="39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</row>
    <row r="85" spans="1:31" s="2" customFormat="1" ht="16.5" customHeight="1">
      <c r="A85" s="245"/>
      <c r="B85" s="27"/>
      <c r="C85" s="242"/>
      <c r="D85" s="242"/>
      <c r="E85" s="302" t="str">
        <f>E7</f>
        <v>Park Dunajská - Bratislava ( rev. 1 )</v>
      </c>
      <c r="F85" s="303"/>
      <c r="G85" s="303"/>
      <c r="H85" s="303"/>
      <c r="I85" s="242"/>
      <c r="J85" s="242"/>
      <c r="K85" s="242"/>
      <c r="L85" s="39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</row>
    <row r="86" spans="1:31" s="1" customFormat="1" ht="12" customHeight="1">
      <c r="B86" s="18"/>
      <c r="C86" s="243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245"/>
      <c r="B87" s="27"/>
      <c r="C87" s="242"/>
      <c r="D87" s="242"/>
      <c r="E87" s="302" t="s">
        <v>140</v>
      </c>
      <c r="F87" s="301"/>
      <c r="G87" s="301"/>
      <c r="H87" s="301"/>
      <c r="I87" s="242"/>
      <c r="J87" s="242"/>
      <c r="K87" s="242"/>
      <c r="L87" s="39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</row>
    <row r="88" spans="1:31" s="2" customFormat="1" ht="12" customHeight="1">
      <c r="A88" s="245"/>
      <c r="B88" s="27"/>
      <c r="C88" s="243" t="s">
        <v>141</v>
      </c>
      <c r="D88" s="242"/>
      <c r="E88" s="242"/>
      <c r="F88" s="242"/>
      <c r="G88" s="242"/>
      <c r="H88" s="242"/>
      <c r="I88" s="242"/>
      <c r="J88" s="242"/>
      <c r="K88" s="242"/>
      <c r="L88" s="39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</row>
    <row r="89" spans="1:31" s="2" customFormat="1" ht="16.5" customHeight="1">
      <c r="A89" s="245"/>
      <c r="B89" s="27"/>
      <c r="C89" s="242"/>
      <c r="D89" s="242"/>
      <c r="E89" s="279" t="str">
        <f>E11</f>
        <v>SO-06.1 - Zdravotechnika - závlaha - alt. 1</v>
      </c>
      <c r="F89" s="301"/>
      <c r="G89" s="301"/>
      <c r="H89" s="301"/>
      <c r="I89" s="242"/>
      <c r="J89" s="242"/>
      <c r="K89" s="242"/>
      <c r="L89" s="39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</row>
    <row r="90" spans="1:31" s="2" customFormat="1" ht="6.95" customHeight="1">
      <c r="A90" s="245"/>
      <c r="B90" s="27"/>
      <c r="C90" s="242"/>
      <c r="D90" s="242"/>
      <c r="E90" s="242"/>
      <c r="F90" s="242"/>
      <c r="G90" s="242"/>
      <c r="H90" s="242"/>
      <c r="I90" s="242"/>
      <c r="J90" s="242"/>
      <c r="K90" s="242"/>
      <c r="L90" s="39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</row>
    <row r="91" spans="1:31" s="2" customFormat="1" ht="12" customHeight="1">
      <c r="A91" s="245"/>
      <c r="B91" s="27"/>
      <c r="C91" s="243" t="s">
        <v>19</v>
      </c>
      <c r="D91" s="242"/>
      <c r="E91" s="242"/>
      <c r="F91" s="237" t="str">
        <f>F14</f>
        <v>k. ú. Staré Mesto, 8667/2</v>
      </c>
      <c r="G91" s="242"/>
      <c r="H91" s="242"/>
      <c r="I91" s="243" t="s">
        <v>21</v>
      </c>
      <c r="J91" s="235" t="str">
        <f>IF(J14="","",J14)</f>
        <v>8. 11. 2020</v>
      </c>
      <c r="K91" s="242"/>
      <c r="L91" s="39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</row>
    <row r="92" spans="1:31" s="2" customFormat="1" ht="6.95" customHeight="1">
      <c r="A92" s="245"/>
      <c r="B92" s="27"/>
      <c r="C92" s="242"/>
      <c r="D92" s="242"/>
      <c r="E92" s="242"/>
      <c r="F92" s="242"/>
      <c r="G92" s="242"/>
      <c r="H92" s="242"/>
      <c r="I92" s="242"/>
      <c r="J92" s="242"/>
      <c r="K92" s="242"/>
      <c r="L92" s="39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</row>
    <row r="93" spans="1:31" s="2" customFormat="1" ht="40.15" customHeight="1">
      <c r="A93" s="245"/>
      <c r="B93" s="27"/>
      <c r="C93" s="243" t="s">
        <v>23</v>
      </c>
      <c r="D93" s="242"/>
      <c r="E93" s="242"/>
      <c r="F93" s="237" t="str">
        <f>E17</f>
        <v>Hlavné mesto Slovenskej republiky Bratislava</v>
      </c>
      <c r="G93" s="242"/>
      <c r="H93" s="242"/>
      <c r="I93" s="243" t="s">
        <v>29</v>
      </c>
      <c r="J93" s="239" t="str">
        <f>E23</f>
        <v>Guldan Architects - Ing. Eugen Guldan, PhD.</v>
      </c>
      <c r="K93" s="242"/>
      <c r="L93" s="39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</row>
    <row r="94" spans="1:31" s="2" customFormat="1" ht="15.2" customHeight="1">
      <c r="A94" s="245"/>
      <c r="B94" s="27"/>
      <c r="C94" s="243" t="s">
        <v>27</v>
      </c>
      <c r="D94" s="242"/>
      <c r="E94" s="242"/>
      <c r="F94" s="237" t="str">
        <f>IF(E20="","",E20)</f>
        <v>Vyplň údaj</v>
      </c>
      <c r="G94" s="242"/>
      <c r="H94" s="242"/>
      <c r="I94" s="243" t="s">
        <v>32</v>
      </c>
      <c r="J94" s="239" t="str">
        <f>E26</f>
        <v>Ing. Hornok</v>
      </c>
      <c r="K94" s="242"/>
      <c r="L94" s="39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</row>
    <row r="95" spans="1:31" s="2" customFormat="1" ht="10.35" customHeight="1">
      <c r="A95" s="245"/>
      <c r="B95" s="27"/>
      <c r="C95" s="242"/>
      <c r="D95" s="242"/>
      <c r="E95" s="242"/>
      <c r="F95" s="242"/>
      <c r="G95" s="242"/>
      <c r="H95" s="242"/>
      <c r="I95" s="242"/>
      <c r="J95" s="242"/>
      <c r="K95" s="242"/>
      <c r="L95" s="39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</row>
    <row r="96" spans="1:31" s="2" customFormat="1" ht="29.25" customHeight="1">
      <c r="A96" s="245"/>
      <c r="B96" s="27"/>
      <c r="C96" s="139" t="s">
        <v>145</v>
      </c>
      <c r="D96" s="103"/>
      <c r="E96" s="103"/>
      <c r="F96" s="103"/>
      <c r="G96" s="103"/>
      <c r="H96" s="103"/>
      <c r="I96" s="103"/>
      <c r="J96" s="140" t="s">
        <v>146</v>
      </c>
      <c r="K96" s="103"/>
      <c r="L96" s="39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</row>
    <row r="97" spans="1:65" s="2" customFormat="1" ht="10.35" customHeight="1">
      <c r="A97" s="245"/>
      <c r="B97" s="27"/>
      <c r="C97" s="242"/>
      <c r="D97" s="242"/>
      <c r="E97" s="242"/>
      <c r="F97" s="242"/>
      <c r="G97" s="242"/>
      <c r="H97" s="242"/>
      <c r="I97" s="242"/>
      <c r="J97" s="242"/>
      <c r="K97" s="242"/>
      <c r="L97" s="39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</row>
    <row r="98" spans="1:65" s="2" customFormat="1" ht="22.9" customHeight="1">
      <c r="A98" s="245"/>
      <c r="B98" s="27"/>
      <c r="C98" s="141" t="s">
        <v>147</v>
      </c>
      <c r="D98" s="242"/>
      <c r="E98" s="242"/>
      <c r="F98" s="242"/>
      <c r="G98" s="242"/>
      <c r="H98" s="242"/>
      <c r="I98" s="242"/>
      <c r="J98" s="230">
        <f>J138</f>
        <v>0</v>
      </c>
      <c r="K98" s="242"/>
      <c r="L98" s="39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U98" s="14" t="s">
        <v>148</v>
      </c>
    </row>
    <row r="99" spans="1:65" s="9" customFormat="1" ht="24.95" customHeight="1">
      <c r="B99" s="142"/>
      <c r="C99" s="143"/>
      <c r="D99" s="144" t="s">
        <v>667</v>
      </c>
      <c r="E99" s="145"/>
      <c r="F99" s="145"/>
      <c r="G99" s="145"/>
      <c r="H99" s="145"/>
      <c r="I99" s="145"/>
      <c r="J99" s="146">
        <f>J139</f>
        <v>0</v>
      </c>
      <c r="K99" s="143"/>
      <c r="L99" s="147"/>
    </row>
    <row r="100" spans="1:65" s="10" customFormat="1" ht="19.899999999999999" customHeight="1">
      <c r="B100" s="148"/>
      <c r="C100" s="231"/>
      <c r="D100" s="149" t="s">
        <v>668</v>
      </c>
      <c r="E100" s="150"/>
      <c r="F100" s="150"/>
      <c r="G100" s="150"/>
      <c r="H100" s="150"/>
      <c r="I100" s="150"/>
      <c r="J100" s="151">
        <f>J140</f>
        <v>0</v>
      </c>
      <c r="K100" s="231"/>
      <c r="L100" s="152"/>
    </row>
    <row r="101" spans="1:65" s="10" customFormat="1" ht="19.899999999999999" customHeight="1">
      <c r="B101" s="148"/>
      <c r="C101" s="231"/>
      <c r="D101" s="149" t="s">
        <v>669</v>
      </c>
      <c r="E101" s="150"/>
      <c r="F101" s="150"/>
      <c r="G101" s="150"/>
      <c r="H101" s="150"/>
      <c r="I101" s="150"/>
      <c r="J101" s="151">
        <f>J151</f>
        <v>0</v>
      </c>
      <c r="K101" s="231"/>
      <c r="L101" s="152"/>
    </row>
    <row r="102" spans="1:65" s="10" customFormat="1" ht="19.899999999999999" customHeight="1">
      <c r="B102" s="148"/>
      <c r="C102" s="231"/>
      <c r="D102" s="149" t="s">
        <v>670</v>
      </c>
      <c r="E102" s="150"/>
      <c r="F102" s="150"/>
      <c r="G102" s="150"/>
      <c r="H102" s="150"/>
      <c r="I102" s="150"/>
      <c r="J102" s="151">
        <f>J154</f>
        <v>0</v>
      </c>
      <c r="K102" s="231"/>
      <c r="L102" s="152"/>
    </row>
    <row r="103" spans="1:65" s="10" customFormat="1" ht="19.899999999999999" customHeight="1">
      <c r="B103" s="148"/>
      <c r="C103" s="231"/>
      <c r="D103" s="149" t="s">
        <v>671</v>
      </c>
      <c r="E103" s="150"/>
      <c r="F103" s="150"/>
      <c r="G103" s="150"/>
      <c r="H103" s="150"/>
      <c r="I103" s="150"/>
      <c r="J103" s="151">
        <f>J159</f>
        <v>0</v>
      </c>
      <c r="K103" s="231"/>
      <c r="L103" s="152"/>
    </row>
    <row r="104" spans="1:65" s="10" customFormat="1" ht="19.899999999999999" customHeight="1">
      <c r="B104" s="148"/>
      <c r="C104" s="231"/>
      <c r="D104" s="149" t="s">
        <v>672</v>
      </c>
      <c r="E104" s="150"/>
      <c r="F104" s="150"/>
      <c r="G104" s="150"/>
      <c r="H104" s="150"/>
      <c r="I104" s="150"/>
      <c r="J104" s="151">
        <f>J164</f>
        <v>0</v>
      </c>
      <c r="K104" s="231"/>
      <c r="L104" s="152"/>
    </row>
    <row r="105" spans="1:65" s="10" customFormat="1" ht="19.899999999999999" customHeight="1">
      <c r="B105" s="148"/>
      <c r="C105" s="231"/>
      <c r="D105" s="149" t="s">
        <v>673</v>
      </c>
      <c r="E105" s="150"/>
      <c r="F105" s="150"/>
      <c r="G105" s="150"/>
      <c r="H105" s="150"/>
      <c r="I105" s="150"/>
      <c r="J105" s="151">
        <f>J167</f>
        <v>0</v>
      </c>
      <c r="K105" s="231"/>
      <c r="L105" s="152"/>
    </row>
    <row r="106" spans="1:65" s="9" customFormat="1" ht="21.75" customHeight="1">
      <c r="B106" s="142"/>
      <c r="C106" s="143"/>
      <c r="D106" s="153" t="s">
        <v>155</v>
      </c>
      <c r="E106" s="143"/>
      <c r="F106" s="143"/>
      <c r="G106" s="143"/>
      <c r="H106" s="143"/>
      <c r="I106" s="143"/>
      <c r="J106" s="154">
        <f>J175</f>
        <v>0</v>
      </c>
      <c r="K106" s="143"/>
      <c r="L106" s="147"/>
    </row>
    <row r="107" spans="1:65" s="2" customFormat="1" ht="21.75" customHeight="1">
      <c r="A107" s="245"/>
      <c r="B107" s="27"/>
      <c r="C107" s="242"/>
      <c r="D107" s="242"/>
      <c r="E107" s="242"/>
      <c r="F107" s="242"/>
      <c r="G107" s="242"/>
      <c r="H107" s="242"/>
      <c r="I107" s="242"/>
      <c r="J107" s="242"/>
      <c r="K107" s="242"/>
      <c r="L107" s="39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</row>
    <row r="108" spans="1:65" s="2" customFormat="1" ht="6.95" customHeight="1">
      <c r="A108" s="245"/>
      <c r="B108" s="27"/>
      <c r="C108" s="242"/>
      <c r="D108" s="242"/>
      <c r="E108" s="242"/>
      <c r="F108" s="242"/>
      <c r="G108" s="242"/>
      <c r="H108" s="242"/>
      <c r="I108" s="242"/>
      <c r="J108" s="242"/>
      <c r="K108" s="242"/>
      <c r="L108" s="39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</row>
    <row r="109" spans="1:65" s="2" customFormat="1" ht="29.25" customHeight="1">
      <c r="A109" s="245"/>
      <c r="B109" s="27"/>
      <c r="C109" s="141" t="s">
        <v>156</v>
      </c>
      <c r="D109" s="242"/>
      <c r="E109" s="242"/>
      <c r="F109" s="242"/>
      <c r="G109" s="242"/>
      <c r="H109" s="242"/>
      <c r="I109" s="242"/>
      <c r="J109" s="155">
        <f>ROUND(J110 + J111 + J112 + J113 + J114 + J115,2)</f>
        <v>0</v>
      </c>
      <c r="K109" s="242"/>
      <c r="L109" s="39"/>
      <c r="N109" s="156" t="s">
        <v>41</v>
      </c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</row>
    <row r="110" spans="1:65" s="2" customFormat="1" ht="18" customHeight="1">
      <c r="A110" s="245"/>
      <c r="B110" s="27"/>
      <c r="C110" s="242"/>
      <c r="D110" s="250" t="s">
        <v>157</v>
      </c>
      <c r="E110" s="251"/>
      <c r="F110" s="251"/>
      <c r="G110" s="242"/>
      <c r="H110" s="242"/>
      <c r="I110" s="242"/>
      <c r="J110" s="227">
        <v>0</v>
      </c>
      <c r="K110" s="242"/>
      <c r="L110" s="157"/>
      <c r="M110" s="158"/>
      <c r="N110" s="159" t="s">
        <v>43</v>
      </c>
      <c r="O110" s="158"/>
      <c r="P110" s="158"/>
      <c r="Q110" s="158"/>
      <c r="R110" s="158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61" t="s">
        <v>158</v>
      </c>
      <c r="AZ110" s="158"/>
      <c r="BA110" s="158"/>
      <c r="BB110" s="158"/>
      <c r="BC110" s="158"/>
      <c r="BD110" s="158"/>
      <c r="BE110" s="162">
        <f t="shared" ref="BE110:BE115" si="0">IF(N110="základná",J110,0)</f>
        <v>0</v>
      </c>
      <c r="BF110" s="162">
        <f t="shared" ref="BF110:BF115" si="1">IF(N110="znížená",J110,0)</f>
        <v>0</v>
      </c>
      <c r="BG110" s="162">
        <f t="shared" ref="BG110:BG115" si="2">IF(N110="zákl. prenesená",J110,0)</f>
        <v>0</v>
      </c>
      <c r="BH110" s="162">
        <f t="shared" ref="BH110:BH115" si="3">IF(N110="zníž. prenesená",J110,0)</f>
        <v>0</v>
      </c>
      <c r="BI110" s="162">
        <f t="shared" ref="BI110:BI115" si="4">IF(N110="nulová",J110,0)</f>
        <v>0</v>
      </c>
      <c r="BJ110" s="161" t="s">
        <v>90</v>
      </c>
      <c r="BK110" s="158"/>
      <c r="BL110" s="158"/>
      <c r="BM110" s="158"/>
    </row>
    <row r="111" spans="1:65" s="2" customFormat="1" ht="18" customHeight="1">
      <c r="A111" s="245"/>
      <c r="B111" s="27"/>
      <c r="C111" s="242"/>
      <c r="D111" s="250" t="s">
        <v>159</v>
      </c>
      <c r="E111" s="251"/>
      <c r="F111" s="251"/>
      <c r="G111" s="242"/>
      <c r="H111" s="242"/>
      <c r="I111" s="242"/>
      <c r="J111" s="227">
        <v>0</v>
      </c>
      <c r="K111" s="242"/>
      <c r="L111" s="157"/>
      <c r="M111" s="158"/>
      <c r="N111" s="159" t="s">
        <v>43</v>
      </c>
      <c r="O111" s="158"/>
      <c r="P111" s="158"/>
      <c r="Q111" s="158"/>
      <c r="R111" s="158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61" t="s">
        <v>158</v>
      </c>
      <c r="AZ111" s="158"/>
      <c r="BA111" s="158"/>
      <c r="BB111" s="158"/>
      <c r="BC111" s="158"/>
      <c r="BD111" s="158"/>
      <c r="BE111" s="162">
        <f t="shared" si="0"/>
        <v>0</v>
      </c>
      <c r="BF111" s="162">
        <f t="shared" si="1"/>
        <v>0</v>
      </c>
      <c r="BG111" s="162">
        <f t="shared" si="2"/>
        <v>0</v>
      </c>
      <c r="BH111" s="162">
        <f t="shared" si="3"/>
        <v>0</v>
      </c>
      <c r="BI111" s="162">
        <f t="shared" si="4"/>
        <v>0</v>
      </c>
      <c r="BJ111" s="161" t="s">
        <v>90</v>
      </c>
      <c r="BK111" s="158"/>
      <c r="BL111" s="158"/>
      <c r="BM111" s="158"/>
    </row>
    <row r="112" spans="1:65" s="2" customFormat="1" ht="18" customHeight="1">
      <c r="A112" s="245"/>
      <c r="B112" s="27"/>
      <c r="C112" s="242"/>
      <c r="D112" s="250" t="s">
        <v>160</v>
      </c>
      <c r="E112" s="251"/>
      <c r="F112" s="251"/>
      <c r="G112" s="242"/>
      <c r="H112" s="242"/>
      <c r="I112" s="242"/>
      <c r="J112" s="227">
        <v>0</v>
      </c>
      <c r="K112" s="242"/>
      <c r="L112" s="157"/>
      <c r="M112" s="158"/>
      <c r="N112" s="159" t="s">
        <v>43</v>
      </c>
      <c r="O112" s="158"/>
      <c r="P112" s="158"/>
      <c r="Q112" s="158"/>
      <c r="R112" s="158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61" t="s">
        <v>158</v>
      </c>
      <c r="AZ112" s="158"/>
      <c r="BA112" s="158"/>
      <c r="BB112" s="158"/>
      <c r="BC112" s="158"/>
      <c r="BD112" s="158"/>
      <c r="BE112" s="162">
        <f t="shared" si="0"/>
        <v>0</v>
      </c>
      <c r="BF112" s="162">
        <f t="shared" si="1"/>
        <v>0</v>
      </c>
      <c r="BG112" s="162">
        <f t="shared" si="2"/>
        <v>0</v>
      </c>
      <c r="BH112" s="162">
        <f t="shared" si="3"/>
        <v>0</v>
      </c>
      <c r="BI112" s="162">
        <f t="shared" si="4"/>
        <v>0</v>
      </c>
      <c r="BJ112" s="161" t="s">
        <v>90</v>
      </c>
      <c r="BK112" s="158"/>
      <c r="BL112" s="158"/>
      <c r="BM112" s="158"/>
    </row>
    <row r="113" spans="1:65" s="2" customFormat="1" ht="18" customHeight="1">
      <c r="A113" s="245"/>
      <c r="B113" s="27"/>
      <c r="C113" s="242"/>
      <c r="D113" s="250" t="s">
        <v>161</v>
      </c>
      <c r="E113" s="251"/>
      <c r="F113" s="251"/>
      <c r="G113" s="242"/>
      <c r="H113" s="242"/>
      <c r="I113" s="242"/>
      <c r="J113" s="227">
        <v>0</v>
      </c>
      <c r="K113" s="242"/>
      <c r="L113" s="157"/>
      <c r="M113" s="158"/>
      <c r="N113" s="159" t="s">
        <v>43</v>
      </c>
      <c r="O113" s="158"/>
      <c r="P113" s="158"/>
      <c r="Q113" s="158"/>
      <c r="R113" s="158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61" t="s">
        <v>158</v>
      </c>
      <c r="AZ113" s="158"/>
      <c r="BA113" s="158"/>
      <c r="BB113" s="158"/>
      <c r="BC113" s="158"/>
      <c r="BD113" s="158"/>
      <c r="BE113" s="162">
        <f t="shared" si="0"/>
        <v>0</v>
      </c>
      <c r="BF113" s="162">
        <f t="shared" si="1"/>
        <v>0</v>
      </c>
      <c r="BG113" s="162">
        <f t="shared" si="2"/>
        <v>0</v>
      </c>
      <c r="BH113" s="162">
        <f t="shared" si="3"/>
        <v>0</v>
      </c>
      <c r="BI113" s="162">
        <f t="shared" si="4"/>
        <v>0</v>
      </c>
      <c r="BJ113" s="161" t="s">
        <v>90</v>
      </c>
      <c r="BK113" s="158"/>
      <c r="BL113" s="158"/>
      <c r="BM113" s="158"/>
    </row>
    <row r="114" spans="1:65" s="2" customFormat="1" ht="18" customHeight="1">
      <c r="A114" s="245"/>
      <c r="B114" s="27"/>
      <c r="C114" s="242"/>
      <c r="D114" s="250" t="s">
        <v>162</v>
      </c>
      <c r="E114" s="251"/>
      <c r="F114" s="251"/>
      <c r="G114" s="242"/>
      <c r="H114" s="242"/>
      <c r="I114" s="242"/>
      <c r="J114" s="227">
        <v>0</v>
      </c>
      <c r="K114" s="242"/>
      <c r="L114" s="157"/>
      <c r="M114" s="158"/>
      <c r="N114" s="159" t="s">
        <v>43</v>
      </c>
      <c r="O114" s="158"/>
      <c r="P114" s="158"/>
      <c r="Q114" s="158"/>
      <c r="R114" s="158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61" t="s">
        <v>158</v>
      </c>
      <c r="AZ114" s="158"/>
      <c r="BA114" s="158"/>
      <c r="BB114" s="158"/>
      <c r="BC114" s="158"/>
      <c r="BD114" s="158"/>
      <c r="BE114" s="162">
        <f t="shared" si="0"/>
        <v>0</v>
      </c>
      <c r="BF114" s="162">
        <f t="shared" si="1"/>
        <v>0</v>
      </c>
      <c r="BG114" s="162">
        <f t="shared" si="2"/>
        <v>0</v>
      </c>
      <c r="BH114" s="162">
        <f t="shared" si="3"/>
        <v>0</v>
      </c>
      <c r="BI114" s="162">
        <f t="shared" si="4"/>
        <v>0</v>
      </c>
      <c r="BJ114" s="161" t="s">
        <v>90</v>
      </c>
      <c r="BK114" s="158"/>
      <c r="BL114" s="158"/>
      <c r="BM114" s="158"/>
    </row>
    <row r="115" spans="1:65" s="2" customFormat="1" ht="18" customHeight="1">
      <c r="A115" s="245"/>
      <c r="B115" s="27"/>
      <c r="C115" s="242"/>
      <c r="D115" s="228" t="s">
        <v>163</v>
      </c>
      <c r="E115" s="242"/>
      <c r="F115" s="242"/>
      <c r="G115" s="242"/>
      <c r="H115" s="242"/>
      <c r="I115" s="242"/>
      <c r="J115" s="227">
        <f>ROUND(J32*T115,2)</f>
        <v>0</v>
      </c>
      <c r="K115" s="242"/>
      <c r="L115" s="157"/>
      <c r="M115" s="158"/>
      <c r="N115" s="159" t="s">
        <v>43</v>
      </c>
      <c r="O115" s="158"/>
      <c r="P115" s="158"/>
      <c r="Q115" s="158"/>
      <c r="R115" s="158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61" t="s">
        <v>164</v>
      </c>
      <c r="AZ115" s="158"/>
      <c r="BA115" s="158"/>
      <c r="BB115" s="158"/>
      <c r="BC115" s="158"/>
      <c r="BD115" s="158"/>
      <c r="BE115" s="162">
        <f t="shared" si="0"/>
        <v>0</v>
      </c>
      <c r="BF115" s="162">
        <f t="shared" si="1"/>
        <v>0</v>
      </c>
      <c r="BG115" s="162">
        <f t="shared" si="2"/>
        <v>0</v>
      </c>
      <c r="BH115" s="162">
        <f t="shared" si="3"/>
        <v>0</v>
      </c>
      <c r="BI115" s="162">
        <f t="shared" si="4"/>
        <v>0</v>
      </c>
      <c r="BJ115" s="161" t="s">
        <v>90</v>
      </c>
      <c r="BK115" s="158"/>
      <c r="BL115" s="158"/>
      <c r="BM115" s="158"/>
    </row>
    <row r="116" spans="1:65" s="2" customFormat="1">
      <c r="A116" s="245"/>
      <c r="B116" s="27"/>
      <c r="C116" s="242"/>
      <c r="D116" s="242"/>
      <c r="E116" s="242"/>
      <c r="F116" s="242"/>
      <c r="G116" s="242"/>
      <c r="H116" s="242"/>
      <c r="I116" s="242"/>
      <c r="J116" s="242"/>
      <c r="K116" s="242"/>
      <c r="L116" s="39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</row>
    <row r="117" spans="1:65" s="2" customFormat="1" ht="29.25" customHeight="1">
      <c r="A117" s="245"/>
      <c r="B117" s="27"/>
      <c r="C117" s="102" t="s">
        <v>137</v>
      </c>
      <c r="D117" s="103"/>
      <c r="E117" s="103"/>
      <c r="F117" s="103"/>
      <c r="G117" s="103"/>
      <c r="H117" s="103"/>
      <c r="I117" s="103"/>
      <c r="J117" s="229">
        <f>ROUND(J98+J109,2)</f>
        <v>0</v>
      </c>
      <c r="K117" s="103"/>
      <c r="L117" s="39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</row>
    <row r="118" spans="1:65" s="2" customFormat="1" ht="6.95" customHeight="1">
      <c r="A118" s="245"/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39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</row>
    <row r="122" spans="1:65" s="2" customFormat="1" ht="6.95" customHeight="1">
      <c r="A122" s="245"/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39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</row>
    <row r="123" spans="1:65" s="2" customFormat="1" ht="24.95" customHeight="1">
      <c r="A123" s="245"/>
      <c r="B123" s="27"/>
      <c r="C123" s="20" t="s">
        <v>165</v>
      </c>
      <c r="D123" s="242"/>
      <c r="E123" s="242"/>
      <c r="F123" s="242"/>
      <c r="G123" s="242"/>
      <c r="H123" s="242"/>
      <c r="I123" s="242"/>
      <c r="J123" s="242"/>
      <c r="K123" s="242"/>
      <c r="L123" s="39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</row>
    <row r="124" spans="1:65" s="2" customFormat="1" ht="6.95" customHeight="1">
      <c r="A124" s="245"/>
      <c r="B124" s="27"/>
      <c r="C124" s="242"/>
      <c r="D124" s="242"/>
      <c r="E124" s="242"/>
      <c r="F124" s="242"/>
      <c r="G124" s="242"/>
      <c r="H124" s="242"/>
      <c r="I124" s="242"/>
      <c r="J124" s="242"/>
      <c r="K124" s="242"/>
      <c r="L124" s="39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</row>
    <row r="125" spans="1:65" s="2" customFormat="1" ht="12" customHeight="1">
      <c r="A125" s="245"/>
      <c r="B125" s="27"/>
      <c r="C125" s="243" t="s">
        <v>15</v>
      </c>
      <c r="D125" s="242"/>
      <c r="E125" s="242"/>
      <c r="F125" s="242"/>
      <c r="G125" s="242"/>
      <c r="H125" s="242"/>
      <c r="I125" s="242"/>
      <c r="J125" s="242"/>
      <c r="K125" s="242"/>
      <c r="L125" s="39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</row>
    <row r="126" spans="1:65" s="2" customFormat="1" ht="16.5" customHeight="1">
      <c r="A126" s="245"/>
      <c r="B126" s="27"/>
      <c r="C126" s="242"/>
      <c r="D126" s="242"/>
      <c r="E126" s="302" t="str">
        <f>E7</f>
        <v>Park Dunajská - Bratislava ( rev. 1 )</v>
      </c>
      <c r="F126" s="303"/>
      <c r="G126" s="303"/>
      <c r="H126" s="303"/>
      <c r="I126" s="242"/>
      <c r="J126" s="242"/>
      <c r="K126" s="242"/>
      <c r="L126" s="39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</row>
    <row r="127" spans="1:65" s="1" customFormat="1" ht="12" customHeight="1">
      <c r="B127" s="18"/>
      <c r="C127" s="243" t="s">
        <v>139</v>
      </c>
      <c r="D127" s="19"/>
      <c r="E127" s="19"/>
      <c r="F127" s="19"/>
      <c r="G127" s="19"/>
      <c r="H127" s="19"/>
      <c r="I127" s="19"/>
      <c r="J127" s="19"/>
      <c r="K127" s="19"/>
      <c r="L127" s="17"/>
    </row>
    <row r="128" spans="1:65" s="2" customFormat="1" ht="16.5" customHeight="1">
      <c r="A128" s="245"/>
      <c r="B128" s="27"/>
      <c r="C128" s="242"/>
      <c r="D128" s="242"/>
      <c r="E128" s="302" t="s">
        <v>140</v>
      </c>
      <c r="F128" s="301"/>
      <c r="G128" s="301"/>
      <c r="H128" s="301"/>
      <c r="I128" s="242"/>
      <c r="J128" s="242"/>
      <c r="K128" s="242"/>
      <c r="L128" s="39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</row>
    <row r="129" spans="1:65" s="2" customFormat="1" ht="12" customHeight="1">
      <c r="A129" s="245"/>
      <c r="B129" s="27"/>
      <c r="C129" s="243" t="s">
        <v>141</v>
      </c>
      <c r="D129" s="242"/>
      <c r="E129" s="242"/>
      <c r="F129" s="242"/>
      <c r="G129" s="242"/>
      <c r="H129" s="242"/>
      <c r="I129" s="242"/>
      <c r="J129" s="242"/>
      <c r="K129" s="242"/>
      <c r="L129" s="39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</row>
    <row r="130" spans="1:65" s="2" customFormat="1" ht="16.5" customHeight="1">
      <c r="A130" s="245"/>
      <c r="B130" s="27"/>
      <c r="C130" s="242"/>
      <c r="D130" s="242"/>
      <c r="E130" s="279" t="str">
        <f>E11</f>
        <v>SO-06.1 - Zdravotechnika - závlaha - alt. 1</v>
      </c>
      <c r="F130" s="301"/>
      <c r="G130" s="301"/>
      <c r="H130" s="301"/>
      <c r="I130" s="242"/>
      <c r="J130" s="242"/>
      <c r="K130" s="242"/>
      <c r="L130" s="39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</row>
    <row r="131" spans="1:65" s="2" customFormat="1" ht="6.95" customHeight="1">
      <c r="A131" s="245"/>
      <c r="B131" s="27"/>
      <c r="C131" s="242"/>
      <c r="D131" s="242"/>
      <c r="E131" s="242"/>
      <c r="F131" s="242"/>
      <c r="G131" s="242"/>
      <c r="H131" s="242"/>
      <c r="I131" s="242"/>
      <c r="J131" s="242"/>
      <c r="K131" s="242"/>
      <c r="L131" s="39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</row>
    <row r="132" spans="1:65" s="2" customFormat="1" ht="12" customHeight="1">
      <c r="A132" s="245"/>
      <c r="B132" s="27"/>
      <c r="C132" s="243" t="s">
        <v>19</v>
      </c>
      <c r="D132" s="242"/>
      <c r="E132" s="242"/>
      <c r="F132" s="237" t="str">
        <f>F14</f>
        <v>k. ú. Staré Mesto, 8667/2</v>
      </c>
      <c r="G132" s="242"/>
      <c r="H132" s="242"/>
      <c r="I132" s="243" t="s">
        <v>21</v>
      </c>
      <c r="J132" s="235" t="str">
        <f>IF(J14="","",J14)</f>
        <v>8. 11. 2020</v>
      </c>
      <c r="K132" s="242"/>
      <c r="L132" s="39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  <c r="AE132" s="245"/>
    </row>
    <row r="133" spans="1:65" s="2" customFormat="1" ht="6.95" customHeight="1">
      <c r="A133" s="245"/>
      <c r="B133" s="27"/>
      <c r="C133" s="242"/>
      <c r="D133" s="242"/>
      <c r="E133" s="242"/>
      <c r="F133" s="242"/>
      <c r="G133" s="242"/>
      <c r="H133" s="242"/>
      <c r="I133" s="242"/>
      <c r="J133" s="242"/>
      <c r="K133" s="242"/>
      <c r="L133" s="39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</row>
    <row r="134" spans="1:65" s="2" customFormat="1" ht="40.15" customHeight="1">
      <c r="A134" s="245"/>
      <c r="B134" s="27"/>
      <c r="C134" s="243" t="s">
        <v>23</v>
      </c>
      <c r="D134" s="242"/>
      <c r="E134" s="242"/>
      <c r="F134" s="237" t="str">
        <f>E17</f>
        <v>Hlavné mesto Slovenskej republiky Bratislava</v>
      </c>
      <c r="G134" s="242"/>
      <c r="H134" s="242"/>
      <c r="I134" s="243" t="s">
        <v>29</v>
      </c>
      <c r="J134" s="239" t="str">
        <f>E23</f>
        <v>Guldan Architects - Ing. Eugen Guldan, PhD.</v>
      </c>
      <c r="K134" s="242"/>
      <c r="L134" s="39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</row>
    <row r="135" spans="1:65" s="2" customFormat="1" ht="15.2" customHeight="1">
      <c r="A135" s="245"/>
      <c r="B135" s="27"/>
      <c r="C135" s="243" t="s">
        <v>27</v>
      </c>
      <c r="D135" s="242"/>
      <c r="E135" s="242"/>
      <c r="F135" s="237" t="str">
        <f>IF(E20="","",E20)</f>
        <v>Vyplň údaj</v>
      </c>
      <c r="G135" s="242"/>
      <c r="H135" s="242"/>
      <c r="I135" s="243" t="s">
        <v>32</v>
      </c>
      <c r="J135" s="239" t="str">
        <f>E26</f>
        <v>Ing. Hornok</v>
      </c>
      <c r="K135" s="242"/>
      <c r="L135" s="39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</row>
    <row r="136" spans="1:65" s="2" customFormat="1" ht="10.35" customHeight="1">
      <c r="A136" s="245"/>
      <c r="B136" s="27"/>
      <c r="C136" s="242"/>
      <c r="D136" s="242"/>
      <c r="E136" s="242"/>
      <c r="F136" s="242"/>
      <c r="G136" s="242"/>
      <c r="H136" s="242"/>
      <c r="I136" s="242"/>
      <c r="J136" s="242"/>
      <c r="K136" s="242"/>
      <c r="L136" s="39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</row>
    <row r="137" spans="1:65" s="11" customFormat="1" ht="29.25" customHeight="1">
      <c r="A137" s="163"/>
      <c r="B137" s="164"/>
      <c r="C137" s="165" t="s">
        <v>166</v>
      </c>
      <c r="D137" s="166" t="s">
        <v>62</v>
      </c>
      <c r="E137" s="166" t="s">
        <v>58</v>
      </c>
      <c r="F137" s="166" t="s">
        <v>59</v>
      </c>
      <c r="G137" s="166" t="s">
        <v>167</v>
      </c>
      <c r="H137" s="166" t="s">
        <v>168</v>
      </c>
      <c r="I137" s="166" t="s">
        <v>169</v>
      </c>
      <c r="J137" s="167" t="s">
        <v>146</v>
      </c>
      <c r="K137" s="168" t="s">
        <v>170</v>
      </c>
      <c r="L137" s="169"/>
      <c r="M137" s="60" t="s">
        <v>1</v>
      </c>
      <c r="N137" s="61" t="s">
        <v>41</v>
      </c>
      <c r="O137" s="61" t="s">
        <v>171</v>
      </c>
      <c r="P137" s="61" t="s">
        <v>172</v>
      </c>
      <c r="Q137" s="61" t="s">
        <v>173</v>
      </c>
      <c r="R137" s="61" t="s">
        <v>174</v>
      </c>
      <c r="S137" s="61" t="s">
        <v>175</v>
      </c>
      <c r="T137" s="62" t="s">
        <v>176</v>
      </c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</row>
    <row r="138" spans="1:65" s="2" customFormat="1" ht="22.9" customHeight="1">
      <c r="A138" s="245"/>
      <c r="B138" s="27"/>
      <c r="C138" s="67" t="s">
        <v>143</v>
      </c>
      <c r="D138" s="242"/>
      <c r="E138" s="242"/>
      <c r="F138" s="242"/>
      <c r="G138" s="242"/>
      <c r="H138" s="242"/>
      <c r="I138" s="242"/>
      <c r="J138" s="170">
        <f>BK138</f>
        <v>0</v>
      </c>
      <c r="K138" s="242"/>
      <c r="L138" s="28"/>
      <c r="M138" s="63"/>
      <c r="N138" s="171"/>
      <c r="O138" s="64"/>
      <c r="P138" s="172">
        <f>P139+P175</f>
        <v>0</v>
      </c>
      <c r="Q138" s="64"/>
      <c r="R138" s="172">
        <f>R139+R175</f>
        <v>0</v>
      </c>
      <c r="S138" s="64"/>
      <c r="T138" s="173">
        <f>T139+T175</f>
        <v>0</v>
      </c>
      <c r="U138" s="245"/>
      <c r="V138" s="245"/>
      <c r="W138" s="245"/>
      <c r="X138" s="245"/>
      <c r="Y138" s="245"/>
      <c r="Z138" s="245"/>
      <c r="AA138" s="245"/>
      <c r="AB138" s="245"/>
      <c r="AC138" s="245"/>
      <c r="AD138" s="245"/>
      <c r="AE138" s="245"/>
      <c r="AT138" s="14" t="s">
        <v>76</v>
      </c>
      <c r="AU138" s="14" t="s">
        <v>148</v>
      </c>
      <c r="BK138" s="174">
        <f>BK139+BK175</f>
        <v>0</v>
      </c>
    </row>
    <row r="139" spans="1:65" s="12" customFormat="1" ht="25.9" customHeight="1">
      <c r="B139" s="175"/>
      <c r="C139" s="176"/>
      <c r="D139" s="177" t="s">
        <v>76</v>
      </c>
      <c r="E139" s="178" t="s">
        <v>177</v>
      </c>
      <c r="F139" s="178" t="s">
        <v>177</v>
      </c>
      <c r="G139" s="176"/>
      <c r="H139" s="176"/>
      <c r="I139" s="179"/>
      <c r="J139" s="154">
        <f>BK139</f>
        <v>0</v>
      </c>
      <c r="K139" s="176"/>
      <c r="L139" s="180"/>
      <c r="M139" s="181"/>
      <c r="N139" s="182"/>
      <c r="O139" s="182"/>
      <c r="P139" s="183">
        <f>P140+P151+P154+P159+P164+P167</f>
        <v>0</v>
      </c>
      <c r="Q139" s="182"/>
      <c r="R139" s="183">
        <f>R140+R151+R154+R159+R164+R167</f>
        <v>0</v>
      </c>
      <c r="S139" s="182"/>
      <c r="T139" s="184">
        <f>T140+T151+T154+T159+T164+T167</f>
        <v>0</v>
      </c>
      <c r="AR139" s="185" t="s">
        <v>84</v>
      </c>
      <c r="AT139" s="186" t="s">
        <v>76</v>
      </c>
      <c r="AU139" s="186" t="s">
        <v>77</v>
      </c>
      <c r="AY139" s="185" t="s">
        <v>179</v>
      </c>
      <c r="BK139" s="187">
        <f>BK140+BK151+BK154+BK159+BK164+BK167</f>
        <v>0</v>
      </c>
    </row>
    <row r="140" spans="1:65" s="12" customFormat="1" ht="22.9" customHeight="1">
      <c r="B140" s="175"/>
      <c r="C140" s="176"/>
      <c r="D140" s="177" t="s">
        <v>76</v>
      </c>
      <c r="E140" s="188" t="s">
        <v>674</v>
      </c>
      <c r="F140" s="188" t="s">
        <v>675</v>
      </c>
      <c r="G140" s="176"/>
      <c r="H140" s="176"/>
      <c r="I140" s="179"/>
      <c r="J140" s="189">
        <f>BK140</f>
        <v>0</v>
      </c>
      <c r="K140" s="176"/>
      <c r="L140" s="180"/>
      <c r="M140" s="181"/>
      <c r="N140" s="182"/>
      <c r="O140" s="182"/>
      <c r="P140" s="183">
        <f>SUM(P141:P150)</f>
        <v>0</v>
      </c>
      <c r="Q140" s="182"/>
      <c r="R140" s="183">
        <f>SUM(R141:R150)</f>
        <v>0</v>
      </c>
      <c r="S140" s="182"/>
      <c r="T140" s="184">
        <f>SUM(T141:T150)</f>
        <v>0</v>
      </c>
      <c r="AR140" s="185" t="s">
        <v>84</v>
      </c>
      <c r="AT140" s="186" t="s">
        <v>76</v>
      </c>
      <c r="AU140" s="186" t="s">
        <v>84</v>
      </c>
      <c r="AY140" s="185" t="s">
        <v>179</v>
      </c>
      <c r="BK140" s="187">
        <f>SUM(BK141:BK150)</f>
        <v>0</v>
      </c>
    </row>
    <row r="141" spans="1:65" s="2" customFormat="1" ht="14.45" customHeight="1">
      <c r="A141" s="245"/>
      <c r="B141" s="27"/>
      <c r="C141" s="190" t="s">
        <v>84</v>
      </c>
      <c r="D141" s="190" t="s">
        <v>182</v>
      </c>
      <c r="E141" s="191" t="s">
        <v>676</v>
      </c>
      <c r="F141" s="192" t="s">
        <v>677</v>
      </c>
      <c r="G141" s="193" t="s">
        <v>678</v>
      </c>
      <c r="H141" s="194">
        <v>211.72800000000001</v>
      </c>
      <c r="I141" s="195"/>
      <c r="J141" s="196">
        <f t="shared" ref="J141:J150" si="5">ROUND(I141*H141,2)</f>
        <v>0</v>
      </c>
      <c r="K141" s="197"/>
      <c r="L141" s="28"/>
      <c r="M141" s="198" t="s">
        <v>1</v>
      </c>
      <c r="N141" s="199" t="s">
        <v>43</v>
      </c>
      <c r="O141" s="56"/>
      <c r="P141" s="200">
        <f t="shared" ref="P141:P150" si="6">O141*H141</f>
        <v>0</v>
      </c>
      <c r="Q141" s="200">
        <v>0</v>
      </c>
      <c r="R141" s="200">
        <f t="shared" ref="R141:R150" si="7">Q141*H141</f>
        <v>0</v>
      </c>
      <c r="S141" s="200">
        <v>0</v>
      </c>
      <c r="T141" s="201">
        <f t="shared" ref="T141:T150" si="8">S141*H141</f>
        <v>0</v>
      </c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R141" s="202" t="s">
        <v>186</v>
      </c>
      <c r="AT141" s="202" t="s">
        <v>182</v>
      </c>
      <c r="AU141" s="202" t="s">
        <v>90</v>
      </c>
      <c r="AY141" s="14" t="s">
        <v>179</v>
      </c>
      <c r="BE141" s="99">
        <f t="shared" ref="BE141:BE150" si="9">IF(N141="základná",J141,0)</f>
        <v>0</v>
      </c>
      <c r="BF141" s="99">
        <f t="shared" ref="BF141:BF150" si="10">IF(N141="znížená",J141,0)</f>
        <v>0</v>
      </c>
      <c r="BG141" s="99">
        <f t="shared" ref="BG141:BG150" si="11">IF(N141="zákl. prenesená",J141,0)</f>
        <v>0</v>
      </c>
      <c r="BH141" s="99">
        <f t="shared" ref="BH141:BH150" si="12">IF(N141="zníž. prenesená",J141,0)</f>
        <v>0</v>
      </c>
      <c r="BI141" s="99">
        <f t="shared" ref="BI141:BI150" si="13">IF(N141="nulová",J141,0)</f>
        <v>0</v>
      </c>
      <c r="BJ141" s="14" t="s">
        <v>90</v>
      </c>
      <c r="BK141" s="99">
        <f t="shared" ref="BK141:BK150" si="14">ROUND(I141*H141,2)</f>
        <v>0</v>
      </c>
      <c r="BL141" s="14" t="s">
        <v>186</v>
      </c>
      <c r="BM141" s="202" t="s">
        <v>679</v>
      </c>
    </row>
    <row r="142" spans="1:65" s="2" customFormat="1" ht="14.45" customHeight="1">
      <c r="A142" s="245"/>
      <c r="B142" s="27"/>
      <c r="C142" s="190" t="s">
        <v>77</v>
      </c>
      <c r="D142" s="190" t="s">
        <v>182</v>
      </c>
      <c r="E142" s="191" t="s">
        <v>680</v>
      </c>
      <c r="F142" s="192" t="s">
        <v>681</v>
      </c>
      <c r="G142" s="193" t="s">
        <v>204</v>
      </c>
      <c r="H142" s="194">
        <v>28</v>
      </c>
      <c r="I142" s="195"/>
      <c r="J142" s="196">
        <f t="shared" si="5"/>
        <v>0</v>
      </c>
      <c r="K142" s="197"/>
      <c r="L142" s="28"/>
      <c r="M142" s="198" t="s">
        <v>1</v>
      </c>
      <c r="N142" s="199" t="s">
        <v>43</v>
      </c>
      <c r="O142" s="56"/>
      <c r="P142" s="200">
        <f t="shared" si="6"/>
        <v>0</v>
      </c>
      <c r="Q142" s="200">
        <v>0</v>
      </c>
      <c r="R142" s="200">
        <f t="shared" si="7"/>
        <v>0</v>
      </c>
      <c r="S142" s="200">
        <v>0</v>
      </c>
      <c r="T142" s="201">
        <f t="shared" si="8"/>
        <v>0</v>
      </c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R142" s="202" t="s">
        <v>186</v>
      </c>
      <c r="AT142" s="202" t="s">
        <v>182</v>
      </c>
      <c r="AU142" s="202" t="s">
        <v>90</v>
      </c>
      <c r="AY142" s="14" t="s">
        <v>179</v>
      </c>
      <c r="BE142" s="99">
        <f t="shared" si="9"/>
        <v>0</v>
      </c>
      <c r="BF142" s="99">
        <f t="shared" si="10"/>
        <v>0</v>
      </c>
      <c r="BG142" s="99">
        <f t="shared" si="11"/>
        <v>0</v>
      </c>
      <c r="BH142" s="99">
        <f t="shared" si="12"/>
        <v>0</v>
      </c>
      <c r="BI142" s="99">
        <f t="shared" si="13"/>
        <v>0</v>
      </c>
      <c r="BJ142" s="14" t="s">
        <v>90</v>
      </c>
      <c r="BK142" s="99">
        <f t="shared" si="14"/>
        <v>0</v>
      </c>
      <c r="BL142" s="14" t="s">
        <v>186</v>
      </c>
      <c r="BM142" s="202" t="s">
        <v>90</v>
      </c>
    </row>
    <row r="143" spans="1:65" s="2" customFormat="1" ht="14.45" customHeight="1">
      <c r="A143" s="245"/>
      <c r="B143" s="27"/>
      <c r="C143" s="190" t="s">
        <v>77</v>
      </c>
      <c r="D143" s="190" t="s">
        <v>182</v>
      </c>
      <c r="E143" s="191" t="s">
        <v>682</v>
      </c>
      <c r="F143" s="192" t="s">
        <v>683</v>
      </c>
      <c r="G143" s="193" t="s">
        <v>678</v>
      </c>
      <c r="H143" s="194">
        <v>211.72800000000001</v>
      </c>
      <c r="I143" s="195"/>
      <c r="J143" s="196">
        <f t="shared" si="5"/>
        <v>0</v>
      </c>
      <c r="K143" s="197"/>
      <c r="L143" s="28"/>
      <c r="M143" s="198" t="s">
        <v>1</v>
      </c>
      <c r="N143" s="199" t="s">
        <v>43</v>
      </c>
      <c r="O143" s="56"/>
      <c r="P143" s="200">
        <f t="shared" si="6"/>
        <v>0</v>
      </c>
      <c r="Q143" s="200">
        <v>0</v>
      </c>
      <c r="R143" s="200">
        <f t="shared" si="7"/>
        <v>0</v>
      </c>
      <c r="S143" s="200">
        <v>0</v>
      </c>
      <c r="T143" s="201">
        <f t="shared" si="8"/>
        <v>0</v>
      </c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R143" s="202" t="s">
        <v>186</v>
      </c>
      <c r="AT143" s="202" t="s">
        <v>182</v>
      </c>
      <c r="AU143" s="202" t="s">
        <v>90</v>
      </c>
      <c r="AY143" s="14" t="s">
        <v>179</v>
      </c>
      <c r="BE143" s="99">
        <f t="shared" si="9"/>
        <v>0</v>
      </c>
      <c r="BF143" s="99">
        <f t="shared" si="10"/>
        <v>0</v>
      </c>
      <c r="BG143" s="99">
        <f t="shared" si="11"/>
        <v>0</v>
      </c>
      <c r="BH143" s="99">
        <f t="shared" si="12"/>
        <v>0</v>
      </c>
      <c r="BI143" s="99">
        <f t="shared" si="13"/>
        <v>0</v>
      </c>
      <c r="BJ143" s="14" t="s">
        <v>90</v>
      </c>
      <c r="BK143" s="99">
        <f t="shared" si="14"/>
        <v>0</v>
      </c>
      <c r="BL143" s="14" t="s">
        <v>186</v>
      </c>
      <c r="BM143" s="202" t="s">
        <v>584</v>
      </c>
    </row>
    <row r="144" spans="1:65" s="2" customFormat="1" ht="14.45" customHeight="1">
      <c r="A144" s="245"/>
      <c r="B144" s="27"/>
      <c r="C144" s="190" t="s">
        <v>90</v>
      </c>
      <c r="D144" s="190" t="s">
        <v>182</v>
      </c>
      <c r="E144" s="191" t="s">
        <v>684</v>
      </c>
      <c r="F144" s="192" t="s">
        <v>685</v>
      </c>
      <c r="G144" s="193" t="s">
        <v>678</v>
      </c>
      <c r="H144" s="194">
        <v>381.36</v>
      </c>
      <c r="I144" s="195"/>
      <c r="J144" s="196">
        <f t="shared" si="5"/>
        <v>0</v>
      </c>
      <c r="K144" s="197"/>
      <c r="L144" s="28"/>
      <c r="M144" s="198" t="s">
        <v>1</v>
      </c>
      <c r="N144" s="199" t="s">
        <v>43</v>
      </c>
      <c r="O144" s="56"/>
      <c r="P144" s="200">
        <f t="shared" si="6"/>
        <v>0</v>
      </c>
      <c r="Q144" s="200">
        <v>0</v>
      </c>
      <c r="R144" s="200">
        <f t="shared" si="7"/>
        <v>0</v>
      </c>
      <c r="S144" s="200">
        <v>0</v>
      </c>
      <c r="T144" s="201">
        <f t="shared" si="8"/>
        <v>0</v>
      </c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R144" s="202" t="s">
        <v>186</v>
      </c>
      <c r="AT144" s="202" t="s">
        <v>182</v>
      </c>
      <c r="AU144" s="202" t="s">
        <v>90</v>
      </c>
      <c r="AY144" s="14" t="s">
        <v>179</v>
      </c>
      <c r="BE144" s="99">
        <f t="shared" si="9"/>
        <v>0</v>
      </c>
      <c r="BF144" s="99">
        <f t="shared" si="10"/>
        <v>0</v>
      </c>
      <c r="BG144" s="99">
        <f t="shared" si="11"/>
        <v>0</v>
      </c>
      <c r="BH144" s="99">
        <f t="shared" si="12"/>
        <v>0</v>
      </c>
      <c r="BI144" s="99">
        <f t="shared" si="13"/>
        <v>0</v>
      </c>
      <c r="BJ144" s="14" t="s">
        <v>90</v>
      </c>
      <c r="BK144" s="99">
        <f t="shared" si="14"/>
        <v>0</v>
      </c>
      <c r="BL144" s="14" t="s">
        <v>186</v>
      </c>
      <c r="BM144" s="202" t="s">
        <v>686</v>
      </c>
    </row>
    <row r="145" spans="1:65" s="2" customFormat="1" ht="14.45" customHeight="1">
      <c r="A145" s="245"/>
      <c r="B145" s="27"/>
      <c r="C145" s="190" t="s">
        <v>77</v>
      </c>
      <c r="D145" s="190" t="s">
        <v>182</v>
      </c>
      <c r="E145" s="191" t="s">
        <v>687</v>
      </c>
      <c r="F145" s="192" t="s">
        <v>688</v>
      </c>
      <c r="G145" s="193" t="s">
        <v>204</v>
      </c>
      <c r="H145" s="194">
        <v>93</v>
      </c>
      <c r="I145" s="195"/>
      <c r="J145" s="196">
        <f t="shared" si="5"/>
        <v>0</v>
      </c>
      <c r="K145" s="197"/>
      <c r="L145" s="28"/>
      <c r="M145" s="198" t="s">
        <v>1</v>
      </c>
      <c r="N145" s="199" t="s">
        <v>43</v>
      </c>
      <c r="O145" s="56"/>
      <c r="P145" s="200">
        <f t="shared" si="6"/>
        <v>0</v>
      </c>
      <c r="Q145" s="200">
        <v>0</v>
      </c>
      <c r="R145" s="200">
        <f t="shared" si="7"/>
        <v>0</v>
      </c>
      <c r="S145" s="200">
        <v>0</v>
      </c>
      <c r="T145" s="201">
        <f t="shared" si="8"/>
        <v>0</v>
      </c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R145" s="202" t="s">
        <v>186</v>
      </c>
      <c r="AT145" s="202" t="s">
        <v>182</v>
      </c>
      <c r="AU145" s="202" t="s">
        <v>90</v>
      </c>
      <c r="AY145" s="14" t="s">
        <v>179</v>
      </c>
      <c r="BE145" s="99">
        <f t="shared" si="9"/>
        <v>0</v>
      </c>
      <c r="BF145" s="99">
        <f t="shared" si="10"/>
        <v>0</v>
      </c>
      <c r="BG145" s="99">
        <f t="shared" si="11"/>
        <v>0</v>
      </c>
      <c r="BH145" s="99">
        <f t="shared" si="12"/>
        <v>0</v>
      </c>
      <c r="BI145" s="99">
        <f t="shared" si="13"/>
        <v>0</v>
      </c>
      <c r="BJ145" s="14" t="s">
        <v>90</v>
      </c>
      <c r="BK145" s="99">
        <f t="shared" si="14"/>
        <v>0</v>
      </c>
      <c r="BL145" s="14" t="s">
        <v>186</v>
      </c>
      <c r="BM145" s="202" t="s">
        <v>211</v>
      </c>
    </row>
    <row r="146" spans="1:65" s="2" customFormat="1" ht="14.45" customHeight="1">
      <c r="A146" s="245"/>
      <c r="B146" s="27"/>
      <c r="C146" s="190" t="s">
        <v>77</v>
      </c>
      <c r="D146" s="190" t="s">
        <v>182</v>
      </c>
      <c r="E146" s="191" t="s">
        <v>689</v>
      </c>
      <c r="F146" s="192" t="s">
        <v>690</v>
      </c>
      <c r="G146" s="193" t="s">
        <v>678</v>
      </c>
      <c r="H146" s="194">
        <v>381.36</v>
      </c>
      <c r="I146" s="195"/>
      <c r="J146" s="196">
        <f t="shared" si="5"/>
        <v>0</v>
      </c>
      <c r="K146" s="197"/>
      <c r="L146" s="28"/>
      <c r="M146" s="198" t="s">
        <v>1</v>
      </c>
      <c r="N146" s="199" t="s">
        <v>43</v>
      </c>
      <c r="O146" s="56"/>
      <c r="P146" s="200">
        <f t="shared" si="6"/>
        <v>0</v>
      </c>
      <c r="Q146" s="200">
        <v>0</v>
      </c>
      <c r="R146" s="200">
        <f t="shared" si="7"/>
        <v>0</v>
      </c>
      <c r="S146" s="200">
        <v>0</v>
      </c>
      <c r="T146" s="201">
        <f t="shared" si="8"/>
        <v>0</v>
      </c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R146" s="202" t="s">
        <v>186</v>
      </c>
      <c r="AT146" s="202" t="s">
        <v>182</v>
      </c>
      <c r="AU146" s="202" t="s">
        <v>90</v>
      </c>
      <c r="AY146" s="14" t="s">
        <v>179</v>
      </c>
      <c r="BE146" s="99">
        <f t="shared" si="9"/>
        <v>0</v>
      </c>
      <c r="BF146" s="99">
        <f t="shared" si="10"/>
        <v>0</v>
      </c>
      <c r="BG146" s="99">
        <f t="shared" si="11"/>
        <v>0</v>
      </c>
      <c r="BH146" s="99">
        <f t="shared" si="12"/>
        <v>0</v>
      </c>
      <c r="BI146" s="99">
        <f t="shared" si="13"/>
        <v>0</v>
      </c>
      <c r="BJ146" s="14" t="s">
        <v>90</v>
      </c>
      <c r="BK146" s="99">
        <f t="shared" si="14"/>
        <v>0</v>
      </c>
      <c r="BL146" s="14" t="s">
        <v>186</v>
      </c>
      <c r="BM146" s="202" t="s">
        <v>201</v>
      </c>
    </row>
    <row r="147" spans="1:65" s="2" customFormat="1" ht="14.45" customHeight="1">
      <c r="A147" s="245"/>
      <c r="B147" s="27"/>
      <c r="C147" s="190" t="s">
        <v>536</v>
      </c>
      <c r="D147" s="190" t="s">
        <v>182</v>
      </c>
      <c r="E147" s="191" t="s">
        <v>691</v>
      </c>
      <c r="F147" s="192" t="s">
        <v>692</v>
      </c>
      <c r="G147" s="193" t="s">
        <v>678</v>
      </c>
      <c r="H147" s="194">
        <v>145.43</v>
      </c>
      <c r="I147" s="195"/>
      <c r="J147" s="196">
        <f t="shared" si="5"/>
        <v>0</v>
      </c>
      <c r="K147" s="197"/>
      <c r="L147" s="28"/>
      <c r="M147" s="198" t="s">
        <v>1</v>
      </c>
      <c r="N147" s="199" t="s">
        <v>43</v>
      </c>
      <c r="O147" s="56"/>
      <c r="P147" s="200">
        <f t="shared" si="6"/>
        <v>0</v>
      </c>
      <c r="Q147" s="200">
        <v>0</v>
      </c>
      <c r="R147" s="200">
        <f t="shared" si="7"/>
        <v>0</v>
      </c>
      <c r="S147" s="200">
        <v>0</v>
      </c>
      <c r="T147" s="201">
        <f t="shared" si="8"/>
        <v>0</v>
      </c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R147" s="202" t="s">
        <v>186</v>
      </c>
      <c r="AT147" s="202" t="s">
        <v>182</v>
      </c>
      <c r="AU147" s="202" t="s">
        <v>90</v>
      </c>
      <c r="AY147" s="14" t="s">
        <v>179</v>
      </c>
      <c r="BE147" s="99">
        <f t="shared" si="9"/>
        <v>0</v>
      </c>
      <c r="BF147" s="99">
        <f t="shared" si="10"/>
        <v>0</v>
      </c>
      <c r="BG147" s="99">
        <f t="shared" si="11"/>
        <v>0</v>
      </c>
      <c r="BH147" s="99">
        <f t="shared" si="12"/>
        <v>0</v>
      </c>
      <c r="BI147" s="99">
        <f t="shared" si="13"/>
        <v>0</v>
      </c>
      <c r="BJ147" s="14" t="s">
        <v>90</v>
      </c>
      <c r="BK147" s="99">
        <f t="shared" si="14"/>
        <v>0</v>
      </c>
      <c r="BL147" s="14" t="s">
        <v>186</v>
      </c>
      <c r="BM147" s="202" t="s">
        <v>693</v>
      </c>
    </row>
    <row r="148" spans="1:65" s="2" customFormat="1" ht="14.45" customHeight="1">
      <c r="A148" s="245"/>
      <c r="B148" s="27"/>
      <c r="C148" s="190" t="s">
        <v>77</v>
      </c>
      <c r="D148" s="190" t="s">
        <v>182</v>
      </c>
      <c r="E148" s="191" t="s">
        <v>694</v>
      </c>
      <c r="F148" s="192" t="s">
        <v>688</v>
      </c>
      <c r="G148" s="193" t="s">
        <v>204</v>
      </c>
      <c r="H148" s="194">
        <v>30</v>
      </c>
      <c r="I148" s="195"/>
      <c r="J148" s="196">
        <f t="shared" si="5"/>
        <v>0</v>
      </c>
      <c r="K148" s="197"/>
      <c r="L148" s="28"/>
      <c r="M148" s="198" t="s">
        <v>1</v>
      </c>
      <c r="N148" s="199" t="s">
        <v>43</v>
      </c>
      <c r="O148" s="56"/>
      <c r="P148" s="200">
        <f t="shared" si="6"/>
        <v>0</v>
      </c>
      <c r="Q148" s="200">
        <v>0</v>
      </c>
      <c r="R148" s="200">
        <f t="shared" si="7"/>
        <v>0</v>
      </c>
      <c r="S148" s="200">
        <v>0</v>
      </c>
      <c r="T148" s="201">
        <f t="shared" si="8"/>
        <v>0</v>
      </c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R148" s="202" t="s">
        <v>186</v>
      </c>
      <c r="AT148" s="202" t="s">
        <v>182</v>
      </c>
      <c r="AU148" s="202" t="s">
        <v>90</v>
      </c>
      <c r="AY148" s="14" t="s">
        <v>179</v>
      </c>
      <c r="BE148" s="99">
        <f t="shared" si="9"/>
        <v>0</v>
      </c>
      <c r="BF148" s="99">
        <f t="shared" si="10"/>
        <v>0</v>
      </c>
      <c r="BG148" s="99">
        <f t="shared" si="11"/>
        <v>0</v>
      </c>
      <c r="BH148" s="99">
        <f t="shared" si="12"/>
        <v>0</v>
      </c>
      <c r="BI148" s="99">
        <f t="shared" si="13"/>
        <v>0</v>
      </c>
      <c r="BJ148" s="14" t="s">
        <v>90</v>
      </c>
      <c r="BK148" s="99">
        <f t="shared" si="14"/>
        <v>0</v>
      </c>
      <c r="BL148" s="14" t="s">
        <v>186</v>
      </c>
      <c r="BM148" s="202" t="s">
        <v>224</v>
      </c>
    </row>
    <row r="149" spans="1:65" s="2" customFormat="1" ht="14.45" customHeight="1">
      <c r="A149" s="245"/>
      <c r="B149" s="27"/>
      <c r="C149" s="190" t="s">
        <v>77</v>
      </c>
      <c r="D149" s="190" t="s">
        <v>182</v>
      </c>
      <c r="E149" s="191" t="s">
        <v>695</v>
      </c>
      <c r="F149" s="192" t="s">
        <v>696</v>
      </c>
      <c r="G149" s="193" t="s">
        <v>678</v>
      </c>
      <c r="H149" s="194">
        <v>983.7</v>
      </c>
      <c r="I149" s="195"/>
      <c r="J149" s="196">
        <f t="shared" si="5"/>
        <v>0</v>
      </c>
      <c r="K149" s="197"/>
      <c r="L149" s="28"/>
      <c r="M149" s="198" t="s">
        <v>1</v>
      </c>
      <c r="N149" s="199" t="s">
        <v>43</v>
      </c>
      <c r="O149" s="56"/>
      <c r="P149" s="200">
        <f t="shared" si="6"/>
        <v>0</v>
      </c>
      <c r="Q149" s="200">
        <v>0</v>
      </c>
      <c r="R149" s="200">
        <f t="shared" si="7"/>
        <v>0</v>
      </c>
      <c r="S149" s="200">
        <v>0</v>
      </c>
      <c r="T149" s="201">
        <f t="shared" si="8"/>
        <v>0</v>
      </c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R149" s="202" t="s">
        <v>186</v>
      </c>
      <c r="AT149" s="202" t="s">
        <v>182</v>
      </c>
      <c r="AU149" s="202" t="s">
        <v>90</v>
      </c>
      <c r="AY149" s="14" t="s">
        <v>179</v>
      </c>
      <c r="BE149" s="99">
        <f t="shared" si="9"/>
        <v>0</v>
      </c>
      <c r="BF149" s="99">
        <f t="shared" si="10"/>
        <v>0</v>
      </c>
      <c r="BG149" s="99">
        <f t="shared" si="11"/>
        <v>0</v>
      </c>
      <c r="BH149" s="99">
        <f t="shared" si="12"/>
        <v>0</v>
      </c>
      <c r="BI149" s="99">
        <f t="shared" si="13"/>
        <v>0</v>
      </c>
      <c r="BJ149" s="14" t="s">
        <v>90</v>
      </c>
      <c r="BK149" s="99">
        <f t="shared" si="14"/>
        <v>0</v>
      </c>
      <c r="BL149" s="14" t="s">
        <v>186</v>
      </c>
      <c r="BM149" s="202" t="s">
        <v>232</v>
      </c>
    </row>
    <row r="150" spans="1:65" s="2" customFormat="1" ht="14.45" customHeight="1">
      <c r="A150" s="245"/>
      <c r="B150" s="27"/>
      <c r="C150" s="190" t="s">
        <v>77</v>
      </c>
      <c r="D150" s="190" t="s">
        <v>182</v>
      </c>
      <c r="E150" s="191" t="s">
        <v>697</v>
      </c>
      <c r="F150" s="192" t="s">
        <v>698</v>
      </c>
      <c r="G150" s="193" t="s">
        <v>678</v>
      </c>
      <c r="H150" s="194">
        <v>1129.1300000000001</v>
      </c>
      <c r="I150" s="195"/>
      <c r="J150" s="196">
        <f t="shared" si="5"/>
        <v>0</v>
      </c>
      <c r="K150" s="197"/>
      <c r="L150" s="28"/>
      <c r="M150" s="198" t="s">
        <v>1</v>
      </c>
      <c r="N150" s="199" t="s">
        <v>43</v>
      </c>
      <c r="O150" s="56"/>
      <c r="P150" s="200">
        <f t="shared" si="6"/>
        <v>0</v>
      </c>
      <c r="Q150" s="200">
        <v>0</v>
      </c>
      <c r="R150" s="200">
        <f t="shared" si="7"/>
        <v>0</v>
      </c>
      <c r="S150" s="200">
        <v>0</v>
      </c>
      <c r="T150" s="201">
        <f t="shared" si="8"/>
        <v>0</v>
      </c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R150" s="202" t="s">
        <v>186</v>
      </c>
      <c r="AT150" s="202" t="s">
        <v>182</v>
      </c>
      <c r="AU150" s="202" t="s">
        <v>90</v>
      </c>
      <c r="AY150" s="14" t="s">
        <v>179</v>
      </c>
      <c r="BE150" s="99">
        <f t="shared" si="9"/>
        <v>0</v>
      </c>
      <c r="BF150" s="99">
        <f t="shared" si="10"/>
        <v>0</v>
      </c>
      <c r="BG150" s="99">
        <f t="shared" si="11"/>
        <v>0</v>
      </c>
      <c r="BH150" s="99">
        <f t="shared" si="12"/>
        <v>0</v>
      </c>
      <c r="BI150" s="99">
        <f t="shared" si="13"/>
        <v>0</v>
      </c>
      <c r="BJ150" s="14" t="s">
        <v>90</v>
      </c>
      <c r="BK150" s="99">
        <f t="shared" si="14"/>
        <v>0</v>
      </c>
      <c r="BL150" s="14" t="s">
        <v>186</v>
      </c>
      <c r="BM150" s="202" t="s">
        <v>597</v>
      </c>
    </row>
    <row r="151" spans="1:65" s="12" customFormat="1" ht="22.9" customHeight="1">
      <c r="B151" s="175"/>
      <c r="C151" s="176"/>
      <c r="D151" s="177" t="s">
        <v>76</v>
      </c>
      <c r="E151" s="188" t="s">
        <v>699</v>
      </c>
      <c r="F151" s="188" t="s">
        <v>700</v>
      </c>
      <c r="G151" s="176"/>
      <c r="H151" s="176"/>
      <c r="I151" s="179"/>
      <c r="J151" s="189">
        <f>BK151</f>
        <v>0</v>
      </c>
      <c r="K151" s="176"/>
      <c r="L151" s="180"/>
      <c r="M151" s="181"/>
      <c r="N151" s="182"/>
      <c r="O151" s="182"/>
      <c r="P151" s="183">
        <f>SUM(P152:P153)</f>
        <v>0</v>
      </c>
      <c r="Q151" s="182"/>
      <c r="R151" s="183">
        <f>SUM(R152:R153)</f>
        <v>0</v>
      </c>
      <c r="S151" s="182"/>
      <c r="T151" s="184">
        <f>SUM(T152:T153)</f>
        <v>0</v>
      </c>
      <c r="AR151" s="185" t="s">
        <v>84</v>
      </c>
      <c r="AT151" s="186" t="s">
        <v>76</v>
      </c>
      <c r="AU151" s="186" t="s">
        <v>84</v>
      </c>
      <c r="AY151" s="185" t="s">
        <v>179</v>
      </c>
      <c r="BK151" s="187">
        <f>SUM(BK152:BK153)</f>
        <v>0</v>
      </c>
    </row>
    <row r="152" spans="1:65" s="2" customFormat="1" ht="14.45" customHeight="1">
      <c r="A152" s="245"/>
      <c r="B152" s="27"/>
      <c r="C152" s="190" t="s">
        <v>77</v>
      </c>
      <c r="D152" s="190" t="s">
        <v>182</v>
      </c>
      <c r="E152" s="191" t="s">
        <v>701</v>
      </c>
      <c r="F152" s="192" t="s">
        <v>702</v>
      </c>
      <c r="G152" s="193" t="s">
        <v>204</v>
      </c>
      <c r="H152" s="194">
        <v>60</v>
      </c>
      <c r="I152" s="195"/>
      <c r="J152" s="196">
        <f>ROUND(I152*H152,2)</f>
        <v>0</v>
      </c>
      <c r="K152" s="197"/>
      <c r="L152" s="28"/>
      <c r="M152" s="198" t="s">
        <v>1</v>
      </c>
      <c r="N152" s="199" t="s">
        <v>43</v>
      </c>
      <c r="O152" s="56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R152" s="202" t="s">
        <v>186</v>
      </c>
      <c r="AT152" s="202" t="s">
        <v>182</v>
      </c>
      <c r="AU152" s="202" t="s">
        <v>90</v>
      </c>
      <c r="AY152" s="14" t="s">
        <v>179</v>
      </c>
      <c r="BE152" s="99">
        <f>IF(N152="základná",J152,0)</f>
        <v>0</v>
      </c>
      <c r="BF152" s="99">
        <f>IF(N152="znížená",J152,0)</f>
        <v>0</v>
      </c>
      <c r="BG152" s="99">
        <f>IF(N152="zákl. prenesená",J152,0)</f>
        <v>0</v>
      </c>
      <c r="BH152" s="99">
        <f>IF(N152="zníž. prenesená",J152,0)</f>
        <v>0</v>
      </c>
      <c r="BI152" s="99">
        <f>IF(N152="nulová",J152,0)</f>
        <v>0</v>
      </c>
      <c r="BJ152" s="14" t="s">
        <v>90</v>
      </c>
      <c r="BK152" s="99">
        <f>ROUND(I152*H152,2)</f>
        <v>0</v>
      </c>
      <c r="BL152" s="14" t="s">
        <v>186</v>
      </c>
      <c r="BM152" s="202" t="s">
        <v>618</v>
      </c>
    </row>
    <row r="153" spans="1:65" s="2" customFormat="1" ht="14.45" customHeight="1">
      <c r="A153" s="245"/>
      <c r="B153" s="27"/>
      <c r="C153" s="190" t="s">
        <v>77</v>
      </c>
      <c r="D153" s="190" t="s">
        <v>182</v>
      </c>
      <c r="E153" s="191" t="s">
        <v>703</v>
      </c>
      <c r="F153" s="192" t="s">
        <v>698</v>
      </c>
      <c r="G153" s="193" t="s">
        <v>204</v>
      </c>
      <c r="H153" s="194">
        <v>60</v>
      </c>
      <c r="I153" s="195"/>
      <c r="J153" s="196">
        <f>ROUND(I153*H153,2)</f>
        <v>0</v>
      </c>
      <c r="K153" s="197"/>
      <c r="L153" s="28"/>
      <c r="M153" s="198" t="s">
        <v>1</v>
      </c>
      <c r="N153" s="199" t="s">
        <v>43</v>
      </c>
      <c r="O153" s="56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R153" s="202" t="s">
        <v>186</v>
      </c>
      <c r="AT153" s="202" t="s">
        <v>182</v>
      </c>
      <c r="AU153" s="202" t="s">
        <v>90</v>
      </c>
      <c r="AY153" s="14" t="s">
        <v>179</v>
      </c>
      <c r="BE153" s="99">
        <f>IF(N153="základná",J153,0)</f>
        <v>0</v>
      </c>
      <c r="BF153" s="99">
        <f>IF(N153="znížená",J153,0)</f>
        <v>0</v>
      </c>
      <c r="BG153" s="99">
        <f>IF(N153="zákl. prenesená",J153,0)</f>
        <v>0</v>
      </c>
      <c r="BH153" s="99">
        <f>IF(N153="zníž. prenesená",J153,0)</f>
        <v>0</v>
      </c>
      <c r="BI153" s="99">
        <f>IF(N153="nulová",J153,0)</f>
        <v>0</v>
      </c>
      <c r="BJ153" s="14" t="s">
        <v>90</v>
      </c>
      <c r="BK153" s="99">
        <f>ROUND(I153*H153,2)</f>
        <v>0</v>
      </c>
      <c r="BL153" s="14" t="s">
        <v>186</v>
      </c>
      <c r="BM153" s="202" t="s">
        <v>297</v>
      </c>
    </row>
    <row r="154" spans="1:65" s="12" customFormat="1" ht="22.9" customHeight="1">
      <c r="B154" s="175"/>
      <c r="C154" s="176"/>
      <c r="D154" s="177" t="s">
        <v>76</v>
      </c>
      <c r="E154" s="188" t="s">
        <v>704</v>
      </c>
      <c r="F154" s="188" t="s">
        <v>705</v>
      </c>
      <c r="G154" s="176"/>
      <c r="H154" s="176"/>
      <c r="I154" s="179"/>
      <c r="J154" s="189">
        <f>BK154</f>
        <v>0</v>
      </c>
      <c r="K154" s="176"/>
      <c r="L154" s="180"/>
      <c r="M154" s="181"/>
      <c r="N154" s="182"/>
      <c r="O154" s="182"/>
      <c r="P154" s="183">
        <f>SUM(P155:P158)</f>
        <v>0</v>
      </c>
      <c r="Q154" s="182"/>
      <c r="R154" s="183">
        <f>SUM(R155:R158)</f>
        <v>0</v>
      </c>
      <c r="S154" s="182"/>
      <c r="T154" s="184">
        <f>SUM(T155:T158)</f>
        <v>0</v>
      </c>
      <c r="AR154" s="185" t="s">
        <v>84</v>
      </c>
      <c r="AT154" s="186" t="s">
        <v>76</v>
      </c>
      <c r="AU154" s="186" t="s">
        <v>84</v>
      </c>
      <c r="AY154" s="185" t="s">
        <v>179</v>
      </c>
      <c r="BK154" s="187">
        <f>SUM(BK155:BK158)</f>
        <v>0</v>
      </c>
    </row>
    <row r="155" spans="1:65" s="2" customFormat="1" ht="14.45" customHeight="1">
      <c r="A155" s="245"/>
      <c r="B155" s="27"/>
      <c r="C155" s="190" t="s">
        <v>186</v>
      </c>
      <c r="D155" s="190" t="s">
        <v>182</v>
      </c>
      <c r="E155" s="191" t="s">
        <v>706</v>
      </c>
      <c r="F155" s="192" t="s">
        <v>707</v>
      </c>
      <c r="G155" s="193" t="s">
        <v>204</v>
      </c>
      <c r="H155" s="194">
        <v>6</v>
      </c>
      <c r="I155" s="195"/>
      <c r="J155" s="196">
        <f>ROUND(I155*H155,2)</f>
        <v>0</v>
      </c>
      <c r="K155" s="197"/>
      <c r="L155" s="28"/>
      <c r="M155" s="198" t="s">
        <v>1</v>
      </c>
      <c r="N155" s="199" t="s">
        <v>43</v>
      </c>
      <c r="O155" s="56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R155" s="202" t="s">
        <v>186</v>
      </c>
      <c r="AT155" s="202" t="s">
        <v>182</v>
      </c>
      <c r="AU155" s="202" t="s">
        <v>90</v>
      </c>
      <c r="AY155" s="14" t="s">
        <v>179</v>
      </c>
      <c r="BE155" s="99">
        <f>IF(N155="základná",J155,0)</f>
        <v>0</v>
      </c>
      <c r="BF155" s="99">
        <f>IF(N155="znížená",J155,0)</f>
        <v>0</v>
      </c>
      <c r="BG155" s="99">
        <f>IF(N155="zákl. prenesená",J155,0)</f>
        <v>0</v>
      </c>
      <c r="BH155" s="99">
        <f>IF(N155="zníž. prenesená",J155,0)</f>
        <v>0</v>
      </c>
      <c r="BI155" s="99">
        <f>IF(N155="nulová",J155,0)</f>
        <v>0</v>
      </c>
      <c r="BJ155" s="14" t="s">
        <v>90</v>
      </c>
      <c r="BK155" s="99">
        <f>ROUND(I155*H155,2)</f>
        <v>0</v>
      </c>
      <c r="BL155" s="14" t="s">
        <v>186</v>
      </c>
      <c r="BM155" s="202" t="s">
        <v>708</v>
      </c>
    </row>
    <row r="156" spans="1:65" s="2" customFormat="1" ht="14.45" customHeight="1">
      <c r="A156" s="245"/>
      <c r="B156" s="27"/>
      <c r="C156" s="190" t="s">
        <v>77</v>
      </c>
      <c r="D156" s="190" t="s">
        <v>182</v>
      </c>
      <c r="E156" s="191" t="s">
        <v>709</v>
      </c>
      <c r="F156" s="192" t="s">
        <v>710</v>
      </c>
      <c r="G156" s="193" t="s">
        <v>204</v>
      </c>
      <c r="H156" s="194">
        <v>1</v>
      </c>
      <c r="I156" s="195"/>
      <c r="J156" s="196">
        <f>ROUND(I156*H156,2)</f>
        <v>0</v>
      </c>
      <c r="K156" s="197"/>
      <c r="L156" s="28"/>
      <c r="M156" s="198" t="s">
        <v>1</v>
      </c>
      <c r="N156" s="199" t="s">
        <v>43</v>
      </c>
      <c r="O156" s="56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R156" s="202" t="s">
        <v>186</v>
      </c>
      <c r="AT156" s="202" t="s">
        <v>182</v>
      </c>
      <c r="AU156" s="202" t="s">
        <v>90</v>
      </c>
      <c r="AY156" s="14" t="s">
        <v>179</v>
      </c>
      <c r="BE156" s="99">
        <f>IF(N156="základná",J156,0)</f>
        <v>0</v>
      </c>
      <c r="BF156" s="99">
        <f>IF(N156="znížená",J156,0)</f>
        <v>0</v>
      </c>
      <c r="BG156" s="99">
        <f>IF(N156="zákl. prenesená",J156,0)</f>
        <v>0</v>
      </c>
      <c r="BH156" s="99">
        <f>IF(N156="zníž. prenesená",J156,0)</f>
        <v>0</v>
      </c>
      <c r="BI156" s="99">
        <f>IF(N156="nulová",J156,0)</f>
        <v>0</v>
      </c>
      <c r="BJ156" s="14" t="s">
        <v>90</v>
      </c>
      <c r="BK156" s="99">
        <f>ROUND(I156*H156,2)</f>
        <v>0</v>
      </c>
      <c r="BL156" s="14" t="s">
        <v>186</v>
      </c>
      <c r="BM156" s="202" t="s">
        <v>623</v>
      </c>
    </row>
    <row r="157" spans="1:65" s="2" customFormat="1" ht="14.45" customHeight="1">
      <c r="A157" s="245"/>
      <c r="B157" s="27"/>
      <c r="C157" s="190" t="s">
        <v>77</v>
      </c>
      <c r="D157" s="190" t="s">
        <v>182</v>
      </c>
      <c r="E157" s="191" t="s">
        <v>711</v>
      </c>
      <c r="F157" s="192" t="s">
        <v>712</v>
      </c>
      <c r="G157" s="193" t="s">
        <v>204</v>
      </c>
      <c r="H157" s="194">
        <v>2</v>
      </c>
      <c r="I157" s="195"/>
      <c r="J157" s="196">
        <f>ROUND(I157*H157,2)</f>
        <v>0</v>
      </c>
      <c r="K157" s="197"/>
      <c r="L157" s="28"/>
      <c r="M157" s="198" t="s">
        <v>1</v>
      </c>
      <c r="N157" s="199" t="s">
        <v>43</v>
      </c>
      <c r="O157" s="56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R157" s="202" t="s">
        <v>186</v>
      </c>
      <c r="AT157" s="202" t="s">
        <v>182</v>
      </c>
      <c r="AU157" s="202" t="s">
        <v>90</v>
      </c>
      <c r="AY157" s="14" t="s">
        <v>179</v>
      </c>
      <c r="BE157" s="99">
        <f>IF(N157="základná",J157,0)</f>
        <v>0</v>
      </c>
      <c r="BF157" s="99">
        <f>IF(N157="znížená",J157,0)</f>
        <v>0</v>
      </c>
      <c r="BG157" s="99">
        <f>IF(N157="zákl. prenesená",J157,0)</f>
        <v>0</v>
      </c>
      <c r="BH157" s="99">
        <f>IF(N157="zníž. prenesená",J157,0)</f>
        <v>0</v>
      </c>
      <c r="BI157" s="99">
        <f>IF(N157="nulová",J157,0)</f>
        <v>0</v>
      </c>
      <c r="BJ157" s="14" t="s">
        <v>90</v>
      </c>
      <c r="BK157" s="99">
        <f>ROUND(I157*H157,2)</f>
        <v>0</v>
      </c>
      <c r="BL157" s="14" t="s">
        <v>186</v>
      </c>
      <c r="BM157" s="202" t="s">
        <v>631</v>
      </c>
    </row>
    <row r="158" spans="1:65" s="2" customFormat="1" ht="14.45" customHeight="1">
      <c r="A158" s="245"/>
      <c r="B158" s="27"/>
      <c r="C158" s="190" t="s">
        <v>77</v>
      </c>
      <c r="D158" s="190" t="s">
        <v>182</v>
      </c>
      <c r="E158" s="191" t="s">
        <v>713</v>
      </c>
      <c r="F158" s="192" t="s">
        <v>698</v>
      </c>
      <c r="G158" s="193" t="s">
        <v>204</v>
      </c>
      <c r="H158" s="194">
        <v>9</v>
      </c>
      <c r="I158" s="195"/>
      <c r="J158" s="196">
        <f>ROUND(I158*H158,2)</f>
        <v>0</v>
      </c>
      <c r="K158" s="197"/>
      <c r="L158" s="28"/>
      <c r="M158" s="198" t="s">
        <v>1</v>
      </c>
      <c r="N158" s="199" t="s">
        <v>43</v>
      </c>
      <c r="O158" s="56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R158" s="202" t="s">
        <v>186</v>
      </c>
      <c r="AT158" s="202" t="s">
        <v>182</v>
      </c>
      <c r="AU158" s="202" t="s">
        <v>90</v>
      </c>
      <c r="AY158" s="14" t="s">
        <v>179</v>
      </c>
      <c r="BE158" s="99">
        <f>IF(N158="základná",J158,0)</f>
        <v>0</v>
      </c>
      <c r="BF158" s="99">
        <f>IF(N158="znížená",J158,0)</f>
        <v>0</v>
      </c>
      <c r="BG158" s="99">
        <f>IF(N158="zákl. prenesená",J158,0)</f>
        <v>0</v>
      </c>
      <c r="BH158" s="99">
        <f>IF(N158="zníž. prenesená",J158,0)</f>
        <v>0</v>
      </c>
      <c r="BI158" s="99">
        <f>IF(N158="nulová",J158,0)</f>
        <v>0</v>
      </c>
      <c r="BJ158" s="14" t="s">
        <v>90</v>
      </c>
      <c r="BK158" s="99">
        <f>ROUND(I158*H158,2)</f>
        <v>0</v>
      </c>
      <c r="BL158" s="14" t="s">
        <v>186</v>
      </c>
      <c r="BM158" s="202" t="s">
        <v>634</v>
      </c>
    </row>
    <row r="159" spans="1:65" s="12" customFormat="1" ht="22.9" customHeight="1">
      <c r="B159" s="175"/>
      <c r="C159" s="176"/>
      <c r="D159" s="177" t="s">
        <v>76</v>
      </c>
      <c r="E159" s="188" t="s">
        <v>714</v>
      </c>
      <c r="F159" s="188" t="s">
        <v>715</v>
      </c>
      <c r="G159" s="176"/>
      <c r="H159" s="176"/>
      <c r="I159" s="179"/>
      <c r="J159" s="189">
        <f>BK159</f>
        <v>0</v>
      </c>
      <c r="K159" s="176"/>
      <c r="L159" s="180"/>
      <c r="M159" s="181"/>
      <c r="N159" s="182"/>
      <c r="O159" s="182"/>
      <c r="P159" s="183">
        <f>SUM(P160:P163)</f>
        <v>0</v>
      </c>
      <c r="Q159" s="182"/>
      <c r="R159" s="183">
        <f>SUM(R160:R163)</f>
        <v>0</v>
      </c>
      <c r="S159" s="182"/>
      <c r="T159" s="184">
        <f>SUM(T160:T163)</f>
        <v>0</v>
      </c>
      <c r="AR159" s="185" t="s">
        <v>84</v>
      </c>
      <c r="AT159" s="186" t="s">
        <v>76</v>
      </c>
      <c r="AU159" s="186" t="s">
        <v>84</v>
      </c>
      <c r="AY159" s="185" t="s">
        <v>179</v>
      </c>
      <c r="BK159" s="187">
        <f>SUM(BK160:BK163)</f>
        <v>0</v>
      </c>
    </row>
    <row r="160" spans="1:65" s="2" customFormat="1" ht="14.45" customHeight="1">
      <c r="A160" s="245"/>
      <c r="B160" s="27"/>
      <c r="C160" s="190" t="s">
        <v>77</v>
      </c>
      <c r="D160" s="190" t="s">
        <v>182</v>
      </c>
      <c r="E160" s="191" t="s">
        <v>716</v>
      </c>
      <c r="F160" s="192" t="s">
        <v>717</v>
      </c>
      <c r="G160" s="193" t="s">
        <v>678</v>
      </c>
      <c r="H160" s="194">
        <v>53.26</v>
      </c>
      <c r="I160" s="195"/>
      <c r="J160" s="196">
        <f>ROUND(I160*H160,2)</f>
        <v>0</v>
      </c>
      <c r="K160" s="197"/>
      <c r="L160" s="28"/>
      <c r="M160" s="198" t="s">
        <v>1</v>
      </c>
      <c r="N160" s="199" t="s">
        <v>43</v>
      </c>
      <c r="O160" s="56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R160" s="202" t="s">
        <v>186</v>
      </c>
      <c r="AT160" s="202" t="s">
        <v>182</v>
      </c>
      <c r="AU160" s="202" t="s">
        <v>90</v>
      </c>
      <c r="AY160" s="14" t="s">
        <v>179</v>
      </c>
      <c r="BE160" s="99">
        <f>IF(N160="základná",J160,0)</f>
        <v>0</v>
      </c>
      <c r="BF160" s="99">
        <f>IF(N160="znížená",J160,0)</f>
        <v>0</v>
      </c>
      <c r="BG160" s="99">
        <f>IF(N160="zákl. prenesená",J160,0)</f>
        <v>0</v>
      </c>
      <c r="BH160" s="99">
        <f>IF(N160="zníž. prenesená",J160,0)</f>
        <v>0</v>
      </c>
      <c r="BI160" s="99">
        <f>IF(N160="nulová",J160,0)</f>
        <v>0</v>
      </c>
      <c r="BJ160" s="14" t="s">
        <v>90</v>
      </c>
      <c r="BK160" s="99">
        <f>ROUND(I160*H160,2)</f>
        <v>0</v>
      </c>
      <c r="BL160" s="14" t="s">
        <v>186</v>
      </c>
      <c r="BM160" s="202" t="s">
        <v>451</v>
      </c>
    </row>
    <row r="161" spans="1:65" s="2" customFormat="1" ht="14.45" customHeight="1">
      <c r="A161" s="245"/>
      <c r="B161" s="27"/>
      <c r="C161" s="190" t="s">
        <v>275</v>
      </c>
      <c r="D161" s="190" t="s">
        <v>182</v>
      </c>
      <c r="E161" s="191" t="s">
        <v>718</v>
      </c>
      <c r="F161" s="192" t="s">
        <v>719</v>
      </c>
      <c r="G161" s="193" t="s">
        <v>678</v>
      </c>
      <c r="H161" s="194">
        <v>74.69</v>
      </c>
      <c r="I161" s="195"/>
      <c r="J161" s="196">
        <f>ROUND(I161*H161,2)</f>
        <v>0</v>
      </c>
      <c r="K161" s="197"/>
      <c r="L161" s="28"/>
      <c r="M161" s="198" t="s">
        <v>1</v>
      </c>
      <c r="N161" s="199" t="s">
        <v>43</v>
      </c>
      <c r="O161" s="56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R161" s="202" t="s">
        <v>186</v>
      </c>
      <c r="AT161" s="202" t="s">
        <v>182</v>
      </c>
      <c r="AU161" s="202" t="s">
        <v>90</v>
      </c>
      <c r="AY161" s="14" t="s">
        <v>179</v>
      </c>
      <c r="BE161" s="99">
        <f>IF(N161="základná",J161,0)</f>
        <v>0</v>
      </c>
      <c r="BF161" s="99">
        <f>IF(N161="znížená",J161,0)</f>
        <v>0</v>
      </c>
      <c r="BG161" s="99">
        <f>IF(N161="zákl. prenesená",J161,0)</f>
        <v>0</v>
      </c>
      <c r="BH161" s="99">
        <f>IF(N161="zníž. prenesená",J161,0)</f>
        <v>0</v>
      </c>
      <c r="BI161" s="99">
        <f>IF(N161="nulová",J161,0)</f>
        <v>0</v>
      </c>
      <c r="BJ161" s="14" t="s">
        <v>90</v>
      </c>
      <c r="BK161" s="99">
        <f>ROUND(I161*H161,2)</f>
        <v>0</v>
      </c>
      <c r="BL161" s="14" t="s">
        <v>186</v>
      </c>
      <c r="BM161" s="202" t="s">
        <v>720</v>
      </c>
    </row>
    <row r="162" spans="1:65" s="2" customFormat="1" ht="14.45" customHeight="1">
      <c r="A162" s="245"/>
      <c r="B162" s="27"/>
      <c r="C162" s="190" t="s">
        <v>77</v>
      </c>
      <c r="D162" s="190" t="s">
        <v>182</v>
      </c>
      <c r="E162" s="191" t="s">
        <v>721</v>
      </c>
      <c r="F162" s="192" t="s">
        <v>722</v>
      </c>
      <c r="G162" s="193" t="s">
        <v>678</v>
      </c>
      <c r="H162" s="194">
        <v>44.68</v>
      </c>
      <c r="I162" s="195"/>
      <c r="J162" s="196">
        <f>ROUND(I162*H162,2)</f>
        <v>0</v>
      </c>
      <c r="K162" s="197"/>
      <c r="L162" s="28"/>
      <c r="M162" s="198" t="s">
        <v>1</v>
      </c>
      <c r="N162" s="199" t="s">
        <v>43</v>
      </c>
      <c r="O162" s="56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R162" s="202" t="s">
        <v>186</v>
      </c>
      <c r="AT162" s="202" t="s">
        <v>182</v>
      </c>
      <c r="AU162" s="202" t="s">
        <v>90</v>
      </c>
      <c r="AY162" s="14" t="s">
        <v>179</v>
      </c>
      <c r="BE162" s="99">
        <f>IF(N162="základná",J162,0)</f>
        <v>0</v>
      </c>
      <c r="BF162" s="99">
        <f>IF(N162="znížená",J162,0)</f>
        <v>0</v>
      </c>
      <c r="BG162" s="99">
        <f>IF(N162="zákl. prenesená",J162,0)</f>
        <v>0</v>
      </c>
      <c r="BH162" s="99">
        <f>IF(N162="zníž. prenesená",J162,0)</f>
        <v>0</v>
      </c>
      <c r="BI162" s="99">
        <f>IF(N162="nulová",J162,0)</f>
        <v>0</v>
      </c>
      <c r="BJ162" s="14" t="s">
        <v>90</v>
      </c>
      <c r="BK162" s="99">
        <f>ROUND(I162*H162,2)</f>
        <v>0</v>
      </c>
      <c r="BL162" s="14" t="s">
        <v>186</v>
      </c>
      <c r="BM162" s="202" t="s">
        <v>639</v>
      </c>
    </row>
    <row r="163" spans="1:65" s="2" customFormat="1" ht="14.45" customHeight="1">
      <c r="A163" s="245"/>
      <c r="B163" s="27"/>
      <c r="C163" s="190" t="s">
        <v>77</v>
      </c>
      <c r="D163" s="190" t="s">
        <v>182</v>
      </c>
      <c r="E163" s="191" t="s">
        <v>697</v>
      </c>
      <c r="F163" s="192" t="s">
        <v>698</v>
      </c>
      <c r="G163" s="193" t="s">
        <v>678</v>
      </c>
      <c r="H163" s="194">
        <v>172.63</v>
      </c>
      <c r="I163" s="195"/>
      <c r="J163" s="196">
        <f>ROUND(I163*H163,2)</f>
        <v>0</v>
      </c>
      <c r="K163" s="197"/>
      <c r="L163" s="28"/>
      <c r="M163" s="198" t="s">
        <v>1</v>
      </c>
      <c r="N163" s="199" t="s">
        <v>43</v>
      </c>
      <c r="O163" s="56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R163" s="202" t="s">
        <v>186</v>
      </c>
      <c r="AT163" s="202" t="s">
        <v>182</v>
      </c>
      <c r="AU163" s="202" t="s">
        <v>90</v>
      </c>
      <c r="AY163" s="14" t="s">
        <v>179</v>
      </c>
      <c r="BE163" s="99">
        <f>IF(N163="základná",J163,0)</f>
        <v>0</v>
      </c>
      <c r="BF163" s="99">
        <f>IF(N163="znížená",J163,0)</f>
        <v>0</v>
      </c>
      <c r="BG163" s="99">
        <f>IF(N163="zákl. prenesená",J163,0)</f>
        <v>0</v>
      </c>
      <c r="BH163" s="99">
        <f>IF(N163="zníž. prenesená",J163,0)</f>
        <v>0</v>
      </c>
      <c r="BI163" s="99">
        <f>IF(N163="nulová",J163,0)</f>
        <v>0</v>
      </c>
      <c r="BJ163" s="14" t="s">
        <v>90</v>
      </c>
      <c r="BK163" s="99">
        <f>ROUND(I163*H163,2)</f>
        <v>0</v>
      </c>
      <c r="BL163" s="14" t="s">
        <v>186</v>
      </c>
      <c r="BM163" s="202" t="s">
        <v>650</v>
      </c>
    </row>
    <row r="164" spans="1:65" s="12" customFormat="1" ht="22.9" customHeight="1">
      <c r="B164" s="175"/>
      <c r="C164" s="176"/>
      <c r="D164" s="177" t="s">
        <v>76</v>
      </c>
      <c r="E164" s="188" t="s">
        <v>532</v>
      </c>
      <c r="F164" s="188" t="s">
        <v>643</v>
      </c>
      <c r="G164" s="176"/>
      <c r="H164" s="176"/>
      <c r="I164" s="179"/>
      <c r="J164" s="189">
        <f>BK164</f>
        <v>0</v>
      </c>
      <c r="K164" s="176"/>
      <c r="L164" s="180"/>
      <c r="M164" s="181"/>
      <c r="N164" s="182"/>
      <c r="O164" s="182"/>
      <c r="P164" s="183">
        <f>SUM(P165:P166)</f>
        <v>0</v>
      </c>
      <c r="Q164" s="182"/>
      <c r="R164" s="183">
        <f>SUM(R165:R166)</f>
        <v>0</v>
      </c>
      <c r="S164" s="182"/>
      <c r="T164" s="184">
        <f>SUM(T165:T166)</f>
        <v>0</v>
      </c>
      <c r="AR164" s="185" t="s">
        <v>84</v>
      </c>
      <c r="AT164" s="186" t="s">
        <v>76</v>
      </c>
      <c r="AU164" s="186" t="s">
        <v>84</v>
      </c>
      <c r="AY164" s="185" t="s">
        <v>179</v>
      </c>
      <c r="BK164" s="187">
        <f>SUM(BK165:BK166)</f>
        <v>0</v>
      </c>
    </row>
    <row r="165" spans="1:65" s="2" customFormat="1" ht="14.45" customHeight="1">
      <c r="A165" s="245"/>
      <c r="B165" s="27"/>
      <c r="C165" s="190" t="s">
        <v>77</v>
      </c>
      <c r="D165" s="190" t="s">
        <v>182</v>
      </c>
      <c r="E165" s="191" t="s">
        <v>723</v>
      </c>
      <c r="F165" s="192" t="s">
        <v>724</v>
      </c>
      <c r="G165" s="193" t="s">
        <v>678</v>
      </c>
      <c r="H165" s="194">
        <v>36.36</v>
      </c>
      <c r="I165" s="195"/>
      <c r="J165" s="196">
        <f>ROUND(I165*H165,2)</f>
        <v>0</v>
      </c>
      <c r="K165" s="197"/>
      <c r="L165" s="28"/>
      <c r="M165" s="198" t="s">
        <v>1</v>
      </c>
      <c r="N165" s="199" t="s">
        <v>43</v>
      </c>
      <c r="O165" s="56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R165" s="202" t="s">
        <v>186</v>
      </c>
      <c r="AT165" s="202" t="s">
        <v>182</v>
      </c>
      <c r="AU165" s="202" t="s">
        <v>90</v>
      </c>
      <c r="AY165" s="14" t="s">
        <v>179</v>
      </c>
      <c r="BE165" s="99">
        <f>IF(N165="základná",J165,0)</f>
        <v>0</v>
      </c>
      <c r="BF165" s="99">
        <f>IF(N165="znížená",J165,0)</f>
        <v>0</v>
      </c>
      <c r="BG165" s="99">
        <f>IF(N165="zákl. prenesená",J165,0)</f>
        <v>0</v>
      </c>
      <c r="BH165" s="99">
        <f>IF(N165="zníž. prenesená",J165,0)</f>
        <v>0</v>
      </c>
      <c r="BI165" s="99">
        <f>IF(N165="nulová",J165,0)</f>
        <v>0</v>
      </c>
      <c r="BJ165" s="14" t="s">
        <v>90</v>
      </c>
      <c r="BK165" s="99">
        <f>ROUND(I165*H165,2)</f>
        <v>0</v>
      </c>
      <c r="BL165" s="14" t="s">
        <v>186</v>
      </c>
      <c r="BM165" s="202" t="s">
        <v>502</v>
      </c>
    </row>
    <row r="166" spans="1:65" s="2" customFormat="1" ht="14.45" customHeight="1">
      <c r="A166" s="245"/>
      <c r="B166" s="27"/>
      <c r="C166" s="190" t="s">
        <v>77</v>
      </c>
      <c r="D166" s="190" t="s">
        <v>182</v>
      </c>
      <c r="E166" s="191" t="s">
        <v>697</v>
      </c>
      <c r="F166" s="192" t="s">
        <v>698</v>
      </c>
      <c r="G166" s="193" t="s">
        <v>678</v>
      </c>
      <c r="H166" s="194">
        <v>36.36</v>
      </c>
      <c r="I166" s="195"/>
      <c r="J166" s="196">
        <f>ROUND(I166*H166,2)</f>
        <v>0</v>
      </c>
      <c r="K166" s="197"/>
      <c r="L166" s="28"/>
      <c r="M166" s="198" t="s">
        <v>1</v>
      </c>
      <c r="N166" s="199" t="s">
        <v>43</v>
      </c>
      <c r="O166" s="56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R166" s="202" t="s">
        <v>186</v>
      </c>
      <c r="AT166" s="202" t="s">
        <v>182</v>
      </c>
      <c r="AU166" s="202" t="s">
        <v>90</v>
      </c>
      <c r="AY166" s="14" t="s">
        <v>179</v>
      </c>
      <c r="BE166" s="99">
        <f>IF(N166="základná",J166,0)</f>
        <v>0</v>
      </c>
      <c r="BF166" s="99">
        <f>IF(N166="znížená",J166,0)</f>
        <v>0</v>
      </c>
      <c r="BG166" s="99">
        <f>IF(N166="zákl. prenesená",J166,0)</f>
        <v>0</v>
      </c>
      <c r="BH166" s="99">
        <f>IF(N166="zníž. prenesená",J166,0)</f>
        <v>0</v>
      </c>
      <c r="BI166" s="99">
        <f>IF(N166="nulová",J166,0)</f>
        <v>0</v>
      </c>
      <c r="BJ166" s="14" t="s">
        <v>90</v>
      </c>
      <c r="BK166" s="99">
        <f>ROUND(I166*H166,2)</f>
        <v>0</v>
      </c>
      <c r="BL166" s="14" t="s">
        <v>186</v>
      </c>
      <c r="BM166" s="202" t="s">
        <v>475</v>
      </c>
    </row>
    <row r="167" spans="1:65" s="12" customFormat="1" ht="22.9" customHeight="1">
      <c r="B167" s="175"/>
      <c r="C167" s="176"/>
      <c r="D167" s="177" t="s">
        <v>76</v>
      </c>
      <c r="E167" s="188" t="s">
        <v>725</v>
      </c>
      <c r="F167" s="188" t="s">
        <v>726</v>
      </c>
      <c r="G167" s="176"/>
      <c r="H167" s="176"/>
      <c r="I167" s="179"/>
      <c r="J167" s="189">
        <f>BK167</f>
        <v>0</v>
      </c>
      <c r="K167" s="176"/>
      <c r="L167" s="180"/>
      <c r="M167" s="181"/>
      <c r="N167" s="182"/>
      <c r="O167" s="182"/>
      <c r="P167" s="183">
        <f>SUM(P168:P174)</f>
        <v>0</v>
      </c>
      <c r="Q167" s="182"/>
      <c r="R167" s="183">
        <f>SUM(R168:R174)</f>
        <v>0</v>
      </c>
      <c r="S167" s="182"/>
      <c r="T167" s="184">
        <f>SUM(T168:T174)</f>
        <v>0</v>
      </c>
      <c r="AR167" s="185" t="s">
        <v>84</v>
      </c>
      <c r="AT167" s="186" t="s">
        <v>76</v>
      </c>
      <c r="AU167" s="186" t="s">
        <v>84</v>
      </c>
      <c r="AY167" s="185" t="s">
        <v>179</v>
      </c>
      <c r="BK167" s="187">
        <f>SUM(BK168:BK174)</f>
        <v>0</v>
      </c>
    </row>
    <row r="168" spans="1:65" s="2" customFormat="1" ht="24.2" customHeight="1">
      <c r="A168" s="245"/>
      <c r="B168" s="27"/>
      <c r="C168" s="190" t="s">
        <v>77</v>
      </c>
      <c r="D168" s="190" t="s">
        <v>182</v>
      </c>
      <c r="E168" s="191" t="s">
        <v>727</v>
      </c>
      <c r="F168" s="192" t="s">
        <v>728</v>
      </c>
      <c r="G168" s="193" t="s">
        <v>204</v>
      </c>
      <c r="H168" s="194">
        <v>2</v>
      </c>
      <c r="I168" s="195"/>
      <c r="J168" s="196">
        <f t="shared" ref="J168:J174" si="15">ROUND(I168*H168,2)</f>
        <v>0</v>
      </c>
      <c r="K168" s="197"/>
      <c r="L168" s="28"/>
      <c r="M168" s="198" t="s">
        <v>1</v>
      </c>
      <c r="N168" s="199" t="s">
        <v>43</v>
      </c>
      <c r="O168" s="56"/>
      <c r="P168" s="200">
        <f t="shared" ref="P168:P174" si="16">O168*H168</f>
        <v>0</v>
      </c>
      <c r="Q168" s="200">
        <v>0</v>
      </c>
      <c r="R168" s="200">
        <f t="shared" ref="R168:R174" si="17">Q168*H168</f>
        <v>0</v>
      </c>
      <c r="S168" s="200">
        <v>0</v>
      </c>
      <c r="T168" s="201">
        <f t="shared" ref="T168:T174" si="18">S168*H168</f>
        <v>0</v>
      </c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R168" s="202" t="s">
        <v>186</v>
      </c>
      <c r="AT168" s="202" t="s">
        <v>182</v>
      </c>
      <c r="AU168" s="202" t="s">
        <v>90</v>
      </c>
      <c r="AY168" s="14" t="s">
        <v>179</v>
      </c>
      <c r="BE168" s="99">
        <f t="shared" ref="BE168:BE174" si="19">IF(N168="základná",J168,0)</f>
        <v>0</v>
      </c>
      <c r="BF168" s="99">
        <f t="shared" ref="BF168:BF174" si="20">IF(N168="znížená",J168,0)</f>
        <v>0</v>
      </c>
      <c r="BG168" s="99">
        <f t="shared" ref="BG168:BG174" si="21">IF(N168="zákl. prenesená",J168,0)</f>
        <v>0</v>
      </c>
      <c r="BH168" s="99">
        <f t="shared" ref="BH168:BH174" si="22">IF(N168="zníž. prenesená",J168,0)</f>
        <v>0</v>
      </c>
      <c r="BI168" s="99">
        <f t="shared" ref="BI168:BI174" si="23">IF(N168="nulová",J168,0)</f>
        <v>0</v>
      </c>
      <c r="BJ168" s="14" t="s">
        <v>90</v>
      </c>
      <c r="BK168" s="99">
        <f t="shared" ref="BK168:BK174" si="24">ROUND(I168*H168,2)</f>
        <v>0</v>
      </c>
      <c r="BL168" s="14" t="s">
        <v>186</v>
      </c>
      <c r="BM168" s="202" t="s">
        <v>659</v>
      </c>
    </row>
    <row r="169" spans="1:65" s="2" customFormat="1" ht="14.45" customHeight="1">
      <c r="A169" s="245"/>
      <c r="B169" s="27"/>
      <c r="C169" s="190" t="s">
        <v>77</v>
      </c>
      <c r="D169" s="190" t="s">
        <v>182</v>
      </c>
      <c r="E169" s="191" t="s">
        <v>729</v>
      </c>
      <c r="F169" s="192" t="s">
        <v>730</v>
      </c>
      <c r="G169" s="193" t="s">
        <v>204</v>
      </c>
      <c r="H169" s="194">
        <v>2</v>
      </c>
      <c r="I169" s="195"/>
      <c r="J169" s="196">
        <f t="shared" si="15"/>
        <v>0</v>
      </c>
      <c r="K169" s="197"/>
      <c r="L169" s="28"/>
      <c r="M169" s="198" t="s">
        <v>1</v>
      </c>
      <c r="N169" s="199" t="s">
        <v>43</v>
      </c>
      <c r="O169" s="56"/>
      <c r="P169" s="200">
        <f t="shared" si="16"/>
        <v>0</v>
      </c>
      <c r="Q169" s="200">
        <v>0</v>
      </c>
      <c r="R169" s="200">
        <f t="shared" si="17"/>
        <v>0</v>
      </c>
      <c r="S169" s="200">
        <v>0</v>
      </c>
      <c r="T169" s="201">
        <f t="shared" si="18"/>
        <v>0</v>
      </c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R169" s="202" t="s">
        <v>186</v>
      </c>
      <c r="AT169" s="202" t="s">
        <v>182</v>
      </c>
      <c r="AU169" s="202" t="s">
        <v>90</v>
      </c>
      <c r="AY169" s="14" t="s">
        <v>179</v>
      </c>
      <c r="BE169" s="99">
        <f t="shared" si="19"/>
        <v>0</v>
      </c>
      <c r="BF169" s="99">
        <f t="shared" si="20"/>
        <v>0</v>
      </c>
      <c r="BG169" s="99">
        <f t="shared" si="21"/>
        <v>0</v>
      </c>
      <c r="BH169" s="99">
        <f t="shared" si="22"/>
        <v>0</v>
      </c>
      <c r="BI169" s="99">
        <f t="shared" si="23"/>
        <v>0</v>
      </c>
      <c r="BJ169" s="14" t="s">
        <v>90</v>
      </c>
      <c r="BK169" s="99">
        <f t="shared" si="24"/>
        <v>0</v>
      </c>
      <c r="BL169" s="14" t="s">
        <v>186</v>
      </c>
      <c r="BM169" s="202" t="s">
        <v>662</v>
      </c>
    </row>
    <row r="170" spans="1:65" s="2" customFormat="1" ht="14.45" customHeight="1">
      <c r="A170" s="245"/>
      <c r="B170" s="27"/>
      <c r="C170" s="190" t="s">
        <v>77</v>
      </c>
      <c r="D170" s="190" t="s">
        <v>182</v>
      </c>
      <c r="E170" s="191" t="s">
        <v>731</v>
      </c>
      <c r="F170" s="192" t="s">
        <v>732</v>
      </c>
      <c r="G170" s="193" t="s">
        <v>204</v>
      </c>
      <c r="H170" s="194">
        <v>2</v>
      </c>
      <c r="I170" s="195"/>
      <c r="J170" s="196">
        <f t="shared" si="15"/>
        <v>0</v>
      </c>
      <c r="K170" s="197"/>
      <c r="L170" s="28"/>
      <c r="M170" s="198" t="s">
        <v>1</v>
      </c>
      <c r="N170" s="199" t="s">
        <v>43</v>
      </c>
      <c r="O170" s="56"/>
      <c r="P170" s="200">
        <f t="shared" si="16"/>
        <v>0</v>
      </c>
      <c r="Q170" s="200">
        <v>0</v>
      </c>
      <c r="R170" s="200">
        <f t="shared" si="17"/>
        <v>0</v>
      </c>
      <c r="S170" s="200">
        <v>0</v>
      </c>
      <c r="T170" s="201">
        <f t="shared" si="18"/>
        <v>0</v>
      </c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R170" s="202" t="s">
        <v>186</v>
      </c>
      <c r="AT170" s="202" t="s">
        <v>182</v>
      </c>
      <c r="AU170" s="202" t="s">
        <v>90</v>
      </c>
      <c r="AY170" s="14" t="s">
        <v>179</v>
      </c>
      <c r="BE170" s="99">
        <f t="shared" si="19"/>
        <v>0</v>
      </c>
      <c r="BF170" s="99">
        <f t="shared" si="20"/>
        <v>0</v>
      </c>
      <c r="BG170" s="99">
        <f t="shared" si="21"/>
        <v>0</v>
      </c>
      <c r="BH170" s="99">
        <f t="shared" si="22"/>
        <v>0</v>
      </c>
      <c r="BI170" s="99">
        <f t="shared" si="23"/>
        <v>0</v>
      </c>
      <c r="BJ170" s="14" t="s">
        <v>90</v>
      </c>
      <c r="BK170" s="99">
        <f t="shared" si="24"/>
        <v>0</v>
      </c>
      <c r="BL170" s="14" t="s">
        <v>186</v>
      </c>
      <c r="BM170" s="202" t="s">
        <v>550</v>
      </c>
    </row>
    <row r="171" spans="1:65" s="2" customFormat="1" ht="14.45" customHeight="1">
      <c r="A171" s="245"/>
      <c r="B171" s="27"/>
      <c r="C171" s="190" t="s">
        <v>77</v>
      </c>
      <c r="D171" s="190" t="s">
        <v>182</v>
      </c>
      <c r="E171" s="191" t="s">
        <v>733</v>
      </c>
      <c r="F171" s="192" t="s">
        <v>734</v>
      </c>
      <c r="G171" s="193" t="s">
        <v>204</v>
      </c>
      <c r="H171" s="194">
        <v>15</v>
      </c>
      <c r="I171" s="195"/>
      <c r="J171" s="196">
        <f t="shared" si="15"/>
        <v>0</v>
      </c>
      <c r="K171" s="197"/>
      <c r="L171" s="28"/>
      <c r="M171" s="198" t="s">
        <v>1</v>
      </c>
      <c r="N171" s="199" t="s">
        <v>43</v>
      </c>
      <c r="O171" s="56"/>
      <c r="P171" s="200">
        <f t="shared" si="16"/>
        <v>0</v>
      </c>
      <c r="Q171" s="200">
        <v>0</v>
      </c>
      <c r="R171" s="200">
        <f t="shared" si="17"/>
        <v>0</v>
      </c>
      <c r="S171" s="200">
        <v>0</v>
      </c>
      <c r="T171" s="201">
        <f t="shared" si="18"/>
        <v>0</v>
      </c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R171" s="202" t="s">
        <v>186</v>
      </c>
      <c r="AT171" s="202" t="s">
        <v>182</v>
      </c>
      <c r="AU171" s="202" t="s">
        <v>90</v>
      </c>
      <c r="AY171" s="14" t="s">
        <v>179</v>
      </c>
      <c r="BE171" s="99">
        <f t="shared" si="19"/>
        <v>0</v>
      </c>
      <c r="BF171" s="99">
        <f t="shared" si="20"/>
        <v>0</v>
      </c>
      <c r="BG171" s="99">
        <f t="shared" si="21"/>
        <v>0</v>
      </c>
      <c r="BH171" s="99">
        <f t="shared" si="22"/>
        <v>0</v>
      </c>
      <c r="BI171" s="99">
        <f t="shared" si="23"/>
        <v>0</v>
      </c>
      <c r="BJ171" s="14" t="s">
        <v>90</v>
      </c>
      <c r="BK171" s="99">
        <f t="shared" si="24"/>
        <v>0</v>
      </c>
      <c r="BL171" s="14" t="s">
        <v>186</v>
      </c>
      <c r="BM171" s="202" t="s">
        <v>508</v>
      </c>
    </row>
    <row r="172" spans="1:65" s="2" customFormat="1" ht="14.45" customHeight="1">
      <c r="A172" s="245"/>
      <c r="B172" s="27"/>
      <c r="C172" s="190" t="s">
        <v>77</v>
      </c>
      <c r="D172" s="190" t="s">
        <v>182</v>
      </c>
      <c r="E172" s="191" t="s">
        <v>735</v>
      </c>
      <c r="F172" s="192" t="s">
        <v>736</v>
      </c>
      <c r="G172" s="193" t="s">
        <v>204</v>
      </c>
      <c r="H172" s="194">
        <v>15</v>
      </c>
      <c r="I172" s="195"/>
      <c r="J172" s="196">
        <f t="shared" si="15"/>
        <v>0</v>
      </c>
      <c r="K172" s="197"/>
      <c r="L172" s="28"/>
      <c r="M172" s="198" t="s">
        <v>1</v>
      </c>
      <c r="N172" s="199" t="s">
        <v>43</v>
      </c>
      <c r="O172" s="56"/>
      <c r="P172" s="200">
        <f t="shared" si="16"/>
        <v>0</v>
      </c>
      <c r="Q172" s="200">
        <v>0</v>
      </c>
      <c r="R172" s="200">
        <f t="shared" si="17"/>
        <v>0</v>
      </c>
      <c r="S172" s="200">
        <v>0</v>
      </c>
      <c r="T172" s="201">
        <f t="shared" si="18"/>
        <v>0</v>
      </c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R172" s="202" t="s">
        <v>186</v>
      </c>
      <c r="AT172" s="202" t="s">
        <v>182</v>
      </c>
      <c r="AU172" s="202" t="s">
        <v>90</v>
      </c>
      <c r="AY172" s="14" t="s">
        <v>179</v>
      </c>
      <c r="BE172" s="99">
        <f t="shared" si="19"/>
        <v>0</v>
      </c>
      <c r="BF172" s="99">
        <f t="shared" si="20"/>
        <v>0</v>
      </c>
      <c r="BG172" s="99">
        <f t="shared" si="21"/>
        <v>0</v>
      </c>
      <c r="BH172" s="99">
        <f t="shared" si="22"/>
        <v>0</v>
      </c>
      <c r="BI172" s="99">
        <f t="shared" si="23"/>
        <v>0</v>
      </c>
      <c r="BJ172" s="14" t="s">
        <v>90</v>
      </c>
      <c r="BK172" s="99">
        <f t="shared" si="24"/>
        <v>0</v>
      </c>
      <c r="BL172" s="14" t="s">
        <v>186</v>
      </c>
      <c r="BM172" s="202" t="s">
        <v>520</v>
      </c>
    </row>
    <row r="173" spans="1:65" s="2" customFormat="1" ht="14.45" customHeight="1">
      <c r="A173" s="245"/>
      <c r="B173" s="27"/>
      <c r="C173" s="190" t="s">
        <v>77</v>
      </c>
      <c r="D173" s="190" t="s">
        <v>182</v>
      </c>
      <c r="E173" s="191" t="s">
        <v>737</v>
      </c>
      <c r="F173" s="192" t="s">
        <v>738</v>
      </c>
      <c r="G173" s="193" t="s">
        <v>204</v>
      </c>
      <c r="H173" s="194">
        <v>15</v>
      </c>
      <c r="I173" s="195"/>
      <c r="J173" s="196">
        <f t="shared" si="15"/>
        <v>0</v>
      </c>
      <c r="K173" s="197"/>
      <c r="L173" s="28"/>
      <c r="M173" s="198" t="s">
        <v>1</v>
      </c>
      <c r="N173" s="199" t="s">
        <v>43</v>
      </c>
      <c r="O173" s="56"/>
      <c r="P173" s="200">
        <f t="shared" si="16"/>
        <v>0</v>
      </c>
      <c r="Q173" s="200">
        <v>0</v>
      </c>
      <c r="R173" s="200">
        <f t="shared" si="17"/>
        <v>0</v>
      </c>
      <c r="S173" s="200">
        <v>0</v>
      </c>
      <c r="T173" s="201">
        <f t="shared" si="18"/>
        <v>0</v>
      </c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R173" s="202" t="s">
        <v>186</v>
      </c>
      <c r="AT173" s="202" t="s">
        <v>182</v>
      </c>
      <c r="AU173" s="202" t="s">
        <v>90</v>
      </c>
      <c r="AY173" s="14" t="s">
        <v>179</v>
      </c>
      <c r="BE173" s="99">
        <f t="shared" si="19"/>
        <v>0</v>
      </c>
      <c r="BF173" s="99">
        <f t="shared" si="20"/>
        <v>0</v>
      </c>
      <c r="BG173" s="99">
        <f t="shared" si="21"/>
        <v>0</v>
      </c>
      <c r="BH173" s="99">
        <f t="shared" si="22"/>
        <v>0</v>
      </c>
      <c r="BI173" s="99">
        <f t="shared" si="23"/>
        <v>0</v>
      </c>
      <c r="BJ173" s="14" t="s">
        <v>90</v>
      </c>
      <c r="BK173" s="99">
        <f t="shared" si="24"/>
        <v>0</v>
      </c>
      <c r="BL173" s="14" t="s">
        <v>186</v>
      </c>
      <c r="BM173" s="202" t="s">
        <v>528</v>
      </c>
    </row>
    <row r="174" spans="1:65" s="2" customFormat="1" ht="14.45" customHeight="1">
      <c r="A174" s="245"/>
      <c r="B174" s="27"/>
      <c r="C174" s="190" t="s">
        <v>77</v>
      </c>
      <c r="D174" s="190" t="s">
        <v>182</v>
      </c>
      <c r="E174" s="191" t="s">
        <v>739</v>
      </c>
      <c r="F174" s="192" t="s">
        <v>740</v>
      </c>
      <c r="G174" s="193" t="s">
        <v>741</v>
      </c>
      <c r="H174" s="194">
        <v>1</v>
      </c>
      <c r="I174" s="195"/>
      <c r="J174" s="196">
        <f t="shared" si="15"/>
        <v>0</v>
      </c>
      <c r="K174" s="197"/>
      <c r="L174" s="28"/>
      <c r="M174" s="198" t="s">
        <v>1</v>
      </c>
      <c r="N174" s="199" t="s">
        <v>43</v>
      </c>
      <c r="O174" s="56"/>
      <c r="P174" s="200">
        <f t="shared" si="16"/>
        <v>0</v>
      </c>
      <c r="Q174" s="200">
        <v>0</v>
      </c>
      <c r="R174" s="200">
        <f t="shared" si="17"/>
        <v>0</v>
      </c>
      <c r="S174" s="200">
        <v>0</v>
      </c>
      <c r="T174" s="201">
        <f t="shared" si="18"/>
        <v>0</v>
      </c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R174" s="202" t="s">
        <v>186</v>
      </c>
      <c r="AT174" s="202" t="s">
        <v>182</v>
      </c>
      <c r="AU174" s="202" t="s">
        <v>90</v>
      </c>
      <c r="AY174" s="14" t="s">
        <v>179</v>
      </c>
      <c r="BE174" s="99">
        <f t="shared" si="19"/>
        <v>0</v>
      </c>
      <c r="BF174" s="99">
        <f t="shared" si="20"/>
        <v>0</v>
      </c>
      <c r="BG174" s="99">
        <f t="shared" si="21"/>
        <v>0</v>
      </c>
      <c r="BH174" s="99">
        <f t="shared" si="22"/>
        <v>0</v>
      </c>
      <c r="BI174" s="99">
        <f t="shared" si="23"/>
        <v>0</v>
      </c>
      <c r="BJ174" s="14" t="s">
        <v>90</v>
      </c>
      <c r="BK174" s="99">
        <f t="shared" si="24"/>
        <v>0</v>
      </c>
      <c r="BL174" s="14" t="s">
        <v>186</v>
      </c>
      <c r="BM174" s="202" t="s">
        <v>564</v>
      </c>
    </row>
    <row r="175" spans="1:65" s="2" customFormat="1" ht="49.9" customHeight="1">
      <c r="A175" s="245"/>
      <c r="B175" s="27"/>
      <c r="C175" s="242"/>
      <c r="D175" s="242"/>
      <c r="E175" s="178" t="s">
        <v>263</v>
      </c>
      <c r="F175" s="178" t="s">
        <v>264</v>
      </c>
      <c r="G175" s="242"/>
      <c r="H175" s="242"/>
      <c r="I175" s="242"/>
      <c r="J175" s="154">
        <f t="shared" ref="J175:J195" si="25">BK175</f>
        <v>0</v>
      </c>
      <c r="K175" s="242"/>
      <c r="L175" s="28"/>
      <c r="M175" s="214"/>
      <c r="N175" s="215"/>
      <c r="O175" s="56"/>
      <c r="P175" s="56"/>
      <c r="Q175" s="56"/>
      <c r="R175" s="56"/>
      <c r="S175" s="56"/>
      <c r="T175" s="57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T175" s="14" t="s">
        <v>76</v>
      </c>
      <c r="AU175" s="14" t="s">
        <v>77</v>
      </c>
      <c r="AY175" s="14" t="s">
        <v>265</v>
      </c>
      <c r="BK175" s="99">
        <f>SUM(BK176:BK195)</f>
        <v>0</v>
      </c>
    </row>
    <row r="176" spans="1:65" s="2" customFormat="1" ht="16.350000000000001" customHeight="1">
      <c r="A176" s="245"/>
      <c r="B176" s="27"/>
      <c r="C176" s="216" t="s">
        <v>1</v>
      </c>
      <c r="D176" s="216" t="s">
        <v>182</v>
      </c>
      <c r="E176" s="217" t="s">
        <v>1</v>
      </c>
      <c r="F176" s="218" t="s">
        <v>1</v>
      </c>
      <c r="G176" s="219" t="s">
        <v>1</v>
      </c>
      <c r="H176" s="220"/>
      <c r="I176" s="221"/>
      <c r="J176" s="222">
        <f t="shared" si="25"/>
        <v>0</v>
      </c>
      <c r="K176" s="197"/>
      <c r="L176" s="28"/>
      <c r="M176" s="223" t="s">
        <v>1</v>
      </c>
      <c r="N176" s="224" t="s">
        <v>43</v>
      </c>
      <c r="O176" s="56"/>
      <c r="P176" s="56"/>
      <c r="Q176" s="56"/>
      <c r="R176" s="56"/>
      <c r="S176" s="56"/>
      <c r="T176" s="57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T176" s="14" t="s">
        <v>265</v>
      </c>
      <c r="AU176" s="14" t="s">
        <v>84</v>
      </c>
      <c r="AY176" s="14" t="s">
        <v>265</v>
      </c>
      <c r="BE176" s="99">
        <f t="shared" ref="BE176:BE195" si="26">IF(N176="základná",J176,0)</f>
        <v>0</v>
      </c>
      <c r="BF176" s="99">
        <f t="shared" ref="BF176:BF195" si="27">IF(N176="znížená",J176,0)</f>
        <v>0</v>
      </c>
      <c r="BG176" s="99">
        <f t="shared" ref="BG176:BG195" si="28">IF(N176="zákl. prenesená",J176,0)</f>
        <v>0</v>
      </c>
      <c r="BH176" s="99">
        <f t="shared" ref="BH176:BH195" si="29">IF(N176="zníž. prenesená",J176,0)</f>
        <v>0</v>
      </c>
      <c r="BI176" s="99">
        <f t="shared" ref="BI176:BI195" si="30">IF(N176="nulová",J176,0)</f>
        <v>0</v>
      </c>
      <c r="BJ176" s="14" t="s">
        <v>90</v>
      </c>
      <c r="BK176" s="99">
        <f t="shared" ref="BK176:BK195" si="31">I176*H176</f>
        <v>0</v>
      </c>
    </row>
    <row r="177" spans="1:63" s="2" customFormat="1" ht="16.350000000000001" customHeight="1">
      <c r="A177" s="245"/>
      <c r="B177" s="27"/>
      <c r="C177" s="216" t="s">
        <v>1</v>
      </c>
      <c r="D177" s="216" t="s">
        <v>182</v>
      </c>
      <c r="E177" s="217" t="s">
        <v>1</v>
      </c>
      <c r="F177" s="218" t="s">
        <v>1</v>
      </c>
      <c r="G177" s="219" t="s">
        <v>1</v>
      </c>
      <c r="H177" s="220"/>
      <c r="I177" s="221"/>
      <c r="J177" s="222">
        <f t="shared" si="25"/>
        <v>0</v>
      </c>
      <c r="K177" s="197"/>
      <c r="L177" s="28"/>
      <c r="M177" s="223" t="s">
        <v>1</v>
      </c>
      <c r="N177" s="224" t="s">
        <v>43</v>
      </c>
      <c r="O177" s="56"/>
      <c r="P177" s="56"/>
      <c r="Q177" s="56"/>
      <c r="R177" s="56"/>
      <c r="S177" s="56"/>
      <c r="T177" s="57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T177" s="14" t="s">
        <v>265</v>
      </c>
      <c r="AU177" s="14" t="s">
        <v>84</v>
      </c>
      <c r="AY177" s="14" t="s">
        <v>265</v>
      </c>
      <c r="BE177" s="99">
        <f t="shared" si="26"/>
        <v>0</v>
      </c>
      <c r="BF177" s="99">
        <f t="shared" si="27"/>
        <v>0</v>
      </c>
      <c r="BG177" s="99">
        <f t="shared" si="28"/>
        <v>0</v>
      </c>
      <c r="BH177" s="99">
        <f t="shared" si="29"/>
        <v>0</v>
      </c>
      <c r="BI177" s="99">
        <f t="shared" si="30"/>
        <v>0</v>
      </c>
      <c r="BJ177" s="14" t="s">
        <v>90</v>
      </c>
      <c r="BK177" s="99">
        <f t="shared" si="31"/>
        <v>0</v>
      </c>
    </row>
    <row r="178" spans="1:63" s="2" customFormat="1" ht="16.350000000000001" customHeight="1">
      <c r="A178" s="245"/>
      <c r="B178" s="27"/>
      <c r="C178" s="216" t="s">
        <v>1</v>
      </c>
      <c r="D178" s="216" t="s">
        <v>182</v>
      </c>
      <c r="E178" s="217" t="s">
        <v>1</v>
      </c>
      <c r="F178" s="218" t="s">
        <v>1</v>
      </c>
      <c r="G178" s="219" t="s">
        <v>1</v>
      </c>
      <c r="H178" s="220"/>
      <c r="I178" s="221"/>
      <c r="J178" s="222">
        <f t="shared" si="25"/>
        <v>0</v>
      </c>
      <c r="K178" s="197"/>
      <c r="L178" s="28"/>
      <c r="M178" s="223" t="s">
        <v>1</v>
      </c>
      <c r="N178" s="224" t="s">
        <v>43</v>
      </c>
      <c r="O178" s="56"/>
      <c r="P178" s="56"/>
      <c r="Q178" s="56"/>
      <c r="R178" s="56"/>
      <c r="S178" s="56"/>
      <c r="T178" s="57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T178" s="14" t="s">
        <v>265</v>
      </c>
      <c r="AU178" s="14" t="s">
        <v>84</v>
      </c>
      <c r="AY178" s="14" t="s">
        <v>265</v>
      </c>
      <c r="BE178" s="99">
        <f t="shared" si="26"/>
        <v>0</v>
      </c>
      <c r="BF178" s="99">
        <f t="shared" si="27"/>
        <v>0</v>
      </c>
      <c r="BG178" s="99">
        <f t="shared" si="28"/>
        <v>0</v>
      </c>
      <c r="BH178" s="99">
        <f t="shared" si="29"/>
        <v>0</v>
      </c>
      <c r="BI178" s="99">
        <f t="shared" si="30"/>
        <v>0</v>
      </c>
      <c r="BJ178" s="14" t="s">
        <v>90</v>
      </c>
      <c r="BK178" s="99">
        <f t="shared" si="31"/>
        <v>0</v>
      </c>
    </row>
    <row r="179" spans="1:63" s="2" customFormat="1" ht="16.350000000000001" customHeight="1">
      <c r="A179" s="245"/>
      <c r="B179" s="27"/>
      <c r="C179" s="216" t="s">
        <v>1</v>
      </c>
      <c r="D179" s="216" t="s">
        <v>182</v>
      </c>
      <c r="E179" s="217" t="s">
        <v>1</v>
      </c>
      <c r="F179" s="218" t="s">
        <v>1</v>
      </c>
      <c r="G179" s="219" t="s">
        <v>1</v>
      </c>
      <c r="H179" s="220"/>
      <c r="I179" s="221"/>
      <c r="J179" s="222">
        <f t="shared" si="25"/>
        <v>0</v>
      </c>
      <c r="K179" s="197"/>
      <c r="L179" s="28"/>
      <c r="M179" s="223" t="s">
        <v>1</v>
      </c>
      <c r="N179" s="224" t="s">
        <v>43</v>
      </c>
      <c r="O179" s="56"/>
      <c r="P179" s="56"/>
      <c r="Q179" s="56"/>
      <c r="R179" s="56"/>
      <c r="S179" s="56"/>
      <c r="T179" s="57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T179" s="14" t="s">
        <v>265</v>
      </c>
      <c r="AU179" s="14" t="s">
        <v>84</v>
      </c>
      <c r="AY179" s="14" t="s">
        <v>265</v>
      </c>
      <c r="BE179" s="99">
        <f t="shared" si="26"/>
        <v>0</v>
      </c>
      <c r="BF179" s="99">
        <f t="shared" si="27"/>
        <v>0</v>
      </c>
      <c r="BG179" s="99">
        <f t="shared" si="28"/>
        <v>0</v>
      </c>
      <c r="BH179" s="99">
        <f t="shared" si="29"/>
        <v>0</v>
      </c>
      <c r="BI179" s="99">
        <f t="shared" si="30"/>
        <v>0</v>
      </c>
      <c r="BJ179" s="14" t="s">
        <v>90</v>
      </c>
      <c r="BK179" s="99">
        <f t="shared" si="31"/>
        <v>0</v>
      </c>
    </row>
    <row r="180" spans="1:63" s="2" customFormat="1" ht="16.350000000000001" customHeight="1">
      <c r="A180" s="245"/>
      <c r="B180" s="27"/>
      <c r="C180" s="216" t="s">
        <v>1</v>
      </c>
      <c r="D180" s="216" t="s">
        <v>182</v>
      </c>
      <c r="E180" s="217" t="s">
        <v>1</v>
      </c>
      <c r="F180" s="218" t="s">
        <v>1</v>
      </c>
      <c r="G180" s="219" t="s">
        <v>1</v>
      </c>
      <c r="H180" s="220"/>
      <c r="I180" s="221"/>
      <c r="J180" s="222">
        <f t="shared" si="25"/>
        <v>0</v>
      </c>
      <c r="K180" s="197"/>
      <c r="L180" s="28"/>
      <c r="M180" s="223" t="s">
        <v>1</v>
      </c>
      <c r="N180" s="224" t="s">
        <v>43</v>
      </c>
      <c r="O180" s="56"/>
      <c r="P180" s="56"/>
      <c r="Q180" s="56"/>
      <c r="R180" s="56"/>
      <c r="S180" s="56"/>
      <c r="T180" s="57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T180" s="14" t="s">
        <v>265</v>
      </c>
      <c r="AU180" s="14" t="s">
        <v>84</v>
      </c>
      <c r="AY180" s="14" t="s">
        <v>265</v>
      </c>
      <c r="BE180" s="99">
        <f t="shared" si="26"/>
        <v>0</v>
      </c>
      <c r="BF180" s="99">
        <f t="shared" si="27"/>
        <v>0</v>
      </c>
      <c r="BG180" s="99">
        <f t="shared" si="28"/>
        <v>0</v>
      </c>
      <c r="BH180" s="99">
        <f t="shared" si="29"/>
        <v>0</v>
      </c>
      <c r="BI180" s="99">
        <f t="shared" si="30"/>
        <v>0</v>
      </c>
      <c r="BJ180" s="14" t="s">
        <v>90</v>
      </c>
      <c r="BK180" s="99">
        <f t="shared" si="31"/>
        <v>0</v>
      </c>
    </row>
    <row r="181" spans="1:63" s="2" customFormat="1" ht="16.350000000000001" customHeight="1">
      <c r="A181" s="245"/>
      <c r="B181" s="27"/>
      <c r="C181" s="216" t="s">
        <v>1</v>
      </c>
      <c r="D181" s="216" t="s">
        <v>182</v>
      </c>
      <c r="E181" s="217" t="s">
        <v>1</v>
      </c>
      <c r="F181" s="218" t="s">
        <v>1</v>
      </c>
      <c r="G181" s="219" t="s">
        <v>1</v>
      </c>
      <c r="H181" s="220"/>
      <c r="I181" s="221"/>
      <c r="J181" s="222">
        <f t="shared" si="25"/>
        <v>0</v>
      </c>
      <c r="K181" s="197"/>
      <c r="L181" s="28"/>
      <c r="M181" s="223" t="s">
        <v>1</v>
      </c>
      <c r="N181" s="224" t="s">
        <v>43</v>
      </c>
      <c r="O181" s="56"/>
      <c r="P181" s="56"/>
      <c r="Q181" s="56"/>
      <c r="R181" s="56"/>
      <c r="S181" s="56"/>
      <c r="T181" s="57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T181" s="14" t="s">
        <v>265</v>
      </c>
      <c r="AU181" s="14" t="s">
        <v>84</v>
      </c>
      <c r="AY181" s="14" t="s">
        <v>265</v>
      </c>
      <c r="BE181" s="99">
        <f t="shared" si="26"/>
        <v>0</v>
      </c>
      <c r="BF181" s="99">
        <f t="shared" si="27"/>
        <v>0</v>
      </c>
      <c r="BG181" s="99">
        <f t="shared" si="28"/>
        <v>0</v>
      </c>
      <c r="BH181" s="99">
        <f t="shared" si="29"/>
        <v>0</v>
      </c>
      <c r="BI181" s="99">
        <f t="shared" si="30"/>
        <v>0</v>
      </c>
      <c r="BJ181" s="14" t="s">
        <v>90</v>
      </c>
      <c r="BK181" s="99">
        <f t="shared" si="31"/>
        <v>0</v>
      </c>
    </row>
    <row r="182" spans="1:63" s="2" customFormat="1" ht="16.350000000000001" customHeight="1">
      <c r="A182" s="245"/>
      <c r="B182" s="27"/>
      <c r="C182" s="216" t="s">
        <v>1</v>
      </c>
      <c r="D182" s="216" t="s">
        <v>182</v>
      </c>
      <c r="E182" s="217" t="s">
        <v>1</v>
      </c>
      <c r="F182" s="218" t="s">
        <v>1</v>
      </c>
      <c r="G182" s="219" t="s">
        <v>1</v>
      </c>
      <c r="H182" s="220"/>
      <c r="I182" s="221"/>
      <c r="J182" s="222">
        <f t="shared" si="25"/>
        <v>0</v>
      </c>
      <c r="K182" s="197"/>
      <c r="L182" s="28"/>
      <c r="M182" s="223" t="s">
        <v>1</v>
      </c>
      <c r="N182" s="224" t="s">
        <v>43</v>
      </c>
      <c r="O182" s="56"/>
      <c r="P182" s="56"/>
      <c r="Q182" s="56"/>
      <c r="R182" s="56"/>
      <c r="S182" s="56"/>
      <c r="T182" s="57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T182" s="14" t="s">
        <v>265</v>
      </c>
      <c r="AU182" s="14" t="s">
        <v>84</v>
      </c>
      <c r="AY182" s="14" t="s">
        <v>265</v>
      </c>
      <c r="BE182" s="99">
        <f t="shared" si="26"/>
        <v>0</v>
      </c>
      <c r="BF182" s="99">
        <f t="shared" si="27"/>
        <v>0</v>
      </c>
      <c r="BG182" s="99">
        <f t="shared" si="28"/>
        <v>0</v>
      </c>
      <c r="BH182" s="99">
        <f t="shared" si="29"/>
        <v>0</v>
      </c>
      <c r="BI182" s="99">
        <f t="shared" si="30"/>
        <v>0</v>
      </c>
      <c r="BJ182" s="14" t="s">
        <v>90</v>
      </c>
      <c r="BK182" s="99">
        <f t="shared" si="31"/>
        <v>0</v>
      </c>
    </row>
    <row r="183" spans="1:63" s="2" customFormat="1" ht="16.350000000000001" customHeight="1">
      <c r="A183" s="245"/>
      <c r="B183" s="27"/>
      <c r="C183" s="216" t="s">
        <v>1</v>
      </c>
      <c r="D183" s="216" t="s">
        <v>182</v>
      </c>
      <c r="E183" s="217" t="s">
        <v>1</v>
      </c>
      <c r="F183" s="218" t="s">
        <v>1</v>
      </c>
      <c r="G183" s="219" t="s">
        <v>1</v>
      </c>
      <c r="H183" s="220"/>
      <c r="I183" s="221"/>
      <c r="J183" s="222">
        <f t="shared" si="25"/>
        <v>0</v>
      </c>
      <c r="K183" s="197"/>
      <c r="L183" s="28"/>
      <c r="M183" s="223" t="s">
        <v>1</v>
      </c>
      <c r="N183" s="224" t="s">
        <v>43</v>
      </c>
      <c r="O183" s="56"/>
      <c r="P183" s="56"/>
      <c r="Q183" s="56"/>
      <c r="R183" s="56"/>
      <c r="S183" s="56"/>
      <c r="T183" s="57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T183" s="14" t="s">
        <v>265</v>
      </c>
      <c r="AU183" s="14" t="s">
        <v>84</v>
      </c>
      <c r="AY183" s="14" t="s">
        <v>265</v>
      </c>
      <c r="BE183" s="99">
        <f t="shared" si="26"/>
        <v>0</v>
      </c>
      <c r="BF183" s="99">
        <f t="shared" si="27"/>
        <v>0</v>
      </c>
      <c r="BG183" s="99">
        <f t="shared" si="28"/>
        <v>0</v>
      </c>
      <c r="BH183" s="99">
        <f t="shared" si="29"/>
        <v>0</v>
      </c>
      <c r="BI183" s="99">
        <f t="shared" si="30"/>
        <v>0</v>
      </c>
      <c r="BJ183" s="14" t="s">
        <v>90</v>
      </c>
      <c r="BK183" s="99">
        <f t="shared" si="31"/>
        <v>0</v>
      </c>
    </row>
    <row r="184" spans="1:63" s="2" customFormat="1" ht="16.350000000000001" customHeight="1">
      <c r="A184" s="245"/>
      <c r="B184" s="27"/>
      <c r="C184" s="216" t="s">
        <v>1</v>
      </c>
      <c r="D184" s="216" t="s">
        <v>182</v>
      </c>
      <c r="E184" s="217" t="s">
        <v>1</v>
      </c>
      <c r="F184" s="218" t="s">
        <v>1</v>
      </c>
      <c r="G184" s="219" t="s">
        <v>1</v>
      </c>
      <c r="H184" s="220"/>
      <c r="I184" s="221"/>
      <c r="J184" s="222">
        <f t="shared" si="25"/>
        <v>0</v>
      </c>
      <c r="K184" s="197"/>
      <c r="L184" s="28"/>
      <c r="M184" s="223" t="s">
        <v>1</v>
      </c>
      <c r="N184" s="224" t="s">
        <v>43</v>
      </c>
      <c r="O184" s="56"/>
      <c r="P184" s="56"/>
      <c r="Q184" s="56"/>
      <c r="R184" s="56"/>
      <c r="S184" s="56"/>
      <c r="T184" s="57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T184" s="14" t="s">
        <v>265</v>
      </c>
      <c r="AU184" s="14" t="s">
        <v>84</v>
      </c>
      <c r="AY184" s="14" t="s">
        <v>265</v>
      </c>
      <c r="BE184" s="99">
        <f t="shared" si="26"/>
        <v>0</v>
      </c>
      <c r="BF184" s="99">
        <f t="shared" si="27"/>
        <v>0</v>
      </c>
      <c r="BG184" s="99">
        <f t="shared" si="28"/>
        <v>0</v>
      </c>
      <c r="BH184" s="99">
        <f t="shared" si="29"/>
        <v>0</v>
      </c>
      <c r="BI184" s="99">
        <f t="shared" si="30"/>
        <v>0</v>
      </c>
      <c r="BJ184" s="14" t="s">
        <v>90</v>
      </c>
      <c r="BK184" s="99">
        <f t="shared" si="31"/>
        <v>0</v>
      </c>
    </row>
    <row r="185" spans="1:63" s="2" customFormat="1" ht="16.350000000000001" customHeight="1">
      <c r="A185" s="245"/>
      <c r="B185" s="27"/>
      <c r="C185" s="216" t="s">
        <v>1</v>
      </c>
      <c r="D185" s="216" t="s">
        <v>182</v>
      </c>
      <c r="E185" s="217" t="s">
        <v>1</v>
      </c>
      <c r="F185" s="218" t="s">
        <v>1</v>
      </c>
      <c r="G185" s="219" t="s">
        <v>1</v>
      </c>
      <c r="H185" s="220"/>
      <c r="I185" s="221"/>
      <c r="J185" s="222">
        <f t="shared" si="25"/>
        <v>0</v>
      </c>
      <c r="K185" s="197"/>
      <c r="L185" s="28"/>
      <c r="M185" s="223" t="s">
        <v>1</v>
      </c>
      <c r="N185" s="224" t="s">
        <v>43</v>
      </c>
      <c r="O185" s="56"/>
      <c r="P185" s="56"/>
      <c r="Q185" s="56"/>
      <c r="R185" s="56"/>
      <c r="S185" s="56"/>
      <c r="T185" s="57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T185" s="14" t="s">
        <v>265</v>
      </c>
      <c r="AU185" s="14" t="s">
        <v>84</v>
      </c>
      <c r="AY185" s="14" t="s">
        <v>265</v>
      </c>
      <c r="BE185" s="99">
        <f t="shared" si="26"/>
        <v>0</v>
      </c>
      <c r="BF185" s="99">
        <f t="shared" si="27"/>
        <v>0</v>
      </c>
      <c r="BG185" s="99">
        <f t="shared" si="28"/>
        <v>0</v>
      </c>
      <c r="BH185" s="99">
        <f t="shared" si="29"/>
        <v>0</v>
      </c>
      <c r="BI185" s="99">
        <f t="shared" si="30"/>
        <v>0</v>
      </c>
      <c r="BJ185" s="14" t="s">
        <v>90</v>
      </c>
      <c r="BK185" s="99">
        <f t="shared" si="31"/>
        <v>0</v>
      </c>
    </row>
    <row r="186" spans="1:63" s="2" customFormat="1" ht="16.350000000000001" customHeight="1">
      <c r="A186" s="245"/>
      <c r="B186" s="27"/>
      <c r="C186" s="216" t="s">
        <v>1</v>
      </c>
      <c r="D186" s="216" t="s">
        <v>182</v>
      </c>
      <c r="E186" s="217" t="s">
        <v>1</v>
      </c>
      <c r="F186" s="218" t="s">
        <v>1</v>
      </c>
      <c r="G186" s="219" t="s">
        <v>1</v>
      </c>
      <c r="H186" s="220"/>
      <c r="I186" s="221"/>
      <c r="J186" s="222">
        <f t="shared" si="25"/>
        <v>0</v>
      </c>
      <c r="K186" s="197"/>
      <c r="L186" s="28"/>
      <c r="M186" s="223" t="s">
        <v>1</v>
      </c>
      <c r="N186" s="224" t="s">
        <v>43</v>
      </c>
      <c r="O186" s="56"/>
      <c r="P186" s="56"/>
      <c r="Q186" s="56"/>
      <c r="R186" s="56"/>
      <c r="S186" s="56"/>
      <c r="T186" s="57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T186" s="14" t="s">
        <v>265</v>
      </c>
      <c r="AU186" s="14" t="s">
        <v>84</v>
      </c>
      <c r="AY186" s="14" t="s">
        <v>265</v>
      </c>
      <c r="BE186" s="99">
        <f t="shared" si="26"/>
        <v>0</v>
      </c>
      <c r="BF186" s="99">
        <f t="shared" si="27"/>
        <v>0</v>
      </c>
      <c r="BG186" s="99">
        <f t="shared" si="28"/>
        <v>0</v>
      </c>
      <c r="BH186" s="99">
        <f t="shared" si="29"/>
        <v>0</v>
      </c>
      <c r="BI186" s="99">
        <f t="shared" si="30"/>
        <v>0</v>
      </c>
      <c r="BJ186" s="14" t="s">
        <v>90</v>
      </c>
      <c r="BK186" s="99">
        <f t="shared" si="31"/>
        <v>0</v>
      </c>
    </row>
    <row r="187" spans="1:63" s="2" customFormat="1" ht="16.350000000000001" customHeight="1">
      <c r="A187" s="245"/>
      <c r="B187" s="27"/>
      <c r="C187" s="216" t="s">
        <v>1</v>
      </c>
      <c r="D187" s="216" t="s">
        <v>182</v>
      </c>
      <c r="E187" s="217" t="s">
        <v>1</v>
      </c>
      <c r="F187" s="218" t="s">
        <v>1</v>
      </c>
      <c r="G187" s="219" t="s">
        <v>1</v>
      </c>
      <c r="H187" s="220"/>
      <c r="I187" s="221"/>
      <c r="J187" s="222">
        <f t="shared" si="25"/>
        <v>0</v>
      </c>
      <c r="K187" s="197"/>
      <c r="L187" s="28"/>
      <c r="M187" s="223" t="s">
        <v>1</v>
      </c>
      <c r="N187" s="224" t="s">
        <v>43</v>
      </c>
      <c r="O187" s="56"/>
      <c r="P187" s="56"/>
      <c r="Q187" s="56"/>
      <c r="R187" s="56"/>
      <c r="S187" s="56"/>
      <c r="T187" s="57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T187" s="14" t="s">
        <v>265</v>
      </c>
      <c r="AU187" s="14" t="s">
        <v>84</v>
      </c>
      <c r="AY187" s="14" t="s">
        <v>265</v>
      </c>
      <c r="BE187" s="99">
        <f t="shared" si="26"/>
        <v>0</v>
      </c>
      <c r="BF187" s="99">
        <f t="shared" si="27"/>
        <v>0</v>
      </c>
      <c r="BG187" s="99">
        <f t="shared" si="28"/>
        <v>0</v>
      </c>
      <c r="BH187" s="99">
        <f t="shared" si="29"/>
        <v>0</v>
      </c>
      <c r="BI187" s="99">
        <f t="shared" si="30"/>
        <v>0</v>
      </c>
      <c r="BJ187" s="14" t="s">
        <v>90</v>
      </c>
      <c r="BK187" s="99">
        <f t="shared" si="31"/>
        <v>0</v>
      </c>
    </row>
    <row r="188" spans="1:63" s="2" customFormat="1" ht="16.350000000000001" customHeight="1">
      <c r="A188" s="245"/>
      <c r="B188" s="27"/>
      <c r="C188" s="216" t="s">
        <v>1</v>
      </c>
      <c r="D188" s="216" t="s">
        <v>182</v>
      </c>
      <c r="E188" s="217" t="s">
        <v>1</v>
      </c>
      <c r="F188" s="218" t="s">
        <v>1</v>
      </c>
      <c r="G188" s="219" t="s">
        <v>1</v>
      </c>
      <c r="H188" s="220"/>
      <c r="I188" s="221"/>
      <c r="J188" s="222">
        <f t="shared" si="25"/>
        <v>0</v>
      </c>
      <c r="K188" s="197"/>
      <c r="L188" s="28"/>
      <c r="M188" s="223" t="s">
        <v>1</v>
      </c>
      <c r="N188" s="224" t="s">
        <v>43</v>
      </c>
      <c r="O188" s="56"/>
      <c r="P188" s="56"/>
      <c r="Q188" s="56"/>
      <c r="R188" s="56"/>
      <c r="S188" s="56"/>
      <c r="T188" s="57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T188" s="14" t="s">
        <v>265</v>
      </c>
      <c r="AU188" s="14" t="s">
        <v>84</v>
      </c>
      <c r="AY188" s="14" t="s">
        <v>265</v>
      </c>
      <c r="BE188" s="99">
        <f t="shared" si="26"/>
        <v>0</v>
      </c>
      <c r="BF188" s="99">
        <f t="shared" si="27"/>
        <v>0</v>
      </c>
      <c r="BG188" s="99">
        <f t="shared" si="28"/>
        <v>0</v>
      </c>
      <c r="BH188" s="99">
        <f t="shared" si="29"/>
        <v>0</v>
      </c>
      <c r="BI188" s="99">
        <f t="shared" si="30"/>
        <v>0</v>
      </c>
      <c r="BJ188" s="14" t="s">
        <v>90</v>
      </c>
      <c r="BK188" s="99">
        <f t="shared" si="31"/>
        <v>0</v>
      </c>
    </row>
    <row r="189" spans="1:63" s="2" customFormat="1" ht="16.350000000000001" customHeight="1">
      <c r="A189" s="245"/>
      <c r="B189" s="27"/>
      <c r="C189" s="216" t="s">
        <v>1</v>
      </c>
      <c r="D189" s="216" t="s">
        <v>182</v>
      </c>
      <c r="E189" s="217" t="s">
        <v>1</v>
      </c>
      <c r="F189" s="218" t="s">
        <v>1</v>
      </c>
      <c r="G189" s="219" t="s">
        <v>1</v>
      </c>
      <c r="H189" s="220"/>
      <c r="I189" s="221"/>
      <c r="J189" s="222">
        <f t="shared" si="25"/>
        <v>0</v>
      </c>
      <c r="K189" s="197"/>
      <c r="L189" s="28"/>
      <c r="M189" s="223" t="s">
        <v>1</v>
      </c>
      <c r="N189" s="224" t="s">
        <v>43</v>
      </c>
      <c r="O189" s="56"/>
      <c r="P189" s="56"/>
      <c r="Q189" s="56"/>
      <c r="R189" s="56"/>
      <c r="S189" s="56"/>
      <c r="T189" s="57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T189" s="14" t="s">
        <v>265</v>
      </c>
      <c r="AU189" s="14" t="s">
        <v>84</v>
      </c>
      <c r="AY189" s="14" t="s">
        <v>265</v>
      </c>
      <c r="BE189" s="99">
        <f t="shared" si="26"/>
        <v>0</v>
      </c>
      <c r="BF189" s="99">
        <f t="shared" si="27"/>
        <v>0</v>
      </c>
      <c r="BG189" s="99">
        <f t="shared" si="28"/>
        <v>0</v>
      </c>
      <c r="BH189" s="99">
        <f t="shared" si="29"/>
        <v>0</v>
      </c>
      <c r="BI189" s="99">
        <f t="shared" si="30"/>
        <v>0</v>
      </c>
      <c r="BJ189" s="14" t="s">
        <v>90</v>
      </c>
      <c r="BK189" s="99">
        <f t="shared" si="31"/>
        <v>0</v>
      </c>
    </row>
    <row r="190" spans="1:63" s="2" customFormat="1" ht="16.350000000000001" customHeight="1">
      <c r="A190" s="245"/>
      <c r="B190" s="27"/>
      <c r="C190" s="216" t="s">
        <v>1</v>
      </c>
      <c r="D190" s="216" t="s">
        <v>182</v>
      </c>
      <c r="E190" s="217" t="s">
        <v>1</v>
      </c>
      <c r="F190" s="218" t="s">
        <v>1</v>
      </c>
      <c r="G190" s="219" t="s">
        <v>1</v>
      </c>
      <c r="H190" s="220"/>
      <c r="I190" s="221"/>
      <c r="J190" s="222">
        <f t="shared" si="25"/>
        <v>0</v>
      </c>
      <c r="K190" s="197"/>
      <c r="L190" s="28"/>
      <c r="M190" s="223" t="s">
        <v>1</v>
      </c>
      <c r="N190" s="224" t="s">
        <v>43</v>
      </c>
      <c r="O190" s="56"/>
      <c r="P190" s="56"/>
      <c r="Q190" s="56"/>
      <c r="R190" s="56"/>
      <c r="S190" s="56"/>
      <c r="T190" s="57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T190" s="14" t="s">
        <v>265</v>
      </c>
      <c r="AU190" s="14" t="s">
        <v>84</v>
      </c>
      <c r="AY190" s="14" t="s">
        <v>265</v>
      </c>
      <c r="BE190" s="99">
        <f t="shared" si="26"/>
        <v>0</v>
      </c>
      <c r="BF190" s="99">
        <f t="shared" si="27"/>
        <v>0</v>
      </c>
      <c r="BG190" s="99">
        <f t="shared" si="28"/>
        <v>0</v>
      </c>
      <c r="BH190" s="99">
        <f t="shared" si="29"/>
        <v>0</v>
      </c>
      <c r="BI190" s="99">
        <f t="shared" si="30"/>
        <v>0</v>
      </c>
      <c r="BJ190" s="14" t="s">
        <v>90</v>
      </c>
      <c r="BK190" s="99">
        <f t="shared" si="31"/>
        <v>0</v>
      </c>
    </row>
    <row r="191" spans="1:63" s="2" customFormat="1" ht="16.350000000000001" customHeight="1">
      <c r="A191" s="245"/>
      <c r="B191" s="27"/>
      <c r="C191" s="216" t="s">
        <v>1</v>
      </c>
      <c r="D191" s="216" t="s">
        <v>182</v>
      </c>
      <c r="E191" s="217" t="s">
        <v>1</v>
      </c>
      <c r="F191" s="218" t="s">
        <v>1</v>
      </c>
      <c r="G191" s="219" t="s">
        <v>1</v>
      </c>
      <c r="H191" s="220"/>
      <c r="I191" s="221"/>
      <c r="J191" s="222">
        <f t="shared" si="25"/>
        <v>0</v>
      </c>
      <c r="K191" s="197"/>
      <c r="L191" s="28"/>
      <c r="M191" s="223" t="s">
        <v>1</v>
      </c>
      <c r="N191" s="224" t="s">
        <v>43</v>
      </c>
      <c r="O191" s="56"/>
      <c r="P191" s="56"/>
      <c r="Q191" s="56"/>
      <c r="R191" s="56"/>
      <c r="S191" s="56"/>
      <c r="T191" s="57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T191" s="14" t="s">
        <v>265</v>
      </c>
      <c r="AU191" s="14" t="s">
        <v>84</v>
      </c>
      <c r="AY191" s="14" t="s">
        <v>265</v>
      </c>
      <c r="BE191" s="99">
        <f t="shared" si="26"/>
        <v>0</v>
      </c>
      <c r="BF191" s="99">
        <f t="shared" si="27"/>
        <v>0</v>
      </c>
      <c r="BG191" s="99">
        <f t="shared" si="28"/>
        <v>0</v>
      </c>
      <c r="BH191" s="99">
        <f t="shared" si="29"/>
        <v>0</v>
      </c>
      <c r="BI191" s="99">
        <f t="shared" si="30"/>
        <v>0</v>
      </c>
      <c r="BJ191" s="14" t="s">
        <v>90</v>
      </c>
      <c r="BK191" s="99">
        <f t="shared" si="31"/>
        <v>0</v>
      </c>
    </row>
    <row r="192" spans="1:63" s="2" customFormat="1" ht="16.350000000000001" customHeight="1">
      <c r="A192" s="245"/>
      <c r="B192" s="27"/>
      <c r="C192" s="216" t="s">
        <v>1</v>
      </c>
      <c r="D192" s="216" t="s">
        <v>182</v>
      </c>
      <c r="E192" s="217" t="s">
        <v>1</v>
      </c>
      <c r="F192" s="218" t="s">
        <v>1</v>
      </c>
      <c r="G192" s="219" t="s">
        <v>1</v>
      </c>
      <c r="H192" s="220"/>
      <c r="I192" s="221"/>
      <c r="J192" s="222">
        <f t="shared" si="25"/>
        <v>0</v>
      </c>
      <c r="K192" s="197"/>
      <c r="L192" s="28"/>
      <c r="M192" s="223" t="s">
        <v>1</v>
      </c>
      <c r="N192" s="224" t="s">
        <v>43</v>
      </c>
      <c r="O192" s="56"/>
      <c r="P192" s="56"/>
      <c r="Q192" s="56"/>
      <c r="R192" s="56"/>
      <c r="S192" s="56"/>
      <c r="T192" s="57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T192" s="14" t="s">
        <v>265</v>
      </c>
      <c r="AU192" s="14" t="s">
        <v>84</v>
      </c>
      <c r="AY192" s="14" t="s">
        <v>265</v>
      </c>
      <c r="BE192" s="99">
        <f t="shared" si="26"/>
        <v>0</v>
      </c>
      <c r="BF192" s="99">
        <f t="shared" si="27"/>
        <v>0</v>
      </c>
      <c r="BG192" s="99">
        <f t="shared" si="28"/>
        <v>0</v>
      </c>
      <c r="BH192" s="99">
        <f t="shared" si="29"/>
        <v>0</v>
      </c>
      <c r="BI192" s="99">
        <f t="shared" si="30"/>
        <v>0</v>
      </c>
      <c r="BJ192" s="14" t="s">
        <v>90</v>
      </c>
      <c r="BK192" s="99">
        <f t="shared" si="31"/>
        <v>0</v>
      </c>
    </row>
    <row r="193" spans="1:63" s="2" customFormat="1" ht="16.350000000000001" customHeight="1">
      <c r="A193" s="245"/>
      <c r="B193" s="27"/>
      <c r="C193" s="216" t="s">
        <v>1</v>
      </c>
      <c r="D193" s="216" t="s">
        <v>182</v>
      </c>
      <c r="E193" s="217" t="s">
        <v>1</v>
      </c>
      <c r="F193" s="218" t="s">
        <v>1</v>
      </c>
      <c r="G193" s="219" t="s">
        <v>1</v>
      </c>
      <c r="H193" s="220"/>
      <c r="I193" s="221"/>
      <c r="J193" s="222">
        <f t="shared" si="25"/>
        <v>0</v>
      </c>
      <c r="K193" s="197"/>
      <c r="L193" s="28"/>
      <c r="M193" s="223" t="s">
        <v>1</v>
      </c>
      <c r="N193" s="224" t="s">
        <v>43</v>
      </c>
      <c r="O193" s="56"/>
      <c r="P193" s="56"/>
      <c r="Q193" s="56"/>
      <c r="R193" s="56"/>
      <c r="S193" s="56"/>
      <c r="T193" s="57"/>
      <c r="U193" s="245"/>
      <c r="V193" s="245"/>
      <c r="W193" s="245"/>
      <c r="X193" s="245"/>
      <c r="Y193" s="245"/>
      <c r="Z193" s="245"/>
      <c r="AA193" s="245"/>
      <c r="AB193" s="245"/>
      <c r="AC193" s="245"/>
      <c r="AD193" s="245"/>
      <c r="AE193" s="245"/>
      <c r="AT193" s="14" t="s">
        <v>265</v>
      </c>
      <c r="AU193" s="14" t="s">
        <v>84</v>
      </c>
      <c r="AY193" s="14" t="s">
        <v>265</v>
      </c>
      <c r="BE193" s="99">
        <f t="shared" si="26"/>
        <v>0</v>
      </c>
      <c r="BF193" s="99">
        <f t="shared" si="27"/>
        <v>0</v>
      </c>
      <c r="BG193" s="99">
        <f t="shared" si="28"/>
        <v>0</v>
      </c>
      <c r="BH193" s="99">
        <f t="shared" si="29"/>
        <v>0</v>
      </c>
      <c r="BI193" s="99">
        <f t="shared" si="30"/>
        <v>0</v>
      </c>
      <c r="BJ193" s="14" t="s">
        <v>90</v>
      </c>
      <c r="BK193" s="99">
        <f t="shared" si="31"/>
        <v>0</v>
      </c>
    </row>
    <row r="194" spans="1:63" s="2" customFormat="1" ht="16.350000000000001" customHeight="1">
      <c r="A194" s="245"/>
      <c r="B194" s="27"/>
      <c r="C194" s="216" t="s">
        <v>1</v>
      </c>
      <c r="D194" s="216" t="s">
        <v>182</v>
      </c>
      <c r="E194" s="217" t="s">
        <v>1</v>
      </c>
      <c r="F194" s="218" t="s">
        <v>1</v>
      </c>
      <c r="G194" s="219" t="s">
        <v>1</v>
      </c>
      <c r="H194" s="220"/>
      <c r="I194" s="221"/>
      <c r="J194" s="222">
        <f t="shared" si="25"/>
        <v>0</v>
      </c>
      <c r="K194" s="197"/>
      <c r="L194" s="28"/>
      <c r="M194" s="223" t="s">
        <v>1</v>
      </c>
      <c r="N194" s="224" t="s">
        <v>43</v>
      </c>
      <c r="O194" s="56"/>
      <c r="P194" s="56"/>
      <c r="Q194" s="56"/>
      <c r="R194" s="56"/>
      <c r="S194" s="56"/>
      <c r="T194" s="57"/>
      <c r="U194" s="245"/>
      <c r="V194" s="245"/>
      <c r="W194" s="245"/>
      <c r="X194" s="245"/>
      <c r="Y194" s="245"/>
      <c r="Z194" s="245"/>
      <c r="AA194" s="245"/>
      <c r="AB194" s="245"/>
      <c r="AC194" s="245"/>
      <c r="AD194" s="245"/>
      <c r="AE194" s="245"/>
      <c r="AT194" s="14" t="s">
        <v>265</v>
      </c>
      <c r="AU194" s="14" t="s">
        <v>84</v>
      </c>
      <c r="AY194" s="14" t="s">
        <v>265</v>
      </c>
      <c r="BE194" s="99">
        <f t="shared" si="26"/>
        <v>0</v>
      </c>
      <c r="BF194" s="99">
        <f t="shared" si="27"/>
        <v>0</v>
      </c>
      <c r="BG194" s="99">
        <f t="shared" si="28"/>
        <v>0</v>
      </c>
      <c r="BH194" s="99">
        <f t="shared" si="29"/>
        <v>0</v>
      </c>
      <c r="BI194" s="99">
        <f t="shared" si="30"/>
        <v>0</v>
      </c>
      <c r="BJ194" s="14" t="s">
        <v>90</v>
      </c>
      <c r="BK194" s="99">
        <f t="shared" si="31"/>
        <v>0</v>
      </c>
    </row>
    <row r="195" spans="1:63" s="2" customFormat="1" ht="16.350000000000001" customHeight="1">
      <c r="A195" s="245"/>
      <c r="B195" s="27"/>
      <c r="C195" s="216" t="s">
        <v>1</v>
      </c>
      <c r="D195" s="216" t="s">
        <v>182</v>
      </c>
      <c r="E195" s="217" t="s">
        <v>1</v>
      </c>
      <c r="F195" s="218" t="s">
        <v>1</v>
      </c>
      <c r="G195" s="219" t="s">
        <v>1</v>
      </c>
      <c r="H195" s="220"/>
      <c r="I195" s="221"/>
      <c r="J195" s="222">
        <f t="shared" si="25"/>
        <v>0</v>
      </c>
      <c r="K195" s="197"/>
      <c r="L195" s="28"/>
      <c r="M195" s="223" t="s">
        <v>1</v>
      </c>
      <c r="N195" s="224" t="s">
        <v>43</v>
      </c>
      <c r="O195" s="225"/>
      <c r="P195" s="225"/>
      <c r="Q195" s="225"/>
      <c r="R195" s="225"/>
      <c r="S195" s="225"/>
      <c r="T195" s="226"/>
      <c r="U195" s="245"/>
      <c r="V195" s="245"/>
      <c r="W195" s="245"/>
      <c r="X195" s="245"/>
      <c r="Y195" s="245"/>
      <c r="Z195" s="245"/>
      <c r="AA195" s="245"/>
      <c r="AB195" s="245"/>
      <c r="AC195" s="245"/>
      <c r="AD195" s="245"/>
      <c r="AE195" s="245"/>
      <c r="AT195" s="14" t="s">
        <v>265</v>
      </c>
      <c r="AU195" s="14" t="s">
        <v>84</v>
      </c>
      <c r="AY195" s="14" t="s">
        <v>265</v>
      </c>
      <c r="BE195" s="99">
        <f t="shared" si="26"/>
        <v>0</v>
      </c>
      <c r="BF195" s="99">
        <f t="shared" si="27"/>
        <v>0</v>
      </c>
      <c r="BG195" s="99">
        <f t="shared" si="28"/>
        <v>0</v>
      </c>
      <c r="BH195" s="99">
        <f t="shared" si="29"/>
        <v>0</v>
      </c>
      <c r="BI195" s="99">
        <f t="shared" si="30"/>
        <v>0</v>
      </c>
      <c r="BJ195" s="14" t="s">
        <v>90</v>
      </c>
      <c r="BK195" s="99">
        <f t="shared" si="31"/>
        <v>0</v>
      </c>
    </row>
    <row r="196" spans="1:63" s="2" customFormat="1" ht="6.95" customHeight="1">
      <c r="A196" s="245"/>
      <c r="B196" s="42"/>
      <c r="C196" s="43"/>
      <c r="D196" s="43"/>
      <c r="E196" s="43"/>
      <c r="F196" s="43"/>
      <c r="G196" s="43"/>
      <c r="H196" s="43"/>
      <c r="I196" s="43"/>
      <c r="J196" s="43"/>
      <c r="K196" s="43"/>
      <c r="L196" s="28"/>
      <c r="M196" s="245"/>
      <c r="O196" s="245"/>
      <c r="P196" s="245"/>
      <c r="Q196" s="245"/>
      <c r="R196" s="245"/>
      <c r="S196" s="245"/>
      <c r="T196" s="245"/>
      <c r="U196" s="245"/>
      <c r="V196" s="245"/>
      <c r="W196" s="245"/>
      <c r="X196" s="245"/>
      <c r="Y196" s="245"/>
      <c r="Z196" s="245"/>
      <c r="AA196" s="245"/>
      <c r="AB196" s="245"/>
      <c r="AC196" s="245"/>
      <c r="AD196" s="245"/>
      <c r="AE196" s="245"/>
    </row>
  </sheetData>
  <sheetProtection algorithmName="SHA-512" hashValue="YygxTF/cKbKVBPnkrBf9IK2+N+b9zmVolmmawLiWgw7lHsuVJBmj/RHZIBcR94SNoyepoMHdWGtftMUjhIz03Q==" saltValue="7CLiyTVDcpFj9oPT5JRlmSwPSfyMP4aIKmnF8/RaoVzTBYQ5ff+93Sk9dvgN83k5JYjAi4UClWt0t9T69Yw4xg==" spinCount="100000" sheet="1" objects="1" scenarios="1" formatColumns="0" formatRows="0" autoFilter="0"/>
  <autoFilter ref="C137:K195" xr:uid="{00000000-0009-0000-0000-000006000000}"/>
  <mergeCells count="17">
    <mergeCell ref="E11:H11"/>
    <mergeCell ref="E20:H20"/>
    <mergeCell ref="E29:H29"/>
    <mergeCell ref="E130:H130"/>
    <mergeCell ref="L2:V2"/>
    <mergeCell ref="D112:F112"/>
    <mergeCell ref="D113:F113"/>
    <mergeCell ref="D114:F114"/>
    <mergeCell ref="E126:H126"/>
    <mergeCell ref="E128:H128"/>
    <mergeCell ref="E85:H85"/>
    <mergeCell ref="E87:H87"/>
    <mergeCell ref="E89:H89"/>
    <mergeCell ref="D110:F110"/>
    <mergeCell ref="D111:F111"/>
    <mergeCell ref="E7:H7"/>
    <mergeCell ref="E9:H9"/>
  </mergeCells>
  <dataValidations count="2">
    <dataValidation type="list" allowBlank="1" showInputMessage="1" showErrorMessage="1" error="Povolené sú hodnoty K, M." sqref="D176:D196" xr:uid="{00000000-0002-0000-0600-000000000000}">
      <formula1>"K, M"</formula1>
    </dataValidation>
    <dataValidation type="list" allowBlank="1" showInputMessage="1" showErrorMessage="1" error="Povolené sú hodnoty základná, znížená, nulová." sqref="N176:N196" xr:uid="{00000000-0002-0000-06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96"/>
  <sheetViews>
    <sheetView showGridLines="0" topLeftCell="A177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4" t="s">
        <v>109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7"/>
      <c r="AT3" s="14" t="s">
        <v>77</v>
      </c>
    </row>
    <row r="4" spans="1:46" s="1" customFormat="1" ht="24.95" customHeight="1">
      <c r="B4" s="17"/>
      <c r="D4" s="106" t="s">
        <v>138</v>
      </c>
      <c r="L4" s="17"/>
      <c r="M4" s="107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4" t="s">
        <v>15</v>
      </c>
      <c r="L6" s="17"/>
    </row>
    <row r="7" spans="1:46" s="1" customFormat="1" ht="16.5" customHeight="1">
      <c r="B7" s="17"/>
      <c r="E7" s="304" t="str">
        <f>'Rekapitulácia stavby'!K6</f>
        <v>Park Dunajská - Bratislava ( rev. 1 )</v>
      </c>
      <c r="F7" s="305"/>
      <c r="G7" s="305"/>
      <c r="H7" s="305"/>
      <c r="L7" s="17"/>
    </row>
    <row r="8" spans="1:46" s="1" customFormat="1" ht="12" customHeight="1">
      <c r="B8" s="17"/>
      <c r="D8" s="244" t="s">
        <v>139</v>
      </c>
      <c r="L8" s="17"/>
    </row>
    <row r="9" spans="1:46" s="2" customFormat="1" ht="16.5" customHeight="1">
      <c r="A9" s="245"/>
      <c r="B9" s="28"/>
      <c r="C9" s="245"/>
      <c r="D9" s="245"/>
      <c r="E9" s="304" t="s">
        <v>140</v>
      </c>
      <c r="F9" s="306"/>
      <c r="G9" s="306"/>
      <c r="H9" s="306"/>
      <c r="I9" s="245"/>
      <c r="J9" s="245"/>
      <c r="K9" s="245"/>
      <c r="L9" s="39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</row>
    <row r="10" spans="1:46" s="2" customFormat="1" ht="12" customHeight="1">
      <c r="A10" s="245"/>
      <c r="B10" s="28"/>
      <c r="C10" s="245"/>
      <c r="D10" s="244" t="s">
        <v>141</v>
      </c>
      <c r="E10" s="245"/>
      <c r="F10" s="245"/>
      <c r="G10" s="245"/>
      <c r="H10" s="245"/>
      <c r="I10" s="245"/>
      <c r="J10" s="245"/>
      <c r="K10" s="245"/>
      <c r="L10" s="39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</row>
    <row r="11" spans="1:46" s="2" customFormat="1" ht="16.5" customHeight="1">
      <c r="A11" s="245"/>
      <c r="B11" s="28"/>
      <c r="C11" s="245"/>
      <c r="D11" s="245"/>
      <c r="E11" s="307" t="s">
        <v>742</v>
      </c>
      <c r="F11" s="306"/>
      <c r="G11" s="306"/>
      <c r="H11" s="306"/>
      <c r="I11" s="245"/>
      <c r="J11" s="245"/>
      <c r="K11" s="245"/>
      <c r="L11" s="39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</row>
    <row r="12" spans="1:46" s="2" customFormat="1">
      <c r="A12" s="245"/>
      <c r="B12" s="28"/>
      <c r="C12" s="245"/>
      <c r="D12" s="245"/>
      <c r="E12" s="245"/>
      <c r="F12" s="245"/>
      <c r="G12" s="245"/>
      <c r="H12" s="245"/>
      <c r="I12" s="245"/>
      <c r="J12" s="245"/>
      <c r="K12" s="245"/>
      <c r="L12" s="39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</row>
    <row r="13" spans="1:46" s="2" customFormat="1" ht="12" customHeight="1">
      <c r="A13" s="245"/>
      <c r="B13" s="28"/>
      <c r="C13" s="245"/>
      <c r="D13" s="244" t="s">
        <v>17</v>
      </c>
      <c r="E13" s="245"/>
      <c r="F13" s="247" t="s">
        <v>1</v>
      </c>
      <c r="G13" s="245"/>
      <c r="H13" s="245"/>
      <c r="I13" s="244" t="s">
        <v>18</v>
      </c>
      <c r="J13" s="247" t="s">
        <v>1</v>
      </c>
      <c r="K13" s="245"/>
      <c r="L13" s="39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</row>
    <row r="14" spans="1:46" s="2" customFormat="1" ht="12" customHeight="1">
      <c r="A14" s="245"/>
      <c r="B14" s="28"/>
      <c r="C14" s="245"/>
      <c r="D14" s="244" t="s">
        <v>19</v>
      </c>
      <c r="E14" s="245"/>
      <c r="F14" s="247" t="s">
        <v>20</v>
      </c>
      <c r="G14" s="245"/>
      <c r="H14" s="245"/>
      <c r="I14" s="244" t="s">
        <v>21</v>
      </c>
      <c r="J14" s="108" t="str">
        <f>'Rekapitulácia stavby'!AN8</f>
        <v>8. 11. 2020</v>
      </c>
      <c r="K14" s="245"/>
      <c r="L14" s="39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</row>
    <row r="15" spans="1:46" s="2" customFormat="1" ht="10.9" customHeight="1">
      <c r="A15" s="245"/>
      <c r="B15" s="28"/>
      <c r="C15" s="245"/>
      <c r="D15" s="245"/>
      <c r="E15" s="245"/>
      <c r="F15" s="245"/>
      <c r="G15" s="245"/>
      <c r="H15" s="245"/>
      <c r="I15" s="245"/>
      <c r="J15" s="245"/>
      <c r="K15" s="245"/>
      <c r="L15" s="39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</row>
    <row r="16" spans="1:46" s="2" customFormat="1" ht="12" customHeight="1">
      <c r="A16" s="245"/>
      <c r="B16" s="28"/>
      <c r="C16" s="245"/>
      <c r="D16" s="244" t="s">
        <v>23</v>
      </c>
      <c r="E16" s="245"/>
      <c r="F16" s="245"/>
      <c r="G16" s="245"/>
      <c r="H16" s="245"/>
      <c r="I16" s="244" t="s">
        <v>24</v>
      </c>
      <c r="J16" s="247" t="s">
        <v>1</v>
      </c>
      <c r="K16" s="245"/>
      <c r="L16" s="39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</row>
    <row r="17" spans="1:31" s="2" customFormat="1" ht="18" customHeight="1">
      <c r="A17" s="245"/>
      <c r="B17" s="28"/>
      <c r="C17" s="245"/>
      <c r="D17" s="245"/>
      <c r="E17" s="247" t="s">
        <v>25</v>
      </c>
      <c r="F17" s="245"/>
      <c r="G17" s="245"/>
      <c r="H17" s="245"/>
      <c r="I17" s="244" t="s">
        <v>26</v>
      </c>
      <c r="J17" s="247" t="s">
        <v>1</v>
      </c>
      <c r="K17" s="245"/>
      <c r="L17" s="39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1" s="2" customFormat="1" ht="6.95" customHeight="1">
      <c r="A18" s="245"/>
      <c r="B18" s="28"/>
      <c r="C18" s="245"/>
      <c r="D18" s="245"/>
      <c r="E18" s="245"/>
      <c r="F18" s="245"/>
      <c r="G18" s="245"/>
      <c r="H18" s="245"/>
      <c r="I18" s="245"/>
      <c r="J18" s="245"/>
      <c r="K18" s="245"/>
      <c r="L18" s="39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</row>
    <row r="19" spans="1:31" s="2" customFormat="1" ht="12" customHeight="1">
      <c r="A19" s="245"/>
      <c r="B19" s="28"/>
      <c r="C19" s="245"/>
      <c r="D19" s="244" t="s">
        <v>27</v>
      </c>
      <c r="E19" s="245"/>
      <c r="F19" s="245"/>
      <c r="G19" s="245"/>
      <c r="H19" s="245"/>
      <c r="I19" s="244" t="s">
        <v>24</v>
      </c>
      <c r="J19" s="246" t="str">
        <f>'Rekapitulácia stavby'!AN13</f>
        <v>Vyplň údaj</v>
      </c>
      <c r="K19" s="245"/>
      <c r="L19" s="39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</row>
    <row r="20" spans="1:31" s="2" customFormat="1" ht="18" customHeight="1">
      <c r="A20" s="245"/>
      <c r="B20" s="28"/>
      <c r="C20" s="245"/>
      <c r="D20" s="245"/>
      <c r="E20" s="298" t="str">
        <f>'Rekapitulácia stavby'!E14</f>
        <v>Vyplň údaj</v>
      </c>
      <c r="F20" s="299"/>
      <c r="G20" s="299"/>
      <c r="H20" s="299"/>
      <c r="I20" s="244" t="s">
        <v>26</v>
      </c>
      <c r="J20" s="246" t="str">
        <f>'Rekapitulácia stavby'!AN14</f>
        <v>Vyplň údaj</v>
      </c>
      <c r="K20" s="245"/>
      <c r="L20" s="39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</row>
    <row r="21" spans="1:31" s="2" customFormat="1" ht="6.95" customHeight="1">
      <c r="A21" s="245"/>
      <c r="B21" s="28"/>
      <c r="C21" s="245"/>
      <c r="D21" s="245"/>
      <c r="E21" s="245"/>
      <c r="F21" s="245"/>
      <c r="G21" s="245"/>
      <c r="H21" s="245"/>
      <c r="I21" s="245"/>
      <c r="J21" s="245"/>
      <c r="K21" s="245"/>
      <c r="L21" s="39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</row>
    <row r="22" spans="1:31" s="2" customFormat="1" ht="12" customHeight="1">
      <c r="A22" s="245"/>
      <c r="B22" s="28"/>
      <c r="C22" s="245"/>
      <c r="D22" s="244" t="s">
        <v>29</v>
      </c>
      <c r="E22" s="245"/>
      <c r="F22" s="245"/>
      <c r="G22" s="245"/>
      <c r="H22" s="245"/>
      <c r="I22" s="244" t="s">
        <v>24</v>
      </c>
      <c r="J22" s="247" t="s">
        <v>1</v>
      </c>
      <c r="K22" s="245"/>
      <c r="L22" s="39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</row>
    <row r="23" spans="1:31" s="2" customFormat="1" ht="18" customHeight="1">
      <c r="A23" s="245"/>
      <c r="B23" s="28"/>
      <c r="C23" s="245"/>
      <c r="D23" s="245"/>
      <c r="E23" s="247" t="s">
        <v>30</v>
      </c>
      <c r="F23" s="245"/>
      <c r="G23" s="245"/>
      <c r="H23" s="245"/>
      <c r="I23" s="244" t="s">
        <v>26</v>
      </c>
      <c r="J23" s="247" t="s">
        <v>1</v>
      </c>
      <c r="K23" s="245"/>
      <c r="L23" s="39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</row>
    <row r="24" spans="1:31" s="2" customFormat="1" ht="6.95" customHeight="1">
      <c r="A24" s="245"/>
      <c r="B24" s="28"/>
      <c r="C24" s="245"/>
      <c r="D24" s="245"/>
      <c r="E24" s="245"/>
      <c r="F24" s="245"/>
      <c r="G24" s="245"/>
      <c r="H24" s="245"/>
      <c r="I24" s="245"/>
      <c r="J24" s="245"/>
      <c r="K24" s="245"/>
      <c r="L24" s="39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</row>
    <row r="25" spans="1:31" s="2" customFormat="1" ht="12" customHeight="1">
      <c r="A25" s="245"/>
      <c r="B25" s="28"/>
      <c r="C25" s="245"/>
      <c r="D25" s="244" t="s">
        <v>32</v>
      </c>
      <c r="E25" s="245"/>
      <c r="F25" s="245"/>
      <c r="G25" s="245"/>
      <c r="H25" s="245"/>
      <c r="I25" s="244" t="s">
        <v>24</v>
      </c>
      <c r="J25" s="247" t="s">
        <v>1</v>
      </c>
      <c r="K25" s="245"/>
      <c r="L25" s="39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</row>
    <row r="26" spans="1:31" s="2" customFormat="1" ht="18" customHeight="1">
      <c r="A26" s="245"/>
      <c r="B26" s="28"/>
      <c r="C26" s="245"/>
      <c r="D26" s="245"/>
      <c r="E26" s="247" t="s">
        <v>33</v>
      </c>
      <c r="F26" s="245"/>
      <c r="G26" s="245"/>
      <c r="H26" s="245"/>
      <c r="I26" s="244" t="s">
        <v>26</v>
      </c>
      <c r="J26" s="247" t="s">
        <v>1</v>
      </c>
      <c r="K26" s="245"/>
      <c r="L26" s="39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</row>
    <row r="27" spans="1:31" s="2" customFormat="1" ht="6.95" customHeight="1">
      <c r="A27" s="245"/>
      <c r="B27" s="28"/>
      <c r="C27" s="245"/>
      <c r="D27" s="245"/>
      <c r="E27" s="245"/>
      <c r="F27" s="245"/>
      <c r="G27" s="245"/>
      <c r="H27" s="245"/>
      <c r="I27" s="245"/>
      <c r="J27" s="245"/>
      <c r="K27" s="245"/>
      <c r="L27" s="39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</row>
    <row r="28" spans="1:31" s="2" customFormat="1" ht="12" customHeight="1">
      <c r="A28" s="245"/>
      <c r="B28" s="28"/>
      <c r="C28" s="245"/>
      <c r="D28" s="244" t="s">
        <v>34</v>
      </c>
      <c r="E28" s="245"/>
      <c r="F28" s="245"/>
      <c r="G28" s="245"/>
      <c r="H28" s="245"/>
      <c r="I28" s="245"/>
      <c r="J28" s="245"/>
      <c r="K28" s="245"/>
      <c r="L28" s="39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</row>
    <row r="29" spans="1:31" s="8" customFormat="1" ht="16.5" customHeight="1">
      <c r="A29" s="109"/>
      <c r="B29" s="110"/>
      <c r="C29" s="109"/>
      <c r="D29" s="109"/>
      <c r="E29" s="300" t="s">
        <v>1</v>
      </c>
      <c r="F29" s="300"/>
      <c r="G29" s="300"/>
      <c r="H29" s="300"/>
      <c r="I29" s="109"/>
      <c r="J29" s="109"/>
      <c r="K29" s="109"/>
      <c r="L29" s="111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</row>
    <row r="30" spans="1:31" s="2" customFormat="1" ht="6.95" customHeight="1">
      <c r="A30" s="245"/>
      <c r="B30" s="28"/>
      <c r="C30" s="245"/>
      <c r="D30" s="245"/>
      <c r="E30" s="245"/>
      <c r="F30" s="245"/>
      <c r="G30" s="245"/>
      <c r="H30" s="245"/>
      <c r="I30" s="245"/>
      <c r="J30" s="245"/>
      <c r="K30" s="245"/>
      <c r="L30" s="39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</row>
    <row r="31" spans="1:31" s="2" customFormat="1" ht="6.95" customHeight="1">
      <c r="A31" s="245"/>
      <c r="B31" s="28"/>
      <c r="C31" s="245"/>
      <c r="D31" s="112"/>
      <c r="E31" s="112"/>
      <c r="F31" s="112"/>
      <c r="G31" s="112"/>
      <c r="H31" s="112"/>
      <c r="I31" s="112"/>
      <c r="J31" s="112"/>
      <c r="K31" s="112"/>
      <c r="L31" s="39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</row>
    <row r="32" spans="1:31" s="2" customFormat="1" ht="14.45" customHeight="1">
      <c r="A32" s="245"/>
      <c r="B32" s="28"/>
      <c r="C32" s="245"/>
      <c r="D32" s="247" t="s">
        <v>143</v>
      </c>
      <c r="E32" s="245"/>
      <c r="F32" s="245"/>
      <c r="G32" s="245"/>
      <c r="H32" s="245"/>
      <c r="I32" s="245"/>
      <c r="J32" s="113">
        <f>J98</f>
        <v>0</v>
      </c>
      <c r="K32" s="245"/>
      <c r="L32" s="39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</row>
    <row r="33" spans="1:31" s="2" customFormat="1" ht="14.45" customHeight="1">
      <c r="A33" s="245"/>
      <c r="B33" s="28"/>
      <c r="C33" s="245"/>
      <c r="D33" s="114" t="s">
        <v>132</v>
      </c>
      <c r="E33" s="245"/>
      <c r="F33" s="245"/>
      <c r="G33" s="245"/>
      <c r="H33" s="245"/>
      <c r="I33" s="245"/>
      <c r="J33" s="113">
        <f>J109</f>
        <v>0</v>
      </c>
      <c r="K33" s="245"/>
      <c r="L33" s="39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</row>
    <row r="34" spans="1:31" s="2" customFormat="1" ht="25.35" customHeight="1">
      <c r="A34" s="245"/>
      <c r="B34" s="28"/>
      <c r="C34" s="245"/>
      <c r="D34" s="115" t="s">
        <v>37</v>
      </c>
      <c r="E34" s="245"/>
      <c r="F34" s="245"/>
      <c r="G34" s="245"/>
      <c r="H34" s="245"/>
      <c r="I34" s="245"/>
      <c r="J34" s="116">
        <f>ROUND(J32 + J33, 2)</f>
        <v>0</v>
      </c>
      <c r="K34" s="245"/>
      <c r="L34" s="39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</row>
    <row r="35" spans="1:31" s="2" customFormat="1" ht="6.95" customHeight="1">
      <c r="A35" s="245"/>
      <c r="B35" s="28"/>
      <c r="C35" s="245"/>
      <c r="D35" s="112"/>
      <c r="E35" s="112"/>
      <c r="F35" s="112"/>
      <c r="G35" s="112"/>
      <c r="H35" s="112"/>
      <c r="I35" s="112"/>
      <c r="J35" s="112"/>
      <c r="K35" s="112"/>
      <c r="L35" s="39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</row>
    <row r="36" spans="1:31" s="2" customFormat="1" ht="14.45" customHeight="1">
      <c r="A36" s="245"/>
      <c r="B36" s="28"/>
      <c r="C36" s="245"/>
      <c r="D36" s="245"/>
      <c r="E36" s="245"/>
      <c r="F36" s="117" t="s">
        <v>39</v>
      </c>
      <c r="G36" s="245"/>
      <c r="H36" s="245"/>
      <c r="I36" s="117" t="s">
        <v>38</v>
      </c>
      <c r="J36" s="117" t="s">
        <v>40</v>
      </c>
      <c r="K36" s="245"/>
      <c r="L36" s="39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</row>
    <row r="37" spans="1:31" s="2" customFormat="1" ht="14.45" customHeight="1">
      <c r="A37" s="245"/>
      <c r="B37" s="28"/>
      <c r="C37" s="245"/>
      <c r="D37" s="118" t="s">
        <v>41</v>
      </c>
      <c r="E37" s="244" t="s">
        <v>42</v>
      </c>
      <c r="F37" s="119">
        <f>ROUND((ROUND((SUM(BE109:BE116) + SUM(BE138:BE174)),  2) + SUM(BE176:BE195)), 2)</f>
        <v>0</v>
      </c>
      <c r="G37" s="245"/>
      <c r="H37" s="245"/>
      <c r="I37" s="120">
        <v>0.2</v>
      </c>
      <c r="J37" s="119">
        <f>ROUND((ROUND(((SUM(BE109:BE116) + SUM(BE138:BE174))*I37),  2) + (SUM(BE176:BE195)*I37)), 2)</f>
        <v>0</v>
      </c>
      <c r="K37" s="245"/>
      <c r="L37" s="39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</row>
    <row r="38" spans="1:31" s="2" customFormat="1" ht="14.45" customHeight="1">
      <c r="A38" s="245"/>
      <c r="B38" s="28"/>
      <c r="C38" s="245"/>
      <c r="D38" s="245"/>
      <c r="E38" s="244" t="s">
        <v>43</v>
      </c>
      <c r="F38" s="119">
        <f>ROUND((ROUND((SUM(BF109:BF116) + SUM(BF138:BF174)),  2) + SUM(BF176:BF195)), 2)</f>
        <v>0</v>
      </c>
      <c r="G38" s="245"/>
      <c r="H38" s="245"/>
      <c r="I38" s="120">
        <v>0.2</v>
      </c>
      <c r="J38" s="119">
        <f>ROUND((ROUND(((SUM(BF109:BF116) + SUM(BF138:BF174))*I38),  2) + (SUM(BF176:BF195)*I38)), 2)</f>
        <v>0</v>
      </c>
      <c r="K38" s="245"/>
      <c r="L38" s="39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</row>
    <row r="39" spans="1:31" s="2" customFormat="1" ht="14.45" hidden="1" customHeight="1">
      <c r="A39" s="245"/>
      <c r="B39" s="28"/>
      <c r="C39" s="245"/>
      <c r="D39" s="245"/>
      <c r="E39" s="244" t="s">
        <v>44</v>
      </c>
      <c r="F39" s="119">
        <f>ROUND((ROUND((SUM(BG109:BG116) + SUM(BG138:BG174)),  2) + SUM(BG176:BG195)), 2)</f>
        <v>0</v>
      </c>
      <c r="G39" s="245"/>
      <c r="H39" s="245"/>
      <c r="I39" s="120">
        <v>0.2</v>
      </c>
      <c r="J39" s="119">
        <f>0</f>
        <v>0</v>
      </c>
      <c r="K39" s="245"/>
      <c r="L39" s="39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</row>
    <row r="40" spans="1:31" s="2" customFormat="1" ht="14.45" hidden="1" customHeight="1">
      <c r="A40" s="245"/>
      <c r="B40" s="28"/>
      <c r="C40" s="245"/>
      <c r="D40" s="245"/>
      <c r="E40" s="244" t="s">
        <v>45</v>
      </c>
      <c r="F40" s="119">
        <f>ROUND((ROUND((SUM(BH109:BH116) + SUM(BH138:BH174)),  2) + SUM(BH176:BH195)), 2)</f>
        <v>0</v>
      </c>
      <c r="G40" s="245"/>
      <c r="H40" s="245"/>
      <c r="I40" s="120">
        <v>0.2</v>
      </c>
      <c r="J40" s="119">
        <f>0</f>
        <v>0</v>
      </c>
      <c r="K40" s="245"/>
      <c r="L40" s="39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</row>
    <row r="41" spans="1:31" s="2" customFormat="1" ht="14.45" hidden="1" customHeight="1">
      <c r="A41" s="245"/>
      <c r="B41" s="28"/>
      <c r="C41" s="245"/>
      <c r="D41" s="245"/>
      <c r="E41" s="244" t="s">
        <v>46</v>
      </c>
      <c r="F41" s="119">
        <f>ROUND((ROUND((SUM(BI109:BI116) + SUM(BI138:BI174)),  2) + SUM(BI176:BI195)), 2)</f>
        <v>0</v>
      </c>
      <c r="G41" s="245"/>
      <c r="H41" s="245"/>
      <c r="I41" s="120">
        <v>0</v>
      </c>
      <c r="J41" s="119">
        <f>0</f>
        <v>0</v>
      </c>
      <c r="K41" s="245"/>
      <c r="L41" s="39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</row>
    <row r="42" spans="1:31" s="2" customFormat="1" ht="6.95" customHeight="1">
      <c r="A42" s="245"/>
      <c r="B42" s="28"/>
      <c r="C42" s="245"/>
      <c r="D42" s="245"/>
      <c r="E42" s="245"/>
      <c r="F42" s="245"/>
      <c r="G42" s="245"/>
      <c r="H42" s="245"/>
      <c r="I42" s="245"/>
      <c r="J42" s="245"/>
      <c r="K42" s="245"/>
      <c r="L42" s="39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</row>
    <row r="43" spans="1:31" s="2" customFormat="1" ht="25.35" customHeight="1">
      <c r="A43" s="245"/>
      <c r="B43" s="28"/>
      <c r="C43" s="121"/>
      <c r="D43" s="122" t="s">
        <v>47</v>
      </c>
      <c r="E43" s="123"/>
      <c r="F43" s="123"/>
      <c r="G43" s="124" t="s">
        <v>48</v>
      </c>
      <c r="H43" s="125" t="s">
        <v>49</v>
      </c>
      <c r="I43" s="123"/>
      <c r="J43" s="126">
        <f>SUM(J34:J41)</f>
        <v>0</v>
      </c>
      <c r="K43" s="127"/>
      <c r="L43" s="39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</row>
    <row r="44" spans="1:31" s="2" customFormat="1" ht="14.45" customHeight="1">
      <c r="A44" s="245"/>
      <c r="B44" s="28"/>
      <c r="C44" s="245"/>
      <c r="D44" s="245"/>
      <c r="E44" s="245"/>
      <c r="F44" s="245"/>
      <c r="G44" s="245"/>
      <c r="H44" s="245"/>
      <c r="I44" s="245"/>
      <c r="J44" s="245"/>
      <c r="K44" s="245"/>
      <c r="L44" s="39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128" t="s">
        <v>50</v>
      </c>
      <c r="E50" s="129"/>
      <c r="F50" s="129"/>
      <c r="G50" s="128" t="s">
        <v>51</v>
      </c>
      <c r="H50" s="129"/>
      <c r="I50" s="129"/>
      <c r="J50" s="129"/>
      <c r="K50" s="129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45"/>
      <c r="B61" s="28"/>
      <c r="C61" s="245"/>
      <c r="D61" s="130" t="s">
        <v>52</v>
      </c>
      <c r="E61" s="131"/>
      <c r="F61" s="132" t="s">
        <v>53</v>
      </c>
      <c r="G61" s="130" t="s">
        <v>52</v>
      </c>
      <c r="H61" s="131"/>
      <c r="I61" s="131"/>
      <c r="J61" s="133" t="s">
        <v>53</v>
      </c>
      <c r="K61" s="131"/>
      <c r="L61" s="39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45"/>
      <c r="B65" s="28"/>
      <c r="C65" s="245"/>
      <c r="D65" s="128" t="s">
        <v>54</v>
      </c>
      <c r="E65" s="134"/>
      <c r="F65" s="134"/>
      <c r="G65" s="128" t="s">
        <v>55</v>
      </c>
      <c r="H65" s="134"/>
      <c r="I65" s="134"/>
      <c r="J65" s="134"/>
      <c r="K65" s="134"/>
      <c r="L65" s="39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45"/>
      <c r="B76" s="28"/>
      <c r="C76" s="245"/>
      <c r="D76" s="130" t="s">
        <v>52</v>
      </c>
      <c r="E76" s="131"/>
      <c r="F76" s="132" t="s">
        <v>53</v>
      </c>
      <c r="G76" s="130" t="s">
        <v>52</v>
      </c>
      <c r="H76" s="131"/>
      <c r="I76" s="131"/>
      <c r="J76" s="133" t="s">
        <v>53</v>
      </c>
      <c r="K76" s="131"/>
      <c r="L76" s="39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</row>
    <row r="77" spans="1:31" s="2" customFormat="1" ht="14.45" customHeight="1">
      <c r="A77" s="245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39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</row>
    <row r="81" spans="1:31" s="2" customFormat="1" ht="6.95" customHeight="1">
      <c r="A81" s="245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39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</row>
    <row r="82" spans="1:31" s="2" customFormat="1" ht="24.95" customHeight="1">
      <c r="A82" s="245"/>
      <c r="B82" s="27"/>
      <c r="C82" s="20" t="s">
        <v>144</v>
      </c>
      <c r="D82" s="242"/>
      <c r="E82" s="242"/>
      <c r="F82" s="242"/>
      <c r="G82" s="242"/>
      <c r="H82" s="242"/>
      <c r="I82" s="242"/>
      <c r="J82" s="242"/>
      <c r="K82" s="242"/>
      <c r="L82" s="39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</row>
    <row r="83" spans="1:31" s="2" customFormat="1" ht="6.95" customHeight="1">
      <c r="A83" s="245"/>
      <c r="B83" s="27"/>
      <c r="C83" s="242"/>
      <c r="D83" s="242"/>
      <c r="E83" s="242"/>
      <c r="F83" s="242"/>
      <c r="G83" s="242"/>
      <c r="H83" s="242"/>
      <c r="I83" s="242"/>
      <c r="J83" s="242"/>
      <c r="K83" s="242"/>
      <c r="L83" s="39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</row>
    <row r="84" spans="1:31" s="2" customFormat="1" ht="12" customHeight="1">
      <c r="A84" s="245"/>
      <c r="B84" s="27"/>
      <c r="C84" s="243" t="s">
        <v>15</v>
      </c>
      <c r="D84" s="242"/>
      <c r="E84" s="242"/>
      <c r="F84" s="242"/>
      <c r="G84" s="242"/>
      <c r="H84" s="242"/>
      <c r="I84" s="242"/>
      <c r="J84" s="242"/>
      <c r="K84" s="242"/>
      <c r="L84" s="39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</row>
    <row r="85" spans="1:31" s="2" customFormat="1" ht="16.5" customHeight="1">
      <c r="A85" s="245"/>
      <c r="B85" s="27"/>
      <c r="C85" s="242"/>
      <c r="D85" s="242"/>
      <c r="E85" s="302" t="str">
        <f>E7</f>
        <v>Park Dunajská - Bratislava ( rev. 1 )</v>
      </c>
      <c r="F85" s="303"/>
      <c r="G85" s="303"/>
      <c r="H85" s="303"/>
      <c r="I85" s="242"/>
      <c r="J85" s="242"/>
      <c r="K85" s="242"/>
      <c r="L85" s="39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</row>
    <row r="86" spans="1:31" s="1" customFormat="1" ht="12" customHeight="1">
      <c r="B86" s="18"/>
      <c r="C86" s="243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245"/>
      <c r="B87" s="27"/>
      <c r="C87" s="242"/>
      <c r="D87" s="242"/>
      <c r="E87" s="302" t="s">
        <v>140</v>
      </c>
      <c r="F87" s="301"/>
      <c r="G87" s="301"/>
      <c r="H87" s="301"/>
      <c r="I87" s="242"/>
      <c r="J87" s="242"/>
      <c r="K87" s="242"/>
      <c r="L87" s="39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</row>
    <row r="88" spans="1:31" s="2" customFormat="1" ht="12" customHeight="1">
      <c r="A88" s="245"/>
      <c r="B88" s="27"/>
      <c r="C88" s="243" t="s">
        <v>141</v>
      </c>
      <c r="D88" s="242"/>
      <c r="E88" s="242"/>
      <c r="F88" s="242"/>
      <c r="G88" s="242"/>
      <c r="H88" s="242"/>
      <c r="I88" s="242"/>
      <c r="J88" s="242"/>
      <c r="K88" s="242"/>
      <c r="L88" s="39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</row>
    <row r="89" spans="1:31" s="2" customFormat="1" ht="16.5" customHeight="1">
      <c r="A89" s="245"/>
      <c r="B89" s="27"/>
      <c r="C89" s="242"/>
      <c r="D89" s="242"/>
      <c r="E89" s="279" t="str">
        <f>E11</f>
        <v>SO-06.2 - Zdravotechnika - závlaha - alt. 2</v>
      </c>
      <c r="F89" s="301"/>
      <c r="G89" s="301"/>
      <c r="H89" s="301"/>
      <c r="I89" s="242"/>
      <c r="J89" s="242"/>
      <c r="K89" s="242"/>
      <c r="L89" s="39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</row>
    <row r="90" spans="1:31" s="2" customFormat="1" ht="6.95" customHeight="1">
      <c r="A90" s="245"/>
      <c r="B90" s="27"/>
      <c r="C90" s="242"/>
      <c r="D90" s="242"/>
      <c r="E90" s="242"/>
      <c r="F90" s="242"/>
      <c r="G90" s="242"/>
      <c r="H90" s="242"/>
      <c r="I90" s="242"/>
      <c r="J90" s="242"/>
      <c r="K90" s="242"/>
      <c r="L90" s="39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</row>
    <row r="91" spans="1:31" s="2" customFormat="1" ht="12" customHeight="1">
      <c r="A91" s="245"/>
      <c r="B91" s="27"/>
      <c r="C91" s="243" t="s">
        <v>19</v>
      </c>
      <c r="D91" s="242"/>
      <c r="E91" s="242"/>
      <c r="F91" s="237" t="str">
        <f>F14</f>
        <v>k. ú. Staré Mesto, 8667/2</v>
      </c>
      <c r="G91" s="242"/>
      <c r="H91" s="242"/>
      <c r="I91" s="243" t="s">
        <v>21</v>
      </c>
      <c r="J91" s="235" t="str">
        <f>IF(J14="","",J14)</f>
        <v>8. 11. 2020</v>
      </c>
      <c r="K91" s="242"/>
      <c r="L91" s="39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</row>
    <row r="92" spans="1:31" s="2" customFormat="1" ht="6.95" customHeight="1">
      <c r="A92" s="245"/>
      <c r="B92" s="27"/>
      <c r="C92" s="242"/>
      <c r="D92" s="242"/>
      <c r="E92" s="242"/>
      <c r="F92" s="242"/>
      <c r="G92" s="242"/>
      <c r="H92" s="242"/>
      <c r="I92" s="242"/>
      <c r="J92" s="242"/>
      <c r="K92" s="242"/>
      <c r="L92" s="39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</row>
    <row r="93" spans="1:31" s="2" customFormat="1" ht="40.15" customHeight="1">
      <c r="A93" s="245"/>
      <c r="B93" s="27"/>
      <c r="C93" s="243" t="s">
        <v>23</v>
      </c>
      <c r="D93" s="242"/>
      <c r="E93" s="242"/>
      <c r="F93" s="237" t="str">
        <f>E17</f>
        <v>Hlavné mesto Slovenskej republiky Bratislava</v>
      </c>
      <c r="G93" s="242"/>
      <c r="H93" s="242"/>
      <c r="I93" s="243" t="s">
        <v>29</v>
      </c>
      <c r="J93" s="239" t="str">
        <f>E23</f>
        <v>Guldan Architects - Ing. Eugen Guldan, PhD.</v>
      </c>
      <c r="K93" s="242"/>
      <c r="L93" s="39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</row>
    <row r="94" spans="1:31" s="2" customFormat="1" ht="15.2" customHeight="1">
      <c r="A94" s="245"/>
      <c r="B94" s="27"/>
      <c r="C94" s="243" t="s">
        <v>27</v>
      </c>
      <c r="D94" s="242"/>
      <c r="E94" s="242"/>
      <c r="F94" s="237" t="str">
        <f>IF(E20="","",E20)</f>
        <v>Vyplň údaj</v>
      </c>
      <c r="G94" s="242"/>
      <c r="H94" s="242"/>
      <c r="I94" s="243" t="s">
        <v>32</v>
      </c>
      <c r="J94" s="239" t="str">
        <f>E26</f>
        <v>Ing. Hornok</v>
      </c>
      <c r="K94" s="242"/>
      <c r="L94" s="39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</row>
    <row r="95" spans="1:31" s="2" customFormat="1" ht="10.35" customHeight="1">
      <c r="A95" s="245"/>
      <c r="B95" s="27"/>
      <c r="C95" s="242"/>
      <c r="D95" s="242"/>
      <c r="E95" s="242"/>
      <c r="F95" s="242"/>
      <c r="G95" s="242"/>
      <c r="H95" s="242"/>
      <c r="I95" s="242"/>
      <c r="J95" s="242"/>
      <c r="K95" s="242"/>
      <c r="L95" s="39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</row>
    <row r="96" spans="1:31" s="2" customFormat="1" ht="29.25" customHeight="1">
      <c r="A96" s="245"/>
      <c r="B96" s="27"/>
      <c r="C96" s="139" t="s">
        <v>145</v>
      </c>
      <c r="D96" s="103"/>
      <c r="E96" s="103"/>
      <c r="F96" s="103"/>
      <c r="G96" s="103"/>
      <c r="H96" s="103"/>
      <c r="I96" s="103"/>
      <c r="J96" s="140" t="s">
        <v>146</v>
      </c>
      <c r="K96" s="103"/>
      <c r="L96" s="39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</row>
    <row r="97" spans="1:65" s="2" customFormat="1" ht="10.35" customHeight="1">
      <c r="A97" s="245"/>
      <c r="B97" s="27"/>
      <c r="C97" s="242"/>
      <c r="D97" s="242"/>
      <c r="E97" s="242"/>
      <c r="F97" s="242"/>
      <c r="G97" s="242"/>
      <c r="H97" s="242"/>
      <c r="I97" s="242"/>
      <c r="J97" s="242"/>
      <c r="K97" s="242"/>
      <c r="L97" s="39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</row>
    <row r="98" spans="1:65" s="2" customFormat="1" ht="22.9" customHeight="1">
      <c r="A98" s="245"/>
      <c r="B98" s="27"/>
      <c r="C98" s="141" t="s">
        <v>147</v>
      </c>
      <c r="D98" s="242"/>
      <c r="E98" s="242"/>
      <c r="F98" s="242"/>
      <c r="G98" s="242"/>
      <c r="H98" s="242"/>
      <c r="I98" s="242"/>
      <c r="J98" s="230">
        <f>J138</f>
        <v>0</v>
      </c>
      <c r="K98" s="242"/>
      <c r="L98" s="39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U98" s="14" t="s">
        <v>148</v>
      </c>
    </row>
    <row r="99" spans="1:65" s="9" customFormat="1" ht="24.95" customHeight="1">
      <c r="B99" s="142"/>
      <c r="C99" s="143"/>
      <c r="D99" s="144" t="s">
        <v>667</v>
      </c>
      <c r="E99" s="145"/>
      <c r="F99" s="145"/>
      <c r="G99" s="145"/>
      <c r="H99" s="145"/>
      <c r="I99" s="145"/>
      <c r="J99" s="146">
        <f>J139</f>
        <v>0</v>
      </c>
      <c r="K99" s="143"/>
      <c r="L99" s="147"/>
    </row>
    <row r="100" spans="1:65" s="10" customFormat="1" ht="19.899999999999999" customHeight="1">
      <c r="B100" s="148"/>
      <c r="C100" s="231"/>
      <c r="D100" s="149" t="s">
        <v>668</v>
      </c>
      <c r="E100" s="150"/>
      <c r="F100" s="150"/>
      <c r="G100" s="150"/>
      <c r="H100" s="150"/>
      <c r="I100" s="150"/>
      <c r="J100" s="151">
        <f>J140</f>
        <v>0</v>
      </c>
      <c r="K100" s="231"/>
      <c r="L100" s="152"/>
    </row>
    <row r="101" spans="1:65" s="10" customFormat="1" ht="19.899999999999999" customHeight="1">
      <c r="B101" s="148"/>
      <c r="C101" s="231"/>
      <c r="D101" s="149" t="s">
        <v>669</v>
      </c>
      <c r="E101" s="150"/>
      <c r="F101" s="150"/>
      <c r="G101" s="150"/>
      <c r="H101" s="150"/>
      <c r="I101" s="150"/>
      <c r="J101" s="151">
        <f>J151</f>
        <v>0</v>
      </c>
      <c r="K101" s="231"/>
      <c r="L101" s="152"/>
    </row>
    <row r="102" spans="1:65" s="10" customFormat="1" ht="19.899999999999999" customHeight="1">
      <c r="B102" s="148"/>
      <c r="C102" s="231"/>
      <c r="D102" s="149" t="s">
        <v>670</v>
      </c>
      <c r="E102" s="150"/>
      <c r="F102" s="150"/>
      <c r="G102" s="150"/>
      <c r="H102" s="150"/>
      <c r="I102" s="150"/>
      <c r="J102" s="151">
        <f>J154</f>
        <v>0</v>
      </c>
      <c r="K102" s="231"/>
      <c r="L102" s="152"/>
    </row>
    <row r="103" spans="1:65" s="10" customFormat="1" ht="19.899999999999999" customHeight="1">
      <c r="B103" s="148"/>
      <c r="C103" s="231"/>
      <c r="D103" s="149" t="s">
        <v>671</v>
      </c>
      <c r="E103" s="150"/>
      <c r="F103" s="150"/>
      <c r="G103" s="150"/>
      <c r="H103" s="150"/>
      <c r="I103" s="150"/>
      <c r="J103" s="151">
        <f>J159</f>
        <v>0</v>
      </c>
      <c r="K103" s="231"/>
      <c r="L103" s="152"/>
    </row>
    <row r="104" spans="1:65" s="10" customFormat="1" ht="19.899999999999999" customHeight="1">
      <c r="B104" s="148"/>
      <c r="C104" s="231"/>
      <c r="D104" s="149" t="s">
        <v>672</v>
      </c>
      <c r="E104" s="150"/>
      <c r="F104" s="150"/>
      <c r="G104" s="150"/>
      <c r="H104" s="150"/>
      <c r="I104" s="150"/>
      <c r="J104" s="151">
        <f>J164</f>
        <v>0</v>
      </c>
      <c r="K104" s="231"/>
      <c r="L104" s="152"/>
    </row>
    <row r="105" spans="1:65" s="10" customFormat="1" ht="19.899999999999999" customHeight="1">
      <c r="B105" s="148"/>
      <c r="C105" s="231"/>
      <c r="D105" s="149" t="s">
        <v>673</v>
      </c>
      <c r="E105" s="150"/>
      <c r="F105" s="150"/>
      <c r="G105" s="150"/>
      <c r="H105" s="150"/>
      <c r="I105" s="150"/>
      <c r="J105" s="151">
        <f>J167</f>
        <v>0</v>
      </c>
      <c r="K105" s="231"/>
      <c r="L105" s="152"/>
    </row>
    <row r="106" spans="1:65" s="9" customFormat="1" ht="21.75" customHeight="1">
      <c r="B106" s="142"/>
      <c r="C106" s="143"/>
      <c r="D106" s="153" t="s">
        <v>155</v>
      </c>
      <c r="E106" s="143"/>
      <c r="F106" s="143"/>
      <c r="G106" s="143"/>
      <c r="H106" s="143"/>
      <c r="I106" s="143"/>
      <c r="J106" s="154">
        <f>J175</f>
        <v>0</v>
      </c>
      <c r="K106" s="143"/>
      <c r="L106" s="147"/>
    </row>
    <row r="107" spans="1:65" s="2" customFormat="1" ht="21.75" customHeight="1">
      <c r="A107" s="245"/>
      <c r="B107" s="27"/>
      <c r="C107" s="242"/>
      <c r="D107" s="242"/>
      <c r="E107" s="242"/>
      <c r="F107" s="242"/>
      <c r="G107" s="242"/>
      <c r="H107" s="242"/>
      <c r="I107" s="242"/>
      <c r="J107" s="242"/>
      <c r="K107" s="242"/>
      <c r="L107" s="39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</row>
    <row r="108" spans="1:65" s="2" customFormat="1" ht="6.95" customHeight="1">
      <c r="A108" s="245"/>
      <c r="B108" s="27"/>
      <c r="C108" s="242"/>
      <c r="D108" s="242"/>
      <c r="E108" s="242"/>
      <c r="F108" s="242"/>
      <c r="G108" s="242"/>
      <c r="H108" s="242"/>
      <c r="I108" s="242"/>
      <c r="J108" s="242"/>
      <c r="K108" s="242"/>
      <c r="L108" s="39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</row>
    <row r="109" spans="1:65" s="2" customFormat="1" ht="29.25" customHeight="1">
      <c r="A109" s="245"/>
      <c r="B109" s="27"/>
      <c r="C109" s="141" t="s">
        <v>156</v>
      </c>
      <c r="D109" s="242"/>
      <c r="E109" s="242"/>
      <c r="F109" s="242"/>
      <c r="G109" s="242"/>
      <c r="H109" s="242"/>
      <c r="I109" s="242"/>
      <c r="J109" s="155">
        <f>ROUND(J110 + J111 + J112 + J113 + J114 + J115,2)</f>
        <v>0</v>
      </c>
      <c r="K109" s="242"/>
      <c r="L109" s="39"/>
      <c r="N109" s="156" t="s">
        <v>41</v>
      </c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</row>
    <row r="110" spans="1:65" s="2" customFormat="1" ht="18" customHeight="1">
      <c r="A110" s="245"/>
      <c r="B110" s="27"/>
      <c r="C110" s="242"/>
      <c r="D110" s="250" t="s">
        <v>157</v>
      </c>
      <c r="E110" s="251"/>
      <c r="F110" s="251"/>
      <c r="G110" s="242"/>
      <c r="H110" s="242"/>
      <c r="I110" s="242"/>
      <c r="J110" s="227">
        <v>0</v>
      </c>
      <c r="K110" s="242"/>
      <c r="L110" s="157"/>
      <c r="M110" s="158"/>
      <c r="N110" s="159" t="s">
        <v>43</v>
      </c>
      <c r="O110" s="158"/>
      <c r="P110" s="158"/>
      <c r="Q110" s="158"/>
      <c r="R110" s="158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61" t="s">
        <v>158</v>
      </c>
      <c r="AZ110" s="158"/>
      <c r="BA110" s="158"/>
      <c r="BB110" s="158"/>
      <c r="BC110" s="158"/>
      <c r="BD110" s="158"/>
      <c r="BE110" s="162">
        <f t="shared" ref="BE110:BE115" si="0">IF(N110="základná",J110,0)</f>
        <v>0</v>
      </c>
      <c r="BF110" s="162">
        <f t="shared" ref="BF110:BF115" si="1">IF(N110="znížená",J110,0)</f>
        <v>0</v>
      </c>
      <c r="BG110" s="162">
        <f t="shared" ref="BG110:BG115" si="2">IF(N110="zákl. prenesená",J110,0)</f>
        <v>0</v>
      </c>
      <c r="BH110" s="162">
        <f t="shared" ref="BH110:BH115" si="3">IF(N110="zníž. prenesená",J110,0)</f>
        <v>0</v>
      </c>
      <c r="BI110" s="162">
        <f t="shared" ref="BI110:BI115" si="4">IF(N110="nulová",J110,0)</f>
        <v>0</v>
      </c>
      <c r="BJ110" s="161" t="s">
        <v>90</v>
      </c>
      <c r="BK110" s="158"/>
      <c r="BL110" s="158"/>
      <c r="BM110" s="158"/>
    </row>
    <row r="111" spans="1:65" s="2" customFormat="1" ht="18" customHeight="1">
      <c r="A111" s="245"/>
      <c r="B111" s="27"/>
      <c r="C111" s="242"/>
      <c r="D111" s="250" t="s">
        <v>159</v>
      </c>
      <c r="E111" s="251"/>
      <c r="F111" s="251"/>
      <c r="G111" s="242"/>
      <c r="H111" s="242"/>
      <c r="I111" s="242"/>
      <c r="J111" s="227">
        <v>0</v>
      </c>
      <c r="K111" s="242"/>
      <c r="L111" s="157"/>
      <c r="M111" s="158"/>
      <c r="N111" s="159" t="s">
        <v>43</v>
      </c>
      <c r="O111" s="158"/>
      <c r="P111" s="158"/>
      <c r="Q111" s="158"/>
      <c r="R111" s="158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61" t="s">
        <v>158</v>
      </c>
      <c r="AZ111" s="158"/>
      <c r="BA111" s="158"/>
      <c r="BB111" s="158"/>
      <c r="BC111" s="158"/>
      <c r="BD111" s="158"/>
      <c r="BE111" s="162">
        <f t="shared" si="0"/>
        <v>0</v>
      </c>
      <c r="BF111" s="162">
        <f t="shared" si="1"/>
        <v>0</v>
      </c>
      <c r="BG111" s="162">
        <f t="shared" si="2"/>
        <v>0</v>
      </c>
      <c r="BH111" s="162">
        <f t="shared" si="3"/>
        <v>0</v>
      </c>
      <c r="BI111" s="162">
        <f t="shared" si="4"/>
        <v>0</v>
      </c>
      <c r="BJ111" s="161" t="s">
        <v>90</v>
      </c>
      <c r="BK111" s="158"/>
      <c r="BL111" s="158"/>
      <c r="BM111" s="158"/>
    </row>
    <row r="112" spans="1:65" s="2" customFormat="1" ht="18" customHeight="1">
      <c r="A112" s="245"/>
      <c r="B112" s="27"/>
      <c r="C112" s="242"/>
      <c r="D112" s="250" t="s">
        <v>160</v>
      </c>
      <c r="E112" s="251"/>
      <c r="F112" s="251"/>
      <c r="G112" s="242"/>
      <c r="H112" s="242"/>
      <c r="I112" s="242"/>
      <c r="J112" s="227">
        <v>0</v>
      </c>
      <c r="K112" s="242"/>
      <c r="L112" s="157"/>
      <c r="M112" s="158"/>
      <c r="N112" s="159" t="s">
        <v>43</v>
      </c>
      <c r="O112" s="158"/>
      <c r="P112" s="158"/>
      <c r="Q112" s="158"/>
      <c r="R112" s="158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61" t="s">
        <v>158</v>
      </c>
      <c r="AZ112" s="158"/>
      <c r="BA112" s="158"/>
      <c r="BB112" s="158"/>
      <c r="BC112" s="158"/>
      <c r="BD112" s="158"/>
      <c r="BE112" s="162">
        <f t="shared" si="0"/>
        <v>0</v>
      </c>
      <c r="BF112" s="162">
        <f t="shared" si="1"/>
        <v>0</v>
      </c>
      <c r="BG112" s="162">
        <f t="shared" si="2"/>
        <v>0</v>
      </c>
      <c r="BH112" s="162">
        <f t="shared" si="3"/>
        <v>0</v>
      </c>
      <c r="BI112" s="162">
        <f t="shared" si="4"/>
        <v>0</v>
      </c>
      <c r="BJ112" s="161" t="s">
        <v>90</v>
      </c>
      <c r="BK112" s="158"/>
      <c r="BL112" s="158"/>
      <c r="BM112" s="158"/>
    </row>
    <row r="113" spans="1:65" s="2" customFormat="1" ht="18" customHeight="1">
      <c r="A113" s="245"/>
      <c r="B113" s="27"/>
      <c r="C113" s="242"/>
      <c r="D113" s="250" t="s">
        <v>161</v>
      </c>
      <c r="E113" s="251"/>
      <c r="F113" s="251"/>
      <c r="G113" s="242"/>
      <c r="H113" s="242"/>
      <c r="I113" s="242"/>
      <c r="J113" s="227">
        <v>0</v>
      </c>
      <c r="K113" s="242"/>
      <c r="L113" s="157"/>
      <c r="M113" s="158"/>
      <c r="N113" s="159" t="s">
        <v>43</v>
      </c>
      <c r="O113" s="158"/>
      <c r="P113" s="158"/>
      <c r="Q113" s="158"/>
      <c r="R113" s="158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61" t="s">
        <v>158</v>
      </c>
      <c r="AZ113" s="158"/>
      <c r="BA113" s="158"/>
      <c r="BB113" s="158"/>
      <c r="BC113" s="158"/>
      <c r="BD113" s="158"/>
      <c r="BE113" s="162">
        <f t="shared" si="0"/>
        <v>0</v>
      </c>
      <c r="BF113" s="162">
        <f t="shared" si="1"/>
        <v>0</v>
      </c>
      <c r="BG113" s="162">
        <f t="shared" si="2"/>
        <v>0</v>
      </c>
      <c r="BH113" s="162">
        <f t="shared" si="3"/>
        <v>0</v>
      </c>
      <c r="BI113" s="162">
        <f t="shared" si="4"/>
        <v>0</v>
      </c>
      <c r="BJ113" s="161" t="s">
        <v>90</v>
      </c>
      <c r="BK113" s="158"/>
      <c r="BL113" s="158"/>
      <c r="BM113" s="158"/>
    </row>
    <row r="114" spans="1:65" s="2" customFormat="1" ht="18" customHeight="1">
      <c r="A114" s="245"/>
      <c r="B114" s="27"/>
      <c r="C114" s="242"/>
      <c r="D114" s="250" t="s">
        <v>162</v>
      </c>
      <c r="E114" s="251"/>
      <c r="F114" s="251"/>
      <c r="G114" s="242"/>
      <c r="H114" s="242"/>
      <c r="I114" s="242"/>
      <c r="J114" s="227">
        <v>0</v>
      </c>
      <c r="K114" s="242"/>
      <c r="L114" s="157"/>
      <c r="M114" s="158"/>
      <c r="N114" s="159" t="s">
        <v>43</v>
      </c>
      <c r="O114" s="158"/>
      <c r="P114" s="158"/>
      <c r="Q114" s="158"/>
      <c r="R114" s="158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61" t="s">
        <v>158</v>
      </c>
      <c r="AZ114" s="158"/>
      <c r="BA114" s="158"/>
      <c r="BB114" s="158"/>
      <c r="BC114" s="158"/>
      <c r="BD114" s="158"/>
      <c r="BE114" s="162">
        <f t="shared" si="0"/>
        <v>0</v>
      </c>
      <c r="BF114" s="162">
        <f t="shared" si="1"/>
        <v>0</v>
      </c>
      <c r="BG114" s="162">
        <f t="shared" si="2"/>
        <v>0</v>
      </c>
      <c r="BH114" s="162">
        <f t="shared" si="3"/>
        <v>0</v>
      </c>
      <c r="BI114" s="162">
        <f t="shared" si="4"/>
        <v>0</v>
      </c>
      <c r="BJ114" s="161" t="s">
        <v>90</v>
      </c>
      <c r="BK114" s="158"/>
      <c r="BL114" s="158"/>
      <c r="BM114" s="158"/>
    </row>
    <row r="115" spans="1:65" s="2" customFormat="1" ht="18" customHeight="1">
      <c r="A115" s="245"/>
      <c r="B115" s="27"/>
      <c r="C115" s="242"/>
      <c r="D115" s="228" t="s">
        <v>163</v>
      </c>
      <c r="E115" s="242"/>
      <c r="F115" s="242"/>
      <c r="G115" s="242"/>
      <c r="H115" s="242"/>
      <c r="I115" s="242"/>
      <c r="J115" s="227">
        <f>ROUND(J32*T115,2)</f>
        <v>0</v>
      </c>
      <c r="K115" s="242"/>
      <c r="L115" s="157"/>
      <c r="M115" s="158"/>
      <c r="N115" s="159" t="s">
        <v>43</v>
      </c>
      <c r="O115" s="158"/>
      <c r="P115" s="158"/>
      <c r="Q115" s="158"/>
      <c r="R115" s="158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61" t="s">
        <v>164</v>
      </c>
      <c r="AZ115" s="158"/>
      <c r="BA115" s="158"/>
      <c r="BB115" s="158"/>
      <c r="BC115" s="158"/>
      <c r="BD115" s="158"/>
      <c r="BE115" s="162">
        <f t="shared" si="0"/>
        <v>0</v>
      </c>
      <c r="BF115" s="162">
        <f t="shared" si="1"/>
        <v>0</v>
      </c>
      <c r="BG115" s="162">
        <f t="shared" si="2"/>
        <v>0</v>
      </c>
      <c r="BH115" s="162">
        <f t="shared" si="3"/>
        <v>0</v>
      </c>
      <c r="BI115" s="162">
        <f t="shared" si="4"/>
        <v>0</v>
      </c>
      <c r="BJ115" s="161" t="s">
        <v>90</v>
      </c>
      <c r="BK115" s="158"/>
      <c r="BL115" s="158"/>
      <c r="BM115" s="158"/>
    </row>
    <row r="116" spans="1:65" s="2" customFormat="1">
      <c r="A116" s="245"/>
      <c r="B116" s="27"/>
      <c r="C116" s="242"/>
      <c r="D116" s="242"/>
      <c r="E116" s="242"/>
      <c r="F116" s="242"/>
      <c r="G116" s="242"/>
      <c r="H116" s="242"/>
      <c r="I116" s="242"/>
      <c r="J116" s="242"/>
      <c r="K116" s="242"/>
      <c r="L116" s="39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</row>
    <row r="117" spans="1:65" s="2" customFormat="1" ht="29.25" customHeight="1">
      <c r="A117" s="245"/>
      <c r="B117" s="27"/>
      <c r="C117" s="102" t="s">
        <v>137</v>
      </c>
      <c r="D117" s="103"/>
      <c r="E117" s="103"/>
      <c r="F117" s="103"/>
      <c r="G117" s="103"/>
      <c r="H117" s="103"/>
      <c r="I117" s="103"/>
      <c r="J117" s="229">
        <f>ROUND(J98+J109,2)</f>
        <v>0</v>
      </c>
      <c r="K117" s="103"/>
      <c r="L117" s="39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</row>
    <row r="118" spans="1:65" s="2" customFormat="1" ht="6.95" customHeight="1">
      <c r="A118" s="245"/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39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</row>
    <row r="122" spans="1:65" s="2" customFormat="1" ht="6.95" customHeight="1">
      <c r="A122" s="245"/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39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</row>
    <row r="123" spans="1:65" s="2" customFormat="1" ht="24.95" customHeight="1">
      <c r="A123" s="245"/>
      <c r="B123" s="27"/>
      <c r="C123" s="20" t="s">
        <v>165</v>
      </c>
      <c r="D123" s="242"/>
      <c r="E123" s="242"/>
      <c r="F123" s="242"/>
      <c r="G123" s="242"/>
      <c r="H123" s="242"/>
      <c r="I123" s="242"/>
      <c r="J123" s="242"/>
      <c r="K123" s="242"/>
      <c r="L123" s="39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</row>
    <row r="124" spans="1:65" s="2" customFormat="1" ht="6.95" customHeight="1">
      <c r="A124" s="245"/>
      <c r="B124" s="27"/>
      <c r="C124" s="242"/>
      <c r="D124" s="242"/>
      <c r="E124" s="242"/>
      <c r="F124" s="242"/>
      <c r="G124" s="242"/>
      <c r="H124" s="242"/>
      <c r="I124" s="242"/>
      <c r="J124" s="242"/>
      <c r="K124" s="242"/>
      <c r="L124" s="39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</row>
    <row r="125" spans="1:65" s="2" customFormat="1" ht="12" customHeight="1">
      <c r="A125" s="245"/>
      <c r="B125" s="27"/>
      <c r="C125" s="243" t="s">
        <v>15</v>
      </c>
      <c r="D125" s="242"/>
      <c r="E125" s="242"/>
      <c r="F125" s="242"/>
      <c r="G125" s="242"/>
      <c r="H125" s="242"/>
      <c r="I125" s="242"/>
      <c r="J125" s="242"/>
      <c r="K125" s="242"/>
      <c r="L125" s="39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</row>
    <row r="126" spans="1:65" s="2" customFormat="1" ht="16.5" customHeight="1">
      <c r="A126" s="245"/>
      <c r="B126" s="27"/>
      <c r="C126" s="242"/>
      <c r="D126" s="242"/>
      <c r="E126" s="302" t="str">
        <f>E7</f>
        <v>Park Dunajská - Bratislava ( rev. 1 )</v>
      </c>
      <c r="F126" s="303"/>
      <c r="G126" s="303"/>
      <c r="H126" s="303"/>
      <c r="I126" s="242"/>
      <c r="J126" s="242"/>
      <c r="K126" s="242"/>
      <c r="L126" s="39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</row>
    <row r="127" spans="1:65" s="1" customFormat="1" ht="12" customHeight="1">
      <c r="B127" s="18"/>
      <c r="C127" s="243" t="s">
        <v>139</v>
      </c>
      <c r="D127" s="19"/>
      <c r="E127" s="19"/>
      <c r="F127" s="19"/>
      <c r="G127" s="19"/>
      <c r="H127" s="19"/>
      <c r="I127" s="19"/>
      <c r="J127" s="19"/>
      <c r="K127" s="19"/>
      <c r="L127" s="17"/>
    </row>
    <row r="128" spans="1:65" s="2" customFormat="1" ht="16.5" customHeight="1">
      <c r="A128" s="245"/>
      <c r="B128" s="27"/>
      <c r="C128" s="242"/>
      <c r="D128" s="242"/>
      <c r="E128" s="302" t="s">
        <v>140</v>
      </c>
      <c r="F128" s="301"/>
      <c r="G128" s="301"/>
      <c r="H128" s="301"/>
      <c r="I128" s="242"/>
      <c r="J128" s="242"/>
      <c r="K128" s="242"/>
      <c r="L128" s="39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</row>
    <row r="129" spans="1:65" s="2" customFormat="1" ht="12" customHeight="1">
      <c r="A129" s="245"/>
      <c r="B129" s="27"/>
      <c r="C129" s="243" t="s">
        <v>141</v>
      </c>
      <c r="D129" s="242"/>
      <c r="E129" s="242"/>
      <c r="F129" s="242"/>
      <c r="G129" s="242"/>
      <c r="H129" s="242"/>
      <c r="I129" s="242"/>
      <c r="J129" s="242"/>
      <c r="K129" s="242"/>
      <c r="L129" s="39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</row>
    <row r="130" spans="1:65" s="2" customFormat="1" ht="16.5" customHeight="1">
      <c r="A130" s="245"/>
      <c r="B130" s="27"/>
      <c r="C130" s="242"/>
      <c r="D130" s="242"/>
      <c r="E130" s="279" t="str">
        <f>E11</f>
        <v>SO-06.2 - Zdravotechnika - závlaha - alt. 2</v>
      </c>
      <c r="F130" s="301"/>
      <c r="G130" s="301"/>
      <c r="H130" s="301"/>
      <c r="I130" s="242"/>
      <c r="J130" s="242"/>
      <c r="K130" s="242"/>
      <c r="L130" s="39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</row>
    <row r="131" spans="1:65" s="2" customFormat="1" ht="6.95" customHeight="1">
      <c r="A131" s="245"/>
      <c r="B131" s="27"/>
      <c r="C131" s="242"/>
      <c r="D131" s="242"/>
      <c r="E131" s="242"/>
      <c r="F131" s="242"/>
      <c r="G131" s="242"/>
      <c r="H131" s="242"/>
      <c r="I131" s="242"/>
      <c r="J131" s="242"/>
      <c r="K131" s="242"/>
      <c r="L131" s="39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</row>
    <row r="132" spans="1:65" s="2" customFormat="1" ht="12" customHeight="1">
      <c r="A132" s="245"/>
      <c r="B132" s="27"/>
      <c r="C132" s="243" t="s">
        <v>19</v>
      </c>
      <c r="D132" s="242"/>
      <c r="E132" s="242"/>
      <c r="F132" s="237" t="str">
        <f>F14</f>
        <v>k. ú. Staré Mesto, 8667/2</v>
      </c>
      <c r="G132" s="242"/>
      <c r="H132" s="242"/>
      <c r="I132" s="243" t="s">
        <v>21</v>
      </c>
      <c r="J132" s="235" t="str">
        <f>IF(J14="","",J14)</f>
        <v>8. 11. 2020</v>
      </c>
      <c r="K132" s="242"/>
      <c r="L132" s="39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  <c r="AE132" s="245"/>
    </row>
    <row r="133" spans="1:65" s="2" customFormat="1" ht="6.95" customHeight="1">
      <c r="A133" s="245"/>
      <c r="B133" s="27"/>
      <c r="C133" s="242"/>
      <c r="D133" s="242"/>
      <c r="E133" s="242"/>
      <c r="F133" s="242"/>
      <c r="G133" s="242"/>
      <c r="H133" s="242"/>
      <c r="I133" s="242"/>
      <c r="J133" s="242"/>
      <c r="K133" s="242"/>
      <c r="L133" s="39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</row>
    <row r="134" spans="1:65" s="2" customFormat="1" ht="40.15" customHeight="1">
      <c r="A134" s="245"/>
      <c r="B134" s="27"/>
      <c r="C134" s="243" t="s">
        <v>23</v>
      </c>
      <c r="D134" s="242"/>
      <c r="E134" s="242"/>
      <c r="F134" s="237" t="str">
        <f>E17</f>
        <v>Hlavné mesto Slovenskej republiky Bratislava</v>
      </c>
      <c r="G134" s="242"/>
      <c r="H134" s="242"/>
      <c r="I134" s="243" t="s">
        <v>29</v>
      </c>
      <c r="J134" s="239" t="str">
        <f>E23</f>
        <v>Guldan Architects - Ing. Eugen Guldan, PhD.</v>
      </c>
      <c r="K134" s="242"/>
      <c r="L134" s="39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</row>
    <row r="135" spans="1:65" s="2" customFormat="1" ht="15.2" customHeight="1">
      <c r="A135" s="245"/>
      <c r="B135" s="27"/>
      <c r="C135" s="243" t="s">
        <v>27</v>
      </c>
      <c r="D135" s="242"/>
      <c r="E135" s="242"/>
      <c r="F135" s="237" t="str">
        <f>IF(E20="","",E20)</f>
        <v>Vyplň údaj</v>
      </c>
      <c r="G135" s="242"/>
      <c r="H135" s="242"/>
      <c r="I135" s="243" t="s">
        <v>32</v>
      </c>
      <c r="J135" s="239" t="str">
        <f>E26</f>
        <v>Ing. Hornok</v>
      </c>
      <c r="K135" s="242"/>
      <c r="L135" s="39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</row>
    <row r="136" spans="1:65" s="2" customFormat="1" ht="10.35" customHeight="1">
      <c r="A136" s="245"/>
      <c r="B136" s="27"/>
      <c r="C136" s="242"/>
      <c r="D136" s="242"/>
      <c r="E136" s="242"/>
      <c r="F136" s="242"/>
      <c r="G136" s="242"/>
      <c r="H136" s="242"/>
      <c r="I136" s="242"/>
      <c r="J136" s="242"/>
      <c r="K136" s="242"/>
      <c r="L136" s="39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</row>
    <row r="137" spans="1:65" s="11" customFormat="1" ht="29.25" customHeight="1">
      <c r="A137" s="163"/>
      <c r="B137" s="164"/>
      <c r="C137" s="165" t="s">
        <v>166</v>
      </c>
      <c r="D137" s="166" t="s">
        <v>62</v>
      </c>
      <c r="E137" s="166" t="s">
        <v>58</v>
      </c>
      <c r="F137" s="166" t="s">
        <v>59</v>
      </c>
      <c r="G137" s="166" t="s">
        <v>167</v>
      </c>
      <c r="H137" s="166" t="s">
        <v>168</v>
      </c>
      <c r="I137" s="166" t="s">
        <v>169</v>
      </c>
      <c r="J137" s="167" t="s">
        <v>146</v>
      </c>
      <c r="K137" s="168" t="s">
        <v>170</v>
      </c>
      <c r="L137" s="169"/>
      <c r="M137" s="60" t="s">
        <v>1</v>
      </c>
      <c r="N137" s="61" t="s">
        <v>41</v>
      </c>
      <c r="O137" s="61" t="s">
        <v>171</v>
      </c>
      <c r="P137" s="61" t="s">
        <v>172</v>
      </c>
      <c r="Q137" s="61" t="s">
        <v>173</v>
      </c>
      <c r="R137" s="61" t="s">
        <v>174</v>
      </c>
      <c r="S137" s="61" t="s">
        <v>175</v>
      </c>
      <c r="T137" s="62" t="s">
        <v>176</v>
      </c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</row>
    <row r="138" spans="1:65" s="2" customFormat="1" ht="22.9" customHeight="1">
      <c r="A138" s="245"/>
      <c r="B138" s="27"/>
      <c r="C138" s="67" t="s">
        <v>143</v>
      </c>
      <c r="D138" s="242"/>
      <c r="E138" s="242"/>
      <c r="F138" s="242"/>
      <c r="G138" s="242"/>
      <c r="H138" s="242"/>
      <c r="I138" s="242"/>
      <c r="J138" s="170">
        <f>BK138</f>
        <v>0</v>
      </c>
      <c r="K138" s="242"/>
      <c r="L138" s="28"/>
      <c r="M138" s="63"/>
      <c r="N138" s="171"/>
      <c r="O138" s="64"/>
      <c r="P138" s="172">
        <f>P139+P175</f>
        <v>0</v>
      </c>
      <c r="Q138" s="64"/>
      <c r="R138" s="172">
        <f>R139+R175</f>
        <v>0</v>
      </c>
      <c r="S138" s="64"/>
      <c r="T138" s="173">
        <f>T139+T175</f>
        <v>0</v>
      </c>
      <c r="U138" s="245"/>
      <c r="V138" s="245"/>
      <c r="W138" s="245"/>
      <c r="X138" s="245"/>
      <c r="Y138" s="245"/>
      <c r="Z138" s="245"/>
      <c r="AA138" s="245"/>
      <c r="AB138" s="245"/>
      <c r="AC138" s="245"/>
      <c r="AD138" s="245"/>
      <c r="AE138" s="245"/>
      <c r="AT138" s="14" t="s">
        <v>76</v>
      </c>
      <c r="AU138" s="14" t="s">
        <v>148</v>
      </c>
      <c r="BK138" s="174">
        <f>BK139+BK175</f>
        <v>0</v>
      </c>
    </row>
    <row r="139" spans="1:65" s="12" customFormat="1" ht="25.9" customHeight="1">
      <c r="B139" s="175"/>
      <c r="C139" s="176"/>
      <c r="D139" s="177" t="s">
        <v>76</v>
      </c>
      <c r="E139" s="178" t="s">
        <v>177</v>
      </c>
      <c r="F139" s="178" t="s">
        <v>177</v>
      </c>
      <c r="G139" s="176"/>
      <c r="H139" s="176"/>
      <c r="I139" s="179"/>
      <c r="J139" s="154">
        <f>BK139</f>
        <v>0</v>
      </c>
      <c r="K139" s="176"/>
      <c r="L139" s="180"/>
      <c r="M139" s="181"/>
      <c r="N139" s="182"/>
      <c r="O139" s="182"/>
      <c r="P139" s="183">
        <f>P140+P151+P154+P159+P164+P167</f>
        <v>0</v>
      </c>
      <c r="Q139" s="182"/>
      <c r="R139" s="183">
        <f>R140+R151+R154+R159+R164+R167</f>
        <v>0</v>
      </c>
      <c r="S139" s="182"/>
      <c r="T139" s="184">
        <f>T140+T151+T154+T159+T164+T167</f>
        <v>0</v>
      </c>
      <c r="AR139" s="185" t="s">
        <v>84</v>
      </c>
      <c r="AT139" s="186" t="s">
        <v>76</v>
      </c>
      <c r="AU139" s="186" t="s">
        <v>77</v>
      </c>
      <c r="AY139" s="185" t="s">
        <v>179</v>
      </c>
      <c r="BK139" s="187">
        <f>BK140+BK151+BK154+BK159+BK164+BK167</f>
        <v>0</v>
      </c>
    </row>
    <row r="140" spans="1:65" s="12" customFormat="1" ht="22.9" customHeight="1">
      <c r="B140" s="175"/>
      <c r="C140" s="176"/>
      <c r="D140" s="177" t="s">
        <v>76</v>
      </c>
      <c r="E140" s="188" t="s">
        <v>674</v>
      </c>
      <c r="F140" s="188" t="s">
        <v>675</v>
      </c>
      <c r="G140" s="176"/>
      <c r="H140" s="176"/>
      <c r="I140" s="179"/>
      <c r="J140" s="189">
        <f>BK140</f>
        <v>0</v>
      </c>
      <c r="K140" s="176"/>
      <c r="L140" s="180"/>
      <c r="M140" s="181"/>
      <c r="N140" s="182"/>
      <c r="O140" s="182"/>
      <c r="P140" s="183">
        <f>SUM(P141:P150)</f>
        <v>0</v>
      </c>
      <c r="Q140" s="182"/>
      <c r="R140" s="183">
        <f>SUM(R141:R150)</f>
        <v>0</v>
      </c>
      <c r="S140" s="182"/>
      <c r="T140" s="184">
        <f>SUM(T141:T150)</f>
        <v>0</v>
      </c>
      <c r="AR140" s="185" t="s">
        <v>84</v>
      </c>
      <c r="AT140" s="186" t="s">
        <v>76</v>
      </c>
      <c r="AU140" s="186" t="s">
        <v>84</v>
      </c>
      <c r="AY140" s="185" t="s">
        <v>179</v>
      </c>
      <c r="BK140" s="187">
        <f>SUM(BK141:BK150)</f>
        <v>0</v>
      </c>
    </row>
    <row r="141" spans="1:65" s="2" customFormat="1" ht="14.45" customHeight="1">
      <c r="A141" s="245"/>
      <c r="B141" s="27"/>
      <c r="C141" s="190" t="s">
        <v>84</v>
      </c>
      <c r="D141" s="190" t="s">
        <v>182</v>
      </c>
      <c r="E141" s="191" t="s">
        <v>676</v>
      </c>
      <c r="F141" s="192" t="s">
        <v>677</v>
      </c>
      <c r="G141" s="193" t="s">
        <v>678</v>
      </c>
      <c r="H141" s="194">
        <v>211.72800000000001</v>
      </c>
      <c r="I141" s="195"/>
      <c r="J141" s="196">
        <f t="shared" ref="J141:J150" si="5">ROUND(I141*H141,2)</f>
        <v>0</v>
      </c>
      <c r="K141" s="197"/>
      <c r="L141" s="28"/>
      <c r="M141" s="198" t="s">
        <v>1</v>
      </c>
      <c r="N141" s="199" t="s">
        <v>43</v>
      </c>
      <c r="O141" s="56"/>
      <c r="P141" s="200">
        <f t="shared" ref="P141:P150" si="6">O141*H141</f>
        <v>0</v>
      </c>
      <c r="Q141" s="200">
        <v>0</v>
      </c>
      <c r="R141" s="200">
        <f t="shared" ref="R141:R150" si="7">Q141*H141</f>
        <v>0</v>
      </c>
      <c r="S141" s="200">
        <v>0</v>
      </c>
      <c r="T141" s="201">
        <f t="shared" ref="T141:T150" si="8">S141*H141</f>
        <v>0</v>
      </c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R141" s="202" t="s">
        <v>186</v>
      </c>
      <c r="AT141" s="202" t="s">
        <v>182</v>
      </c>
      <c r="AU141" s="202" t="s">
        <v>90</v>
      </c>
      <c r="AY141" s="14" t="s">
        <v>179</v>
      </c>
      <c r="BE141" s="99">
        <f t="shared" ref="BE141:BE150" si="9">IF(N141="základná",J141,0)</f>
        <v>0</v>
      </c>
      <c r="BF141" s="99">
        <f t="shared" ref="BF141:BF150" si="10">IF(N141="znížená",J141,0)</f>
        <v>0</v>
      </c>
      <c r="BG141" s="99">
        <f t="shared" ref="BG141:BG150" si="11">IF(N141="zákl. prenesená",J141,0)</f>
        <v>0</v>
      </c>
      <c r="BH141" s="99">
        <f t="shared" ref="BH141:BH150" si="12">IF(N141="zníž. prenesená",J141,0)</f>
        <v>0</v>
      </c>
      <c r="BI141" s="99">
        <f t="shared" ref="BI141:BI150" si="13">IF(N141="nulová",J141,0)</f>
        <v>0</v>
      </c>
      <c r="BJ141" s="14" t="s">
        <v>90</v>
      </c>
      <c r="BK141" s="99">
        <f t="shared" ref="BK141:BK150" si="14">ROUND(I141*H141,2)</f>
        <v>0</v>
      </c>
      <c r="BL141" s="14" t="s">
        <v>186</v>
      </c>
      <c r="BM141" s="202" t="s">
        <v>679</v>
      </c>
    </row>
    <row r="142" spans="1:65" s="2" customFormat="1" ht="14.45" customHeight="1">
      <c r="A142" s="245"/>
      <c r="B142" s="27"/>
      <c r="C142" s="190" t="s">
        <v>77</v>
      </c>
      <c r="D142" s="190" t="s">
        <v>182</v>
      </c>
      <c r="E142" s="191" t="s">
        <v>680</v>
      </c>
      <c r="F142" s="192" t="s">
        <v>681</v>
      </c>
      <c r="G142" s="193" t="s">
        <v>204</v>
      </c>
      <c r="H142" s="194">
        <v>28</v>
      </c>
      <c r="I142" s="195"/>
      <c r="J142" s="196">
        <f t="shared" si="5"/>
        <v>0</v>
      </c>
      <c r="K142" s="197"/>
      <c r="L142" s="28"/>
      <c r="M142" s="198" t="s">
        <v>1</v>
      </c>
      <c r="N142" s="199" t="s">
        <v>43</v>
      </c>
      <c r="O142" s="56"/>
      <c r="P142" s="200">
        <f t="shared" si="6"/>
        <v>0</v>
      </c>
      <c r="Q142" s="200">
        <v>0</v>
      </c>
      <c r="R142" s="200">
        <f t="shared" si="7"/>
        <v>0</v>
      </c>
      <c r="S142" s="200">
        <v>0</v>
      </c>
      <c r="T142" s="201">
        <f t="shared" si="8"/>
        <v>0</v>
      </c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R142" s="202" t="s">
        <v>186</v>
      </c>
      <c r="AT142" s="202" t="s">
        <v>182</v>
      </c>
      <c r="AU142" s="202" t="s">
        <v>90</v>
      </c>
      <c r="AY142" s="14" t="s">
        <v>179</v>
      </c>
      <c r="BE142" s="99">
        <f t="shared" si="9"/>
        <v>0</v>
      </c>
      <c r="BF142" s="99">
        <f t="shared" si="10"/>
        <v>0</v>
      </c>
      <c r="BG142" s="99">
        <f t="shared" si="11"/>
        <v>0</v>
      </c>
      <c r="BH142" s="99">
        <f t="shared" si="12"/>
        <v>0</v>
      </c>
      <c r="BI142" s="99">
        <f t="shared" si="13"/>
        <v>0</v>
      </c>
      <c r="BJ142" s="14" t="s">
        <v>90</v>
      </c>
      <c r="BK142" s="99">
        <f t="shared" si="14"/>
        <v>0</v>
      </c>
      <c r="BL142" s="14" t="s">
        <v>186</v>
      </c>
      <c r="BM142" s="202" t="s">
        <v>90</v>
      </c>
    </row>
    <row r="143" spans="1:65" s="2" customFormat="1" ht="14.45" customHeight="1">
      <c r="A143" s="245"/>
      <c r="B143" s="27"/>
      <c r="C143" s="190" t="s">
        <v>77</v>
      </c>
      <c r="D143" s="190" t="s">
        <v>182</v>
      </c>
      <c r="E143" s="191" t="s">
        <v>682</v>
      </c>
      <c r="F143" s="192" t="s">
        <v>683</v>
      </c>
      <c r="G143" s="193" t="s">
        <v>678</v>
      </c>
      <c r="H143" s="194">
        <v>211.72800000000001</v>
      </c>
      <c r="I143" s="195"/>
      <c r="J143" s="196">
        <f t="shared" si="5"/>
        <v>0</v>
      </c>
      <c r="K143" s="197"/>
      <c r="L143" s="28"/>
      <c r="M143" s="198" t="s">
        <v>1</v>
      </c>
      <c r="N143" s="199" t="s">
        <v>43</v>
      </c>
      <c r="O143" s="56"/>
      <c r="P143" s="200">
        <f t="shared" si="6"/>
        <v>0</v>
      </c>
      <c r="Q143" s="200">
        <v>0</v>
      </c>
      <c r="R143" s="200">
        <f t="shared" si="7"/>
        <v>0</v>
      </c>
      <c r="S143" s="200">
        <v>0</v>
      </c>
      <c r="T143" s="201">
        <f t="shared" si="8"/>
        <v>0</v>
      </c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R143" s="202" t="s">
        <v>186</v>
      </c>
      <c r="AT143" s="202" t="s">
        <v>182</v>
      </c>
      <c r="AU143" s="202" t="s">
        <v>90</v>
      </c>
      <c r="AY143" s="14" t="s">
        <v>179</v>
      </c>
      <c r="BE143" s="99">
        <f t="shared" si="9"/>
        <v>0</v>
      </c>
      <c r="BF143" s="99">
        <f t="shared" si="10"/>
        <v>0</v>
      </c>
      <c r="BG143" s="99">
        <f t="shared" si="11"/>
        <v>0</v>
      </c>
      <c r="BH143" s="99">
        <f t="shared" si="12"/>
        <v>0</v>
      </c>
      <c r="BI143" s="99">
        <f t="shared" si="13"/>
        <v>0</v>
      </c>
      <c r="BJ143" s="14" t="s">
        <v>90</v>
      </c>
      <c r="BK143" s="99">
        <f t="shared" si="14"/>
        <v>0</v>
      </c>
      <c r="BL143" s="14" t="s">
        <v>186</v>
      </c>
      <c r="BM143" s="202" t="s">
        <v>584</v>
      </c>
    </row>
    <row r="144" spans="1:65" s="2" customFormat="1" ht="14.45" customHeight="1">
      <c r="A144" s="245"/>
      <c r="B144" s="27"/>
      <c r="C144" s="190" t="s">
        <v>90</v>
      </c>
      <c r="D144" s="190" t="s">
        <v>182</v>
      </c>
      <c r="E144" s="191" t="s">
        <v>684</v>
      </c>
      <c r="F144" s="192" t="s">
        <v>685</v>
      </c>
      <c r="G144" s="193" t="s">
        <v>678</v>
      </c>
      <c r="H144" s="194">
        <v>226.03</v>
      </c>
      <c r="I144" s="195"/>
      <c r="J144" s="196">
        <f t="shared" si="5"/>
        <v>0</v>
      </c>
      <c r="K144" s="197"/>
      <c r="L144" s="28"/>
      <c r="M144" s="198" t="s">
        <v>1</v>
      </c>
      <c r="N144" s="199" t="s">
        <v>43</v>
      </c>
      <c r="O144" s="56"/>
      <c r="P144" s="200">
        <f t="shared" si="6"/>
        <v>0</v>
      </c>
      <c r="Q144" s="200">
        <v>0</v>
      </c>
      <c r="R144" s="200">
        <f t="shared" si="7"/>
        <v>0</v>
      </c>
      <c r="S144" s="200">
        <v>0</v>
      </c>
      <c r="T144" s="201">
        <f t="shared" si="8"/>
        <v>0</v>
      </c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R144" s="202" t="s">
        <v>186</v>
      </c>
      <c r="AT144" s="202" t="s">
        <v>182</v>
      </c>
      <c r="AU144" s="202" t="s">
        <v>90</v>
      </c>
      <c r="AY144" s="14" t="s">
        <v>179</v>
      </c>
      <c r="BE144" s="99">
        <f t="shared" si="9"/>
        <v>0</v>
      </c>
      <c r="BF144" s="99">
        <f t="shared" si="10"/>
        <v>0</v>
      </c>
      <c r="BG144" s="99">
        <f t="shared" si="11"/>
        <v>0</v>
      </c>
      <c r="BH144" s="99">
        <f t="shared" si="12"/>
        <v>0</v>
      </c>
      <c r="BI144" s="99">
        <f t="shared" si="13"/>
        <v>0</v>
      </c>
      <c r="BJ144" s="14" t="s">
        <v>90</v>
      </c>
      <c r="BK144" s="99">
        <f t="shared" si="14"/>
        <v>0</v>
      </c>
      <c r="BL144" s="14" t="s">
        <v>186</v>
      </c>
      <c r="BM144" s="202" t="s">
        <v>686</v>
      </c>
    </row>
    <row r="145" spans="1:65" s="2" customFormat="1" ht="14.45" customHeight="1">
      <c r="A145" s="245"/>
      <c r="B145" s="27"/>
      <c r="C145" s="190" t="s">
        <v>77</v>
      </c>
      <c r="D145" s="190" t="s">
        <v>182</v>
      </c>
      <c r="E145" s="191" t="s">
        <v>687</v>
      </c>
      <c r="F145" s="192" t="s">
        <v>688</v>
      </c>
      <c r="G145" s="193" t="s">
        <v>204</v>
      </c>
      <c r="H145" s="194">
        <v>56</v>
      </c>
      <c r="I145" s="195"/>
      <c r="J145" s="196">
        <f t="shared" si="5"/>
        <v>0</v>
      </c>
      <c r="K145" s="197"/>
      <c r="L145" s="28"/>
      <c r="M145" s="198" t="s">
        <v>1</v>
      </c>
      <c r="N145" s="199" t="s">
        <v>43</v>
      </c>
      <c r="O145" s="56"/>
      <c r="P145" s="200">
        <f t="shared" si="6"/>
        <v>0</v>
      </c>
      <c r="Q145" s="200">
        <v>0</v>
      </c>
      <c r="R145" s="200">
        <f t="shared" si="7"/>
        <v>0</v>
      </c>
      <c r="S145" s="200">
        <v>0</v>
      </c>
      <c r="T145" s="201">
        <f t="shared" si="8"/>
        <v>0</v>
      </c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R145" s="202" t="s">
        <v>186</v>
      </c>
      <c r="AT145" s="202" t="s">
        <v>182</v>
      </c>
      <c r="AU145" s="202" t="s">
        <v>90</v>
      </c>
      <c r="AY145" s="14" t="s">
        <v>179</v>
      </c>
      <c r="BE145" s="99">
        <f t="shared" si="9"/>
        <v>0</v>
      </c>
      <c r="BF145" s="99">
        <f t="shared" si="10"/>
        <v>0</v>
      </c>
      <c r="BG145" s="99">
        <f t="shared" si="11"/>
        <v>0</v>
      </c>
      <c r="BH145" s="99">
        <f t="shared" si="12"/>
        <v>0</v>
      </c>
      <c r="BI145" s="99">
        <f t="shared" si="13"/>
        <v>0</v>
      </c>
      <c r="BJ145" s="14" t="s">
        <v>90</v>
      </c>
      <c r="BK145" s="99">
        <f t="shared" si="14"/>
        <v>0</v>
      </c>
      <c r="BL145" s="14" t="s">
        <v>186</v>
      </c>
      <c r="BM145" s="202" t="s">
        <v>211</v>
      </c>
    </row>
    <row r="146" spans="1:65" s="2" customFormat="1" ht="14.45" customHeight="1">
      <c r="A146" s="245"/>
      <c r="B146" s="27"/>
      <c r="C146" s="190" t="s">
        <v>77</v>
      </c>
      <c r="D146" s="190" t="s">
        <v>182</v>
      </c>
      <c r="E146" s="191" t="s">
        <v>689</v>
      </c>
      <c r="F146" s="192" t="s">
        <v>690</v>
      </c>
      <c r="G146" s="193" t="s">
        <v>678</v>
      </c>
      <c r="H146" s="194">
        <v>226.03</v>
      </c>
      <c r="I146" s="195"/>
      <c r="J146" s="196">
        <f t="shared" si="5"/>
        <v>0</v>
      </c>
      <c r="K146" s="197"/>
      <c r="L146" s="28"/>
      <c r="M146" s="198" t="s">
        <v>1</v>
      </c>
      <c r="N146" s="199" t="s">
        <v>43</v>
      </c>
      <c r="O146" s="56"/>
      <c r="P146" s="200">
        <f t="shared" si="6"/>
        <v>0</v>
      </c>
      <c r="Q146" s="200">
        <v>0</v>
      </c>
      <c r="R146" s="200">
        <f t="shared" si="7"/>
        <v>0</v>
      </c>
      <c r="S146" s="200">
        <v>0</v>
      </c>
      <c r="T146" s="201">
        <f t="shared" si="8"/>
        <v>0</v>
      </c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R146" s="202" t="s">
        <v>186</v>
      </c>
      <c r="AT146" s="202" t="s">
        <v>182</v>
      </c>
      <c r="AU146" s="202" t="s">
        <v>90</v>
      </c>
      <c r="AY146" s="14" t="s">
        <v>179</v>
      </c>
      <c r="BE146" s="99">
        <f t="shared" si="9"/>
        <v>0</v>
      </c>
      <c r="BF146" s="99">
        <f t="shared" si="10"/>
        <v>0</v>
      </c>
      <c r="BG146" s="99">
        <f t="shared" si="11"/>
        <v>0</v>
      </c>
      <c r="BH146" s="99">
        <f t="shared" si="12"/>
        <v>0</v>
      </c>
      <c r="BI146" s="99">
        <f t="shared" si="13"/>
        <v>0</v>
      </c>
      <c r="BJ146" s="14" t="s">
        <v>90</v>
      </c>
      <c r="BK146" s="99">
        <f t="shared" si="14"/>
        <v>0</v>
      </c>
      <c r="BL146" s="14" t="s">
        <v>186</v>
      </c>
      <c r="BM146" s="202" t="s">
        <v>201</v>
      </c>
    </row>
    <row r="147" spans="1:65" s="2" customFormat="1" ht="14.45" customHeight="1">
      <c r="A147" s="245"/>
      <c r="B147" s="27"/>
      <c r="C147" s="190" t="s">
        <v>536</v>
      </c>
      <c r="D147" s="190" t="s">
        <v>182</v>
      </c>
      <c r="E147" s="191" t="s">
        <v>691</v>
      </c>
      <c r="F147" s="192" t="s">
        <v>692</v>
      </c>
      <c r="G147" s="193" t="s">
        <v>678</v>
      </c>
      <c r="H147" s="194">
        <v>246.38</v>
      </c>
      <c r="I147" s="195"/>
      <c r="J147" s="196">
        <f t="shared" si="5"/>
        <v>0</v>
      </c>
      <c r="K147" s="197"/>
      <c r="L147" s="28"/>
      <c r="M147" s="198" t="s">
        <v>1</v>
      </c>
      <c r="N147" s="199" t="s">
        <v>43</v>
      </c>
      <c r="O147" s="56"/>
      <c r="P147" s="200">
        <f t="shared" si="6"/>
        <v>0</v>
      </c>
      <c r="Q147" s="200">
        <v>0</v>
      </c>
      <c r="R147" s="200">
        <f t="shared" si="7"/>
        <v>0</v>
      </c>
      <c r="S147" s="200">
        <v>0</v>
      </c>
      <c r="T147" s="201">
        <f t="shared" si="8"/>
        <v>0</v>
      </c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R147" s="202" t="s">
        <v>186</v>
      </c>
      <c r="AT147" s="202" t="s">
        <v>182</v>
      </c>
      <c r="AU147" s="202" t="s">
        <v>90</v>
      </c>
      <c r="AY147" s="14" t="s">
        <v>179</v>
      </c>
      <c r="BE147" s="99">
        <f t="shared" si="9"/>
        <v>0</v>
      </c>
      <c r="BF147" s="99">
        <f t="shared" si="10"/>
        <v>0</v>
      </c>
      <c r="BG147" s="99">
        <f t="shared" si="11"/>
        <v>0</v>
      </c>
      <c r="BH147" s="99">
        <f t="shared" si="12"/>
        <v>0</v>
      </c>
      <c r="BI147" s="99">
        <f t="shared" si="13"/>
        <v>0</v>
      </c>
      <c r="BJ147" s="14" t="s">
        <v>90</v>
      </c>
      <c r="BK147" s="99">
        <f t="shared" si="14"/>
        <v>0</v>
      </c>
      <c r="BL147" s="14" t="s">
        <v>186</v>
      </c>
      <c r="BM147" s="202" t="s">
        <v>693</v>
      </c>
    </row>
    <row r="148" spans="1:65" s="2" customFormat="1" ht="14.45" customHeight="1">
      <c r="A148" s="245"/>
      <c r="B148" s="27"/>
      <c r="C148" s="190" t="s">
        <v>77</v>
      </c>
      <c r="D148" s="190" t="s">
        <v>182</v>
      </c>
      <c r="E148" s="191" t="s">
        <v>694</v>
      </c>
      <c r="F148" s="192" t="s">
        <v>688</v>
      </c>
      <c r="G148" s="193" t="s">
        <v>204</v>
      </c>
      <c r="H148" s="194">
        <v>46</v>
      </c>
      <c r="I148" s="195"/>
      <c r="J148" s="196">
        <f t="shared" si="5"/>
        <v>0</v>
      </c>
      <c r="K148" s="197"/>
      <c r="L148" s="28"/>
      <c r="M148" s="198" t="s">
        <v>1</v>
      </c>
      <c r="N148" s="199" t="s">
        <v>43</v>
      </c>
      <c r="O148" s="56"/>
      <c r="P148" s="200">
        <f t="shared" si="6"/>
        <v>0</v>
      </c>
      <c r="Q148" s="200">
        <v>0</v>
      </c>
      <c r="R148" s="200">
        <f t="shared" si="7"/>
        <v>0</v>
      </c>
      <c r="S148" s="200">
        <v>0</v>
      </c>
      <c r="T148" s="201">
        <f t="shared" si="8"/>
        <v>0</v>
      </c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R148" s="202" t="s">
        <v>186</v>
      </c>
      <c r="AT148" s="202" t="s">
        <v>182</v>
      </c>
      <c r="AU148" s="202" t="s">
        <v>90</v>
      </c>
      <c r="AY148" s="14" t="s">
        <v>179</v>
      </c>
      <c r="BE148" s="99">
        <f t="shared" si="9"/>
        <v>0</v>
      </c>
      <c r="BF148" s="99">
        <f t="shared" si="10"/>
        <v>0</v>
      </c>
      <c r="BG148" s="99">
        <f t="shared" si="11"/>
        <v>0</v>
      </c>
      <c r="BH148" s="99">
        <f t="shared" si="12"/>
        <v>0</v>
      </c>
      <c r="BI148" s="99">
        <f t="shared" si="13"/>
        <v>0</v>
      </c>
      <c r="BJ148" s="14" t="s">
        <v>90</v>
      </c>
      <c r="BK148" s="99">
        <f t="shared" si="14"/>
        <v>0</v>
      </c>
      <c r="BL148" s="14" t="s">
        <v>186</v>
      </c>
      <c r="BM148" s="202" t="s">
        <v>224</v>
      </c>
    </row>
    <row r="149" spans="1:65" s="2" customFormat="1" ht="14.45" customHeight="1">
      <c r="A149" s="245"/>
      <c r="B149" s="27"/>
      <c r="C149" s="190" t="s">
        <v>77</v>
      </c>
      <c r="D149" s="190" t="s">
        <v>182</v>
      </c>
      <c r="E149" s="191" t="s">
        <v>695</v>
      </c>
      <c r="F149" s="192" t="s">
        <v>696</v>
      </c>
      <c r="G149" s="193" t="s">
        <v>678</v>
      </c>
      <c r="H149" s="194">
        <v>1506.84</v>
      </c>
      <c r="I149" s="195"/>
      <c r="J149" s="196">
        <f t="shared" si="5"/>
        <v>0</v>
      </c>
      <c r="K149" s="197"/>
      <c r="L149" s="28"/>
      <c r="M149" s="198" t="s">
        <v>1</v>
      </c>
      <c r="N149" s="199" t="s">
        <v>43</v>
      </c>
      <c r="O149" s="56"/>
      <c r="P149" s="200">
        <f t="shared" si="6"/>
        <v>0</v>
      </c>
      <c r="Q149" s="200">
        <v>0</v>
      </c>
      <c r="R149" s="200">
        <f t="shared" si="7"/>
        <v>0</v>
      </c>
      <c r="S149" s="200">
        <v>0</v>
      </c>
      <c r="T149" s="201">
        <f t="shared" si="8"/>
        <v>0</v>
      </c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R149" s="202" t="s">
        <v>186</v>
      </c>
      <c r="AT149" s="202" t="s">
        <v>182</v>
      </c>
      <c r="AU149" s="202" t="s">
        <v>90</v>
      </c>
      <c r="AY149" s="14" t="s">
        <v>179</v>
      </c>
      <c r="BE149" s="99">
        <f t="shared" si="9"/>
        <v>0</v>
      </c>
      <c r="BF149" s="99">
        <f t="shared" si="10"/>
        <v>0</v>
      </c>
      <c r="BG149" s="99">
        <f t="shared" si="11"/>
        <v>0</v>
      </c>
      <c r="BH149" s="99">
        <f t="shared" si="12"/>
        <v>0</v>
      </c>
      <c r="BI149" s="99">
        <f t="shared" si="13"/>
        <v>0</v>
      </c>
      <c r="BJ149" s="14" t="s">
        <v>90</v>
      </c>
      <c r="BK149" s="99">
        <f t="shared" si="14"/>
        <v>0</v>
      </c>
      <c r="BL149" s="14" t="s">
        <v>186</v>
      </c>
      <c r="BM149" s="202" t="s">
        <v>232</v>
      </c>
    </row>
    <row r="150" spans="1:65" s="2" customFormat="1" ht="14.45" customHeight="1">
      <c r="A150" s="245"/>
      <c r="B150" s="27"/>
      <c r="C150" s="190" t="s">
        <v>77</v>
      </c>
      <c r="D150" s="190" t="s">
        <v>182</v>
      </c>
      <c r="E150" s="191" t="s">
        <v>697</v>
      </c>
      <c r="F150" s="192" t="s">
        <v>698</v>
      </c>
      <c r="G150" s="193" t="s">
        <v>678</v>
      </c>
      <c r="H150" s="194">
        <v>1753.22</v>
      </c>
      <c r="I150" s="195"/>
      <c r="J150" s="196">
        <f t="shared" si="5"/>
        <v>0</v>
      </c>
      <c r="K150" s="197"/>
      <c r="L150" s="28"/>
      <c r="M150" s="198" t="s">
        <v>1</v>
      </c>
      <c r="N150" s="199" t="s">
        <v>43</v>
      </c>
      <c r="O150" s="56"/>
      <c r="P150" s="200">
        <f t="shared" si="6"/>
        <v>0</v>
      </c>
      <c r="Q150" s="200">
        <v>0</v>
      </c>
      <c r="R150" s="200">
        <f t="shared" si="7"/>
        <v>0</v>
      </c>
      <c r="S150" s="200">
        <v>0</v>
      </c>
      <c r="T150" s="201">
        <f t="shared" si="8"/>
        <v>0</v>
      </c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R150" s="202" t="s">
        <v>186</v>
      </c>
      <c r="AT150" s="202" t="s">
        <v>182</v>
      </c>
      <c r="AU150" s="202" t="s">
        <v>90</v>
      </c>
      <c r="AY150" s="14" t="s">
        <v>179</v>
      </c>
      <c r="BE150" s="99">
        <f t="shared" si="9"/>
        <v>0</v>
      </c>
      <c r="BF150" s="99">
        <f t="shared" si="10"/>
        <v>0</v>
      </c>
      <c r="BG150" s="99">
        <f t="shared" si="11"/>
        <v>0</v>
      </c>
      <c r="BH150" s="99">
        <f t="shared" si="12"/>
        <v>0</v>
      </c>
      <c r="BI150" s="99">
        <f t="shared" si="13"/>
        <v>0</v>
      </c>
      <c r="BJ150" s="14" t="s">
        <v>90</v>
      </c>
      <c r="BK150" s="99">
        <f t="shared" si="14"/>
        <v>0</v>
      </c>
      <c r="BL150" s="14" t="s">
        <v>186</v>
      </c>
      <c r="BM150" s="202" t="s">
        <v>597</v>
      </c>
    </row>
    <row r="151" spans="1:65" s="12" customFormat="1" ht="22.9" customHeight="1">
      <c r="B151" s="175"/>
      <c r="C151" s="176"/>
      <c r="D151" s="177" t="s">
        <v>76</v>
      </c>
      <c r="E151" s="188" t="s">
        <v>699</v>
      </c>
      <c r="F151" s="188" t="s">
        <v>700</v>
      </c>
      <c r="G151" s="176"/>
      <c r="H151" s="176"/>
      <c r="I151" s="179"/>
      <c r="J151" s="189">
        <f>BK151</f>
        <v>0</v>
      </c>
      <c r="K151" s="176"/>
      <c r="L151" s="180"/>
      <c r="M151" s="181"/>
      <c r="N151" s="182"/>
      <c r="O151" s="182"/>
      <c r="P151" s="183">
        <f>SUM(P152:P153)</f>
        <v>0</v>
      </c>
      <c r="Q151" s="182"/>
      <c r="R151" s="183">
        <f>SUM(R152:R153)</f>
        <v>0</v>
      </c>
      <c r="S151" s="182"/>
      <c r="T151" s="184">
        <f>SUM(T152:T153)</f>
        <v>0</v>
      </c>
      <c r="AR151" s="185" t="s">
        <v>84</v>
      </c>
      <c r="AT151" s="186" t="s">
        <v>76</v>
      </c>
      <c r="AU151" s="186" t="s">
        <v>84</v>
      </c>
      <c r="AY151" s="185" t="s">
        <v>179</v>
      </c>
      <c r="BK151" s="187">
        <f>SUM(BK152:BK153)</f>
        <v>0</v>
      </c>
    </row>
    <row r="152" spans="1:65" s="2" customFormat="1" ht="14.45" customHeight="1">
      <c r="A152" s="245"/>
      <c r="B152" s="27"/>
      <c r="C152" s="190" t="s">
        <v>77</v>
      </c>
      <c r="D152" s="190" t="s">
        <v>182</v>
      </c>
      <c r="E152" s="191" t="s">
        <v>701</v>
      </c>
      <c r="F152" s="192" t="s">
        <v>702</v>
      </c>
      <c r="G152" s="193" t="s">
        <v>204</v>
      </c>
      <c r="H152" s="194">
        <v>35</v>
      </c>
      <c r="I152" s="195"/>
      <c r="J152" s="196">
        <f>ROUND(I152*H152,2)</f>
        <v>0</v>
      </c>
      <c r="K152" s="197"/>
      <c r="L152" s="28"/>
      <c r="M152" s="198" t="s">
        <v>1</v>
      </c>
      <c r="N152" s="199" t="s">
        <v>43</v>
      </c>
      <c r="O152" s="56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R152" s="202" t="s">
        <v>186</v>
      </c>
      <c r="AT152" s="202" t="s">
        <v>182</v>
      </c>
      <c r="AU152" s="202" t="s">
        <v>90</v>
      </c>
      <c r="AY152" s="14" t="s">
        <v>179</v>
      </c>
      <c r="BE152" s="99">
        <f>IF(N152="základná",J152,0)</f>
        <v>0</v>
      </c>
      <c r="BF152" s="99">
        <f>IF(N152="znížená",J152,0)</f>
        <v>0</v>
      </c>
      <c r="BG152" s="99">
        <f>IF(N152="zákl. prenesená",J152,0)</f>
        <v>0</v>
      </c>
      <c r="BH152" s="99">
        <f>IF(N152="zníž. prenesená",J152,0)</f>
        <v>0</v>
      </c>
      <c r="BI152" s="99">
        <f>IF(N152="nulová",J152,0)</f>
        <v>0</v>
      </c>
      <c r="BJ152" s="14" t="s">
        <v>90</v>
      </c>
      <c r="BK152" s="99">
        <f>ROUND(I152*H152,2)</f>
        <v>0</v>
      </c>
      <c r="BL152" s="14" t="s">
        <v>186</v>
      </c>
      <c r="BM152" s="202" t="s">
        <v>618</v>
      </c>
    </row>
    <row r="153" spans="1:65" s="2" customFormat="1" ht="14.45" customHeight="1">
      <c r="A153" s="245"/>
      <c r="B153" s="27"/>
      <c r="C153" s="190" t="s">
        <v>77</v>
      </c>
      <c r="D153" s="190" t="s">
        <v>182</v>
      </c>
      <c r="E153" s="191" t="s">
        <v>703</v>
      </c>
      <c r="F153" s="192" t="s">
        <v>698</v>
      </c>
      <c r="G153" s="193" t="s">
        <v>204</v>
      </c>
      <c r="H153" s="194">
        <v>35</v>
      </c>
      <c r="I153" s="195"/>
      <c r="J153" s="196">
        <f>ROUND(I153*H153,2)</f>
        <v>0</v>
      </c>
      <c r="K153" s="197"/>
      <c r="L153" s="28"/>
      <c r="M153" s="198" t="s">
        <v>1</v>
      </c>
      <c r="N153" s="199" t="s">
        <v>43</v>
      </c>
      <c r="O153" s="56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R153" s="202" t="s">
        <v>186</v>
      </c>
      <c r="AT153" s="202" t="s">
        <v>182</v>
      </c>
      <c r="AU153" s="202" t="s">
        <v>90</v>
      </c>
      <c r="AY153" s="14" t="s">
        <v>179</v>
      </c>
      <c r="BE153" s="99">
        <f>IF(N153="základná",J153,0)</f>
        <v>0</v>
      </c>
      <c r="BF153" s="99">
        <f>IF(N153="znížená",J153,0)</f>
        <v>0</v>
      </c>
      <c r="BG153" s="99">
        <f>IF(N153="zákl. prenesená",J153,0)</f>
        <v>0</v>
      </c>
      <c r="BH153" s="99">
        <f>IF(N153="zníž. prenesená",J153,0)</f>
        <v>0</v>
      </c>
      <c r="BI153" s="99">
        <f>IF(N153="nulová",J153,0)</f>
        <v>0</v>
      </c>
      <c r="BJ153" s="14" t="s">
        <v>90</v>
      </c>
      <c r="BK153" s="99">
        <f>ROUND(I153*H153,2)</f>
        <v>0</v>
      </c>
      <c r="BL153" s="14" t="s">
        <v>186</v>
      </c>
      <c r="BM153" s="202" t="s">
        <v>297</v>
      </c>
    </row>
    <row r="154" spans="1:65" s="12" customFormat="1" ht="22.9" customHeight="1">
      <c r="B154" s="175"/>
      <c r="C154" s="176"/>
      <c r="D154" s="177" t="s">
        <v>76</v>
      </c>
      <c r="E154" s="188" t="s">
        <v>704</v>
      </c>
      <c r="F154" s="188" t="s">
        <v>705</v>
      </c>
      <c r="G154" s="176"/>
      <c r="H154" s="176"/>
      <c r="I154" s="179"/>
      <c r="J154" s="189">
        <f>BK154</f>
        <v>0</v>
      </c>
      <c r="K154" s="176"/>
      <c r="L154" s="180"/>
      <c r="M154" s="181"/>
      <c r="N154" s="182"/>
      <c r="O154" s="182"/>
      <c r="P154" s="183">
        <f>SUM(P155:P158)</f>
        <v>0</v>
      </c>
      <c r="Q154" s="182"/>
      <c r="R154" s="183">
        <f>SUM(R155:R158)</f>
        <v>0</v>
      </c>
      <c r="S154" s="182"/>
      <c r="T154" s="184">
        <f>SUM(T155:T158)</f>
        <v>0</v>
      </c>
      <c r="AR154" s="185" t="s">
        <v>84</v>
      </c>
      <c r="AT154" s="186" t="s">
        <v>76</v>
      </c>
      <c r="AU154" s="186" t="s">
        <v>84</v>
      </c>
      <c r="AY154" s="185" t="s">
        <v>179</v>
      </c>
      <c r="BK154" s="187">
        <f>SUM(BK155:BK158)</f>
        <v>0</v>
      </c>
    </row>
    <row r="155" spans="1:65" s="2" customFormat="1" ht="14.45" customHeight="1">
      <c r="A155" s="245"/>
      <c r="B155" s="27"/>
      <c r="C155" s="190" t="s">
        <v>186</v>
      </c>
      <c r="D155" s="190" t="s">
        <v>182</v>
      </c>
      <c r="E155" s="191" t="s">
        <v>706</v>
      </c>
      <c r="F155" s="192" t="s">
        <v>707</v>
      </c>
      <c r="G155" s="193" t="s">
        <v>204</v>
      </c>
      <c r="H155" s="194">
        <v>6</v>
      </c>
      <c r="I155" s="195"/>
      <c r="J155" s="196">
        <f>ROUND(I155*H155,2)</f>
        <v>0</v>
      </c>
      <c r="K155" s="197"/>
      <c r="L155" s="28"/>
      <c r="M155" s="198" t="s">
        <v>1</v>
      </c>
      <c r="N155" s="199" t="s">
        <v>43</v>
      </c>
      <c r="O155" s="56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R155" s="202" t="s">
        <v>186</v>
      </c>
      <c r="AT155" s="202" t="s">
        <v>182</v>
      </c>
      <c r="AU155" s="202" t="s">
        <v>90</v>
      </c>
      <c r="AY155" s="14" t="s">
        <v>179</v>
      </c>
      <c r="BE155" s="99">
        <f>IF(N155="základná",J155,0)</f>
        <v>0</v>
      </c>
      <c r="BF155" s="99">
        <f>IF(N155="znížená",J155,0)</f>
        <v>0</v>
      </c>
      <c r="BG155" s="99">
        <f>IF(N155="zákl. prenesená",J155,0)</f>
        <v>0</v>
      </c>
      <c r="BH155" s="99">
        <f>IF(N155="zníž. prenesená",J155,0)</f>
        <v>0</v>
      </c>
      <c r="BI155" s="99">
        <f>IF(N155="nulová",J155,0)</f>
        <v>0</v>
      </c>
      <c r="BJ155" s="14" t="s">
        <v>90</v>
      </c>
      <c r="BK155" s="99">
        <f>ROUND(I155*H155,2)</f>
        <v>0</v>
      </c>
      <c r="BL155" s="14" t="s">
        <v>186</v>
      </c>
      <c r="BM155" s="202" t="s">
        <v>708</v>
      </c>
    </row>
    <row r="156" spans="1:65" s="2" customFormat="1" ht="14.45" customHeight="1">
      <c r="A156" s="245"/>
      <c r="B156" s="27"/>
      <c r="C156" s="190" t="s">
        <v>77</v>
      </c>
      <c r="D156" s="190" t="s">
        <v>182</v>
      </c>
      <c r="E156" s="191" t="s">
        <v>709</v>
      </c>
      <c r="F156" s="192" t="s">
        <v>710</v>
      </c>
      <c r="G156" s="193" t="s">
        <v>204</v>
      </c>
      <c r="H156" s="194">
        <v>1</v>
      </c>
      <c r="I156" s="195"/>
      <c r="J156" s="196">
        <f>ROUND(I156*H156,2)</f>
        <v>0</v>
      </c>
      <c r="K156" s="197"/>
      <c r="L156" s="28"/>
      <c r="M156" s="198" t="s">
        <v>1</v>
      </c>
      <c r="N156" s="199" t="s">
        <v>43</v>
      </c>
      <c r="O156" s="56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R156" s="202" t="s">
        <v>186</v>
      </c>
      <c r="AT156" s="202" t="s">
        <v>182</v>
      </c>
      <c r="AU156" s="202" t="s">
        <v>90</v>
      </c>
      <c r="AY156" s="14" t="s">
        <v>179</v>
      </c>
      <c r="BE156" s="99">
        <f>IF(N156="základná",J156,0)</f>
        <v>0</v>
      </c>
      <c r="BF156" s="99">
        <f>IF(N156="znížená",J156,0)</f>
        <v>0</v>
      </c>
      <c r="BG156" s="99">
        <f>IF(N156="zákl. prenesená",J156,0)</f>
        <v>0</v>
      </c>
      <c r="BH156" s="99">
        <f>IF(N156="zníž. prenesená",J156,0)</f>
        <v>0</v>
      </c>
      <c r="BI156" s="99">
        <f>IF(N156="nulová",J156,0)</f>
        <v>0</v>
      </c>
      <c r="BJ156" s="14" t="s">
        <v>90</v>
      </c>
      <c r="BK156" s="99">
        <f>ROUND(I156*H156,2)</f>
        <v>0</v>
      </c>
      <c r="BL156" s="14" t="s">
        <v>186</v>
      </c>
      <c r="BM156" s="202" t="s">
        <v>623</v>
      </c>
    </row>
    <row r="157" spans="1:65" s="2" customFormat="1" ht="14.45" customHeight="1">
      <c r="A157" s="245"/>
      <c r="B157" s="27"/>
      <c r="C157" s="190" t="s">
        <v>77</v>
      </c>
      <c r="D157" s="190" t="s">
        <v>182</v>
      </c>
      <c r="E157" s="191" t="s">
        <v>711</v>
      </c>
      <c r="F157" s="192" t="s">
        <v>712</v>
      </c>
      <c r="G157" s="193" t="s">
        <v>204</v>
      </c>
      <c r="H157" s="194">
        <v>2</v>
      </c>
      <c r="I157" s="195"/>
      <c r="J157" s="196">
        <f>ROUND(I157*H157,2)</f>
        <v>0</v>
      </c>
      <c r="K157" s="197"/>
      <c r="L157" s="28"/>
      <c r="M157" s="198" t="s">
        <v>1</v>
      </c>
      <c r="N157" s="199" t="s">
        <v>43</v>
      </c>
      <c r="O157" s="56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R157" s="202" t="s">
        <v>186</v>
      </c>
      <c r="AT157" s="202" t="s">
        <v>182</v>
      </c>
      <c r="AU157" s="202" t="s">
        <v>90</v>
      </c>
      <c r="AY157" s="14" t="s">
        <v>179</v>
      </c>
      <c r="BE157" s="99">
        <f>IF(N157="základná",J157,0)</f>
        <v>0</v>
      </c>
      <c r="BF157" s="99">
        <f>IF(N157="znížená",J157,0)</f>
        <v>0</v>
      </c>
      <c r="BG157" s="99">
        <f>IF(N157="zákl. prenesená",J157,0)</f>
        <v>0</v>
      </c>
      <c r="BH157" s="99">
        <f>IF(N157="zníž. prenesená",J157,0)</f>
        <v>0</v>
      </c>
      <c r="BI157" s="99">
        <f>IF(N157="nulová",J157,0)</f>
        <v>0</v>
      </c>
      <c r="BJ157" s="14" t="s">
        <v>90</v>
      </c>
      <c r="BK157" s="99">
        <f>ROUND(I157*H157,2)</f>
        <v>0</v>
      </c>
      <c r="BL157" s="14" t="s">
        <v>186</v>
      </c>
      <c r="BM157" s="202" t="s">
        <v>631</v>
      </c>
    </row>
    <row r="158" spans="1:65" s="2" customFormat="1" ht="14.45" customHeight="1">
      <c r="A158" s="245"/>
      <c r="B158" s="27"/>
      <c r="C158" s="190" t="s">
        <v>77</v>
      </c>
      <c r="D158" s="190" t="s">
        <v>182</v>
      </c>
      <c r="E158" s="191" t="s">
        <v>713</v>
      </c>
      <c r="F158" s="192" t="s">
        <v>698</v>
      </c>
      <c r="G158" s="193" t="s">
        <v>204</v>
      </c>
      <c r="H158" s="194">
        <v>9</v>
      </c>
      <c r="I158" s="195"/>
      <c r="J158" s="196">
        <f>ROUND(I158*H158,2)</f>
        <v>0</v>
      </c>
      <c r="K158" s="197"/>
      <c r="L158" s="28"/>
      <c r="M158" s="198" t="s">
        <v>1</v>
      </c>
      <c r="N158" s="199" t="s">
        <v>43</v>
      </c>
      <c r="O158" s="56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R158" s="202" t="s">
        <v>186</v>
      </c>
      <c r="AT158" s="202" t="s">
        <v>182</v>
      </c>
      <c r="AU158" s="202" t="s">
        <v>90</v>
      </c>
      <c r="AY158" s="14" t="s">
        <v>179</v>
      </c>
      <c r="BE158" s="99">
        <f>IF(N158="základná",J158,0)</f>
        <v>0</v>
      </c>
      <c r="BF158" s="99">
        <f>IF(N158="znížená",J158,0)</f>
        <v>0</v>
      </c>
      <c r="BG158" s="99">
        <f>IF(N158="zákl. prenesená",J158,0)</f>
        <v>0</v>
      </c>
      <c r="BH158" s="99">
        <f>IF(N158="zníž. prenesená",J158,0)</f>
        <v>0</v>
      </c>
      <c r="BI158" s="99">
        <f>IF(N158="nulová",J158,0)</f>
        <v>0</v>
      </c>
      <c r="BJ158" s="14" t="s">
        <v>90</v>
      </c>
      <c r="BK158" s="99">
        <f>ROUND(I158*H158,2)</f>
        <v>0</v>
      </c>
      <c r="BL158" s="14" t="s">
        <v>186</v>
      </c>
      <c r="BM158" s="202" t="s">
        <v>634</v>
      </c>
    </row>
    <row r="159" spans="1:65" s="12" customFormat="1" ht="22.9" customHeight="1">
      <c r="B159" s="175"/>
      <c r="C159" s="176"/>
      <c r="D159" s="177" t="s">
        <v>76</v>
      </c>
      <c r="E159" s="188" t="s">
        <v>714</v>
      </c>
      <c r="F159" s="188" t="s">
        <v>715</v>
      </c>
      <c r="G159" s="176"/>
      <c r="H159" s="176"/>
      <c r="I159" s="179"/>
      <c r="J159" s="189">
        <f>BK159</f>
        <v>0</v>
      </c>
      <c r="K159" s="176"/>
      <c r="L159" s="180"/>
      <c r="M159" s="181"/>
      <c r="N159" s="182"/>
      <c r="O159" s="182"/>
      <c r="P159" s="183">
        <f>SUM(P160:P163)</f>
        <v>0</v>
      </c>
      <c r="Q159" s="182"/>
      <c r="R159" s="183">
        <f>SUM(R160:R163)</f>
        <v>0</v>
      </c>
      <c r="S159" s="182"/>
      <c r="T159" s="184">
        <f>SUM(T160:T163)</f>
        <v>0</v>
      </c>
      <c r="AR159" s="185" t="s">
        <v>84</v>
      </c>
      <c r="AT159" s="186" t="s">
        <v>76</v>
      </c>
      <c r="AU159" s="186" t="s">
        <v>84</v>
      </c>
      <c r="AY159" s="185" t="s">
        <v>179</v>
      </c>
      <c r="BK159" s="187">
        <f>SUM(BK160:BK163)</f>
        <v>0</v>
      </c>
    </row>
    <row r="160" spans="1:65" s="2" customFormat="1" ht="14.45" customHeight="1">
      <c r="A160" s="245"/>
      <c r="B160" s="27"/>
      <c r="C160" s="190" t="s">
        <v>77</v>
      </c>
      <c r="D160" s="190" t="s">
        <v>182</v>
      </c>
      <c r="E160" s="191" t="s">
        <v>716</v>
      </c>
      <c r="F160" s="192" t="s">
        <v>717</v>
      </c>
      <c r="G160" s="193" t="s">
        <v>678</v>
      </c>
      <c r="H160" s="194">
        <v>53.26</v>
      </c>
      <c r="I160" s="195"/>
      <c r="J160" s="196">
        <f>ROUND(I160*H160,2)</f>
        <v>0</v>
      </c>
      <c r="K160" s="197"/>
      <c r="L160" s="28"/>
      <c r="M160" s="198" t="s">
        <v>1</v>
      </c>
      <c r="N160" s="199" t="s">
        <v>43</v>
      </c>
      <c r="O160" s="56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R160" s="202" t="s">
        <v>186</v>
      </c>
      <c r="AT160" s="202" t="s">
        <v>182</v>
      </c>
      <c r="AU160" s="202" t="s">
        <v>90</v>
      </c>
      <c r="AY160" s="14" t="s">
        <v>179</v>
      </c>
      <c r="BE160" s="99">
        <f>IF(N160="základná",J160,0)</f>
        <v>0</v>
      </c>
      <c r="BF160" s="99">
        <f>IF(N160="znížená",J160,0)</f>
        <v>0</v>
      </c>
      <c r="BG160" s="99">
        <f>IF(N160="zákl. prenesená",J160,0)</f>
        <v>0</v>
      </c>
      <c r="BH160" s="99">
        <f>IF(N160="zníž. prenesená",J160,0)</f>
        <v>0</v>
      </c>
      <c r="BI160" s="99">
        <f>IF(N160="nulová",J160,0)</f>
        <v>0</v>
      </c>
      <c r="BJ160" s="14" t="s">
        <v>90</v>
      </c>
      <c r="BK160" s="99">
        <f>ROUND(I160*H160,2)</f>
        <v>0</v>
      </c>
      <c r="BL160" s="14" t="s">
        <v>186</v>
      </c>
      <c r="BM160" s="202" t="s">
        <v>451</v>
      </c>
    </row>
    <row r="161" spans="1:65" s="2" customFormat="1" ht="14.45" customHeight="1">
      <c r="A161" s="245"/>
      <c r="B161" s="27"/>
      <c r="C161" s="190" t="s">
        <v>275</v>
      </c>
      <c r="D161" s="190" t="s">
        <v>182</v>
      </c>
      <c r="E161" s="191" t="s">
        <v>718</v>
      </c>
      <c r="F161" s="192" t="s">
        <v>719</v>
      </c>
      <c r="G161" s="193" t="s">
        <v>678</v>
      </c>
      <c r="H161" s="194">
        <v>74.69</v>
      </c>
      <c r="I161" s="195"/>
      <c r="J161" s="196">
        <f>ROUND(I161*H161,2)</f>
        <v>0</v>
      </c>
      <c r="K161" s="197"/>
      <c r="L161" s="28"/>
      <c r="M161" s="198" t="s">
        <v>1</v>
      </c>
      <c r="N161" s="199" t="s">
        <v>43</v>
      </c>
      <c r="O161" s="56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R161" s="202" t="s">
        <v>186</v>
      </c>
      <c r="AT161" s="202" t="s">
        <v>182</v>
      </c>
      <c r="AU161" s="202" t="s">
        <v>90</v>
      </c>
      <c r="AY161" s="14" t="s">
        <v>179</v>
      </c>
      <c r="BE161" s="99">
        <f>IF(N161="základná",J161,0)</f>
        <v>0</v>
      </c>
      <c r="BF161" s="99">
        <f>IF(N161="znížená",J161,0)</f>
        <v>0</v>
      </c>
      <c r="BG161" s="99">
        <f>IF(N161="zákl. prenesená",J161,0)</f>
        <v>0</v>
      </c>
      <c r="BH161" s="99">
        <f>IF(N161="zníž. prenesená",J161,0)</f>
        <v>0</v>
      </c>
      <c r="BI161" s="99">
        <f>IF(N161="nulová",J161,0)</f>
        <v>0</v>
      </c>
      <c r="BJ161" s="14" t="s">
        <v>90</v>
      </c>
      <c r="BK161" s="99">
        <f>ROUND(I161*H161,2)</f>
        <v>0</v>
      </c>
      <c r="BL161" s="14" t="s">
        <v>186</v>
      </c>
      <c r="BM161" s="202" t="s">
        <v>720</v>
      </c>
    </row>
    <row r="162" spans="1:65" s="2" customFormat="1" ht="14.45" customHeight="1">
      <c r="A162" s="245"/>
      <c r="B162" s="27"/>
      <c r="C162" s="190" t="s">
        <v>77</v>
      </c>
      <c r="D162" s="190" t="s">
        <v>182</v>
      </c>
      <c r="E162" s="191" t="s">
        <v>721</v>
      </c>
      <c r="F162" s="192" t="s">
        <v>722</v>
      </c>
      <c r="G162" s="193" t="s">
        <v>678</v>
      </c>
      <c r="H162" s="194">
        <v>44.68</v>
      </c>
      <c r="I162" s="195"/>
      <c r="J162" s="196">
        <f>ROUND(I162*H162,2)</f>
        <v>0</v>
      </c>
      <c r="K162" s="197"/>
      <c r="L162" s="28"/>
      <c r="M162" s="198" t="s">
        <v>1</v>
      </c>
      <c r="N162" s="199" t="s">
        <v>43</v>
      </c>
      <c r="O162" s="56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R162" s="202" t="s">
        <v>186</v>
      </c>
      <c r="AT162" s="202" t="s">
        <v>182</v>
      </c>
      <c r="AU162" s="202" t="s">
        <v>90</v>
      </c>
      <c r="AY162" s="14" t="s">
        <v>179</v>
      </c>
      <c r="BE162" s="99">
        <f>IF(N162="základná",J162,0)</f>
        <v>0</v>
      </c>
      <c r="BF162" s="99">
        <f>IF(N162="znížená",J162,0)</f>
        <v>0</v>
      </c>
      <c r="BG162" s="99">
        <f>IF(N162="zákl. prenesená",J162,0)</f>
        <v>0</v>
      </c>
      <c r="BH162" s="99">
        <f>IF(N162="zníž. prenesená",J162,0)</f>
        <v>0</v>
      </c>
      <c r="BI162" s="99">
        <f>IF(N162="nulová",J162,0)</f>
        <v>0</v>
      </c>
      <c r="BJ162" s="14" t="s">
        <v>90</v>
      </c>
      <c r="BK162" s="99">
        <f>ROUND(I162*H162,2)</f>
        <v>0</v>
      </c>
      <c r="BL162" s="14" t="s">
        <v>186</v>
      </c>
      <c r="BM162" s="202" t="s">
        <v>639</v>
      </c>
    </row>
    <row r="163" spans="1:65" s="2" customFormat="1" ht="14.45" customHeight="1">
      <c r="A163" s="245"/>
      <c r="B163" s="27"/>
      <c r="C163" s="190" t="s">
        <v>77</v>
      </c>
      <c r="D163" s="190" t="s">
        <v>182</v>
      </c>
      <c r="E163" s="191" t="s">
        <v>697</v>
      </c>
      <c r="F163" s="192" t="s">
        <v>698</v>
      </c>
      <c r="G163" s="193" t="s">
        <v>678</v>
      </c>
      <c r="H163" s="194">
        <v>172.63</v>
      </c>
      <c r="I163" s="195"/>
      <c r="J163" s="196">
        <f>ROUND(I163*H163,2)</f>
        <v>0</v>
      </c>
      <c r="K163" s="197"/>
      <c r="L163" s="28"/>
      <c r="M163" s="198" t="s">
        <v>1</v>
      </c>
      <c r="N163" s="199" t="s">
        <v>43</v>
      </c>
      <c r="O163" s="56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R163" s="202" t="s">
        <v>186</v>
      </c>
      <c r="AT163" s="202" t="s">
        <v>182</v>
      </c>
      <c r="AU163" s="202" t="s">
        <v>90</v>
      </c>
      <c r="AY163" s="14" t="s">
        <v>179</v>
      </c>
      <c r="BE163" s="99">
        <f>IF(N163="základná",J163,0)</f>
        <v>0</v>
      </c>
      <c r="BF163" s="99">
        <f>IF(N163="znížená",J163,0)</f>
        <v>0</v>
      </c>
      <c r="BG163" s="99">
        <f>IF(N163="zákl. prenesená",J163,0)</f>
        <v>0</v>
      </c>
      <c r="BH163" s="99">
        <f>IF(N163="zníž. prenesená",J163,0)</f>
        <v>0</v>
      </c>
      <c r="BI163" s="99">
        <f>IF(N163="nulová",J163,0)</f>
        <v>0</v>
      </c>
      <c r="BJ163" s="14" t="s">
        <v>90</v>
      </c>
      <c r="BK163" s="99">
        <f>ROUND(I163*H163,2)</f>
        <v>0</v>
      </c>
      <c r="BL163" s="14" t="s">
        <v>186</v>
      </c>
      <c r="BM163" s="202" t="s">
        <v>650</v>
      </c>
    </row>
    <row r="164" spans="1:65" s="12" customFormat="1" ht="22.9" customHeight="1">
      <c r="B164" s="175"/>
      <c r="C164" s="176"/>
      <c r="D164" s="177" t="s">
        <v>76</v>
      </c>
      <c r="E164" s="188" t="s">
        <v>532</v>
      </c>
      <c r="F164" s="188" t="s">
        <v>643</v>
      </c>
      <c r="G164" s="176"/>
      <c r="H164" s="176"/>
      <c r="I164" s="179"/>
      <c r="J164" s="189">
        <f>BK164</f>
        <v>0</v>
      </c>
      <c r="K164" s="176"/>
      <c r="L164" s="180"/>
      <c r="M164" s="181"/>
      <c r="N164" s="182"/>
      <c r="O164" s="182"/>
      <c r="P164" s="183">
        <f>SUM(P165:P166)</f>
        <v>0</v>
      </c>
      <c r="Q164" s="182"/>
      <c r="R164" s="183">
        <f>SUM(R165:R166)</f>
        <v>0</v>
      </c>
      <c r="S164" s="182"/>
      <c r="T164" s="184">
        <f>SUM(T165:T166)</f>
        <v>0</v>
      </c>
      <c r="AR164" s="185" t="s">
        <v>84</v>
      </c>
      <c r="AT164" s="186" t="s">
        <v>76</v>
      </c>
      <c r="AU164" s="186" t="s">
        <v>84</v>
      </c>
      <c r="AY164" s="185" t="s">
        <v>179</v>
      </c>
      <c r="BK164" s="187">
        <f>SUM(BK165:BK166)</f>
        <v>0</v>
      </c>
    </row>
    <row r="165" spans="1:65" s="2" customFormat="1" ht="14.45" customHeight="1">
      <c r="A165" s="245"/>
      <c r="B165" s="27"/>
      <c r="C165" s="190" t="s">
        <v>77</v>
      </c>
      <c r="D165" s="190" t="s">
        <v>182</v>
      </c>
      <c r="E165" s="191" t="s">
        <v>723</v>
      </c>
      <c r="F165" s="192" t="s">
        <v>724</v>
      </c>
      <c r="G165" s="193" t="s">
        <v>678</v>
      </c>
      <c r="H165" s="194">
        <v>36.36</v>
      </c>
      <c r="I165" s="195"/>
      <c r="J165" s="196">
        <f>ROUND(I165*H165,2)</f>
        <v>0</v>
      </c>
      <c r="K165" s="197"/>
      <c r="L165" s="28"/>
      <c r="M165" s="198" t="s">
        <v>1</v>
      </c>
      <c r="N165" s="199" t="s">
        <v>43</v>
      </c>
      <c r="O165" s="56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R165" s="202" t="s">
        <v>186</v>
      </c>
      <c r="AT165" s="202" t="s">
        <v>182</v>
      </c>
      <c r="AU165" s="202" t="s">
        <v>90</v>
      </c>
      <c r="AY165" s="14" t="s">
        <v>179</v>
      </c>
      <c r="BE165" s="99">
        <f>IF(N165="základná",J165,0)</f>
        <v>0</v>
      </c>
      <c r="BF165" s="99">
        <f>IF(N165="znížená",J165,0)</f>
        <v>0</v>
      </c>
      <c r="BG165" s="99">
        <f>IF(N165="zákl. prenesená",J165,0)</f>
        <v>0</v>
      </c>
      <c r="BH165" s="99">
        <f>IF(N165="zníž. prenesená",J165,0)</f>
        <v>0</v>
      </c>
      <c r="BI165" s="99">
        <f>IF(N165="nulová",J165,0)</f>
        <v>0</v>
      </c>
      <c r="BJ165" s="14" t="s">
        <v>90</v>
      </c>
      <c r="BK165" s="99">
        <f>ROUND(I165*H165,2)</f>
        <v>0</v>
      </c>
      <c r="BL165" s="14" t="s">
        <v>186</v>
      </c>
      <c r="BM165" s="202" t="s">
        <v>502</v>
      </c>
    </row>
    <row r="166" spans="1:65" s="2" customFormat="1" ht="14.45" customHeight="1">
      <c r="A166" s="245"/>
      <c r="B166" s="27"/>
      <c r="C166" s="190" t="s">
        <v>77</v>
      </c>
      <c r="D166" s="190" t="s">
        <v>182</v>
      </c>
      <c r="E166" s="191" t="s">
        <v>697</v>
      </c>
      <c r="F166" s="192" t="s">
        <v>698</v>
      </c>
      <c r="G166" s="193" t="s">
        <v>678</v>
      </c>
      <c r="H166" s="194">
        <v>36.36</v>
      </c>
      <c r="I166" s="195"/>
      <c r="J166" s="196">
        <f>ROUND(I166*H166,2)</f>
        <v>0</v>
      </c>
      <c r="K166" s="197"/>
      <c r="L166" s="28"/>
      <c r="M166" s="198" t="s">
        <v>1</v>
      </c>
      <c r="N166" s="199" t="s">
        <v>43</v>
      </c>
      <c r="O166" s="56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R166" s="202" t="s">
        <v>186</v>
      </c>
      <c r="AT166" s="202" t="s">
        <v>182</v>
      </c>
      <c r="AU166" s="202" t="s">
        <v>90</v>
      </c>
      <c r="AY166" s="14" t="s">
        <v>179</v>
      </c>
      <c r="BE166" s="99">
        <f>IF(N166="základná",J166,0)</f>
        <v>0</v>
      </c>
      <c r="BF166" s="99">
        <f>IF(N166="znížená",J166,0)</f>
        <v>0</v>
      </c>
      <c r="BG166" s="99">
        <f>IF(N166="zákl. prenesená",J166,0)</f>
        <v>0</v>
      </c>
      <c r="BH166" s="99">
        <f>IF(N166="zníž. prenesená",J166,0)</f>
        <v>0</v>
      </c>
      <c r="BI166" s="99">
        <f>IF(N166="nulová",J166,0)</f>
        <v>0</v>
      </c>
      <c r="BJ166" s="14" t="s">
        <v>90</v>
      </c>
      <c r="BK166" s="99">
        <f>ROUND(I166*H166,2)</f>
        <v>0</v>
      </c>
      <c r="BL166" s="14" t="s">
        <v>186</v>
      </c>
      <c r="BM166" s="202" t="s">
        <v>475</v>
      </c>
    </row>
    <row r="167" spans="1:65" s="12" customFormat="1" ht="22.9" customHeight="1">
      <c r="B167" s="175"/>
      <c r="C167" s="176"/>
      <c r="D167" s="177" t="s">
        <v>76</v>
      </c>
      <c r="E167" s="188" t="s">
        <v>725</v>
      </c>
      <c r="F167" s="188" t="s">
        <v>726</v>
      </c>
      <c r="G167" s="176"/>
      <c r="H167" s="176"/>
      <c r="I167" s="179"/>
      <c r="J167" s="189">
        <f>BK167</f>
        <v>0</v>
      </c>
      <c r="K167" s="176"/>
      <c r="L167" s="180"/>
      <c r="M167" s="181"/>
      <c r="N167" s="182"/>
      <c r="O167" s="182"/>
      <c r="P167" s="183">
        <f>SUM(P168:P174)</f>
        <v>0</v>
      </c>
      <c r="Q167" s="182"/>
      <c r="R167" s="183">
        <f>SUM(R168:R174)</f>
        <v>0</v>
      </c>
      <c r="S167" s="182"/>
      <c r="T167" s="184">
        <f>SUM(T168:T174)</f>
        <v>0</v>
      </c>
      <c r="AR167" s="185" t="s">
        <v>84</v>
      </c>
      <c r="AT167" s="186" t="s">
        <v>76</v>
      </c>
      <c r="AU167" s="186" t="s">
        <v>84</v>
      </c>
      <c r="AY167" s="185" t="s">
        <v>179</v>
      </c>
      <c r="BK167" s="187">
        <f>SUM(BK168:BK174)</f>
        <v>0</v>
      </c>
    </row>
    <row r="168" spans="1:65" s="2" customFormat="1" ht="24.2" customHeight="1">
      <c r="A168" s="245"/>
      <c r="B168" s="27"/>
      <c r="C168" s="190" t="s">
        <v>77</v>
      </c>
      <c r="D168" s="190" t="s">
        <v>182</v>
      </c>
      <c r="E168" s="191" t="s">
        <v>727</v>
      </c>
      <c r="F168" s="192" t="s">
        <v>728</v>
      </c>
      <c r="G168" s="193" t="s">
        <v>204</v>
      </c>
      <c r="H168" s="194">
        <v>1</v>
      </c>
      <c r="I168" s="195"/>
      <c r="J168" s="196">
        <f t="shared" ref="J168:J174" si="15">ROUND(I168*H168,2)</f>
        <v>0</v>
      </c>
      <c r="K168" s="197"/>
      <c r="L168" s="28"/>
      <c r="M168" s="198" t="s">
        <v>1</v>
      </c>
      <c r="N168" s="199" t="s">
        <v>43</v>
      </c>
      <c r="O168" s="56"/>
      <c r="P168" s="200">
        <f t="shared" ref="P168:P174" si="16">O168*H168</f>
        <v>0</v>
      </c>
      <c r="Q168" s="200">
        <v>0</v>
      </c>
      <c r="R168" s="200">
        <f t="shared" ref="R168:R174" si="17">Q168*H168</f>
        <v>0</v>
      </c>
      <c r="S168" s="200">
        <v>0</v>
      </c>
      <c r="T168" s="201">
        <f t="shared" ref="T168:T174" si="18">S168*H168</f>
        <v>0</v>
      </c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R168" s="202" t="s">
        <v>186</v>
      </c>
      <c r="AT168" s="202" t="s">
        <v>182</v>
      </c>
      <c r="AU168" s="202" t="s">
        <v>90</v>
      </c>
      <c r="AY168" s="14" t="s">
        <v>179</v>
      </c>
      <c r="BE168" s="99">
        <f t="shared" ref="BE168:BE174" si="19">IF(N168="základná",J168,0)</f>
        <v>0</v>
      </c>
      <c r="BF168" s="99">
        <f t="shared" ref="BF168:BF174" si="20">IF(N168="znížená",J168,0)</f>
        <v>0</v>
      </c>
      <c r="BG168" s="99">
        <f t="shared" ref="BG168:BG174" si="21">IF(N168="zákl. prenesená",J168,0)</f>
        <v>0</v>
      </c>
      <c r="BH168" s="99">
        <f t="shared" ref="BH168:BH174" si="22">IF(N168="zníž. prenesená",J168,0)</f>
        <v>0</v>
      </c>
      <c r="BI168" s="99">
        <f t="shared" ref="BI168:BI174" si="23">IF(N168="nulová",J168,0)</f>
        <v>0</v>
      </c>
      <c r="BJ168" s="14" t="s">
        <v>90</v>
      </c>
      <c r="BK168" s="99">
        <f t="shared" ref="BK168:BK174" si="24">ROUND(I168*H168,2)</f>
        <v>0</v>
      </c>
      <c r="BL168" s="14" t="s">
        <v>186</v>
      </c>
      <c r="BM168" s="202" t="s">
        <v>659</v>
      </c>
    </row>
    <row r="169" spans="1:65" s="2" customFormat="1" ht="14.45" customHeight="1">
      <c r="A169" s="245"/>
      <c r="B169" s="27"/>
      <c r="C169" s="190" t="s">
        <v>77</v>
      </c>
      <c r="D169" s="190" t="s">
        <v>182</v>
      </c>
      <c r="E169" s="191" t="s">
        <v>729</v>
      </c>
      <c r="F169" s="192" t="s">
        <v>730</v>
      </c>
      <c r="G169" s="193" t="s">
        <v>204</v>
      </c>
      <c r="H169" s="194">
        <v>1</v>
      </c>
      <c r="I169" s="195"/>
      <c r="J169" s="196">
        <f t="shared" si="15"/>
        <v>0</v>
      </c>
      <c r="K169" s="197"/>
      <c r="L169" s="28"/>
      <c r="M169" s="198" t="s">
        <v>1</v>
      </c>
      <c r="N169" s="199" t="s">
        <v>43</v>
      </c>
      <c r="O169" s="56"/>
      <c r="P169" s="200">
        <f t="shared" si="16"/>
        <v>0</v>
      </c>
      <c r="Q169" s="200">
        <v>0</v>
      </c>
      <c r="R169" s="200">
        <f t="shared" si="17"/>
        <v>0</v>
      </c>
      <c r="S169" s="200">
        <v>0</v>
      </c>
      <c r="T169" s="201">
        <f t="shared" si="18"/>
        <v>0</v>
      </c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R169" s="202" t="s">
        <v>186</v>
      </c>
      <c r="AT169" s="202" t="s">
        <v>182</v>
      </c>
      <c r="AU169" s="202" t="s">
        <v>90</v>
      </c>
      <c r="AY169" s="14" t="s">
        <v>179</v>
      </c>
      <c r="BE169" s="99">
        <f t="shared" si="19"/>
        <v>0</v>
      </c>
      <c r="BF169" s="99">
        <f t="shared" si="20"/>
        <v>0</v>
      </c>
      <c r="BG169" s="99">
        <f t="shared" si="21"/>
        <v>0</v>
      </c>
      <c r="BH169" s="99">
        <f t="shared" si="22"/>
        <v>0</v>
      </c>
      <c r="BI169" s="99">
        <f t="shared" si="23"/>
        <v>0</v>
      </c>
      <c r="BJ169" s="14" t="s">
        <v>90</v>
      </c>
      <c r="BK169" s="99">
        <f t="shared" si="24"/>
        <v>0</v>
      </c>
      <c r="BL169" s="14" t="s">
        <v>186</v>
      </c>
      <c r="BM169" s="202" t="s">
        <v>662</v>
      </c>
    </row>
    <row r="170" spans="1:65" s="2" customFormat="1" ht="14.45" customHeight="1">
      <c r="A170" s="245"/>
      <c r="B170" s="27"/>
      <c r="C170" s="190" t="s">
        <v>77</v>
      </c>
      <c r="D170" s="190" t="s">
        <v>182</v>
      </c>
      <c r="E170" s="191" t="s">
        <v>731</v>
      </c>
      <c r="F170" s="192" t="s">
        <v>732</v>
      </c>
      <c r="G170" s="193" t="s">
        <v>204</v>
      </c>
      <c r="H170" s="194">
        <v>1</v>
      </c>
      <c r="I170" s="195"/>
      <c r="J170" s="196">
        <f t="shared" si="15"/>
        <v>0</v>
      </c>
      <c r="K170" s="197"/>
      <c r="L170" s="28"/>
      <c r="M170" s="198" t="s">
        <v>1</v>
      </c>
      <c r="N170" s="199" t="s">
        <v>43</v>
      </c>
      <c r="O170" s="56"/>
      <c r="P170" s="200">
        <f t="shared" si="16"/>
        <v>0</v>
      </c>
      <c r="Q170" s="200">
        <v>0</v>
      </c>
      <c r="R170" s="200">
        <f t="shared" si="17"/>
        <v>0</v>
      </c>
      <c r="S170" s="200">
        <v>0</v>
      </c>
      <c r="T170" s="201">
        <f t="shared" si="18"/>
        <v>0</v>
      </c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R170" s="202" t="s">
        <v>186</v>
      </c>
      <c r="AT170" s="202" t="s">
        <v>182</v>
      </c>
      <c r="AU170" s="202" t="s">
        <v>90</v>
      </c>
      <c r="AY170" s="14" t="s">
        <v>179</v>
      </c>
      <c r="BE170" s="99">
        <f t="shared" si="19"/>
        <v>0</v>
      </c>
      <c r="BF170" s="99">
        <f t="shared" si="20"/>
        <v>0</v>
      </c>
      <c r="BG170" s="99">
        <f t="shared" si="21"/>
        <v>0</v>
      </c>
      <c r="BH170" s="99">
        <f t="shared" si="22"/>
        <v>0</v>
      </c>
      <c r="BI170" s="99">
        <f t="shared" si="23"/>
        <v>0</v>
      </c>
      <c r="BJ170" s="14" t="s">
        <v>90</v>
      </c>
      <c r="BK170" s="99">
        <f t="shared" si="24"/>
        <v>0</v>
      </c>
      <c r="BL170" s="14" t="s">
        <v>186</v>
      </c>
      <c r="BM170" s="202" t="s">
        <v>550</v>
      </c>
    </row>
    <row r="171" spans="1:65" s="2" customFormat="1" ht="14.45" customHeight="1">
      <c r="A171" s="245"/>
      <c r="B171" s="27"/>
      <c r="C171" s="190" t="s">
        <v>77</v>
      </c>
      <c r="D171" s="190" t="s">
        <v>182</v>
      </c>
      <c r="E171" s="191" t="s">
        <v>733</v>
      </c>
      <c r="F171" s="192" t="s">
        <v>734</v>
      </c>
      <c r="G171" s="193" t="s">
        <v>204</v>
      </c>
      <c r="H171" s="194">
        <v>15</v>
      </c>
      <c r="I171" s="195"/>
      <c r="J171" s="196">
        <f t="shared" si="15"/>
        <v>0</v>
      </c>
      <c r="K171" s="197"/>
      <c r="L171" s="28"/>
      <c r="M171" s="198" t="s">
        <v>1</v>
      </c>
      <c r="N171" s="199" t="s">
        <v>43</v>
      </c>
      <c r="O171" s="56"/>
      <c r="P171" s="200">
        <f t="shared" si="16"/>
        <v>0</v>
      </c>
      <c r="Q171" s="200">
        <v>0</v>
      </c>
      <c r="R171" s="200">
        <f t="shared" si="17"/>
        <v>0</v>
      </c>
      <c r="S171" s="200">
        <v>0</v>
      </c>
      <c r="T171" s="201">
        <f t="shared" si="18"/>
        <v>0</v>
      </c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R171" s="202" t="s">
        <v>186</v>
      </c>
      <c r="AT171" s="202" t="s">
        <v>182</v>
      </c>
      <c r="AU171" s="202" t="s">
        <v>90</v>
      </c>
      <c r="AY171" s="14" t="s">
        <v>179</v>
      </c>
      <c r="BE171" s="99">
        <f t="shared" si="19"/>
        <v>0</v>
      </c>
      <c r="BF171" s="99">
        <f t="shared" si="20"/>
        <v>0</v>
      </c>
      <c r="BG171" s="99">
        <f t="shared" si="21"/>
        <v>0</v>
      </c>
      <c r="BH171" s="99">
        <f t="shared" si="22"/>
        <v>0</v>
      </c>
      <c r="BI171" s="99">
        <f t="shared" si="23"/>
        <v>0</v>
      </c>
      <c r="BJ171" s="14" t="s">
        <v>90</v>
      </c>
      <c r="BK171" s="99">
        <f t="shared" si="24"/>
        <v>0</v>
      </c>
      <c r="BL171" s="14" t="s">
        <v>186</v>
      </c>
      <c r="BM171" s="202" t="s">
        <v>508</v>
      </c>
    </row>
    <row r="172" spans="1:65" s="2" customFormat="1" ht="14.45" customHeight="1">
      <c r="A172" s="245"/>
      <c r="B172" s="27"/>
      <c r="C172" s="190" t="s">
        <v>77</v>
      </c>
      <c r="D172" s="190" t="s">
        <v>182</v>
      </c>
      <c r="E172" s="191" t="s">
        <v>735</v>
      </c>
      <c r="F172" s="192" t="s">
        <v>736</v>
      </c>
      <c r="G172" s="193" t="s">
        <v>204</v>
      </c>
      <c r="H172" s="194">
        <v>15</v>
      </c>
      <c r="I172" s="195"/>
      <c r="J172" s="196">
        <f t="shared" si="15"/>
        <v>0</v>
      </c>
      <c r="K172" s="197"/>
      <c r="L172" s="28"/>
      <c r="M172" s="198" t="s">
        <v>1</v>
      </c>
      <c r="N172" s="199" t="s">
        <v>43</v>
      </c>
      <c r="O172" s="56"/>
      <c r="P172" s="200">
        <f t="shared" si="16"/>
        <v>0</v>
      </c>
      <c r="Q172" s="200">
        <v>0</v>
      </c>
      <c r="R172" s="200">
        <f t="shared" si="17"/>
        <v>0</v>
      </c>
      <c r="S172" s="200">
        <v>0</v>
      </c>
      <c r="T172" s="201">
        <f t="shared" si="18"/>
        <v>0</v>
      </c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R172" s="202" t="s">
        <v>186</v>
      </c>
      <c r="AT172" s="202" t="s">
        <v>182</v>
      </c>
      <c r="AU172" s="202" t="s">
        <v>90</v>
      </c>
      <c r="AY172" s="14" t="s">
        <v>179</v>
      </c>
      <c r="BE172" s="99">
        <f t="shared" si="19"/>
        <v>0</v>
      </c>
      <c r="BF172" s="99">
        <f t="shared" si="20"/>
        <v>0</v>
      </c>
      <c r="BG172" s="99">
        <f t="shared" si="21"/>
        <v>0</v>
      </c>
      <c r="BH172" s="99">
        <f t="shared" si="22"/>
        <v>0</v>
      </c>
      <c r="BI172" s="99">
        <f t="shared" si="23"/>
        <v>0</v>
      </c>
      <c r="BJ172" s="14" t="s">
        <v>90</v>
      </c>
      <c r="BK172" s="99">
        <f t="shared" si="24"/>
        <v>0</v>
      </c>
      <c r="BL172" s="14" t="s">
        <v>186</v>
      </c>
      <c r="BM172" s="202" t="s">
        <v>520</v>
      </c>
    </row>
    <row r="173" spans="1:65" s="2" customFormat="1" ht="14.45" customHeight="1">
      <c r="A173" s="245"/>
      <c r="B173" s="27"/>
      <c r="C173" s="190" t="s">
        <v>77</v>
      </c>
      <c r="D173" s="190" t="s">
        <v>182</v>
      </c>
      <c r="E173" s="191" t="s">
        <v>737</v>
      </c>
      <c r="F173" s="192" t="s">
        <v>738</v>
      </c>
      <c r="G173" s="193" t="s">
        <v>204</v>
      </c>
      <c r="H173" s="194">
        <v>15</v>
      </c>
      <c r="I173" s="195"/>
      <c r="J173" s="196">
        <f t="shared" si="15"/>
        <v>0</v>
      </c>
      <c r="K173" s="197"/>
      <c r="L173" s="28"/>
      <c r="M173" s="198" t="s">
        <v>1</v>
      </c>
      <c r="N173" s="199" t="s">
        <v>43</v>
      </c>
      <c r="O173" s="56"/>
      <c r="P173" s="200">
        <f t="shared" si="16"/>
        <v>0</v>
      </c>
      <c r="Q173" s="200">
        <v>0</v>
      </c>
      <c r="R173" s="200">
        <f t="shared" si="17"/>
        <v>0</v>
      </c>
      <c r="S173" s="200">
        <v>0</v>
      </c>
      <c r="T173" s="201">
        <f t="shared" si="18"/>
        <v>0</v>
      </c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R173" s="202" t="s">
        <v>186</v>
      </c>
      <c r="AT173" s="202" t="s">
        <v>182</v>
      </c>
      <c r="AU173" s="202" t="s">
        <v>90</v>
      </c>
      <c r="AY173" s="14" t="s">
        <v>179</v>
      </c>
      <c r="BE173" s="99">
        <f t="shared" si="19"/>
        <v>0</v>
      </c>
      <c r="BF173" s="99">
        <f t="shared" si="20"/>
        <v>0</v>
      </c>
      <c r="BG173" s="99">
        <f t="shared" si="21"/>
        <v>0</v>
      </c>
      <c r="BH173" s="99">
        <f t="shared" si="22"/>
        <v>0</v>
      </c>
      <c r="BI173" s="99">
        <f t="shared" si="23"/>
        <v>0</v>
      </c>
      <c r="BJ173" s="14" t="s">
        <v>90</v>
      </c>
      <c r="BK173" s="99">
        <f t="shared" si="24"/>
        <v>0</v>
      </c>
      <c r="BL173" s="14" t="s">
        <v>186</v>
      </c>
      <c r="BM173" s="202" t="s">
        <v>528</v>
      </c>
    </row>
    <row r="174" spans="1:65" s="2" customFormat="1" ht="14.45" customHeight="1">
      <c r="A174" s="245"/>
      <c r="B174" s="27"/>
      <c r="C174" s="190" t="s">
        <v>77</v>
      </c>
      <c r="D174" s="190" t="s">
        <v>182</v>
      </c>
      <c r="E174" s="191" t="s">
        <v>739</v>
      </c>
      <c r="F174" s="192" t="s">
        <v>740</v>
      </c>
      <c r="G174" s="193" t="s">
        <v>741</v>
      </c>
      <c r="H174" s="194">
        <v>1</v>
      </c>
      <c r="I174" s="195"/>
      <c r="J174" s="196">
        <f t="shared" si="15"/>
        <v>0</v>
      </c>
      <c r="K174" s="197"/>
      <c r="L174" s="28"/>
      <c r="M174" s="198" t="s">
        <v>1</v>
      </c>
      <c r="N174" s="199" t="s">
        <v>43</v>
      </c>
      <c r="O174" s="56"/>
      <c r="P174" s="200">
        <f t="shared" si="16"/>
        <v>0</v>
      </c>
      <c r="Q174" s="200">
        <v>0</v>
      </c>
      <c r="R174" s="200">
        <f t="shared" si="17"/>
        <v>0</v>
      </c>
      <c r="S174" s="200">
        <v>0</v>
      </c>
      <c r="T174" s="201">
        <f t="shared" si="18"/>
        <v>0</v>
      </c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R174" s="202" t="s">
        <v>186</v>
      </c>
      <c r="AT174" s="202" t="s">
        <v>182</v>
      </c>
      <c r="AU174" s="202" t="s">
        <v>90</v>
      </c>
      <c r="AY174" s="14" t="s">
        <v>179</v>
      </c>
      <c r="BE174" s="99">
        <f t="shared" si="19"/>
        <v>0</v>
      </c>
      <c r="BF174" s="99">
        <f t="shared" si="20"/>
        <v>0</v>
      </c>
      <c r="BG174" s="99">
        <f t="shared" si="21"/>
        <v>0</v>
      </c>
      <c r="BH174" s="99">
        <f t="shared" si="22"/>
        <v>0</v>
      </c>
      <c r="BI174" s="99">
        <f t="shared" si="23"/>
        <v>0</v>
      </c>
      <c r="BJ174" s="14" t="s">
        <v>90</v>
      </c>
      <c r="BK174" s="99">
        <f t="shared" si="24"/>
        <v>0</v>
      </c>
      <c r="BL174" s="14" t="s">
        <v>186</v>
      </c>
      <c r="BM174" s="202" t="s">
        <v>564</v>
      </c>
    </row>
    <row r="175" spans="1:65" s="2" customFormat="1" ht="49.9" customHeight="1">
      <c r="A175" s="245"/>
      <c r="B175" s="27"/>
      <c r="C175" s="242"/>
      <c r="D175" s="242"/>
      <c r="E175" s="178" t="s">
        <v>263</v>
      </c>
      <c r="F175" s="178" t="s">
        <v>264</v>
      </c>
      <c r="G175" s="242"/>
      <c r="H175" s="242"/>
      <c r="I175" s="242"/>
      <c r="J175" s="154">
        <f t="shared" ref="J175:J195" si="25">BK175</f>
        <v>0</v>
      </c>
      <c r="K175" s="242"/>
      <c r="L175" s="28"/>
      <c r="M175" s="214"/>
      <c r="N175" s="215"/>
      <c r="O175" s="56"/>
      <c r="P175" s="56"/>
      <c r="Q175" s="56"/>
      <c r="R175" s="56"/>
      <c r="S175" s="56"/>
      <c r="T175" s="57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T175" s="14" t="s">
        <v>76</v>
      </c>
      <c r="AU175" s="14" t="s">
        <v>77</v>
      </c>
      <c r="AY175" s="14" t="s">
        <v>265</v>
      </c>
      <c r="BK175" s="99">
        <f>SUM(BK176:BK195)</f>
        <v>0</v>
      </c>
    </row>
    <row r="176" spans="1:65" s="2" customFormat="1" ht="16.350000000000001" customHeight="1">
      <c r="A176" s="245"/>
      <c r="B176" s="27"/>
      <c r="C176" s="216" t="s">
        <v>1</v>
      </c>
      <c r="D176" s="216" t="s">
        <v>182</v>
      </c>
      <c r="E176" s="217" t="s">
        <v>1</v>
      </c>
      <c r="F176" s="218" t="s">
        <v>1</v>
      </c>
      <c r="G176" s="219" t="s">
        <v>1</v>
      </c>
      <c r="H176" s="220"/>
      <c r="I176" s="221"/>
      <c r="J176" s="222">
        <f t="shared" si="25"/>
        <v>0</v>
      </c>
      <c r="K176" s="197"/>
      <c r="L176" s="28"/>
      <c r="M176" s="223" t="s">
        <v>1</v>
      </c>
      <c r="N176" s="224" t="s">
        <v>43</v>
      </c>
      <c r="O176" s="56"/>
      <c r="P176" s="56"/>
      <c r="Q176" s="56"/>
      <c r="R176" s="56"/>
      <c r="S176" s="56"/>
      <c r="T176" s="57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T176" s="14" t="s">
        <v>265</v>
      </c>
      <c r="AU176" s="14" t="s">
        <v>84</v>
      </c>
      <c r="AY176" s="14" t="s">
        <v>265</v>
      </c>
      <c r="BE176" s="99">
        <f t="shared" ref="BE176:BE195" si="26">IF(N176="základná",J176,0)</f>
        <v>0</v>
      </c>
      <c r="BF176" s="99">
        <f t="shared" ref="BF176:BF195" si="27">IF(N176="znížená",J176,0)</f>
        <v>0</v>
      </c>
      <c r="BG176" s="99">
        <f t="shared" ref="BG176:BG195" si="28">IF(N176="zákl. prenesená",J176,0)</f>
        <v>0</v>
      </c>
      <c r="BH176" s="99">
        <f t="shared" ref="BH176:BH195" si="29">IF(N176="zníž. prenesená",J176,0)</f>
        <v>0</v>
      </c>
      <c r="BI176" s="99">
        <f t="shared" ref="BI176:BI195" si="30">IF(N176="nulová",J176,0)</f>
        <v>0</v>
      </c>
      <c r="BJ176" s="14" t="s">
        <v>90</v>
      </c>
      <c r="BK176" s="99">
        <f t="shared" ref="BK176:BK195" si="31">I176*H176</f>
        <v>0</v>
      </c>
    </row>
    <row r="177" spans="1:63" s="2" customFormat="1" ht="16.350000000000001" customHeight="1">
      <c r="A177" s="245"/>
      <c r="B177" s="27"/>
      <c r="C177" s="216" t="s">
        <v>1</v>
      </c>
      <c r="D177" s="216" t="s">
        <v>182</v>
      </c>
      <c r="E177" s="217" t="s">
        <v>1</v>
      </c>
      <c r="F177" s="218" t="s">
        <v>1</v>
      </c>
      <c r="G177" s="219" t="s">
        <v>1</v>
      </c>
      <c r="H177" s="220"/>
      <c r="I177" s="221"/>
      <c r="J177" s="222">
        <f t="shared" si="25"/>
        <v>0</v>
      </c>
      <c r="K177" s="197"/>
      <c r="L177" s="28"/>
      <c r="M177" s="223" t="s">
        <v>1</v>
      </c>
      <c r="N177" s="224" t="s">
        <v>43</v>
      </c>
      <c r="O177" s="56"/>
      <c r="P177" s="56"/>
      <c r="Q177" s="56"/>
      <c r="R177" s="56"/>
      <c r="S177" s="56"/>
      <c r="T177" s="57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T177" s="14" t="s">
        <v>265</v>
      </c>
      <c r="AU177" s="14" t="s">
        <v>84</v>
      </c>
      <c r="AY177" s="14" t="s">
        <v>265</v>
      </c>
      <c r="BE177" s="99">
        <f t="shared" si="26"/>
        <v>0</v>
      </c>
      <c r="BF177" s="99">
        <f t="shared" si="27"/>
        <v>0</v>
      </c>
      <c r="BG177" s="99">
        <f t="shared" si="28"/>
        <v>0</v>
      </c>
      <c r="BH177" s="99">
        <f t="shared" si="29"/>
        <v>0</v>
      </c>
      <c r="BI177" s="99">
        <f t="shared" si="30"/>
        <v>0</v>
      </c>
      <c r="BJ177" s="14" t="s">
        <v>90</v>
      </c>
      <c r="BK177" s="99">
        <f t="shared" si="31"/>
        <v>0</v>
      </c>
    </row>
    <row r="178" spans="1:63" s="2" customFormat="1" ht="16.350000000000001" customHeight="1">
      <c r="A178" s="245"/>
      <c r="B178" s="27"/>
      <c r="C178" s="216" t="s">
        <v>1</v>
      </c>
      <c r="D178" s="216" t="s">
        <v>182</v>
      </c>
      <c r="E178" s="217" t="s">
        <v>1</v>
      </c>
      <c r="F178" s="218" t="s">
        <v>1</v>
      </c>
      <c r="G178" s="219" t="s">
        <v>1</v>
      </c>
      <c r="H178" s="220"/>
      <c r="I178" s="221"/>
      <c r="J178" s="222">
        <f t="shared" si="25"/>
        <v>0</v>
      </c>
      <c r="K178" s="197"/>
      <c r="L178" s="28"/>
      <c r="M178" s="223" t="s">
        <v>1</v>
      </c>
      <c r="N178" s="224" t="s">
        <v>43</v>
      </c>
      <c r="O178" s="56"/>
      <c r="P178" s="56"/>
      <c r="Q178" s="56"/>
      <c r="R178" s="56"/>
      <c r="S178" s="56"/>
      <c r="T178" s="57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T178" s="14" t="s">
        <v>265</v>
      </c>
      <c r="AU178" s="14" t="s">
        <v>84</v>
      </c>
      <c r="AY178" s="14" t="s">
        <v>265</v>
      </c>
      <c r="BE178" s="99">
        <f t="shared" si="26"/>
        <v>0</v>
      </c>
      <c r="BF178" s="99">
        <f t="shared" si="27"/>
        <v>0</v>
      </c>
      <c r="BG178" s="99">
        <f t="shared" si="28"/>
        <v>0</v>
      </c>
      <c r="BH178" s="99">
        <f t="shared" si="29"/>
        <v>0</v>
      </c>
      <c r="BI178" s="99">
        <f t="shared" si="30"/>
        <v>0</v>
      </c>
      <c r="BJ178" s="14" t="s">
        <v>90</v>
      </c>
      <c r="BK178" s="99">
        <f t="shared" si="31"/>
        <v>0</v>
      </c>
    </row>
    <row r="179" spans="1:63" s="2" customFormat="1" ht="16.350000000000001" customHeight="1">
      <c r="A179" s="245"/>
      <c r="B179" s="27"/>
      <c r="C179" s="216" t="s">
        <v>1</v>
      </c>
      <c r="D179" s="216" t="s">
        <v>182</v>
      </c>
      <c r="E179" s="217" t="s">
        <v>1</v>
      </c>
      <c r="F179" s="218" t="s">
        <v>1</v>
      </c>
      <c r="G179" s="219" t="s">
        <v>1</v>
      </c>
      <c r="H179" s="220"/>
      <c r="I179" s="221"/>
      <c r="J179" s="222">
        <f t="shared" si="25"/>
        <v>0</v>
      </c>
      <c r="K179" s="197"/>
      <c r="L179" s="28"/>
      <c r="M179" s="223" t="s">
        <v>1</v>
      </c>
      <c r="N179" s="224" t="s">
        <v>43</v>
      </c>
      <c r="O179" s="56"/>
      <c r="P179" s="56"/>
      <c r="Q179" s="56"/>
      <c r="R179" s="56"/>
      <c r="S179" s="56"/>
      <c r="T179" s="57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T179" s="14" t="s">
        <v>265</v>
      </c>
      <c r="AU179" s="14" t="s">
        <v>84</v>
      </c>
      <c r="AY179" s="14" t="s">
        <v>265</v>
      </c>
      <c r="BE179" s="99">
        <f t="shared" si="26"/>
        <v>0</v>
      </c>
      <c r="BF179" s="99">
        <f t="shared" si="27"/>
        <v>0</v>
      </c>
      <c r="BG179" s="99">
        <f t="shared" si="28"/>
        <v>0</v>
      </c>
      <c r="BH179" s="99">
        <f t="shared" si="29"/>
        <v>0</v>
      </c>
      <c r="BI179" s="99">
        <f t="shared" si="30"/>
        <v>0</v>
      </c>
      <c r="BJ179" s="14" t="s">
        <v>90</v>
      </c>
      <c r="BK179" s="99">
        <f t="shared" si="31"/>
        <v>0</v>
      </c>
    </row>
    <row r="180" spans="1:63" s="2" customFormat="1" ht="16.350000000000001" customHeight="1">
      <c r="A180" s="245"/>
      <c r="B180" s="27"/>
      <c r="C180" s="216" t="s">
        <v>1</v>
      </c>
      <c r="D180" s="216" t="s">
        <v>182</v>
      </c>
      <c r="E180" s="217" t="s">
        <v>1</v>
      </c>
      <c r="F180" s="218" t="s">
        <v>1</v>
      </c>
      <c r="G180" s="219" t="s">
        <v>1</v>
      </c>
      <c r="H180" s="220"/>
      <c r="I180" s="221"/>
      <c r="J180" s="222">
        <f t="shared" si="25"/>
        <v>0</v>
      </c>
      <c r="K180" s="197"/>
      <c r="L180" s="28"/>
      <c r="M180" s="223" t="s">
        <v>1</v>
      </c>
      <c r="N180" s="224" t="s">
        <v>43</v>
      </c>
      <c r="O180" s="56"/>
      <c r="P180" s="56"/>
      <c r="Q180" s="56"/>
      <c r="R180" s="56"/>
      <c r="S180" s="56"/>
      <c r="T180" s="57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T180" s="14" t="s">
        <v>265</v>
      </c>
      <c r="AU180" s="14" t="s">
        <v>84</v>
      </c>
      <c r="AY180" s="14" t="s">
        <v>265</v>
      </c>
      <c r="BE180" s="99">
        <f t="shared" si="26"/>
        <v>0</v>
      </c>
      <c r="BF180" s="99">
        <f t="shared" si="27"/>
        <v>0</v>
      </c>
      <c r="BG180" s="99">
        <f t="shared" si="28"/>
        <v>0</v>
      </c>
      <c r="BH180" s="99">
        <f t="shared" si="29"/>
        <v>0</v>
      </c>
      <c r="BI180" s="99">
        <f t="shared" si="30"/>
        <v>0</v>
      </c>
      <c r="BJ180" s="14" t="s">
        <v>90</v>
      </c>
      <c r="BK180" s="99">
        <f t="shared" si="31"/>
        <v>0</v>
      </c>
    </row>
    <row r="181" spans="1:63" s="2" customFormat="1" ht="16.350000000000001" customHeight="1">
      <c r="A181" s="245"/>
      <c r="B181" s="27"/>
      <c r="C181" s="216" t="s">
        <v>1</v>
      </c>
      <c r="D181" s="216" t="s">
        <v>182</v>
      </c>
      <c r="E181" s="217" t="s">
        <v>1</v>
      </c>
      <c r="F181" s="218" t="s">
        <v>1</v>
      </c>
      <c r="G181" s="219" t="s">
        <v>1</v>
      </c>
      <c r="H181" s="220"/>
      <c r="I181" s="221"/>
      <c r="J181" s="222">
        <f t="shared" si="25"/>
        <v>0</v>
      </c>
      <c r="K181" s="197"/>
      <c r="L181" s="28"/>
      <c r="M181" s="223" t="s">
        <v>1</v>
      </c>
      <c r="N181" s="224" t="s">
        <v>43</v>
      </c>
      <c r="O181" s="56"/>
      <c r="P181" s="56"/>
      <c r="Q181" s="56"/>
      <c r="R181" s="56"/>
      <c r="S181" s="56"/>
      <c r="T181" s="57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T181" s="14" t="s">
        <v>265</v>
      </c>
      <c r="AU181" s="14" t="s">
        <v>84</v>
      </c>
      <c r="AY181" s="14" t="s">
        <v>265</v>
      </c>
      <c r="BE181" s="99">
        <f t="shared" si="26"/>
        <v>0</v>
      </c>
      <c r="BF181" s="99">
        <f t="shared" si="27"/>
        <v>0</v>
      </c>
      <c r="BG181" s="99">
        <f t="shared" si="28"/>
        <v>0</v>
      </c>
      <c r="BH181" s="99">
        <f t="shared" si="29"/>
        <v>0</v>
      </c>
      <c r="BI181" s="99">
        <f t="shared" si="30"/>
        <v>0</v>
      </c>
      <c r="BJ181" s="14" t="s">
        <v>90</v>
      </c>
      <c r="BK181" s="99">
        <f t="shared" si="31"/>
        <v>0</v>
      </c>
    </row>
    <row r="182" spans="1:63" s="2" customFormat="1" ht="16.350000000000001" customHeight="1">
      <c r="A182" s="245"/>
      <c r="B182" s="27"/>
      <c r="C182" s="216" t="s">
        <v>1</v>
      </c>
      <c r="D182" s="216" t="s">
        <v>182</v>
      </c>
      <c r="E182" s="217" t="s">
        <v>1</v>
      </c>
      <c r="F182" s="218" t="s">
        <v>1</v>
      </c>
      <c r="G182" s="219" t="s">
        <v>1</v>
      </c>
      <c r="H182" s="220"/>
      <c r="I182" s="221"/>
      <c r="J182" s="222">
        <f t="shared" si="25"/>
        <v>0</v>
      </c>
      <c r="K182" s="197"/>
      <c r="L182" s="28"/>
      <c r="M182" s="223" t="s">
        <v>1</v>
      </c>
      <c r="N182" s="224" t="s">
        <v>43</v>
      </c>
      <c r="O182" s="56"/>
      <c r="P182" s="56"/>
      <c r="Q182" s="56"/>
      <c r="R182" s="56"/>
      <c r="S182" s="56"/>
      <c r="T182" s="57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T182" s="14" t="s">
        <v>265</v>
      </c>
      <c r="AU182" s="14" t="s">
        <v>84</v>
      </c>
      <c r="AY182" s="14" t="s">
        <v>265</v>
      </c>
      <c r="BE182" s="99">
        <f t="shared" si="26"/>
        <v>0</v>
      </c>
      <c r="BF182" s="99">
        <f t="shared" si="27"/>
        <v>0</v>
      </c>
      <c r="BG182" s="99">
        <f t="shared" si="28"/>
        <v>0</v>
      </c>
      <c r="BH182" s="99">
        <f t="shared" si="29"/>
        <v>0</v>
      </c>
      <c r="BI182" s="99">
        <f t="shared" si="30"/>
        <v>0</v>
      </c>
      <c r="BJ182" s="14" t="s">
        <v>90</v>
      </c>
      <c r="BK182" s="99">
        <f t="shared" si="31"/>
        <v>0</v>
      </c>
    </row>
    <row r="183" spans="1:63" s="2" customFormat="1" ht="16.350000000000001" customHeight="1">
      <c r="A183" s="245"/>
      <c r="B183" s="27"/>
      <c r="C183" s="216" t="s">
        <v>1</v>
      </c>
      <c r="D183" s="216" t="s">
        <v>182</v>
      </c>
      <c r="E183" s="217" t="s">
        <v>1</v>
      </c>
      <c r="F183" s="218" t="s">
        <v>1</v>
      </c>
      <c r="G183" s="219" t="s">
        <v>1</v>
      </c>
      <c r="H183" s="220"/>
      <c r="I183" s="221"/>
      <c r="J183" s="222">
        <f t="shared" si="25"/>
        <v>0</v>
      </c>
      <c r="K183" s="197"/>
      <c r="L183" s="28"/>
      <c r="M183" s="223" t="s">
        <v>1</v>
      </c>
      <c r="N183" s="224" t="s">
        <v>43</v>
      </c>
      <c r="O183" s="56"/>
      <c r="P183" s="56"/>
      <c r="Q183" s="56"/>
      <c r="R183" s="56"/>
      <c r="S183" s="56"/>
      <c r="T183" s="57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T183" s="14" t="s">
        <v>265</v>
      </c>
      <c r="AU183" s="14" t="s">
        <v>84</v>
      </c>
      <c r="AY183" s="14" t="s">
        <v>265</v>
      </c>
      <c r="BE183" s="99">
        <f t="shared" si="26"/>
        <v>0</v>
      </c>
      <c r="BF183" s="99">
        <f t="shared" si="27"/>
        <v>0</v>
      </c>
      <c r="BG183" s="99">
        <f t="shared" si="28"/>
        <v>0</v>
      </c>
      <c r="BH183" s="99">
        <f t="shared" si="29"/>
        <v>0</v>
      </c>
      <c r="BI183" s="99">
        <f t="shared" si="30"/>
        <v>0</v>
      </c>
      <c r="BJ183" s="14" t="s">
        <v>90</v>
      </c>
      <c r="BK183" s="99">
        <f t="shared" si="31"/>
        <v>0</v>
      </c>
    </row>
    <row r="184" spans="1:63" s="2" customFormat="1" ht="16.350000000000001" customHeight="1">
      <c r="A184" s="245"/>
      <c r="B184" s="27"/>
      <c r="C184" s="216" t="s">
        <v>1</v>
      </c>
      <c r="D184" s="216" t="s">
        <v>182</v>
      </c>
      <c r="E184" s="217" t="s">
        <v>1</v>
      </c>
      <c r="F184" s="218" t="s">
        <v>1</v>
      </c>
      <c r="G184" s="219" t="s">
        <v>1</v>
      </c>
      <c r="H184" s="220"/>
      <c r="I184" s="221"/>
      <c r="J184" s="222">
        <f t="shared" si="25"/>
        <v>0</v>
      </c>
      <c r="K184" s="197"/>
      <c r="L184" s="28"/>
      <c r="M184" s="223" t="s">
        <v>1</v>
      </c>
      <c r="N184" s="224" t="s">
        <v>43</v>
      </c>
      <c r="O184" s="56"/>
      <c r="P184" s="56"/>
      <c r="Q184" s="56"/>
      <c r="R184" s="56"/>
      <c r="S184" s="56"/>
      <c r="T184" s="57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T184" s="14" t="s">
        <v>265</v>
      </c>
      <c r="AU184" s="14" t="s">
        <v>84</v>
      </c>
      <c r="AY184" s="14" t="s">
        <v>265</v>
      </c>
      <c r="BE184" s="99">
        <f t="shared" si="26"/>
        <v>0</v>
      </c>
      <c r="BF184" s="99">
        <f t="shared" si="27"/>
        <v>0</v>
      </c>
      <c r="BG184" s="99">
        <f t="shared" si="28"/>
        <v>0</v>
      </c>
      <c r="BH184" s="99">
        <f t="shared" si="29"/>
        <v>0</v>
      </c>
      <c r="BI184" s="99">
        <f t="shared" si="30"/>
        <v>0</v>
      </c>
      <c r="BJ184" s="14" t="s">
        <v>90</v>
      </c>
      <c r="BK184" s="99">
        <f t="shared" si="31"/>
        <v>0</v>
      </c>
    </row>
    <row r="185" spans="1:63" s="2" customFormat="1" ht="16.350000000000001" customHeight="1">
      <c r="A185" s="245"/>
      <c r="B185" s="27"/>
      <c r="C185" s="216" t="s">
        <v>1</v>
      </c>
      <c r="D185" s="216" t="s">
        <v>182</v>
      </c>
      <c r="E185" s="217" t="s">
        <v>1</v>
      </c>
      <c r="F185" s="218" t="s">
        <v>1</v>
      </c>
      <c r="G185" s="219" t="s">
        <v>1</v>
      </c>
      <c r="H185" s="220"/>
      <c r="I185" s="221"/>
      <c r="J185" s="222">
        <f t="shared" si="25"/>
        <v>0</v>
      </c>
      <c r="K185" s="197"/>
      <c r="L185" s="28"/>
      <c r="M185" s="223" t="s">
        <v>1</v>
      </c>
      <c r="N185" s="224" t="s">
        <v>43</v>
      </c>
      <c r="O185" s="56"/>
      <c r="P185" s="56"/>
      <c r="Q185" s="56"/>
      <c r="R185" s="56"/>
      <c r="S185" s="56"/>
      <c r="T185" s="57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T185" s="14" t="s">
        <v>265</v>
      </c>
      <c r="AU185" s="14" t="s">
        <v>84</v>
      </c>
      <c r="AY185" s="14" t="s">
        <v>265</v>
      </c>
      <c r="BE185" s="99">
        <f t="shared" si="26"/>
        <v>0</v>
      </c>
      <c r="BF185" s="99">
        <f t="shared" si="27"/>
        <v>0</v>
      </c>
      <c r="BG185" s="99">
        <f t="shared" si="28"/>
        <v>0</v>
      </c>
      <c r="BH185" s="99">
        <f t="shared" si="29"/>
        <v>0</v>
      </c>
      <c r="BI185" s="99">
        <f t="shared" si="30"/>
        <v>0</v>
      </c>
      <c r="BJ185" s="14" t="s">
        <v>90</v>
      </c>
      <c r="BK185" s="99">
        <f t="shared" si="31"/>
        <v>0</v>
      </c>
    </row>
    <row r="186" spans="1:63" s="2" customFormat="1" ht="16.350000000000001" customHeight="1">
      <c r="A186" s="245"/>
      <c r="B186" s="27"/>
      <c r="C186" s="216" t="s">
        <v>1</v>
      </c>
      <c r="D186" s="216" t="s">
        <v>182</v>
      </c>
      <c r="E186" s="217" t="s">
        <v>1</v>
      </c>
      <c r="F186" s="218" t="s">
        <v>1</v>
      </c>
      <c r="G186" s="219" t="s">
        <v>1</v>
      </c>
      <c r="H186" s="220"/>
      <c r="I186" s="221"/>
      <c r="J186" s="222">
        <f t="shared" si="25"/>
        <v>0</v>
      </c>
      <c r="K186" s="197"/>
      <c r="L186" s="28"/>
      <c r="M186" s="223" t="s">
        <v>1</v>
      </c>
      <c r="N186" s="224" t="s">
        <v>43</v>
      </c>
      <c r="O186" s="56"/>
      <c r="P186" s="56"/>
      <c r="Q186" s="56"/>
      <c r="R186" s="56"/>
      <c r="S186" s="56"/>
      <c r="T186" s="57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T186" s="14" t="s">
        <v>265</v>
      </c>
      <c r="AU186" s="14" t="s">
        <v>84</v>
      </c>
      <c r="AY186" s="14" t="s">
        <v>265</v>
      </c>
      <c r="BE186" s="99">
        <f t="shared" si="26"/>
        <v>0</v>
      </c>
      <c r="BF186" s="99">
        <f t="shared" si="27"/>
        <v>0</v>
      </c>
      <c r="BG186" s="99">
        <f t="shared" si="28"/>
        <v>0</v>
      </c>
      <c r="BH186" s="99">
        <f t="shared" si="29"/>
        <v>0</v>
      </c>
      <c r="BI186" s="99">
        <f t="shared" si="30"/>
        <v>0</v>
      </c>
      <c r="BJ186" s="14" t="s">
        <v>90</v>
      </c>
      <c r="BK186" s="99">
        <f t="shared" si="31"/>
        <v>0</v>
      </c>
    </row>
    <row r="187" spans="1:63" s="2" customFormat="1" ht="16.350000000000001" customHeight="1">
      <c r="A187" s="245"/>
      <c r="B187" s="27"/>
      <c r="C187" s="216" t="s">
        <v>1</v>
      </c>
      <c r="D187" s="216" t="s">
        <v>182</v>
      </c>
      <c r="E187" s="217" t="s">
        <v>1</v>
      </c>
      <c r="F187" s="218" t="s">
        <v>1</v>
      </c>
      <c r="G187" s="219" t="s">
        <v>1</v>
      </c>
      <c r="H187" s="220"/>
      <c r="I187" s="221"/>
      <c r="J187" s="222">
        <f t="shared" si="25"/>
        <v>0</v>
      </c>
      <c r="K187" s="197"/>
      <c r="L187" s="28"/>
      <c r="M187" s="223" t="s">
        <v>1</v>
      </c>
      <c r="N187" s="224" t="s">
        <v>43</v>
      </c>
      <c r="O187" s="56"/>
      <c r="P187" s="56"/>
      <c r="Q187" s="56"/>
      <c r="R187" s="56"/>
      <c r="S187" s="56"/>
      <c r="T187" s="57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T187" s="14" t="s">
        <v>265</v>
      </c>
      <c r="AU187" s="14" t="s">
        <v>84</v>
      </c>
      <c r="AY187" s="14" t="s">
        <v>265</v>
      </c>
      <c r="BE187" s="99">
        <f t="shared" si="26"/>
        <v>0</v>
      </c>
      <c r="BF187" s="99">
        <f t="shared" si="27"/>
        <v>0</v>
      </c>
      <c r="BG187" s="99">
        <f t="shared" si="28"/>
        <v>0</v>
      </c>
      <c r="BH187" s="99">
        <f t="shared" si="29"/>
        <v>0</v>
      </c>
      <c r="BI187" s="99">
        <f t="shared" si="30"/>
        <v>0</v>
      </c>
      <c r="BJ187" s="14" t="s">
        <v>90</v>
      </c>
      <c r="BK187" s="99">
        <f t="shared" si="31"/>
        <v>0</v>
      </c>
    </row>
    <row r="188" spans="1:63" s="2" customFormat="1" ht="16.350000000000001" customHeight="1">
      <c r="A188" s="245"/>
      <c r="B188" s="27"/>
      <c r="C188" s="216" t="s">
        <v>1</v>
      </c>
      <c r="D188" s="216" t="s">
        <v>182</v>
      </c>
      <c r="E188" s="217" t="s">
        <v>1</v>
      </c>
      <c r="F188" s="218" t="s">
        <v>1</v>
      </c>
      <c r="G188" s="219" t="s">
        <v>1</v>
      </c>
      <c r="H188" s="220"/>
      <c r="I188" s="221"/>
      <c r="J188" s="222">
        <f t="shared" si="25"/>
        <v>0</v>
      </c>
      <c r="K188" s="197"/>
      <c r="L188" s="28"/>
      <c r="M188" s="223" t="s">
        <v>1</v>
      </c>
      <c r="N188" s="224" t="s">
        <v>43</v>
      </c>
      <c r="O188" s="56"/>
      <c r="P188" s="56"/>
      <c r="Q188" s="56"/>
      <c r="R188" s="56"/>
      <c r="S188" s="56"/>
      <c r="T188" s="57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T188" s="14" t="s">
        <v>265</v>
      </c>
      <c r="AU188" s="14" t="s">
        <v>84</v>
      </c>
      <c r="AY188" s="14" t="s">
        <v>265</v>
      </c>
      <c r="BE188" s="99">
        <f t="shared" si="26"/>
        <v>0</v>
      </c>
      <c r="BF188" s="99">
        <f t="shared" si="27"/>
        <v>0</v>
      </c>
      <c r="BG188" s="99">
        <f t="shared" si="28"/>
        <v>0</v>
      </c>
      <c r="BH188" s="99">
        <f t="shared" si="29"/>
        <v>0</v>
      </c>
      <c r="BI188" s="99">
        <f t="shared" si="30"/>
        <v>0</v>
      </c>
      <c r="BJ188" s="14" t="s">
        <v>90</v>
      </c>
      <c r="BK188" s="99">
        <f t="shared" si="31"/>
        <v>0</v>
      </c>
    </row>
    <row r="189" spans="1:63" s="2" customFormat="1" ht="16.350000000000001" customHeight="1">
      <c r="A189" s="245"/>
      <c r="B189" s="27"/>
      <c r="C189" s="216" t="s">
        <v>1</v>
      </c>
      <c r="D189" s="216" t="s">
        <v>182</v>
      </c>
      <c r="E189" s="217" t="s">
        <v>1</v>
      </c>
      <c r="F189" s="218" t="s">
        <v>1</v>
      </c>
      <c r="G189" s="219" t="s">
        <v>1</v>
      </c>
      <c r="H189" s="220"/>
      <c r="I189" s="221"/>
      <c r="J189" s="222">
        <f t="shared" si="25"/>
        <v>0</v>
      </c>
      <c r="K189" s="197"/>
      <c r="L189" s="28"/>
      <c r="M189" s="223" t="s">
        <v>1</v>
      </c>
      <c r="N189" s="224" t="s">
        <v>43</v>
      </c>
      <c r="O189" s="56"/>
      <c r="P189" s="56"/>
      <c r="Q189" s="56"/>
      <c r="R189" s="56"/>
      <c r="S189" s="56"/>
      <c r="T189" s="57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T189" s="14" t="s">
        <v>265</v>
      </c>
      <c r="AU189" s="14" t="s">
        <v>84</v>
      </c>
      <c r="AY189" s="14" t="s">
        <v>265</v>
      </c>
      <c r="BE189" s="99">
        <f t="shared" si="26"/>
        <v>0</v>
      </c>
      <c r="BF189" s="99">
        <f t="shared" si="27"/>
        <v>0</v>
      </c>
      <c r="BG189" s="99">
        <f t="shared" si="28"/>
        <v>0</v>
      </c>
      <c r="BH189" s="99">
        <f t="shared" si="29"/>
        <v>0</v>
      </c>
      <c r="BI189" s="99">
        <f t="shared" si="30"/>
        <v>0</v>
      </c>
      <c r="BJ189" s="14" t="s">
        <v>90</v>
      </c>
      <c r="BK189" s="99">
        <f t="shared" si="31"/>
        <v>0</v>
      </c>
    </row>
    <row r="190" spans="1:63" s="2" customFormat="1" ht="16.350000000000001" customHeight="1">
      <c r="A190" s="245"/>
      <c r="B190" s="27"/>
      <c r="C190" s="216" t="s">
        <v>1</v>
      </c>
      <c r="D190" s="216" t="s">
        <v>182</v>
      </c>
      <c r="E190" s="217" t="s">
        <v>1</v>
      </c>
      <c r="F190" s="218" t="s">
        <v>1</v>
      </c>
      <c r="G190" s="219" t="s">
        <v>1</v>
      </c>
      <c r="H190" s="220"/>
      <c r="I190" s="221"/>
      <c r="J190" s="222">
        <f t="shared" si="25"/>
        <v>0</v>
      </c>
      <c r="K190" s="197"/>
      <c r="L190" s="28"/>
      <c r="M190" s="223" t="s">
        <v>1</v>
      </c>
      <c r="N190" s="224" t="s">
        <v>43</v>
      </c>
      <c r="O190" s="56"/>
      <c r="P190" s="56"/>
      <c r="Q190" s="56"/>
      <c r="R190" s="56"/>
      <c r="S190" s="56"/>
      <c r="T190" s="57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T190" s="14" t="s">
        <v>265</v>
      </c>
      <c r="AU190" s="14" t="s">
        <v>84</v>
      </c>
      <c r="AY190" s="14" t="s">
        <v>265</v>
      </c>
      <c r="BE190" s="99">
        <f t="shared" si="26"/>
        <v>0</v>
      </c>
      <c r="BF190" s="99">
        <f t="shared" si="27"/>
        <v>0</v>
      </c>
      <c r="BG190" s="99">
        <f t="shared" si="28"/>
        <v>0</v>
      </c>
      <c r="BH190" s="99">
        <f t="shared" si="29"/>
        <v>0</v>
      </c>
      <c r="BI190" s="99">
        <f t="shared" si="30"/>
        <v>0</v>
      </c>
      <c r="BJ190" s="14" t="s">
        <v>90</v>
      </c>
      <c r="BK190" s="99">
        <f t="shared" si="31"/>
        <v>0</v>
      </c>
    </row>
    <row r="191" spans="1:63" s="2" customFormat="1" ht="16.350000000000001" customHeight="1">
      <c r="A191" s="245"/>
      <c r="B191" s="27"/>
      <c r="C191" s="216" t="s">
        <v>1</v>
      </c>
      <c r="D191" s="216" t="s">
        <v>182</v>
      </c>
      <c r="E191" s="217" t="s">
        <v>1</v>
      </c>
      <c r="F191" s="218" t="s">
        <v>1</v>
      </c>
      <c r="G191" s="219" t="s">
        <v>1</v>
      </c>
      <c r="H191" s="220"/>
      <c r="I191" s="221"/>
      <c r="J191" s="222">
        <f t="shared" si="25"/>
        <v>0</v>
      </c>
      <c r="K191" s="197"/>
      <c r="L191" s="28"/>
      <c r="M191" s="223" t="s">
        <v>1</v>
      </c>
      <c r="N191" s="224" t="s">
        <v>43</v>
      </c>
      <c r="O191" s="56"/>
      <c r="P191" s="56"/>
      <c r="Q191" s="56"/>
      <c r="R191" s="56"/>
      <c r="S191" s="56"/>
      <c r="T191" s="57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T191" s="14" t="s">
        <v>265</v>
      </c>
      <c r="AU191" s="14" t="s">
        <v>84</v>
      </c>
      <c r="AY191" s="14" t="s">
        <v>265</v>
      </c>
      <c r="BE191" s="99">
        <f t="shared" si="26"/>
        <v>0</v>
      </c>
      <c r="BF191" s="99">
        <f t="shared" si="27"/>
        <v>0</v>
      </c>
      <c r="BG191" s="99">
        <f t="shared" si="28"/>
        <v>0</v>
      </c>
      <c r="BH191" s="99">
        <f t="shared" si="29"/>
        <v>0</v>
      </c>
      <c r="BI191" s="99">
        <f t="shared" si="30"/>
        <v>0</v>
      </c>
      <c r="BJ191" s="14" t="s">
        <v>90</v>
      </c>
      <c r="BK191" s="99">
        <f t="shared" si="31"/>
        <v>0</v>
      </c>
    </row>
    <row r="192" spans="1:63" s="2" customFormat="1" ht="16.350000000000001" customHeight="1">
      <c r="A192" s="245"/>
      <c r="B192" s="27"/>
      <c r="C192" s="216" t="s">
        <v>1</v>
      </c>
      <c r="D192" s="216" t="s">
        <v>182</v>
      </c>
      <c r="E192" s="217" t="s">
        <v>1</v>
      </c>
      <c r="F192" s="218" t="s">
        <v>1</v>
      </c>
      <c r="G192" s="219" t="s">
        <v>1</v>
      </c>
      <c r="H192" s="220"/>
      <c r="I192" s="221"/>
      <c r="J192" s="222">
        <f t="shared" si="25"/>
        <v>0</v>
      </c>
      <c r="K192" s="197"/>
      <c r="L192" s="28"/>
      <c r="M192" s="223" t="s">
        <v>1</v>
      </c>
      <c r="N192" s="224" t="s">
        <v>43</v>
      </c>
      <c r="O192" s="56"/>
      <c r="P192" s="56"/>
      <c r="Q192" s="56"/>
      <c r="R192" s="56"/>
      <c r="S192" s="56"/>
      <c r="T192" s="57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T192" s="14" t="s">
        <v>265</v>
      </c>
      <c r="AU192" s="14" t="s">
        <v>84</v>
      </c>
      <c r="AY192" s="14" t="s">
        <v>265</v>
      </c>
      <c r="BE192" s="99">
        <f t="shared" si="26"/>
        <v>0</v>
      </c>
      <c r="BF192" s="99">
        <f t="shared" si="27"/>
        <v>0</v>
      </c>
      <c r="BG192" s="99">
        <f t="shared" si="28"/>
        <v>0</v>
      </c>
      <c r="BH192" s="99">
        <f t="shared" si="29"/>
        <v>0</v>
      </c>
      <c r="BI192" s="99">
        <f t="shared" si="30"/>
        <v>0</v>
      </c>
      <c r="BJ192" s="14" t="s">
        <v>90</v>
      </c>
      <c r="BK192" s="99">
        <f t="shared" si="31"/>
        <v>0</v>
      </c>
    </row>
    <row r="193" spans="1:63" s="2" customFormat="1" ht="16.350000000000001" customHeight="1">
      <c r="A193" s="245"/>
      <c r="B193" s="27"/>
      <c r="C193" s="216" t="s">
        <v>1</v>
      </c>
      <c r="D193" s="216" t="s">
        <v>182</v>
      </c>
      <c r="E193" s="217" t="s">
        <v>1</v>
      </c>
      <c r="F193" s="218" t="s">
        <v>1</v>
      </c>
      <c r="G193" s="219" t="s">
        <v>1</v>
      </c>
      <c r="H193" s="220"/>
      <c r="I193" s="221"/>
      <c r="J193" s="222">
        <f t="shared" si="25"/>
        <v>0</v>
      </c>
      <c r="K193" s="197"/>
      <c r="L193" s="28"/>
      <c r="M193" s="223" t="s">
        <v>1</v>
      </c>
      <c r="N193" s="224" t="s">
        <v>43</v>
      </c>
      <c r="O193" s="56"/>
      <c r="P193" s="56"/>
      <c r="Q193" s="56"/>
      <c r="R193" s="56"/>
      <c r="S193" s="56"/>
      <c r="T193" s="57"/>
      <c r="U193" s="245"/>
      <c r="V193" s="245"/>
      <c r="W193" s="245"/>
      <c r="X193" s="245"/>
      <c r="Y193" s="245"/>
      <c r="Z193" s="245"/>
      <c r="AA193" s="245"/>
      <c r="AB193" s="245"/>
      <c r="AC193" s="245"/>
      <c r="AD193" s="245"/>
      <c r="AE193" s="245"/>
      <c r="AT193" s="14" t="s">
        <v>265</v>
      </c>
      <c r="AU193" s="14" t="s">
        <v>84</v>
      </c>
      <c r="AY193" s="14" t="s">
        <v>265</v>
      </c>
      <c r="BE193" s="99">
        <f t="shared" si="26"/>
        <v>0</v>
      </c>
      <c r="BF193" s="99">
        <f t="shared" si="27"/>
        <v>0</v>
      </c>
      <c r="BG193" s="99">
        <f t="shared" si="28"/>
        <v>0</v>
      </c>
      <c r="BH193" s="99">
        <f t="shared" si="29"/>
        <v>0</v>
      </c>
      <c r="BI193" s="99">
        <f t="shared" si="30"/>
        <v>0</v>
      </c>
      <c r="BJ193" s="14" t="s">
        <v>90</v>
      </c>
      <c r="BK193" s="99">
        <f t="shared" si="31"/>
        <v>0</v>
      </c>
    </row>
    <row r="194" spans="1:63" s="2" customFormat="1" ht="16.350000000000001" customHeight="1">
      <c r="A194" s="245"/>
      <c r="B194" s="27"/>
      <c r="C194" s="216" t="s">
        <v>1</v>
      </c>
      <c r="D194" s="216" t="s">
        <v>182</v>
      </c>
      <c r="E194" s="217" t="s">
        <v>1</v>
      </c>
      <c r="F194" s="218" t="s">
        <v>1</v>
      </c>
      <c r="G194" s="219" t="s">
        <v>1</v>
      </c>
      <c r="H194" s="220"/>
      <c r="I194" s="221"/>
      <c r="J194" s="222">
        <f t="shared" si="25"/>
        <v>0</v>
      </c>
      <c r="K194" s="197"/>
      <c r="L194" s="28"/>
      <c r="M194" s="223" t="s">
        <v>1</v>
      </c>
      <c r="N194" s="224" t="s">
        <v>43</v>
      </c>
      <c r="O194" s="56"/>
      <c r="P194" s="56"/>
      <c r="Q194" s="56"/>
      <c r="R194" s="56"/>
      <c r="S194" s="56"/>
      <c r="T194" s="57"/>
      <c r="U194" s="245"/>
      <c r="V194" s="245"/>
      <c r="W194" s="245"/>
      <c r="X194" s="245"/>
      <c r="Y194" s="245"/>
      <c r="Z194" s="245"/>
      <c r="AA194" s="245"/>
      <c r="AB194" s="245"/>
      <c r="AC194" s="245"/>
      <c r="AD194" s="245"/>
      <c r="AE194" s="245"/>
      <c r="AT194" s="14" t="s">
        <v>265</v>
      </c>
      <c r="AU194" s="14" t="s">
        <v>84</v>
      </c>
      <c r="AY194" s="14" t="s">
        <v>265</v>
      </c>
      <c r="BE194" s="99">
        <f t="shared" si="26"/>
        <v>0</v>
      </c>
      <c r="BF194" s="99">
        <f t="shared" si="27"/>
        <v>0</v>
      </c>
      <c r="BG194" s="99">
        <f t="shared" si="28"/>
        <v>0</v>
      </c>
      <c r="BH194" s="99">
        <f t="shared" si="29"/>
        <v>0</v>
      </c>
      <c r="BI194" s="99">
        <f t="shared" si="30"/>
        <v>0</v>
      </c>
      <c r="BJ194" s="14" t="s">
        <v>90</v>
      </c>
      <c r="BK194" s="99">
        <f t="shared" si="31"/>
        <v>0</v>
      </c>
    </row>
    <row r="195" spans="1:63" s="2" customFormat="1" ht="16.350000000000001" customHeight="1">
      <c r="A195" s="245"/>
      <c r="B195" s="27"/>
      <c r="C195" s="216" t="s">
        <v>1</v>
      </c>
      <c r="D195" s="216" t="s">
        <v>182</v>
      </c>
      <c r="E195" s="217" t="s">
        <v>1</v>
      </c>
      <c r="F195" s="218" t="s">
        <v>1</v>
      </c>
      <c r="G195" s="219" t="s">
        <v>1</v>
      </c>
      <c r="H195" s="220"/>
      <c r="I195" s="221"/>
      <c r="J195" s="222">
        <f t="shared" si="25"/>
        <v>0</v>
      </c>
      <c r="K195" s="197"/>
      <c r="L195" s="28"/>
      <c r="M195" s="223" t="s">
        <v>1</v>
      </c>
      <c r="N195" s="224" t="s">
        <v>43</v>
      </c>
      <c r="O195" s="225"/>
      <c r="P195" s="225"/>
      <c r="Q195" s="225"/>
      <c r="R195" s="225"/>
      <c r="S195" s="225"/>
      <c r="T195" s="226"/>
      <c r="U195" s="245"/>
      <c r="V195" s="245"/>
      <c r="W195" s="245"/>
      <c r="X195" s="245"/>
      <c r="Y195" s="245"/>
      <c r="Z195" s="245"/>
      <c r="AA195" s="245"/>
      <c r="AB195" s="245"/>
      <c r="AC195" s="245"/>
      <c r="AD195" s="245"/>
      <c r="AE195" s="245"/>
      <c r="AT195" s="14" t="s">
        <v>265</v>
      </c>
      <c r="AU195" s="14" t="s">
        <v>84</v>
      </c>
      <c r="AY195" s="14" t="s">
        <v>265</v>
      </c>
      <c r="BE195" s="99">
        <f t="shared" si="26"/>
        <v>0</v>
      </c>
      <c r="BF195" s="99">
        <f t="shared" si="27"/>
        <v>0</v>
      </c>
      <c r="BG195" s="99">
        <f t="shared" si="28"/>
        <v>0</v>
      </c>
      <c r="BH195" s="99">
        <f t="shared" si="29"/>
        <v>0</v>
      </c>
      <c r="BI195" s="99">
        <f t="shared" si="30"/>
        <v>0</v>
      </c>
      <c r="BJ195" s="14" t="s">
        <v>90</v>
      </c>
      <c r="BK195" s="99">
        <f t="shared" si="31"/>
        <v>0</v>
      </c>
    </row>
    <row r="196" spans="1:63" s="2" customFormat="1" ht="6.95" customHeight="1">
      <c r="A196" s="245"/>
      <c r="B196" s="42"/>
      <c r="C196" s="43"/>
      <c r="D196" s="43"/>
      <c r="E196" s="43"/>
      <c r="F196" s="43"/>
      <c r="G196" s="43"/>
      <c r="H196" s="43"/>
      <c r="I196" s="43"/>
      <c r="J196" s="43"/>
      <c r="K196" s="43"/>
      <c r="L196" s="28"/>
      <c r="M196" s="245"/>
      <c r="O196" s="245"/>
      <c r="P196" s="245"/>
      <c r="Q196" s="245"/>
      <c r="R196" s="245"/>
      <c r="S196" s="245"/>
      <c r="T196" s="245"/>
      <c r="U196" s="245"/>
      <c r="V196" s="245"/>
      <c r="W196" s="245"/>
      <c r="X196" s="245"/>
      <c r="Y196" s="245"/>
      <c r="Z196" s="245"/>
      <c r="AA196" s="245"/>
      <c r="AB196" s="245"/>
      <c r="AC196" s="245"/>
      <c r="AD196" s="245"/>
      <c r="AE196" s="245"/>
    </row>
  </sheetData>
  <sheetProtection algorithmName="SHA-512" hashValue="jE1Etb5HLYySJDFn8qlJOFM8eQCbXzoBCYlYPSwYXS378VSugURZeHeWitpcIc2obJzonZpgEZDzUYkuRQM18g==" saltValue="NH7LR3plc7Y8NF+jkpAEc4hgS9a/rOtwXjFBc4b2YLVfe8YSpUSt17h+4XRSvDjMKqnKNZ9E1E/Fo+BmpyjW7w==" spinCount="100000" sheet="1" objects="1" scenarios="1" formatColumns="0" formatRows="0" autoFilter="0"/>
  <autoFilter ref="C137:K195" xr:uid="{00000000-0009-0000-0000-000007000000}"/>
  <mergeCells count="17">
    <mergeCell ref="E11:H11"/>
    <mergeCell ref="E20:H20"/>
    <mergeCell ref="E29:H29"/>
    <mergeCell ref="E130:H130"/>
    <mergeCell ref="L2:V2"/>
    <mergeCell ref="D112:F112"/>
    <mergeCell ref="D113:F113"/>
    <mergeCell ref="D114:F114"/>
    <mergeCell ref="E126:H126"/>
    <mergeCell ref="E128:H128"/>
    <mergeCell ref="E85:H85"/>
    <mergeCell ref="E87:H87"/>
    <mergeCell ref="E89:H89"/>
    <mergeCell ref="D110:F110"/>
    <mergeCell ref="D111:F111"/>
    <mergeCell ref="E7:H7"/>
    <mergeCell ref="E9:H9"/>
  </mergeCells>
  <dataValidations count="2">
    <dataValidation type="list" allowBlank="1" showInputMessage="1" showErrorMessage="1" error="Povolené sú hodnoty K, M." sqref="D176:D196" xr:uid="{00000000-0002-0000-0700-000000000000}">
      <formula1>"K, M"</formula1>
    </dataValidation>
    <dataValidation type="list" allowBlank="1" showInputMessage="1" showErrorMessage="1" error="Povolené sú hodnoty základná, znížená, nulová." sqref="N176:N196" xr:uid="{00000000-0002-0000-07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93"/>
  <sheetViews>
    <sheetView showGridLines="0" topLeftCell="A195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4" t="s">
        <v>112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7"/>
      <c r="AT3" s="14" t="s">
        <v>77</v>
      </c>
    </row>
    <row r="4" spans="1:46" s="1" customFormat="1" ht="24.95" customHeight="1">
      <c r="B4" s="17"/>
      <c r="D4" s="106" t="s">
        <v>138</v>
      </c>
      <c r="L4" s="17"/>
      <c r="M4" s="107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4" t="s">
        <v>15</v>
      </c>
      <c r="L6" s="17"/>
    </row>
    <row r="7" spans="1:46" s="1" customFormat="1" ht="16.5" customHeight="1">
      <c r="B7" s="17"/>
      <c r="E7" s="304" t="str">
        <f>'Rekapitulácia stavby'!K6</f>
        <v>Park Dunajská - Bratislava ( rev. 1 )</v>
      </c>
      <c r="F7" s="305"/>
      <c r="G7" s="305"/>
      <c r="H7" s="305"/>
      <c r="L7" s="17"/>
    </row>
    <row r="8" spans="1:46" s="1" customFormat="1" ht="12" customHeight="1">
      <c r="B8" s="17"/>
      <c r="D8" s="244" t="s">
        <v>139</v>
      </c>
      <c r="L8" s="17"/>
    </row>
    <row r="9" spans="1:46" s="2" customFormat="1" ht="16.5" customHeight="1">
      <c r="A9" s="245"/>
      <c r="B9" s="28"/>
      <c r="C9" s="245"/>
      <c r="D9" s="245"/>
      <c r="E9" s="304" t="s">
        <v>140</v>
      </c>
      <c r="F9" s="306"/>
      <c r="G9" s="306"/>
      <c r="H9" s="306"/>
      <c r="I9" s="245"/>
      <c r="J9" s="245"/>
      <c r="K9" s="245"/>
      <c r="L9" s="39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</row>
    <row r="10" spans="1:46" s="2" customFormat="1" ht="12" customHeight="1">
      <c r="A10" s="245"/>
      <c r="B10" s="28"/>
      <c r="C10" s="245"/>
      <c r="D10" s="244" t="s">
        <v>141</v>
      </c>
      <c r="E10" s="245"/>
      <c r="F10" s="245"/>
      <c r="G10" s="245"/>
      <c r="H10" s="245"/>
      <c r="I10" s="245"/>
      <c r="J10" s="245"/>
      <c r="K10" s="245"/>
      <c r="L10" s="39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</row>
    <row r="11" spans="1:46" s="2" customFormat="1" ht="16.5" customHeight="1">
      <c r="A11" s="245"/>
      <c r="B11" s="28"/>
      <c r="C11" s="245"/>
      <c r="D11" s="245"/>
      <c r="E11" s="307" t="s">
        <v>743</v>
      </c>
      <c r="F11" s="306"/>
      <c r="G11" s="306"/>
      <c r="H11" s="306"/>
      <c r="I11" s="245"/>
      <c r="J11" s="245"/>
      <c r="K11" s="245"/>
      <c r="L11" s="39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</row>
    <row r="12" spans="1:46" s="2" customFormat="1">
      <c r="A12" s="245"/>
      <c r="B12" s="28"/>
      <c r="C12" s="245"/>
      <c r="D12" s="245"/>
      <c r="E12" s="245"/>
      <c r="F12" s="245"/>
      <c r="G12" s="245"/>
      <c r="H12" s="245"/>
      <c r="I12" s="245"/>
      <c r="J12" s="245"/>
      <c r="K12" s="245"/>
      <c r="L12" s="39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</row>
    <row r="13" spans="1:46" s="2" customFormat="1" ht="12" customHeight="1">
      <c r="A13" s="245"/>
      <c r="B13" s="28"/>
      <c r="C13" s="245"/>
      <c r="D13" s="244" t="s">
        <v>17</v>
      </c>
      <c r="E13" s="245"/>
      <c r="F13" s="247" t="s">
        <v>1</v>
      </c>
      <c r="G13" s="245"/>
      <c r="H13" s="245"/>
      <c r="I13" s="244" t="s">
        <v>18</v>
      </c>
      <c r="J13" s="247" t="s">
        <v>1</v>
      </c>
      <c r="K13" s="245"/>
      <c r="L13" s="39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</row>
    <row r="14" spans="1:46" s="2" customFormat="1" ht="12" customHeight="1">
      <c r="A14" s="245"/>
      <c r="B14" s="28"/>
      <c r="C14" s="245"/>
      <c r="D14" s="244" t="s">
        <v>19</v>
      </c>
      <c r="E14" s="245"/>
      <c r="F14" s="247" t="s">
        <v>20</v>
      </c>
      <c r="G14" s="245"/>
      <c r="H14" s="245"/>
      <c r="I14" s="244" t="s">
        <v>21</v>
      </c>
      <c r="J14" s="108" t="str">
        <f>'Rekapitulácia stavby'!AN8</f>
        <v>8. 11. 2020</v>
      </c>
      <c r="K14" s="245"/>
      <c r="L14" s="39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</row>
    <row r="15" spans="1:46" s="2" customFormat="1" ht="10.9" customHeight="1">
      <c r="A15" s="245"/>
      <c r="B15" s="28"/>
      <c r="C15" s="245"/>
      <c r="D15" s="245"/>
      <c r="E15" s="245"/>
      <c r="F15" s="245"/>
      <c r="G15" s="245"/>
      <c r="H15" s="245"/>
      <c r="I15" s="245"/>
      <c r="J15" s="245"/>
      <c r="K15" s="245"/>
      <c r="L15" s="39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</row>
    <row r="16" spans="1:46" s="2" customFormat="1" ht="12" customHeight="1">
      <c r="A16" s="245"/>
      <c r="B16" s="28"/>
      <c r="C16" s="245"/>
      <c r="D16" s="244" t="s">
        <v>23</v>
      </c>
      <c r="E16" s="245"/>
      <c r="F16" s="245"/>
      <c r="G16" s="245"/>
      <c r="H16" s="245"/>
      <c r="I16" s="244" t="s">
        <v>24</v>
      </c>
      <c r="J16" s="247" t="s">
        <v>1</v>
      </c>
      <c r="K16" s="245"/>
      <c r="L16" s="39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</row>
    <row r="17" spans="1:31" s="2" customFormat="1" ht="18" customHeight="1">
      <c r="A17" s="245"/>
      <c r="B17" s="28"/>
      <c r="C17" s="245"/>
      <c r="D17" s="245"/>
      <c r="E17" s="247" t="s">
        <v>25</v>
      </c>
      <c r="F17" s="245"/>
      <c r="G17" s="245"/>
      <c r="H17" s="245"/>
      <c r="I17" s="244" t="s">
        <v>26</v>
      </c>
      <c r="J17" s="247" t="s">
        <v>1</v>
      </c>
      <c r="K17" s="245"/>
      <c r="L17" s="39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1" s="2" customFormat="1" ht="6.95" customHeight="1">
      <c r="A18" s="245"/>
      <c r="B18" s="28"/>
      <c r="C18" s="245"/>
      <c r="D18" s="245"/>
      <c r="E18" s="245"/>
      <c r="F18" s="245"/>
      <c r="G18" s="245"/>
      <c r="H18" s="245"/>
      <c r="I18" s="245"/>
      <c r="J18" s="245"/>
      <c r="K18" s="245"/>
      <c r="L18" s="39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</row>
    <row r="19" spans="1:31" s="2" customFormat="1" ht="12" customHeight="1">
      <c r="A19" s="245"/>
      <c r="B19" s="28"/>
      <c r="C19" s="245"/>
      <c r="D19" s="244" t="s">
        <v>27</v>
      </c>
      <c r="E19" s="245"/>
      <c r="F19" s="245"/>
      <c r="G19" s="245"/>
      <c r="H19" s="245"/>
      <c r="I19" s="244" t="s">
        <v>24</v>
      </c>
      <c r="J19" s="246" t="str">
        <f>'Rekapitulácia stavby'!AN13</f>
        <v>Vyplň údaj</v>
      </c>
      <c r="K19" s="245"/>
      <c r="L19" s="39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</row>
    <row r="20" spans="1:31" s="2" customFormat="1" ht="18" customHeight="1">
      <c r="A20" s="245"/>
      <c r="B20" s="28"/>
      <c r="C20" s="245"/>
      <c r="D20" s="245"/>
      <c r="E20" s="298" t="str">
        <f>'Rekapitulácia stavby'!E14</f>
        <v>Vyplň údaj</v>
      </c>
      <c r="F20" s="299"/>
      <c r="G20" s="299"/>
      <c r="H20" s="299"/>
      <c r="I20" s="244" t="s">
        <v>26</v>
      </c>
      <c r="J20" s="246" t="str">
        <f>'Rekapitulácia stavby'!AN14</f>
        <v>Vyplň údaj</v>
      </c>
      <c r="K20" s="245"/>
      <c r="L20" s="39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</row>
    <row r="21" spans="1:31" s="2" customFormat="1" ht="6.95" customHeight="1">
      <c r="A21" s="245"/>
      <c r="B21" s="28"/>
      <c r="C21" s="245"/>
      <c r="D21" s="245"/>
      <c r="E21" s="245"/>
      <c r="F21" s="245"/>
      <c r="G21" s="245"/>
      <c r="H21" s="245"/>
      <c r="I21" s="245"/>
      <c r="J21" s="245"/>
      <c r="K21" s="245"/>
      <c r="L21" s="39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</row>
    <row r="22" spans="1:31" s="2" customFormat="1" ht="12" customHeight="1">
      <c r="A22" s="245"/>
      <c r="B22" s="28"/>
      <c r="C22" s="245"/>
      <c r="D22" s="244" t="s">
        <v>29</v>
      </c>
      <c r="E22" s="245"/>
      <c r="F22" s="245"/>
      <c r="G22" s="245"/>
      <c r="H22" s="245"/>
      <c r="I22" s="244" t="s">
        <v>24</v>
      </c>
      <c r="J22" s="247" t="s">
        <v>1</v>
      </c>
      <c r="K22" s="245"/>
      <c r="L22" s="39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</row>
    <row r="23" spans="1:31" s="2" customFormat="1" ht="18" customHeight="1">
      <c r="A23" s="245"/>
      <c r="B23" s="28"/>
      <c r="C23" s="245"/>
      <c r="D23" s="245"/>
      <c r="E23" s="247" t="s">
        <v>30</v>
      </c>
      <c r="F23" s="245"/>
      <c r="G23" s="245"/>
      <c r="H23" s="245"/>
      <c r="I23" s="244" t="s">
        <v>26</v>
      </c>
      <c r="J23" s="247" t="s">
        <v>1</v>
      </c>
      <c r="K23" s="245"/>
      <c r="L23" s="39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</row>
    <row r="24" spans="1:31" s="2" customFormat="1" ht="6.95" customHeight="1">
      <c r="A24" s="245"/>
      <c r="B24" s="28"/>
      <c r="C24" s="245"/>
      <c r="D24" s="245"/>
      <c r="E24" s="245"/>
      <c r="F24" s="245"/>
      <c r="G24" s="245"/>
      <c r="H24" s="245"/>
      <c r="I24" s="245"/>
      <c r="J24" s="245"/>
      <c r="K24" s="245"/>
      <c r="L24" s="39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</row>
    <row r="25" spans="1:31" s="2" customFormat="1" ht="12" customHeight="1">
      <c r="A25" s="245"/>
      <c r="B25" s="28"/>
      <c r="C25" s="245"/>
      <c r="D25" s="244" t="s">
        <v>32</v>
      </c>
      <c r="E25" s="245"/>
      <c r="F25" s="245"/>
      <c r="G25" s="245"/>
      <c r="H25" s="245"/>
      <c r="I25" s="244" t="s">
        <v>24</v>
      </c>
      <c r="J25" s="247" t="s">
        <v>1</v>
      </c>
      <c r="K25" s="245"/>
      <c r="L25" s="39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</row>
    <row r="26" spans="1:31" s="2" customFormat="1" ht="18" customHeight="1">
      <c r="A26" s="245"/>
      <c r="B26" s="28"/>
      <c r="C26" s="245"/>
      <c r="D26" s="245"/>
      <c r="E26" s="247" t="s">
        <v>33</v>
      </c>
      <c r="F26" s="245"/>
      <c r="G26" s="245"/>
      <c r="H26" s="245"/>
      <c r="I26" s="244" t="s">
        <v>26</v>
      </c>
      <c r="J26" s="247" t="s">
        <v>1</v>
      </c>
      <c r="K26" s="245"/>
      <c r="L26" s="39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</row>
    <row r="27" spans="1:31" s="2" customFormat="1" ht="6.95" customHeight="1">
      <c r="A27" s="245"/>
      <c r="B27" s="28"/>
      <c r="C27" s="245"/>
      <c r="D27" s="245"/>
      <c r="E27" s="245"/>
      <c r="F27" s="245"/>
      <c r="G27" s="245"/>
      <c r="H27" s="245"/>
      <c r="I27" s="245"/>
      <c r="J27" s="245"/>
      <c r="K27" s="245"/>
      <c r="L27" s="39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</row>
    <row r="28" spans="1:31" s="2" customFormat="1" ht="12" customHeight="1">
      <c r="A28" s="245"/>
      <c r="B28" s="28"/>
      <c r="C28" s="245"/>
      <c r="D28" s="244" t="s">
        <v>34</v>
      </c>
      <c r="E28" s="245"/>
      <c r="F28" s="245"/>
      <c r="G28" s="245"/>
      <c r="H28" s="245"/>
      <c r="I28" s="245"/>
      <c r="J28" s="245"/>
      <c r="K28" s="245"/>
      <c r="L28" s="39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</row>
    <row r="29" spans="1:31" s="8" customFormat="1" ht="16.5" customHeight="1">
      <c r="A29" s="109"/>
      <c r="B29" s="110"/>
      <c r="C29" s="109"/>
      <c r="D29" s="109"/>
      <c r="E29" s="300" t="s">
        <v>1</v>
      </c>
      <c r="F29" s="300"/>
      <c r="G29" s="300"/>
      <c r="H29" s="300"/>
      <c r="I29" s="109"/>
      <c r="J29" s="109"/>
      <c r="K29" s="109"/>
      <c r="L29" s="111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</row>
    <row r="30" spans="1:31" s="2" customFormat="1" ht="6.95" customHeight="1">
      <c r="A30" s="245"/>
      <c r="B30" s="28"/>
      <c r="C30" s="245"/>
      <c r="D30" s="245"/>
      <c r="E30" s="245"/>
      <c r="F30" s="245"/>
      <c r="G30" s="245"/>
      <c r="H30" s="245"/>
      <c r="I30" s="245"/>
      <c r="J30" s="245"/>
      <c r="K30" s="245"/>
      <c r="L30" s="39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</row>
    <row r="31" spans="1:31" s="2" customFormat="1" ht="6.95" customHeight="1">
      <c r="A31" s="245"/>
      <c r="B31" s="28"/>
      <c r="C31" s="245"/>
      <c r="D31" s="112"/>
      <c r="E31" s="112"/>
      <c r="F31" s="112"/>
      <c r="G31" s="112"/>
      <c r="H31" s="112"/>
      <c r="I31" s="112"/>
      <c r="J31" s="112"/>
      <c r="K31" s="112"/>
      <c r="L31" s="39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</row>
    <row r="32" spans="1:31" s="2" customFormat="1" ht="14.45" customHeight="1">
      <c r="A32" s="245"/>
      <c r="B32" s="28"/>
      <c r="C32" s="245"/>
      <c r="D32" s="247" t="s">
        <v>143</v>
      </c>
      <c r="E32" s="245"/>
      <c r="F32" s="245"/>
      <c r="G32" s="245"/>
      <c r="H32" s="245"/>
      <c r="I32" s="245"/>
      <c r="J32" s="113">
        <f>J98</f>
        <v>0</v>
      </c>
      <c r="K32" s="245"/>
      <c r="L32" s="39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</row>
    <row r="33" spans="1:31" s="2" customFormat="1" ht="14.45" customHeight="1">
      <c r="A33" s="245"/>
      <c r="B33" s="28"/>
      <c r="C33" s="245"/>
      <c r="D33" s="114" t="s">
        <v>132</v>
      </c>
      <c r="E33" s="245"/>
      <c r="F33" s="245"/>
      <c r="G33" s="245"/>
      <c r="H33" s="245"/>
      <c r="I33" s="245"/>
      <c r="J33" s="113">
        <f>J110</f>
        <v>0</v>
      </c>
      <c r="K33" s="245"/>
      <c r="L33" s="39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</row>
    <row r="34" spans="1:31" s="2" customFormat="1" ht="25.35" customHeight="1">
      <c r="A34" s="245"/>
      <c r="B34" s="28"/>
      <c r="C34" s="245"/>
      <c r="D34" s="115" t="s">
        <v>37</v>
      </c>
      <c r="E34" s="245"/>
      <c r="F34" s="245"/>
      <c r="G34" s="245"/>
      <c r="H34" s="245"/>
      <c r="I34" s="245"/>
      <c r="J34" s="116">
        <f>ROUND(J32 + J33, 2)</f>
        <v>0</v>
      </c>
      <c r="K34" s="245"/>
      <c r="L34" s="39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</row>
    <row r="35" spans="1:31" s="2" customFormat="1" ht="6.95" customHeight="1">
      <c r="A35" s="245"/>
      <c r="B35" s="28"/>
      <c r="C35" s="245"/>
      <c r="D35" s="112"/>
      <c r="E35" s="112"/>
      <c r="F35" s="112"/>
      <c r="G35" s="112"/>
      <c r="H35" s="112"/>
      <c r="I35" s="112"/>
      <c r="J35" s="112"/>
      <c r="K35" s="112"/>
      <c r="L35" s="39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</row>
    <row r="36" spans="1:31" s="2" customFormat="1" ht="14.45" customHeight="1">
      <c r="A36" s="245"/>
      <c r="B36" s="28"/>
      <c r="C36" s="245"/>
      <c r="D36" s="245"/>
      <c r="E36" s="245"/>
      <c r="F36" s="117" t="s">
        <v>39</v>
      </c>
      <c r="G36" s="245"/>
      <c r="H36" s="245"/>
      <c r="I36" s="117" t="s">
        <v>38</v>
      </c>
      <c r="J36" s="117" t="s">
        <v>40</v>
      </c>
      <c r="K36" s="245"/>
      <c r="L36" s="39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</row>
    <row r="37" spans="1:31" s="2" customFormat="1" ht="14.45" customHeight="1">
      <c r="A37" s="245"/>
      <c r="B37" s="28"/>
      <c r="C37" s="245"/>
      <c r="D37" s="118" t="s">
        <v>41</v>
      </c>
      <c r="E37" s="244" t="s">
        <v>42</v>
      </c>
      <c r="F37" s="119">
        <f>ROUND((ROUND((SUM(BE110:BE117) + SUM(BE139:BE171)),  2) + SUM(BE173:BE192)), 2)</f>
        <v>0</v>
      </c>
      <c r="G37" s="245"/>
      <c r="H37" s="245"/>
      <c r="I37" s="120">
        <v>0.2</v>
      </c>
      <c r="J37" s="119">
        <f>ROUND((ROUND(((SUM(BE110:BE117) + SUM(BE139:BE171))*I37),  2) + (SUM(BE173:BE192)*I37)), 2)</f>
        <v>0</v>
      </c>
      <c r="K37" s="245"/>
      <c r="L37" s="39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</row>
    <row r="38" spans="1:31" s="2" customFormat="1" ht="14.45" customHeight="1">
      <c r="A38" s="245"/>
      <c r="B38" s="28"/>
      <c r="C38" s="245"/>
      <c r="D38" s="245"/>
      <c r="E38" s="244" t="s">
        <v>43</v>
      </c>
      <c r="F38" s="119">
        <f>ROUND((ROUND((SUM(BF110:BF117) + SUM(BF139:BF171)),  2) + SUM(BF173:BF192)), 2)</f>
        <v>0</v>
      </c>
      <c r="G38" s="245"/>
      <c r="H38" s="245"/>
      <c r="I38" s="120">
        <v>0.2</v>
      </c>
      <c r="J38" s="119">
        <f>ROUND((ROUND(((SUM(BF110:BF117) + SUM(BF139:BF171))*I38),  2) + (SUM(BF173:BF192)*I38)), 2)</f>
        <v>0</v>
      </c>
      <c r="K38" s="245"/>
      <c r="L38" s="39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</row>
    <row r="39" spans="1:31" s="2" customFormat="1" ht="14.45" hidden="1" customHeight="1">
      <c r="A39" s="245"/>
      <c r="B39" s="28"/>
      <c r="C39" s="245"/>
      <c r="D39" s="245"/>
      <c r="E39" s="244" t="s">
        <v>44</v>
      </c>
      <c r="F39" s="119">
        <f>ROUND((ROUND((SUM(BG110:BG117) + SUM(BG139:BG171)),  2) + SUM(BG173:BG192)), 2)</f>
        <v>0</v>
      </c>
      <c r="G39" s="245"/>
      <c r="H39" s="245"/>
      <c r="I39" s="120">
        <v>0.2</v>
      </c>
      <c r="J39" s="119">
        <f>0</f>
        <v>0</v>
      </c>
      <c r="K39" s="245"/>
      <c r="L39" s="39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</row>
    <row r="40" spans="1:31" s="2" customFormat="1" ht="14.45" hidden="1" customHeight="1">
      <c r="A40" s="245"/>
      <c r="B40" s="28"/>
      <c r="C40" s="245"/>
      <c r="D40" s="245"/>
      <c r="E40" s="244" t="s">
        <v>45</v>
      </c>
      <c r="F40" s="119">
        <f>ROUND((ROUND((SUM(BH110:BH117) + SUM(BH139:BH171)),  2) + SUM(BH173:BH192)), 2)</f>
        <v>0</v>
      </c>
      <c r="G40" s="245"/>
      <c r="H40" s="245"/>
      <c r="I40" s="120">
        <v>0.2</v>
      </c>
      <c r="J40" s="119">
        <f>0</f>
        <v>0</v>
      </c>
      <c r="K40" s="245"/>
      <c r="L40" s="39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</row>
    <row r="41" spans="1:31" s="2" customFormat="1" ht="14.45" hidden="1" customHeight="1">
      <c r="A41" s="245"/>
      <c r="B41" s="28"/>
      <c r="C41" s="245"/>
      <c r="D41" s="245"/>
      <c r="E41" s="244" t="s">
        <v>46</v>
      </c>
      <c r="F41" s="119">
        <f>ROUND((ROUND((SUM(BI110:BI117) + SUM(BI139:BI171)),  2) + SUM(BI173:BI192)), 2)</f>
        <v>0</v>
      </c>
      <c r="G41" s="245"/>
      <c r="H41" s="245"/>
      <c r="I41" s="120">
        <v>0</v>
      </c>
      <c r="J41" s="119">
        <f>0</f>
        <v>0</v>
      </c>
      <c r="K41" s="245"/>
      <c r="L41" s="39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</row>
    <row r="42" spans="1:31" s="2" customFormat="1" ht="6.95" customHeight="1">
      <c r="A42" s="245"/>
      <c r="B42" s="28"/>
      <c r="C42" s="245"/>
      <c r="D42" s="245"/>
      <c r="E42" s="245"/>
      <c r="F42" s="245"/>
      <c r="G42" s="245"/>
      <c r="H42" s="245"/>
      <c r="I42" s="245"/>
      <c r="J42" s="245"/>
      <c r="K42" s="245"/>
      <c r="L42" s="39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</row>
    <row r="43" spans="1:31" s="2" customFormat="1" ht="25.35" customHeight="1">
      <c r="A43" s="245"/>
      <c r="B43" s="28"/>
      <c r="C43" s="121"/>
      <c r="D43" s="122" t="s">
        <v>47</v>
      </c>
      <c r="E43" s="123"/>
      <c r="F43" s="123"/>
      <c r="G43" s="124" t="s">
        <v>48</v>
      </c>
      <c r="H43" s="125" t="s">
        <v>49</v>
      </c>
      <c r="I43" s="123"/>
      <c r="J43" s="126">
        <f>SUM(J34:J41)</f>
        <v>0</v>
      </c>
      <c r="K43" s="127"/>
      <c r="L43" s="39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</row>
    <row r="44" spans="1:31" s="2" customFormat="1" ht="14.45" customHeight="1">
      <c r="A44" s="245"/>
      <c r="B44" s="28"/>
      <c r="C44" s="245"/>
      <c r="D44" s="245"/>
      <c r="E44" s="245"/>
      <c r="F44" s="245"/>
      <c r="G44" s="245"/>
      <c r="H44" s="245"/>
      <c r="I44" s="245"/>
      <c r="J44" s="245"/>
      <c r="K44" s="245"/>
      <c r="L44" s="39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128" t="s">
        <v>50</v>
      </c>
      <c r="E50" s="129"/>
      <c r="F50" s="129"/>
      <c r="G50" s="128" t="s">
        <v>51</v>
      </c>
      <c r="H50" s="129"/>
      <c r="I50" s="129"/>
      <c r="J50" s="129"/>
      <c r="K50" s="129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45"/>
      <c r="B61" s="28"/>
      <c r="C61" s="245"/>
      <c r="D61" s="130" t="s">
        <v>52</v>
      </c>
      <c r="E61" s="131"/>
      <c r="F61" s="132" t="s">
        <v>53</v>
      </c>
      <c r="G61" s="130" t="s">
        <v>52</v>
      </c>
      <c r="H61" s="131"/>
      <c r="I61" s="131"/>
      <c r="J61" s="133" t="s">
        <v>53</v>
      </c>
      <c r="K61" s="131"/>
      <c r="L61" s="39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45"/>
      <c r="B65" s="28"/>
      <c r="C65" s="245"/>
      <c r="D65" s="128" t="s">
        <v>54</v>
      </c>
      <c r="E65" s="134"/>
      <c r="F65" s="134"/>
      <c r="G65" s="128" t="s">
        <v>55</v>
      </c>
      <c r="H65" s="134"/>
      <c r="I65" s="134"/>
      <c r="J65" s="134"/>
      <c r="K65" s="134"/>
      <c r="L65" s="39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45"/>
      <c r="B76" s="28"/>
      <c r="C76" s="245"/>
      <c r="D76" s="130" t="s">
        <v>52</v>
      </c>
      <c r="E76" s="131"/>
      <c r="F76" s="132" t="s">
        <v>53</v>
      </c>
      <c r="G76" s="130" t="s">
        <v>52</v>
      </c>
      <c r="H76" s="131"/>
      <c r="I76" s="131"/>
      <c r="J76" s="133" t="s">
        <v>53</v>
      </c>
      <c r="K76" s="131"/>
      <c r="L76" s="39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</row>
    <row r="77" spans="1:31" s="2" customFormat="1" ht="14.45" customHeight="1">
      <c r="A77" s="245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39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</row>
    <row r="81" spans="1:31" s="2" customFormat="1" ht="6.95" customHeight="1">
      <c r="A81" s="245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39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</row>
    <row r="82" spans="1:31" s="2" customFormat="1" ht="24.95" customHeight="1">
      <c r="A82" s="245"/>
      <c r="B82" s="27"/>
      <c r="C82" s="20" t="s">
        <v>144</v>
      </c>
      <c r="D82" s="242"/>
      <c r="E82" s="242"/>
      <c r="F82" s="242"/>
      <c r="G82" s="242"/>
      <c r="H82" s="242"/>
      <c r="I82" s="242"/>
      <c r="J82" s="242"/>
      <c r="K82" s="242"/>
      <c r="L82" s="39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</row>
    <row r="83" spans="1:31" s="2" customFormat="1" ht="6.95" customHeight="1">
      <c r="A83" s="245"/>
      <c r="B83" s="27"/>
      <c r="C83" s="242"/>
      <c r="D83" s="242"/>
      <c r="E83" s="242"/>
      <c r="F83" s="242"/>
      <c r="G83" s="242"/>
      <c r="H83" s="242"/>
      <c r="I83" s="242"/>
      <c r="J83" s="242"/>
      <c r="K83" s="242"/>
      <c r="L83" s="39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</row>
    <row r="84" spans="1:31" s="2" customFormat="1" ht="12" customHeight="1">
      <c r="A84" s="245"/>
      <c r="B84" s="27"/>
      <c r="C84" s="243" t="s">
        <v>15</v>
      </c>
      <c r="D84" s="242"/>
      <c r="E84" s="242"/>
      <c r="F84" s="242"/>
      <c r="G84" s="242"/>
      <c r="H84" s="242"/>
      <c r="I84" s="242"/>
      <c r="J84" s="242"/>
      <c r="K84" s="242"/>
      <c r="L84" s="39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</row>
    <row r="85" spans="1:31" s="2" customFormat="1" ht="16.5" customHeight="1">
      <c r="A85" s="245"/>
      <c r="B85" s="27"/>
      <c r="C85" s="242"/>
      <c r="D85" s="242"/>
      <c r="E85" s="302" t="str">
        <f>E7</f>
        <v>Park Dunajská - Bratislava ( rev. 1 )</v>
      </c>
      <c r="F85" s="303"/>
      <c r="G85" s="303"/>
      <c r="H85" s="303"/>
      <c r="I85" s="242"/>
      <c r="J85" s="242"/>
      <c r="K85" s="242"/>
      <c r="L85" s="39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</row>
    <row r="86" spans="1:31" s="1" customFormat="1" ht="12" customHeight="1">
      <c r="B86" s="18"/>
      <c r="C86" s="243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245"/>
      <c r="B87" s="27"/>
      <c r="C87" s="242"/>
      <c r="D87" s="242"/>
      <c r="E87" s="302" t="s">
        <v>140</v>
      </c>
      <c r="F87" s="301"/>
      <c r="G87" s="301"/>
      <c r="H87" s="301"/>
      <c r="I87" s="242"/>
      <c r="J87" s="242"/>
      <c r="K87" s="242"/>
      <c r="L87" s="39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</row>
    <row r="88" spans="1:31" s="2" customFormat="1" ht="12" customHeight="1">
      <c r="A88" s="245"/>
      <c r="B88" s="27"/>
      <c r="C88" s="243" t="s">
        <v>141</v>
      </c>
      <c r="D88" s="242"/>
      <c r="E88" s="242"/>
      <c r="F88" s="242"/>
      <c r="G88" s="242"/>
      <c r="H88" s="242"/>
      <c r="I88" s="242"/>
      <c r="J88" s="242"/>
      <c r="K88" s="242"/>
      <c r="L88" s="39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</row>
    <row r="89" spans="1:31" s="2" customFormat="1" ht="16.5" customHeight="1">
      <c r="A89" s="245"/>
      <c r="B89" s="27"/>
      <c r="C89" s="242"/>
      <c r="D89" s="242"/>
      <c r="E89" s="279" t="str">
        <f>E11</f>
        <v>SO-07 - Búracie práce a oprava oplotenia</v>
      </c>
      <c r="F89" s="301"/>
      <c r="G89" s="301"/>
      <c r="H89" s="301"/>
      <c r="I89" s="242"/>
      <c r="J89" s="242"/>
      <c r="K89" s="242"/>
      <c r="L89" s="39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</row>
    <row r="90" spans="1:31" s="2" customFormat="1" ht="6.95" customHeight="1">
      <c r="A90" s="245"/>
      <c r="B90" s="27"/>
      <c r="C90" s="242"/>
      <c r="D90" s="242"/>
      <c r="E90" s="242"/>
      <c r="F90" s="242"/>
      <c r="G90" s="242"/>
      <c r="H90" s="242"/>
      <c r="I90" s="242"/>
      <c r="J90" s="242"/>
      <c r="K90" s="242"/>
      <c r="L90" s="39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</row>
    <row r="91" spans="1:31" s="2" customFormat="1" ht="12" customHeight="1">
      <c r="A91" s="245"/>
      <c r="B91" s="27"/>
      <c r="C91" s="243" t="s">
        <v>19</v>
      </c>
      <c r="D91" s="242"/>
      <c r="E91" s="242"/>
      <c r="F91" s="237" t="str">
        <f>F14</f>
        <v>k. ú. Staré Mesto, 8667/2</v>
      </c>
      <c r="G91" s="242"/>
      <c r="H91" s="242"/>
      <c r="I91" s="243" t="s">
        <v>21</v>
      </c>
      <c r="J91" s="235" t="str">
        <f>IF(J14="","",J14)</f>
        <v>8. 11. 2020</v>
      </c>
      <c r="K91" s="242"/>
      <c r="L91" s="39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</row>
    <row r="92" spans="1:31" s="2" customFormat="1" ht="6.95" customHeight="1">
      <c r="A92" s="245"/>
      <c r="B92" s="27"/>
      <c r="C92" s="242"/>
      <c r="D92" s="242"/>
      <c r="E92" s="242"/>
      <c r="F92" s="242"/>
      <c r="G92" s="242"/>
      <c r="H92" s="242"/>
      <c r="I92" s="242"/>
      <c r="J92" s="242"/>
      <c r="K92" s="242"/>
      <c r="L92" s="39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</row>
    <row r="93" spans="1:31" s="2" customFormat="1" ht="40.15" customHeight="1">
      <c r="A93" s="245"/>
      <c r="B93" s="27"/>
      <c r="C93" s="243" t="s">
        <v>23</v>
      </c>
      <c r="D93" s="242"/>
      <c r="E93" s="242"/>
      <c r="F93" s="237" t="str">
        <f>E17</f>
        <v>Hlavné mesto Slovenskej republiky Bratislava</v>
      </c>
      <c r="G93" s="242"/>
      <c r="H93" s="242"/>
      <c r="I93" s="243" t="s">
        <v>29</v>
      </c>
      <c r="J93" s="239" t="str">
        <f>E23</f>
        <v>Guldan Architects - Ing. Eugen Guldan, PhD.</v>
      </c>
      <c r="K93" s="242"/>
      <c r="L93" s="39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</row>
    <row r="94" spans="1:31" s="2" customFormat="1" ht="15.2" customHeight="1">
      <c r="A94" s="245"/>
      <c r="B94" s="27"/>
      <c r="C94" s="243" t="s">
        <v>27</v>
      </c>
      <c r="D94" s="242"/>
      <c r="E94" s="242"/>
      <c r="F94" s="237" t="str">
        <f>IF(E20="","",E20)</f>
        <v>Vyplň údaj</v>
      </c>
      <c r="G94" s="242"/>
      <c r="H94" s="242"/>
      <c r="I94" s="243" t="s">
        <v>32</v>
      </c>
      <c r="J94" s="239" t="str">
        <f>E26</f>
        <v>Ing. Hornok</v>
      </c>
      <c r="K94" s="242"/>
      <c r="L94" s="39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</row>
    <row r="95" spans="1:31" s="2" customFormat="1" ht="10.35" customHeight="1">
      <c r="A95" s="245"/>
      <c r="B95" s="27"/>
      <c r="C95" s="242"/>
      <c r="D95" s="242"/>
      <c r="E95" s="242"/>
      <c r="F95" s="242"/>
      <c r="G95" s="242"/>
      <c r="H95" s="242"/>
      <c r="I95" s="242"/>
      <c r="J95" s="242"/>
      <c r="K95" s="242"/>
      <c r="L95" s="39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</row>
    <row r="96" spans="1:31" s="2" customFormat="1" ht="29.25" customHeight="1">
      <c r="A96" s="245"/>
      <c r="B96" s="27"/>
      <c r="C96" s="139" t="s">
        <v>145</v>
      </c>
      <c r="D96" s="103"/>
      <c r="E96" s="103"/>
      <c r="F96" s="103"/>
      <c r="G96" s="103"/>
      <c r="H96" s="103"/>
      <c r="I96" s="103"/>
      <c r="J96" s="140" t="s">
        <v>146</v>
      </c>
      <c r="K96" s="103"/>
      <c r="L96" s="39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</row>
    <row r="97" spans="1:65" s="2" customFormat="1" ht="10.35" customHeight="1">
      <c r="A97" s="245"/>
      <c r="B97" s="27"/>
      <c r="C97" s="242"/>
      <c r="D97" s="242"/>
      <c r="E97" s="242"/>
      <c r="F97" s="242"/>
      <c r="G97" s="242"/>
      <c r="H97" s="242"/>
      <c r="I97" s="242"/>
      <c r="J97" s="242"/>
      <c r="K97" s="242"/>
      <c r="L97" s="39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</row>
    <row r="98" spans="1:65" s="2" customFormat="1" ht="22.9" customHeight="1">
      <c r="A98" s="245"/>
      <c r="B98" s="27"/>
      <c r="C98" s="141" t="s">
        <v>147</v>
      </c>
      <c r="D98" s="242"/>
      <c r="E98" s="242"/>
      <c r="F98" s="242"/>
      <c r="G98" s="242"/>
      <c r="H98" s="242"/>
      <c r="I98" s="242"/>
      <c r="J98" s="230">
        <f>J139</f>
        <v>0</v>
      </c>
      <c r="K98" s="242"/>
      <c r="L98" s="39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U98" s="14" t="s">
        <v>148</v>
      </c>
    </row>
    <row r="99" spans="1:65" s="9" customFormat="1" ht="24.95" customHeight="1">
      <c r="B99" s="142"/>
      <c r="C99" s="143"/>
      <c r="D99" s="144" t="s">
        <v>149</v>
      </c>
      <c r="E99" s="145"/>
      <c r="F99" s="145"/>
      <c r="G99" s="145"/>
      <c r="H99" s="145"/>
      <c r="I99" s="145"/>
      <c r="J99" s="146">
        <f>J140</f>
        <v>0</v>
      </c>
      <c r="K99" s="143"/>
      <c r="L99" s="147"/>
    </row>
    <row r="100" spans="1:65" s="10" customFormat="1" ht="19.899999999999999" customHeight="1">
      <c r="B100" s="148"/>
      <c r="C100" s="231"/>
      <c r="D100" s="149" t="s">
        <v>150</v>
      </c>
      <c r="E100" s="150"/>
      <c r="F100" s="150"/>
      <c r="G100" s="150"/>
      <c r="H100" s="150"/>
      <c r="I100" s="150"/>
      <c r="J100" s="151">
        <f>J141</f>
        <v>0</v>
      </c>
      <c r="K100" s="231"/>
      <c r="L100" s="152"/>
    </row>
    <row r="101" spans="1:65" s="10" customFormat="1" ht="19.899999999999999" customHeight="1">
      <c r="B101" s="148"/>
      <c r="C101" s="231"/>
      <c r="D101" s="149" t="s">
        <v>744</v>
      </c>
      <c r="E101" s="150"/>
      <c r="F101" s="150"/>
      <c r="G101" s="150"/>
      <c r="H101" s="150"/>
      <c r="I101" s="150"/>
      <c r="J101" s="151">
        <f>J154</f>
        <v>0</v>
      </c>
      <c r="K101" s="231"/>
      <c r="L101" s="152"/>
    </row>
    <row r="102" spans="1:65" s="10" customFormat="1" ht="19.899999999999999" customHeight="1">
      <c r="B102" s="148"/>
      <c r="C102" s="231"/>
      <c r="D102" s="149" t="s">
        <v>269</v>
      </c>
      <c r="E102" s="150"/>
      <c r="F102" s="150"/>
      <c r="G102" s="150"/>
      <c r="H102" s="150"/>
      <c r="I102" s="150"/>
      <c r="J102" s="151">
        <f>J156</f>
        <v>0</v>
      </c>
      <c r="K102" s="231"/>
      <c r="L102" s="152"/>
    </row>
    <row r="103" spans="1:65" s="9" customFormat="1" ht="24.95" customHeight="1">
      <c r="B103" s="142"/>
      <c r="C103" s="143"/>
      <c r="D103" s="144" t="s">
        <v>152</v>
      </c>
      <c r="E103" s="145"/>
      <c r="F103" s="145"/>
      <c r="G103" s="145"/>
      <c r="H103" s="145"/>
      <c r="I103" s="145"/>
      <c r="J103" s="146">
        <f>J161</f>
        <v>0</v>
      </c>
      <c r="K103" s="143"/>
      <c r="L103" s="147"/>
    </row>
    <row r="104" spans="1:65" s="10" customFormat="1" ht="19.899999999999999" customHeight="1">
      <c r="B104" s="148"/>
      <c r="C104" s="231"/>
      <c r="D104" s="149" t="s">
        <v>153</v>
      </c>
      <c r="E104" s="150"/>
      <c r="F104" s="150"/>
      <c r="G104" s="150"/>
      <c r="H104" s="150"/>
      <c r="I104" s="150"/>
      <c r="J104" s="151">
        <f>J162</f>
        <v>0</v>
      </c>
      <c r="K104" s="231"/>
      <c r="L104" s="152"/>
    </row>
    <row r="105" spans="1:65" s="10" customFormat="1" ht="19.899999999999999" customHeight="1">
      <c r="B105" s="148"/>
      <c r="C105" s="231"/>
      <c r="D105" s="149" t="s">
        <v>154</v>
      </c>
      <c r="E105" s="150"/>
      <c r="F105" s="150"/>
      <c r="G105" s="150"/>
      <c r="H105" s="150"/>
      <c r="I105" s="150"/>
      <c r="J105" s="151">
        <f>J166</f>
        <v>0</v>
      </c>
      <c r="K105" s="231"/>
      <c r="L105" s="152"/>
    </row>
    <row r="106" spans="1:65" s="9" customFormat="1" ht="24.95" customHeight="1">
      <c r="B106" s="142"/>
      <c r="C106" s="143"/>
      <c r="D106" s="144" t="s">
        <v>370</v>
      </c>
      <c r="E106" s="145"/>
      <c r="F106" s="145"/>
      <c r="G106" s="145"/>
      <c r="H106" s="145"/>
      <c r="I106" s="145"/>
      <c r="J106" s="146">
        <f>J170</f>
        <v>0</v>
      </c>
      <c r="K106" s="143"/>
      <c r="L106" s="147"/>
    </row>
    <row r="107" spans="1:65" s="9" customFormat="1" ht="21.75" customHeight="1">
      <c r="B107" s="142"/>
      <c r="C107" s="143"/>
      <c r="D107" s="153" t="s">
        <v>155</v>
      </c>
      <c r="E107" s="143"/>
      <c r="F107" s="143"/>
      <c r="G107" s="143"/>
      <c r="H107" s="143"/>
      <c r="I107" s="143"/>
      <c r="J107" s="154">
        <f>J172</f>
        <v>0</v>
      </c>
      <c r="K107" s="143"/>
      <c r="L107" s="147"/>
    </row>
    <row r="108" spans="1:65" s="2" customFormat="1" ht="21.75" customHeight="1">
      <c r="A108" s="245"/>
      <c r="B108" s="27"/>
      <c r="C108" s="242"/>
      <c r="D108" s="242"/>
      <c r="E108" s="242"/>
      <c r="F108" s="242"/>
      <c r="G108" s="242"/>
      <c r="H108" s="242"/>
      <c r="I108" s="242"/>
      <c r="J108" s="242"/>
      <c r="K108" s="242"/>
      <c r="L108" s="39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</row>
    <row r="109" spans="1:65" s="2" customFormat="1" ht="6.95" customHeight="1">
      <c r="A109" s="245"/>
      <c r="B109" s="27"/>
      <c r="C109" s="242"/>
      <c r="D109" s="242"/>
      <c r="E109" s="242"/>
      <c r="F109" s="242"/>
      <c r="G109" s="242"/>
      <c r="H109" s="242"/>
      <c r="I109" s="242"/>
      <c r="J109" s="242"/>
      <c r="K109" s="242"/>
      <c r="L109" s="39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</row>
    <row r="110" spans="1:65" s="2" customFormat="1" ht="29.25" customHeight="1">
      <c r="A110" s="245"/>
      <c r="B110" s="27"/>
      <c r="C110" s="141" t="s">
        <v>156</v>
      </c>
      <c r="D110" s="242"/>
      <c r="E110" s="242"/>
      <c r="F110" s="242"/>
      <c r="G110" s="242"/>
      <c r="H110" s="242"/>
      <c r="I110" s="242"/>
      <c r="J110" s="155">
        <f>ROUND(J111 + J112 + J113 + J114 + J115 + J116,2)</f>
        <v>0</v>
      </c>
      <c r="K110" s="242"/>
      <c r="L110" s="39"/>
      <c r="N110" s="156" t="s">
        <v>41</v>
      </c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</row>
    <row r="111" spans="1:65" s="2" customFormat="1" ht="18" customHeight="1">
      <c r="A111" s="245"/>
      <c r="B111" s="27"/>
      <c r="C111" s="242"/>
      <c r="D111" s="250" t="s">
        <v>157</v>
      </c>
      <c r="E111" s="251"/>
      <c r="F111" s="251"/>
      <c r="G111" s="242"/>
      <c r="H111" s="242"/>
      <c r="I111" s="242"/>
      <c r="J111" s="227">
        <v>0</v>
      </c>
      <c r="K111" s="242"/>
      <c r="L111" s="157"/>
      <c r="M111" s="158"/>
      <c r="N111" s="159" t="s">
        <v>43</v>
      </c>
      <c r="O111" s="158"/>
      <c r="P111" s="158"/>
      <c r="Q111" s="158"/>
      <c r="R111" s="158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61" t="s">
        <v>158</v>
      </c>
      <c r="AZ111" s="158"/>
      <c r="BA111" s="158"/>
      <c r="BB111" s="158"/>
      <c r="BC111" s="158"/>
      <c r="BD111" s="158"/>
      <c r="BE111" s="162">
        <f t="shared" ref="BE111:BE116" si="0">IF(N111="základná",J111,0)</f>
        <v>0</v>
      </c>
      <c r="BF111" s="162">
        <f t="shared" ref="BF111:BF116" si="1">IF(N111="znížená",J111,0)</f>
        <v>0</v>
      </c>
      <c r="BG111" s="162">
        <f t="shared" ref="BG111:BG116" si="2">IF(N111="zákl. prenesená",J111,0)</f>
        <v>0</v>
      </c>
      <c r="BH111" s="162">
        <f t="shared" ref="BH111:BH116" si="3">IF(N111="zníž. prenesená",J111,0)</f>
        <v>0</v>
      </c>
      <c r="BI111" s="162">
        <f t="shared" ref="BI111:BI116" si="4">IF(N111="nulová",J111,0)</f>
        <v>0</v>
      </c>
      <c r="BJ111" s="161" t="s">
        <v>90</v>
      </c>
      <c r="BK111" s="158"/>
      <c r="BL111" s="158"/>
      <c r="BM111" s="158"/>
    </row>
    <row r="112" spans="1:65" s="2" customFormat="1" ht="18" customHeight="1">
      <c r="A112" s="245"/>
      <c r="B112" s="27"/>
      <c r="C112" s="242"/>
      <c r="D112" s="250" t="s">
        <v>159</v>
      </c>
      <c r="E112" s="251"/>
      <c r="F112" s="251"/>
      <c r="G112" s="242"/>
      <c r="H112" s="242"/>
      <c r="I112" s="242"/>
      <c r="J112" s="227">
        <v>0</v>
      </c>
      <c r="K112" s="242"/>
      <c r="L112" s="157"/>
      <c r="M112" s="158"/>
      <c r="N112" s="159" t="s">
        <v>43</v>
      </c>
      <c r="O112" s="158"/>
      <c r="P112" s="158"/>
      <c r="Q112" s="158"/>
      <c r="R112" s="158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61" t="s">
        <v>158</v>
      </c>
      <c r="AZ112" s="158"/>
      <c r="BA112" s="158"/>
      <c r="BB112" s="158"/>
      <c r="BC112" s="158"/>
      <c r="BD112" s="158"/>
      <c r="BE112" s="162">
        <f t="shared" si="0"/>
        <v>0</v>
      </c>
      <c r="BF112" s="162">
        <f t="shared" si="1"/>
        <v>0</v>
      </c>
      <c r="BG112" s="162">
        <f t="shared" si="2"/>
        <v>0</v>
      </c>
      <c r="BH112" s="162">
        <f t="shared" si="3"/>
        <v>0</v>
      </c>
      <c r="BI112" s="162">
        <f t="shared" si="4"/>
        <v>0</v>
      </c>
      <c r="BJ112" s="161" t="s">
        <v>90</v>
      </c>
      <c r="BK112" s="158"/>
      <c r="BL112" s="158"/>
      <c r="BM112" s="158"/>
    </row>
    <row r="113" spans="1:65" s="2" customFormat="1" ht="18" customHeight="1">
      <c r="A113" s="245"/>
      <c r="B113" s="27"/>
      <c r="C113" s="242"/>
      <c r="D113" s="250" t="s">
        <v>160</v>
      </c>
      <c r="E113" s="251"/>
      <c r="F113" s="251"/>
      <c r="G113" s="242"/>
      <c r="H113" s="242"/>
      <c r="I113" s="242"/>
      <c r="J113" s="227">
        <v>0</v>
      </c>
      <c r="K113" s="242"/>
      <c r="L113" s="157"/>
      <c r="M113" s="158"/>
      <c r="N113" s="159" t="s">
        <v>43</v>
      </c>
      <c r="O113" s="158"/>
      <c r="P113" s="158"/>
      <c r="Q113" s="158"/>
      <c r="R113" s="158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61" t="s">
        <v>158</v>
      </c>
      <c r="AZ113" s="158"/>
      <c r="BA113" s="158"/>
      <c r="BB113" s="158"/>
      <c r="BC113" s="158"/>
      <c r="BD113" s="158"/>
      <c r="BE113" s="162">
        <f t="shared" si="0"/>
        <v>0</v>
      </c>
      <c r="BF113" s="162">
        <f t="shared" si="1"/>
        <v>0</v>
      </c>
      <c r="BG113" s="162">
        <f t="shared" si="2"/>
        <v>0</v>
      </c>
      <c r="BH113" s="162">
        <f t="shared" si="3"/>
        <v>0</v>
      </c>
      <c r="BI113" s="162">
        <f t="shared" si="4"/>
        <v>0</v>
      </c>
      <c r="BJ113" s="161" t="s">
        <v>90</v>
      </c>
      <c r="BK113" s="158"/>
      <c r="BL113" s="158"/>
      <c r="BM113" s="158"/>
    </row>
    <row r="114" spans="1:65" s="2" customFormat="1" ht="18" customHeight="1">
      <c r="A114" s="245"/>
      <c r="B114" s="27"/>
      <c r="C114" s="242"/>
      <c r="D114" s="250" t="s">
        <v>161</v>
      </c>
      <c r="E114" s="251"/>
      <c r="F114" s="251"/>
      <c r="G114" s="242"/>
      <c r="H114" s="242"/>
      <c r="I114" s="242"/>
      <c r="J114" s="227">
        <v>0</v>
      </c>
      <c r="K114" s="242"/>
      <c r="L114" s="157"/>
      <c r="M114" s="158"/>
      <c r="N114" s="159" t="s">
        <v>43</v>
      </c>
      <c r="O114" s="158"/>
      <c r="P114" s="158"/>
      <c r="Q114" s="158"/>
      <c r="R114" s="158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61" t="s">
        <v>158</v>
      </c>
      <c r="AZ114" s="158"/>
      <c r="BA114" s="158"/>
      <c r="BB114" s="158"/>
      <c r="BC114" s="158"/>
      <c r="BD114" s="158"/>
      <c r="BE114" s="162">
        <f t="shared" si="0"/>
        <v>0</v>
      </c>
      <c r="BF114" s="162">
        <f t="shared" si="1"/>
        <v>0</v>
      </c>
      <c r="BG114" s="162">
        <f t="shared" si="2"/>
        <v>0</v>
      </c>
      <c r="BH114" s="162">
        <f t="shared" si="3"/>
        <v>0</v>
      </c>
      <c r="BI114" s="162">
        <f t="shared" si="4"/>
        <v>0</v>
      </c>
      <c r="BJ114" s="161" t="s">
        <v>90</v>
      </c>
      <c r="BK114" s="158"/>
      <c r="BL114" s="158"/>
      <c r="BM114" s="158"/>
    </row>
    <row r="115" spans="1:65" s="2" customFormat="1" ht="18" customHeight="1">
      <c r="A115" s="245"/>
      <c r="B115" s="27"/>
      <c r="C115" s="242"/>
      <c r="D115" s="250" t="s">
        <v>162</v>
      </c>
      <c r="E115" s="251"/>
      <c r="F115" s="251"/>
      <c r="G115" s="242"/>
      <c r="H115" s="242"/>
      <c r="I115" s="242"/>
      <c r="J115" s="227">
        <v>0</v>
      </c>
      <c r="K115" s="242"/>
      <c r="L115" s="157"/>
      <c r="M115" s="158"/>
      <c r="N115" s="159" t="s">
        <v>43</v>
      </c>
      <c r="O115" s="158"/>
      <c r="P115" s="158"/>
      <c r="Q115" s="158"/>
      <c r="R115" s="158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61" t="s">
        <v>158</v>
      </c>
      <c r="AZ115" s="158"/>
      <c r="BA115" s="158"/>
      <c r="BB115" s="158"/>
      <c r="BC115" s="158"/>
      <c r="BD115" s="158"/>
      <c r="BE115" s="162">
        <f t="shared" si="0"/>
        <v>0</v>
      </c>
      <c r="BF115" s="162">
        <f t="shared" si="1"/>
        <v>0</v>
      </c>
      <c r="BG115" s="162">
        <f t="shared" si="2"/>
        <v>0</v>
      </c>
      <c r="BH115" s="162">
        <f t="shared" si="3"/>
        <v>0</v>
      </c>
      <c r="BI115" s="162">
        <f t="shared" si="4"/>
        <v>0</v>
      </c>
      <c r="BJ115" s="161" t="s">
        <v>90</v>
      </c>
      <c r="BK115" s="158"/>
      <c r="BL115" s="158"/>
      <c r="BM115" s="158"/>
    </row>
    <row r="116" spans="1:65" s="2" customFormat="1" ht="18" customHeight="1">
      <c r="A116" s="245"/>
      <c r="B116" s="27"/>
      <c r="C116" s="242"/>
      <c r="D116" s="228" t="s">
        <v>163</v>
      </c>
      <c r="E116" s="242"/>
      <c r="F116" s="242"/>
      <c r="G116" s="242"/>
      <c r="H116" s="242"/>
      <c r="I116" s="242"/>
      <c r="J116" s="227">
        <f>ROUND(J32*T116,2)</f>
        <v>0</v>
      </c>
      <c r="K116" s="242"/>
      <c r="L116" s="157"/>
      <c r="M116" s="158"/>
      <c r="N116" s="159" t="s">
        <v>43</v>
      </c>
      <c r="O116" s="158"/>
      <c r="P116" s="158"/>
      <c r="Q116" s="158"/>
      <c r="R116" s="158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61" t="s">
        <v>164</v>
      </c>
      <c r="AZ116" s="158"/>
      <c r="BA116" s="158"/>
      <c r="BB116" s="158"/>
      <c r="BC116" s="158"/>
      <c r="BD116" s="158"/>
      <c r="BE116" s="162">
        <f t="shared" si="0"/>
        <v>0</v>
      </c>
      <c r="BF116" s="162">
        <f t="shared" si="1"/>
        <v>0</v>
      </c>
      <c r="BG116" s="162">
        <f t="shared" si="2"/>
        <v>0</v>
      </c>
      <c r="BH116" s="162">
        <f t="shared" si="3"/>
        <v>0</v>
      </c>
      <c r="BI116" s="162">
        <f t="shared" si="4"/>
        <v>0</v>
      </c>
      <c r="BJ116" s="161" t="s">
        <v>90</v>
      </c>
      <c r="BK116" s="158"/>
      <c r="BL116" s="158"/>
      <c r="BM116" s="158"/>
    </row>
    <row r="117" spans="1:65" s="2" customFormat="1">
      <c r="A117" s="245"/>
      <c r="B117" s="27"/>
      <c r="C117" s="242"/>
      <c r="D117" s="242"/>
      <c r="E117" s="242"/>
      <c r="F117" s="242"/>
      <c r="G117" s="242"/>
      <c r="H117" s="242"/>
      <c r="I117" s="242"/>
      <c r="J117" s="242"/>
      <c r="K117" s="242"/>
      <c r="L117" s="39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</row>
    <row r="118" spans="1:65" s="2" customFormat="1" ht="29.25" customHeight="1">
      <c r="A118" s="245"/>
      <c r="B118" s="27"/>
      <c r="C118" s="102" t="s">
        <v>137</v>
      </c>
      <c r="D118" s="103"/>
      <c r="E118" s="103"/>
      <c r="F118" s="103"/>
      <c r="G118" s="103"/>
      <c r="H118" s="103"/>
      <c r="I118" s="103"/>
      <c r="J118" s="229">
        <f>ROUND(J98+J110,2)</f>
        <v>0</v>
      </c>
      <c r="K118" s="103"/>
      <c r="L118" s="39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</row>
    <row r="119" spans="1:65" s="2" customFormat="1" ht="6.95" customHeight="1">
      <c r="A119" s="245"/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39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</row>
    <row r="123" spans="1:65" s="2" customFormat="1" ht="6.95" customHeight="1">
      <c r="A123" s="245"/>
      <c r="B123" s="44"/>
      <c r="C123" s="45"/>
      <c r="D123" s="45"/>
      <c r="E123" s="45"/>
      <c r="F123" s="45"/>
      <c r="G123" s="45"/>
      <c r="H123" s="45"/>
      <c r="I123" s="45"/>
      <c r="J123" s="45"/>
      <c r="K123" s="45"/>
      <c r="L123" s="39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</row>
    <row r="124" spans="1:65" s="2" customFormat="1" ht="24.95" customHeight="1">
      <c r="A124" s="245"/>
      <c r="B124" s="27"/>
      <c r="C124" s="20" t="s">
        <v>165</v>
      </c>
      <c r="D124" s="242"/>
      <c r="E124" s="242"/>
      <c r="F124" s="242"/>
      <c r="G124" s="242"/>
      <c r="H124" s="242"/>
      <c r="I124" s="242"/>
      <c r="J124" s="242"/>
      <c r="K124" s="242"/>
      <c r="L124" s="39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</row>
    <row r="125" spans="1:65" s="2" customFormat="1" ht="6.95" customHeight="1">
      <c r="A125" s="245"/>
      <c r="B125" s="27"/>
      <c r="C125" s="242"/>
      <c r="D125" s="242"/>
      <c r="E125" s="242"/>
      <c r="F125" s="242"/>
      <c r="G125" s="242"/>
      <c r="H125" s="242"/>
      <c r="I125" s="242"/>
      <c r="J125" s="242"/>
      <c r="K125" s="242"/>
      <c r="L125" s="39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</row>
    <row r="126" spans="1:65" s="2" customFormat="1" ht="12" customHeight="1">
      <c r="A126" s="245"/>
      <c r="B126" s="27"/>
      <c r="C126" s="243" t="s">
        <v>15</v>
      </c>
      <c r="D126" s="242"/>
      <c r="E126" s="242"/>
      <c r="F126" s="242"/>
      <c r="G126" s="242"/>
      <c r="H126" s="242"/>
      <c r="I126" s="242"/>
      <c r="J126" s="242"/>
      <c r="K126" s="242"/>
      <c r="L126" s="39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</row>
    <row r="127" spans="1:65" s="2" customFormat="1" ht="16.5" customHeight="1">
      <c r="A127" s="245"/>
      <c r="B127" s="27"/>
      <c r="C127" s="242"/>
      <c r="D127" s="242"/>
      <c r="E127" s="302" t="str">
        <f>E7</f>
        <v>Park Dunajská - Bratislava ( rev. 1 )</v>
      </c>
      <c r="F127" s="303"/>
      <c r="G127" s="303"/>
      <c r="H127" s="303"/>
      <c r="I127" s="242"/>
      <c r="J127" s="242"/>
      <c r="K127" s="242"/>
      <c r="L127" s="39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</row>
    <row r="128" spans="1:65" s="1" customFormat="1" ht="12" customHeight="1">
      <c r="B128" s="18"/>
      <c r="C128" s="243" t="s">
        <v>139</v>
      </c>
      <c r="D128" s="19"/>
      <c r="E128" s="19"/>
      <c r="F128" s="19"/>
      <c r="G128" s="19"/>
      <c r="H128" s="19"/>
      <c r="I128" s="19"/>
      <c r="J128" s="19"/>
      <c r="K128" s="19"/>
      <c r="L128" s="17"/>
    </row>
    <row r="129" spans="1:65" s="2" customFormat="1" ht="16.5" customHeight="1">
      <c r="A129" s="245"/>
      <c r="B129" s="27"/>
      <c r="C129" s="242"/>
      <c r="D129" s="242"/>
      <c r="E129" s="302" t="s">
        <v>140</v>
      </c>
      <c r="F129" s="301"/>
      <c r="G129" s="301"/>
      <c r="H129" s="301"/>
      <c r="I129" s="242"/>
      <c r="J129" s="242"/>
      <c r="K129" s="242"/>
      <c r="L129" s="39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</row>
    <row r="130" spans="1:65" s="2" customFormat="1" ht="12" customHeight="1">
      <c r="A130" s="245"/>
      <c r="B130" s="27"/>
      <c r="C130" s="243" t="s">
        <v>141</v>
      </c>
      <c r="D130" s="242"/>
      <c r="E130" s="242"/>
      <c r="F130" s="242"/>
      <c r="G130" s="242"/>
      <c r="H130" s="242"/>
      <c r="I130" s="242"/>
      <c r="J130" s="242"/>
      <c r="K130" s="242"/>
      <c r="L130" s="39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</row>
    <row r="131" spans="1:65" s="2" customFormat="1" ht="16.5" customHeight="1">
      <c r="A131" s="245"/>
      <c r="B131" s="27"/>
      <c r="C131" s="242"/>
      <c r="D131" s="242"/>
      <c r="E131" s="279" t="str">
        <f>E11</f>
        <v>SO-07 - Búracie práce a oprava oplotenia</v>
      </c>
      <c r="F131" s="301"/>
      <c r="G131" s="301"/>
      <c r="H131" s="301"/>
      <c r="I131" s="242"/>
      <c r="J131" s="242"/>
      <c r="K131" s="242"/>
      <c r="L131" s="39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</row>
    <row r="132" spans="1:65" s="2" customFormat="1" ht="6.95" customHeight="1">
      <c r="A132" s="245"/>
      <c r="B132" s="27"/>
      <c r="C132" s="242"/>
      <c r="D132" s="242"/>
      <c r="E132" s="242"/>
      <c r="F132" s="242"/>
      <c r="G132" s="242"/>
      <c r="H132" s="242"/>
      <c r="I132" s="242"/>
      <c r="J132" s="242"/>
      <c r="K132" s="242"/>
      <c r="L132" s="39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  <c r="AE132" s="245"/>
    </row>
    <row r="133" spans="1:65" s="2" customFormat="1" ht="12" customHeight="1">
      <c r="A133" s="245"/>
      <c r="B133" s="27"/>
      <c r="C133" s="243" t="s">
        <v>19</v>
      </c>
      <c r="D133" s="242"/>
      <c r="E133" s="242"/>
      <c r="F133" s="237" t="str">
        <f>F14</f>
        <v>k. ú. Staré Mesto, 8667/2</v>
      </c>
      <c r="G133" s="242"/>
      <c r="H133" s="242"/>
      <c r="I133" s="243" t="s">
        <v>21</v>
      </c>
      <c r="J133" s="235" t="str">
        <f>IF(J14="","",J14)</f>
        <v>8. 11. 2020</v>
      </c>
      <c r="K133" s="242"/>
      <c r="L133" s="39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</row>
    <row r="134" spans="1:65" s="2" customFormat="1" ht="6.95" customHeight="1">
      <c r="A134" s="245"/>
      <c r="B134" s="27"/>
      <c r="C134" s="242"/>
      <c r="D134" s="242"/>
      <c r="E134" s="242"/>
      <c r="F134" s="242"/>
      <c r="G134" s="242"/>
      <c r="H134" s="242"/>
      <c r="I134" s="242"/>
      <c r="J134" s="242"/>
      <c r="K134" s="242"/>
      <c r="L134" s="39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</row>
    <row r="135" spans="1:65" s="2" customFormat="1" ht="40.15" customHeight="1">
      <c r="A135" s="245"/>
      <c r="B135" s="27"/>
      <c r="C135" s="243" t="s">
        <v>23</v>
      </c>
      <c r="D135" s="242"/>
      <c r="E135" s="242"/>
      <c r="F135" s="237" t="str">
        <f>E17</f>
        <v>Hlavné mesto Slovenskej republiky Bratislava</v>
      </c>
      <c r="G135" s="242"/>
      <c r="H135" s="242"/>
      <c r="I135" s="243" t="s">
        <v>29</v>
      </c>
      <c r="J135" s="239" t="str">
        <f>E23</f>
        <v>Guldan Architects - Ing. Eugen Guldan, PhD.</v>
      </c>
      <c r="K135" s="242"/>
      <c r="L135" s="39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</row>
    <row r="136" spans="1:65" s="2" customFormat="1" ht="15.2" customHeight="1">
      <c r="A136" s="245"/>
      <c r="B136" s="27"/>
      <c r="C136" s="243" t="s">
        <v>27</v>
      </c>
      <c r="D136" s="242"/>
      <c r="E136" s="242"/>
      <c r="F136" s="237" t="str">
        <f>IF(E20="","",E20)</f>
        <v>Vyplň údaj</v>
      </c>
      <c r="G136" s="242"/>
      <c r="H136" s="242"/>
      <c r="I136" s="243" t="s">
        <v>32</v>
      </c>
      <c r="J136" s="239" t="str">
        <f>E26</f>
        <v>Ing. Hornok</v>
      </c>
      <c r="K136" s="242"/>
      <c r="L136" s="39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</row>
    <row r="137" spans="1:65" s="2" customFormat="1" ht="10.35" customHeight="1">
      <c r="A137" s="245"/>
      <c r="B137" s="27"/>
      <c r="C137" s="242"/>
      <c r="D137" s="242"/>
      <c r="E137" s="242"/>
      <c r="F137" s="242"/>
      <c r="G137" s="242"/>
      <c r="H137" s="242"/>
      <c r="I137" s="242"/>
      <c r="J137" s="242"/>
      <c r="K137" s="242"/>
      <c r="L137" s="39"/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</row>
    <row r="138" spans="1:65" s="11" customFormat="1" ht="29.25" customHeight="1">
      <c r="A138" s="163"/>
      <c r="B138" s="164"/>
      <c r="C138" s="165" t="s">
        <v>166</v>
      </c>
      <c r="D138" s="166" t="s">
        <v>62</v>
      </c>
      <c r="E138" s="166" t="s">
        <v>58</v>
      </c>
      <c r="F138" s="166" t="s">
        <v>59</v>
      </c>
      <c r="G138" s="166" t="s">
        <v>167</v>
      </c>
      <c r="H138" s="166" t="s">
        <v>168</v>
      </c>
      <c r="I138" s="166" t="s">
        <v>169</v>
      </c>
      <c r="J138" s="167" t="s">
        <v>146</v>
      </c>
      <c r="K138" s="168" t="s">
        <v>170</v>
      </c>
      <c r="L138" s="169"/>
      <c r="M138" s="60" t="s">
        <v>1</v>
      </c>
      <c r="N138" s="61" t="s">
        <v>41</v>
      </c>
      <c r="O138" s="61" t="s">
        <v>171</v>
      </c>
      <c r="P138" s="61" t="s">
        <v>172</v>
      </c>
      <c r="Q138" s="61" t="s">
        <v>173</v>
      </c>
      <c r="R138" s="61" t="s">
        <v>174</v>
      </c>
      <c r="S138" s="61" t="s">
        <v>175</v>
      </c>
      <c r="T138" s="62" t="s">
        <v>176</v>
      </c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</row>
    <row r="139" spans="1:65" s="2" customFormat="1" ht="22.9" customHeight="1">
      <c r="A139" s="245"/>
      <c r="B139" s="27"/>
      <c r="C139" s="67" t="s">
        <v>143</v>
      </c>
      <c r="D139" s="242"/>
      <c r="E139" s="242"/>
      <c r="F139" s="242"/>
      <c r="G139" s="242"/>
      <c r="H139" s="242"/>
      <c r="I139" s="242"/>
      <c r="J139" s="170">
        <f>BK139</f>
        <v>0</v>
      </c>
      <c r="K139" s="242"/>
      <c r="L139" s="28"/>
      <c r="M139" s="63"/>
      <c r="N139" s="171"/>
      <c r="O139" s="64"/>
      <c r="P139" s="172">
        <f>P140+P161+P170+P172</f>
        <v>0</v>
      </c>
      <c r="Q139" s="64"/>
      <c r="R139" s="172">
        <f>R140+R161+R170+R172</f>
        <v>1.36155</v>
      </c>
      <c r="S139" s="64"/>
      <c r="T139" s="173">
        <f>T140+T161+T170+T172</f>
        <v>73.600680000000011</v>
      </c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T139" s="14" t="s">
        <v>76</v>
      </c>
      <c r="AU139" s="14" t="s">
        <v>148</v>
      </c>
      <c r="BK139" s="174">
        <f>BK140+BK161+BK170+BK172</f>
        <v>0</v>
      </c>
    </row>
    <row r="140" spans="1:65" s="12" customFormat="1" ht="25.9" customHeight="1">
      <c r="B140" s="175"/>
      <c r="C140" s="176"/>
      <c r="D140" s="177" t="s">
        <v>76</v>
      </c>
      <c r="E140" s="178" t="s">
        <v>177</v>
      </c>
      <c r="F140" s="178" t="s">
        <v>178</v>
      </c>
      <c r="G140" s="176"/>
      <c r="H140" s="176"/>
      <c r="I140" s="179"/>
      <c r="J140" s="154">
        <f>BK140</f>
        <v>0</v>
      </c>
      <c r="K140" s="176"/>
      <c r="L140" s="180"/>
      <c r="M140" s="181"/>
      <c r="N140" s="182"/>
      <c r="O140" s="182"/>
      <c r="P140" s="183">
        <f>P141+P154+P156</f>
        <v>0</v>
      </c>
      <c r="Q140" s="182"/>
      <c r="R140" s="183">
        <f>R141+R154+R156</f>
        <v>1.3328</v>
      </c>
      <c r="S140" s="182"/>
      <c r="T140" s="184">
        <f>T141+T154+T156</f>
        <v>72.876820000000009</v>
      </c>
      <c r="AR140" s="185" t="s">
        <v>84</v>
      </c>
      <c r="AT140" s="186" t="s">
        <v>76</v>
      </c>
      <c r="AU140" s="186" t="s">
        <v>77</v>
      </c>
      <c r="AY140" s="185" t="s">
        <v>179</v>
      </c>
      <c r="BK140" s="187">
        <f>BK141+BK154+BK156</f>
        <v>0</v>
      </c>
    </row>
    <row r="141" spans="1:65" s="12" customFormat="1" ht="22.9" customHeight="1">
      <c r="B141" s="175"/>
      <c r="C141" s="176"/>
      <c r="D141" s="177" t="s">
        <v>76</v>
      </c>
      <c r="E141" s="188" t="s">
        <v>84</v>
      </c>
      <c r="F141" s="188" t="s">
        <v>180</v>
      </c>
      <c r="G141" s="176"/>
      <c r="H141" s="176"/>
      <c r="I141" s="179"/>
      <c r="J141" s="189">
        <f>BK141</f>
        <v>0</v>
      </c>
      <c r="K141" s="176"/>
      <c r="L141" s="180"/>
      <c r="M141" s="181"/>
      <c r="N141" s="182"/>
      <c r="O141" s="182"/>
      <c r="P141" s="183">
        <f>SUM(P142:P153)</f>
        <v>0</v>
      </c>
      <c r="Q141" s="182"/>
      <c r="R141" s="183">
        <f>SUM(R142:R153)</f>
        <v>0</v>
      </c>
      <c r="S141" s="182"/>
      <c r="T141" s="184">
        <f>SUM(T142:T153)</f>
        <v>59.698820000000005</v>
      </c>
      <c r="AR141" s="185" t="s">
        <v>84</v>
      </c>
      <c r="AT141" s="186" t="s">
        <v>76</v>
      </c>
      <c r="AU141" s="186" t="s">
        <v>84</v>
      </c>
      <c r="AY141" s="185" t="s">
        <v>179</v>
      </c>
      <c r="BK141" s="187">
        <f>SUM(BK142:BK153)</f>
        <v>0</v>
      </c>
    </row>
    <row r="142" spans="1:65" s="2" customFormat="1" ht="24.2" customHeight="1">
      <c r="A142" s="245"/>
      <c r="B142" s="27"/>
      <c r="C142" s="190" t="s">
        <v>247</v>
      </c>
      <c r="D142" s="190" t="s">
        <v>182</v>
      </c>
      <c r="E142" s="191" t="s">
        <v>745</v>
      </c>
      <c r="F142" s="192" t="s">
        <v>746</v>
      </c>
      <c r="G142" s="193" t="s">
        <v>257</v>
      </c>
      <c r="H142" s="194">
        <v>55.23</v>
      </c>
      <c r="I142" s="195"/>
      <c r="J142" s="196">
        <f t="shared" ref="J142:J153" si="5">ROUND(I142*H142,2)</f>
        <v>0</v>
      </c>
      <c r="K142" s="197"/>
      <c r="L142" s="28"/>
      <c r="M142" s="198" t="s">
        <v>1</v>
      </c>
      <c r="N142" s="199" t="s">
        <v>43</v>
      </c>
      <c r="O142" s="56"/>
      <c r="P142" s="200">
        <f t="shared" ref="P142:P153" si="6">O142*H142</f>
        <v>0</v>
      </c>
      <c r="Q142" s="200">
        <v>0</v>
      </c>
      <c r="R142" s="200">
        <f t="shared" ref="R142:R153" si="7">Q142*H142</f>
        <v>0</v>
      </c>
      <c r="S142" s="200">
        <v>0.13800000000000001</v>
      </c>
      <c r="T142" s="201">
        <f t="shared" ref="T142:T153" si="8">S142*H142</f>
        <v>7.62174</v>
      </c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R142" s="202" t="s">
        <v>186</v>
      </c>
      <c r="AT142" s="202" t="s">
        <v>182</v>
      </c>
      <c r="AU142" s="202" t="s">
        <v>90</v>
      </c>
      <c r="AY142" s="14" t="s">
        <v>179</v>
      </c>
      <c r="BE142" s="99">
        <f t="shared" ref="BE142:BE153" si="9">IF(N142="základná",J142,0)</f>
        <v>0</v>
      </c>
      <c r="BF142" s="99">
        <f t="shared" ref="BF142:BF153" si="10">IF(N142="znížená",J142,0)</f>
        <v>0</v>
      </c>
      <c r="BG142" s="99">
        <f t="shared" ref="BG142:BG153" si="11">IF(N142="zákl. prenesená",J142,0)</f>
        <v>0</v>
      </c>
      <c r="BH142" s="99">
        <f t="shared" ref="BH142:BH153" si="12">IF(N142="zníž. prenesená",J142,0)</f>
        <v>0</v>
      </c>
      <c r="BI142" s="99">
        <f t="shared" ref="BI142:BI153" si="13">IF(N142="nulová",J142,0)</f>
        <v>0</v>
      </c>
      <c r="BJ142" s="14" t="s">
        <v>90</v>
      </c>
      <c r="BK142" s="99">
        <f t="shared" ref="BK142:BK153" si="14">ROUND(I142*H142,2)</f>
        <v>0</v>
      </c>
      <c r="BL142" s="14" t="s">
        <v>186</v>
      </c>
      <c r="BM142" s="202" t="s">
        <v>747</v>
      </c>
    </row>
    <row r="143" spans="1:65" s="2" customFormat="1" ht="24.2" customHeight="1">
      <c r="A143" s="245"/>
      <c r="B143" s="27"/>
      <c r="C143" s="190" t="s">
        <v>254</v>
      </c>
      <c r="D143" s="190" t="s">
        <v>182</v>
      </c>
      <c r="E143" s="191" t="s">
        <v>748</v>
      </c>
      <c r="F143" s="192" t="s">
        <v>749</v>
      </c>
      <c r="G143" s="193" t="s">
        <v>257</v>
      </c>
      <c r="H143" s="194">
        <v>4.3499999999999996</v>
      </c>
      <c r="I143" s="195"/>
      <c r="J143" s="196">
        <f t="shared" si="5"/>
        <v>0</v>
      </c>
      <c r="K143" s="197"/>
      <c r="L143" s="28"/>
      <c r="M143" s="198" t="s">
        <v>1</v>
      </c>
      <c r="N143" s="199" t="s">
        <v>43</v>
      </c>
      <c r="O143" s="56"/>
      <c r="P143" s="200">
        <f t="shared" si="6"/>
        <v>0</v>
      </c>
      <c r="Q143" s="200">
        <v>0</v>
      </c>
      <c r="R143" s="200">
        <f t="shared" si="7"/>
        <v>0</v>
      </c>
      <c r="S143" s="200">
        <v>0.22500000000000001</v>
      </c>
      <c r="T143" s="201">
        <f t="shared" si="8"/>
        <v>0.9787499999999999</v>
      </c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R143" s="202" t="s">
        <v>186</v>
      </c>
      <c r="AT143" s="202" t="s">
        <v>182</v>
      </c>
      <c r="AU143" s="202" t="s">
        <v>90</v>
      </c>
      <c r="AY143" s="14" t="s">
        <v>179</v>
      </c>
      <c r="BE143" s="99">
        <f t="shared" si="9"/>
        <v>0</v>
      </c>
      <c r="BF143" s="99">
        <f t="shared" si="10"/>
        <v>0</v>
      </c>
      <c r="BG143" s="99">
        <f t="shared" si="11"/>
        <v>0</v>
      </c>
      <c r="BH143" s="99">
        <f t="shared" si="12"/>
        <v>0</v>
      </c>
      <c r="BI143" s="99">
        <f t="shared" si="13"/>
        <v>0</v>
      </c>
      <c r="BJ143" s="14" t="s">
        <v>90</v>
      </c>
      <c r="BK143" s="99">
        <f t="shared" si="14"/>
        <v>0</v>
      </c>
      <c r="BL143" s="14" t="s">
        <v>186</v>
      </c>
      <c r="BM143" s="202" t="s">
        <v>750</v>
      </c>
    </row>
    <row r="144" spans="1:65" s="2" customFormat="1" ht="24.2" customHeight="1">
      <c r="A144" s="245"/>
      <c r="B144" s="27"/>
      <c r="C144" s="190" t="s">
        <v>612</v>
      </c>
      <c r="D144" s="190" t="s">
        <v>182</v>
      </c>
      <c r="E144" s="191" t="s">
        <v>751</v>
      </c>
      <c r="F144" s="192" t="s">
        <v>752</v>
      </c>
      <c r="G144" s="193" t="s">
        <v>257</v>
      </c>
      <c r="H144" s="194">
        <v>106.51</v>
      </c>
      <c r="I144" s="195"/>
      <c r="J144" s="196">
        <f t="shared" si="5"/>
        <v>0</v>
      </c>
      <c r="K144" s="197"/>
      <c r="L144" s="28"/>
      <c r="M144" s="198" t="s">
        <v>1</v>
      </c>
      <c r="N144" s="199" t="s">
        <v>43</v>
      </c>
      <c r="O144" s="56"/>
      <c r="P144" s="200">
        <f t="shared" si="6"/>
        <v>0</v>
      </c>
      <c r="Q144" s="200">
        <v>0</v>
      </c>
      <c r="R144" s="200">
        <f t="shared" si="7"/>
        <v>0</v>
      </c>
      <c r="S144" s="200">
        <v>0.4</v>
      </c>
      <c r="T144" s="201">
        <f t="shared" si="8"/>
        <v>42.604000000000006</v>
      </c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R144" s="202" t="s">
        <v>186</v>
      </c>
      <c r="AT144" s="202" t="s">
        <v>182</v>
      </c>
      <c r="AU144" s="202" t="s">
        <v>90</v>
      </c>
      <c r="AY144" s="14" t="s">
        <v>179</v>
      </c>
      <c r="BE144" s="99">
        <f t="shared" si="9"/>
        <v>0</v>
      </c>
      <c r="BF144" s="99">
        <f t="shared" si="10"/>
        <v>0</v>
      </c>
      <c r="BG144" s="99">
        <f t="shared" si="11"/>
        <v>0</v>
      </c>
      <c r="BH144" s="99">
        <f t="shared" si="12"/>
        <v>0</v>
      </c>
      <c r="BI144" s="99">
        <f t="shared" si="13"/>
        <v>0</v>
      </c>
      <c r="BJ144" s="14" t="s">
        <v>90</v>
      </c>
      <c r="BK144" s="99">
        <f t="shared" si="14"/>
        <v>0</v>
      </c>
      <c r="BL144" s="14" t="s">
        <v>186</v>
      </c>
      <c r="BM144" s="202" t="s">
        <v>753</v>
      </c>
    </row>
    <row r="145" spans="1:65" s="2" customFormat="1" ht="24.2" customHeight="1">
      <c r="A145" s="245"/>
      <c r="B145" s="27"/>
      <c r="C145" s="190" t="s">
        <v>597</v>
      </c>
      <c r="D145" s="190" t="s">
        <v>182</v>
      </c>
      <c r="E145" s="191" t="s">
        <v>754</v>
      </c>
      <c r="F145" s="192" t="s">
        <v>755</v>
      </c>
      <c r="G145" s="193" t="s">
        <v>257</v>
      </c>
      <c r="H145" s="194">
        <v>46.93</v>
      </c>
      <c r="I145" s="195"/>
      <c r="J145" s="196">
        <f t="shared" si="5"/>
        <v>0</v>
      </c>
      <c r="K145" s="197"/>
      <c r="L145" s="28"/>
      <c r="M145" s="198" t="s">
        <v>1</v>
      </c>
      <c r="N145" s="199" t="s">
        <v>43</v>
      </c>
      <c r="O145" s="56"/>
      <c r="P145" s="200">
        <f t="shared" si="6"/>
        <v>0</v>
      </c>
      <c r="Q145" s="200">
        <v>0</v>
      </c>
      <c r="R145" s="200">
        <f t="shared" si="7"/>
        <v>0</v>
      </c>
      <c r="S145" s="200">
        <v>0.18099999999999999</v>
      </c>
      <c r="T145" s="201">
        <f t="shared" si="8"/>
        <v>8.4943299999999997</v>
      </c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R145" s="202" t="s">
        <v>186</v>
      </c>
      <c r="AT145" s="202" t="s">
        <v>182</v>
      </c>
      <c r="AU145" s="202" t="s">
        <v>90</v>
      </c>
      <c r="AY145" s="14" t="s">
        <v>179</v>
      </c>
      <c r="BE145" s="99">
        <f t="shared" si="9"/>
        <v>0</v>
      </c>
      <c r="BF145" s="99">
        <f t="shared" si="10"/>
        <v>0</v>
      </c>
      <c r="BG145" s="99">
        <f t="shared" si="11"/>
        <v>0</v>
      </c>
      <c r="BH145" s="99">
        <f t="shared" si="12"/>
        <v>0</v>
      </c>
      <c r="BI145" s="99">
        <f t="shared" si="13"/>
        <v>0</v>
      </c>
      <c r="BJ145" s="14" t="s">
        <v>90</v>
      </c>
      <c r="BK145" s="99">
        <f t="shared" si="14"/>
        <v>0</v>
      </c>
      <c r="BL145" s="14" t="s">
        <v>186</v>
      </c>
      <c r="BM145" s="202" t="s">
        <v>756</v>
      </c>
    </row>
    <row r="146" spans="1:65" s="2" customFormat="1" ht="24.2" customHeight="1">
      <c r="A146" s="245"/>
      <c r="B146" s="27"/>
      <c r="C146" s="190" t="s">
        <v>205</v>
      </c>
      <c r="D146" s="190" t="s">
        <v>182</v>
      </c>
      <c r="E146" s="191" t="s">
        <v>757</v>
      </c>
      <c r="F146" s="192" t="s">
        <v>758</v>
      </c>
      <c r="G146" s="193" t="s">
        <v>185</v>
      </c>
      <c r="H146" s="194">
        <v>7.65</v>
      </c>
      <c r="I146" s="195"/>
      <c r="J146" s="196">
        <f t="shared" si="5"/>
        <v>0</v>
      </c>
      <c r="K146" s="197"/>
      <c r="L146" s="28"/>
      <c r="M146" s="198" t="s">
        <v>1</v>
      </c>
      <c r="N146" s="199" t="s">
        <v>43</v>
      </c>
      <c r="O146" s="56"/>
      <c r="P146" s="200">
        <f t="shared" si="6"/>
        <v>0</v>
      </c>
      <c r="Q146" s="200">
        <v>0</v>
      </c>
      <c r="R146" s="200">
        <f t="shared" si="7"/>
        <v>0</v>
      </c>
      <c r="S146" s="200">
        <v>0</v>
      </c>
      <c r="T146" s="201">
        <f t="shared" si="8"/>
        <v>0</v>
      </c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R146" s="202" t="s">
        <v>186</v>
      </c>
      <c r="AT146" s="202" t="s">
        <v>182</v>
      </c>
      <c r="AU146" s="202" t="s">
        <v>90</v>
      </c>
      <c r="AY146" s="14" t="s">
        <v>179</v>
      </c>
      <c r="BE146" s="99">
        <f t="shared" si="9"/>
        <v>0</v>
      </c>
      <c r="BF146" s="99">
        <f t="shared" si="10"/>
        <v>0</v>
      </c>
      <c r="BG146" s="99">
        <f t="shared" si="11"/>
        <v>0</v>
      </c>
      <c r="BH146" s="99">
        <f t="shared" si="12"/>
        <v>0</v>
      </c>
      <c r="BI146" s="99">
        <f t="shared" si="13"/>
        <v>0</v>
      </c>
      <c r="BJ146" s="14" t="s">
        <v>90</v>
      </c>
      <c r="BK146" s="99">
        <f t="shared" si="14"/>
        <v>0</v>
      </c>
      <c r="BL146" s="14" t="s">
        <v>186</v>
      </c>
      <c r="BM146" s="202" t="s">
        <v>759</v>
      </c>
    </row>
    <row r="147" spans="1:65" s="2" customFormat="1" ht="14.45" customHeight="1">
      <c r="A147" s="245"/>
      <c r="B147" s="27"/>
      <c r="C147" s="190" t="s">
        <v>189</v>
      </c>
      <c r="D147" s="190" t="s">
        <v>182</v>
      </c>
      <c r="E147" s="191" t="s">
        <v>760</v>
      </c>
      <c r="F147" s="192" t="s">
        <v>761</v>
      </c>
      <c r="G147" s="193" t="s">
        <v>185</v>
      </c>
      <c r="H147" s="194">
        <v>48</v>
      </c>
      <c r="I147" s="195"/>
      <c r="J147" s="196">
        <f t="shared" si="5"/>
        <v>0</v>
      </c>
      <c r="K147" s="197"/>
      <c r="L147" s="28"/>
      <c r="M147" s="198" t="s">
        <v>1</v>
      </c>
      <c r="N147" s="199" t="s">
        <v>43</v>
      </c>
      <c r="O147" s="56"/>
      <c r="P147" s="200">
        <f t="shared" si="6"/>
        <v>0</v>
      </c>
      <c r="Q147" s="200">
        <v>0</v>
      </c>
      <c r="R147" s="200">
        <f t="shared" si="7"/>
        <v>0</v>
      </c>
      <c r="S147" s="200">
        <v>0</v>
      </c>
      <c r="T147" s="201">
        <f t="shared" si="8"/>
        <v>0</v>
      </c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R147" s="202" t="s">
        <v>186</v>
      </c>
      <c r="AT147" s="202" t="s">
        <v>182</v>
      </c>
      <c r="AU147" s="202" t="s">
        <v>90</v>
      </c>
      <c r="AY147" s="14" t="s">
        <v>179</v>
      </c>
      <c r="BE147" s="99">
        <f t="shared" si="9"/>
        <v>0</v>
      </c>
      <c r="BF147" s="99">
        <f t="shared" si="10"/>
        <v>0</v>
      </c>
      <c r="BG147" s="99">
        <f t="shared" si="11"/>
        <v>0</v>
      </c>
      <c r="BH147" s="99">
        <f t="shared" si="12"/>
        <v>0</v>
      </c>
      <c r="BI147" s="99">
        <f t="shared" si="13"/>
        <v>0</v>
      </c>
      <c r="BJ147" s="14" t="s">
        <v>90</v>
      </c>
      <c r="BK147" s="99">
        <f t="shared" si="14"/>
        <v>0</v>
      </c>
      <c r="BL147" s="14" t="s">
        <v>186</v>
      </c>
      <c r="BM147" s="202" t="s">
        <v>762</v>
      </c>
    </row>
    <row r="148" spans="1:65" s="2" customFormat="1" ht="24.2" customHeight="1">
      <c r="A148" s="245"/>
      <c r="B148" s="27"/>
      <c r="C148" s="190" t="s">
        <v>193</v>
      </c>
      <c r="D148" s="190" t="s">
        <v>182</v>
      </c>
      <c r="E148" s="191" t="s">
        <v>763</v>
      </c>
      <c r="F148" s="192" t="s">
        <v>764</v>
      </c>
      <c r="G148" s="193" t="s">
        <v>185</v>
      </c>
      <c r="H148" s="194">
        <v>48</v>
      </c>
      <c r="I148" s="195"/>
      <c r="J148" s="196">
        <f t="shared" si="5"/>
        <v>0</v>
      </c>
      <c r="K148" s="197"/>
      <c r="L148" s="28"/>
      <c r="M148" s="198" t="s">
        <v>1</v>
      </c>
      <c r="N148" s="199" t="s">
        <v>43</v>
      </c>
      <c r="O148" s="56"/>
      <c r="P148" s="200">
        <f t="shared" si="6"/>
        <v>0</v>
      </c>
      <c r="Q148" s="200">
        <v>0</v>
      </c>
      <c r="R148" s="200">
        <f t="shared" si="7"/>
        <v>0</v>
      </c>
      <c r="S148" s="200">
        <v>0</v>
      </c>
      <c r="T148" s="201">
        <f t="shared" si="8"/>
        <v>0</v>
      </c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R148" s="202" t="s">
        <v>186</v>
      </c>
      <c r="AT148" s="202" t="s">
        <v>182</v>
      </c>
      <c r="AU148" s="202" t="s">
        <v>90</v>
      </c>
      <c r="AY148" s="14" t="s">
        <v>179</v>
      </c>
      <c r="BE148" s="99">
        <f t="shared" si="9"/>
        <v>0</v>
      </c>
      <c r="BF148" s="99">
        <f t="shared" si="10"/>
        <v>0</v>
      </c>
      <c r="BG148" s="99">
        <f t="shared" si="11"/>
        <v>0</v>
      </c>
      <c r="BH148" s="99">
        <f t="shared" si="12"/>
        <v>0</v>
      </c>
      <c r="BI148" s="99">
        <f t="shared" si="13"/>
        <v>0</v>
      </c>
      <c r="BJ148" s="14" t="s">
        <v>90</v>
      </c>
      <c r="BK148" s="99">
        <f t="shared" si="14"/>
        <v>0</v>
      </c>
      <c r="BL148" s="14" t="s">
        <v>186</v>
      </c>
      <c r="BM148" s="202" t="s">
        <v>765</v>
      </c>
    </row>
    <row r="149" spans="1:65" s="2" customFormat="1" ht="24.2" customHeight="1">
      <c r="A149" s="245"/>
      <c r="B149" s="27"/>
      <c r="C149" s="190" t="s">
        <v>640</v>
      </c>
      <c r="D149" s="190" t="s">
        <v>182</v>
      </c>
      <c r="E149" s="191" t="s">
        <v>766</v>
      </c>
      <c r="F149" s="192" t="s">
        <v>767</v>
      </c>
      <c r="G149" s="193" t="s">
        <v>185</v>
      </c>
      <c r="H149" s="194">
        <v>48</v>
      </c>
      <c r="I149" s="195"/>
      <c r="J149" s="196">
        <f t="shared" si="5"/>
        <v>0</v>
      </c>
      <c r="K149" s="197"/>
      <c r="L149" s="28"/>
      <c r="M149" s="198" t="s">
        <v>1</v>
      </c>
      <c r="N149" s="199" t="s">
        <v>43</v>
      </c>
      <c r="O149" s="56"/>
      <c r="P149" s="200">
        <f t="shared" si="6"/>
        <v>0</v>
      </c>
      <c r="Q149" s="200">
        <v>0</v>
      </c>
      <c r="R149" s="200">
        <f t="shared" si="7"/>
        <v>0</v>
      </c>
      <c r="S149" s="200">
        <v>0</v>
      </c>
      <c r="T149" s="201">
        <f t="shared" si="8"/>
        <v>0</v>
      </c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R149" s="202" t="s">
        <v>186</v>
      </c>
      <c r="AT149" s="202" t="s">
        <v>182</v>
      </c>
      <c r="AU149" s="202" t="s">
        <v>90</v>
      </c>
      <c r="AY149" s="14" t="s">
        <v>179</v>
      </c>
      <c r="BE149" s="99">
        <f t="shared" si="9"/>
        <v>0</v>
      </c>
      <c r="BF149" s="99">
        <f t="shared" si="10"/>
        <v>0</v>
      </c>
      <c r="BG149" s="99">
        <f t="shared" si="11"/>
        <v>0</v>
      </c>
      <c r="BH149" s="99">
        <f t="shared" si="12"/>
        <v>0</v>
      </c>
      <c r="BI149" s="99">
        <f t="shared" si="13"/>
        <v>0</v>
      </c>
      <c r="BJ149" s="14" t="s">
        <v>90</v>
      </c>
      <c r="BK149" s="99">
        <f t="shared" si="14"/>
        <v>0</v>
      </c>
      <c r="BL149" s="14" t="s">
        <v>186</v>
      </c>
      <c r="BM149" s="202" t="s">
        <v>768</v>
      </c>
    </row>
    <row r="150" spans="1:65" s="2" customFormat="1" ht="24.2" customHeight="1">
      <c r="A150" s="245"/>
      <c r="B150" s="27"/>
      <c r="C150" s="190" t="s">
        <v>347</v>
      </c>
      <c r="D150" s="190" t="s">
        <v>182</v>
      </c>
      <c r="E150" s="191" t="s">
        <v>769</v>
      </c>
      <c r="F150" s="192" t="s">
        <v>770</v>
      </c>
      <c r="G150" s="193" t="s">
        <v>185</v>
      </c>
      <c r="H150" s="194">
        <v>48</v>
      </c>
      <c r="I150" s="195"/>
      <c r="J150" s="196">
        <f t="shared" si="5"/>
        <v>0</v>
      </c>
      <c r="K150" s="197"/>
      <c r="L150" s="28"/>
      <c r="M150" s="198" t="s">
        <v>1</v>
      </c>
      <c r="N150" s="199" t="s">
        <v>43</v>
      </c>
      <c r="O150" s="56"/>
      <c r="P150" s="200">
        <f t="shared" si="6"/>
        <v>0</v>
      </c>
      <c r="Q150" s="200">
        <v>0</v>
      </c>
      <c r="R150" s="200">
        <f t="shared" si="7"/>
        <v>0</v>
      </c>
      <c r="S150" s="200">
        <v>0</v>
      </c>
      <c r="T150" s="201">
        <f t="shared" si="8"/>
        <v>0</v>
      </c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R150" s="202" t="s">
        <v>186</v>
      </c>
      <c r="AT150" s="202" t="s">
        <v>182</v>
      </c>
      <c r="AU150" s="202" t="s">
        <v>90</v>
      </c>
      <c r="AY150" s="14" t="s">
        <v>179</v>
      </c>
      <c r="BE150" s="99">
        <f t="shared" si="9"/>
        <v>0</v>
      </c>
      <c r="BF150" s="99">
        <f t="shared" si="10"/>
        <v>0</v>
      </c>
      <c r="BG150" s="99">
        <f t="shared" si="11"/>
        <v>0</v>
      </c>
      <c r="BH150" s="99">
        <f t="shared" si="12"/>
        <v>0</v>
      </c>
      <c r="BI150" s="99">
        <f t="shared" si="13"/>
        <v>0</v>
      </c>
      <c r="BJ150" s="14" t="s">
        <v>90</v>
      </c>
      <c r="BK150" s="99">
        <f t="shared" si="14"/>
        <v>0</v>
      </c>
      <c r="BL150" s="14" t="s">
        <v>186</v>
      </c>
      <c r="BM150" s="202" t="s">
        <v>771</v>
      </c>
    </row>
    <row r="151" spans="1:65" s="2" customFormat="1" ht="37.9" customHeight="1">
      <c r="A151" s="245"/>
      <c r="B151" s="27"/>
      <c r="C151" s="190" t="s">
        <v>353</v>
      </c>
      <c r="D151" s="190" t="s">
        <v>182</v>
      </c>
      <c r="E151" s="191" t="s">
        <v>772</v>
      </c>
      <c r="F151" s="192" t="s">
        <v>773</v>
      </c>
      <c r="G151" s="193" t="s">
        <v>185</v>
      </c>
      <c r="H151" s="194">
        <v>480</v>
      </c>
      <c r="I151" s="195"/>
      <c r="J151" s="196">
        <f t="shared" si="5"/>
        <v>0</v>
      </c>
      <c r="K151" s="197"/>
      <c r="L151" s="28"/>
      <c r="M151" s="198" t="s">
        <v>1</v>
      </c>
      <c r="N151" s="199" t="s">
        <v>43</v>
      </c>
      <c r="O151" s="56"/>
      <c r="P151" s="200">
        <f t="shared" si="6"/>
        <v>0</v>
      </c>
      <c r="Q151" s="200">
        <v>0</v>
      </c>
      <c r="R151" s="200">
        <f t="shared" si="7"/>
        <v>0</v>
      </c>
      <c r="S151" s="200">
        <v>0</v>
      </c>
      <c r="T151" s="201">
        <f t="shared" si="8"/>
        <v>0</v>
      </c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R151" s="202" t="s">
        <v>186</v>
      </c>
      <c r="AT151" s="202" t="s">
        <v>182</v>
      </c>
      <c r="AU151" s="202" t="s">
        <v>90</v>
      </c>
      <c r="AY151" s="14" t="s">
        <v>179</v>
      </c>
      <c r="BE151" s="99">
        <f t="shared" si="9"/>
        <v>0</v>
      </c>
      <c r="BF151" s="99">
        <f t="shared" si="10"/>
        <v>0</v>
      </c>
      <c r="BG151" s="99">
        <f t="shared" si="11"/>
        <v>0</v>
      </c>
      <c r="BH151" s="99">
        <f t="shared" si="12"/>
        <v>0</v>
      </c>
      <c r="BI151" s="99">
        <f t="shared" si="13"/>
        <v>0</v>
      </c>
      <c r="BJ151" s="14" t="s">
        <v>90</v>
      </c>
      <c r="BK151" s="99">
        <f t="shared" si="14"/>
        <v>0</v>
      </c>
      <c r="BL151" s="14" t="s">
        <v>186</v>
      </c>
      <c r="BM151" s="202" t="s">
        <v>774</v>
      </c>
    </row>
    <row r="152" spans="1:65" s="2" customFormat="1" ht="14.45" customHeight="1">
      <c r="A152" s="245"/>
      <c r="B152" s="27"/>
      <c r="C152" s="190" t="s">
        <v>357</v>
      </c>
      <c r="D152" s="190" t="s">
        <v>182</v>
      </c>
      <c r="E152" s="191" t="s">
        <v>775</v>
      </c>
      <c r="F152" s="192" t="s">
        <v>776</v>
      </c>
      <c r="G152" s="193" t="s">
        <v>185</v>
      </c>
      <c r="H152" s="194">
        <v>48</v>
      </c>
      <c r="I152" s="195"/>
      <c r="J152" s="196">
        <f t="shared" si="5"/>
        <v>0</v>
      </c>
      <c r="K152" s="197"/>
      <c r="L152" s="28"/>
      <c r="M152" s="198" t="s">
        <v>1</v>
      </c>
      <c r="N152" s="199" t="s">
        <v>43</v>
      </c>
      <c r="O152" s="56"/>
      <c r="P152" s="200">
        <f t="shared" si="6"/>
        <v>0</v>
      </c>
      <c r="Q152" s="200">
        <v>0</v>
      </c>
      <c r="R152" s="200">
        <f t="shared" si="7"/>
        <v>0</v>
      </c>
      <c r="S152" s="200">
        <v>0</v>
      </c>
      <c r="T152" s="201">
        <f t="shared" si="8"/>
        <v>0</v>
      </c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R152" s="202" t="s">
        <v>186</v>
      </c>
      <c r="AT152" s="202" t="s">
        <v>182</v>
      </c>
      <c r="AU152" s="202" t="s">
        <v>90</v>
      </c>
      <c r="AY152" s="14" t="s">
        <v>179</v>
      </c>
      <c r="BE152" s="99">
        <f t="shared" si="9"/>
        <v>0</v>
      </c>
      <c r="BF152" s="99">
        <f t="shared" si="10"/>
        <v>0</v>
      </c>
      <c r="BG152" s="99">
        <f t="shared" si="11"/>
        <v>0</v>
      </c>
      <c r="BH152" s="99">
        <f t="shared" si="12"/>
        <v>0</v>
      </c>
      <c r="BI152" s="99">
        <f t="shared" si="13"/>
        <v>0</v>
      </c>
      <c r="BJ152" s="14" t="s">
        <v>90</v>
      </c>
      <c r="BK152" s="99">
        <f t="shared" si="14"/>
        <v>0</v>
      </c>
      <c r="BL152" s="14" t="s">
        <v>186</v>
      </c>
      <c r="BM152" s="202" t="s">
        <v>777</v>
      </c>
    </row>
    <row r="153" spans="1:65" s="2" customFormat="1" ht="24.2" customHeight="1">
      <c r="A153" s="245"/>
      <c r="B153" s="27"/>
      <c r="C153" s="190" t="s">
        <v>362</v>
      </c>
      <c r="D153" s="190" t="s">
        <v>182</v>
      </c>
      <c r="E153" s="191" t="s">
        <v>778</v>
      </c>
      <c r="F153" s="192" t="s">
        <v>779</v>
      </c>
      <c r="G153" s="193" t="s">
        <v>250</v>
      </c>
      <c r="H153" s="194">
        <v>76.8</v>
      </c>
      <c r="I153" s="195"/>
      <c r="J153" s="196">
        <f t="shared" si="5"/>
        <v>0</v>
      </c>
      <c r="K153" s="197"/>
      <c r="L153" s="28"/>
      <c r="M153" s="198" t="s">
        <v>1</v>
      </c>
      <c r="N153" s="199" t="s">
        <v>43</v>
      </c>
      <c r="O153" s="56"/>
      <c r="P153" s="200">
        <f t="shared" si="6"/>
        <v>0</v>
      </c>
      <c r="Q153" s="200">
        <v>0</v>
      </c>
      <c r="R153" s="200">
        <f t="shared" si="7"/>
        <v>0</v>
      </c>
      <c r="S153" s="200">
        <v>0</v>
      </c>
      <c r="T153" s="201">
        <f t="shared" si="8"/>
        <v>0</v>
      </c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R153" s="202" t="s">
        <v>186</v>
      </c>
      <c r="AT153" s="202" t="s">
        <v>182</v>
      </c>
      <c r="AU153" s="202" t="s">
        <v>90</v>
      </c>
      <c r="AY153" s="14" t="s">
        <v>179</v>
      </c>
      <c r="BE153" s="99">
        <f t="shared" si="9"/>
        <v>0</v>
      </c>
      <c r="BF153" s="99">
        <f t="shared" si="10"/>
        <v>0</v>
      </c>
      <c r="BG153" s="99">
        <f t="shared" si="11"/>
        <v>0</v>
      </c>
      <c r="BH153" s="99">
        <f t="shared" si="12"/>
        <v>0</v>
      </c>
      <c r="BI153" s="99">
        <f t="shared" si="13"/>
        <v>0</v>
      </c>
      <c r="BJ153" s="14" t="s">
        <v>90</v>
      </c>
      <c r="BK153" s="99">
        <f t="shared" si="14"/>
        <v>0</v>
      </c>
      <c r="BL153" s="14" t="s">
        <v>186</v>
      </c>
      <c r="BM153" s="202" t="s">
        <v>780</v>
      </c>
    </row>
    <row r="154" spans="1:65" s="12" customFormat="1" ht="22.9" customHeight="1">
      <c r="B154" s="175"/>
      <c r="C154" s="176"/>
      <c r="D154" s="177" t="s">
        <v>76</v>
      </c>
      <c r="E154" s="188" t="s">
        <v>584</v>
      </c>
      <c r="F154" s="188" t="s">
        <v>781</v>
      </c>
      <c r="G154" s="176"/>
      <c r="H154" s="176"/>
      <c r="I154" s="179"/>
      <c r="J154" s="189">
        <f>BK154</f>
        <v>0</v>
      </c>
      <c r="K154" s="176"/>
      <c r="L154" s="180"/>
      <c r="M154" s="181"/>
      <c r="N154" s="182"/>
      <c r="O154" s="182"/>
      <c r="P154" s="183">
        <f>P155</f>
        <v>0</v>
      </c>
      <c r="Q154" s="182"/>
      <c r="R154" s="183">
        <f>R155</f>
        <v>1.3328</v>
      </c>
      <c r="S154" s="182"/>
      <c r="T154" s="184">
        <f>T155</f>
        <v>0</v>
      </c>
      <c r="AR154" s="185" t="s">
        <v>84</v>
      </c>
      <c r="AT154" s="186" t="s">
        <v>76</v>
      </c>
      <c r="AU154" s="186" t="s">
        <v>84</v>
      </c>
      <c r="AY154" s="185" t="s">
        <v>179</v>
      </c>
      <c r="BK154" s="187">
        <f>BK155</f>
        <v>0</v>
      </c>
    </row>
    <row r="155" spans="1:65" s="2" customFormat="1" ht="24.2" customHeight="1">
      <c r="A155" s="245"/>
      <c r="B155" s="27"/>
      <c r="C155" s="190" t="s">
        <v>207</v>
      </c>
      <c r="D155" s="190" t="s">
        <v>182</v>
      </c>
      <c r="E155" s="191" t="s">
        <v>782</v>
      </c>
      <c r="F155" s="192" t="s">
        <v>783</v>
      </c>
      <c r="G155" s="193" t="s">
        <v>678</v>
      </c>
      <c r="H155" s="194">
        <v>83.3</v>
      </c>
      <c r="I155" s="195"/>
      <c r="J155" s="196">
        <f>ROUND(I155*H155,2)</f>
        <v>0</v>
      </c>
      <c r="K155" s="197"/>
      <c r="L155" s="28"/>
      <c r="M155" s="198" t="s">
        <v>1</v>
      </c>
      <c r="N155" s="199" t="s">
        <v>43</v>
      </c>
      <c r="O155" s="56"/>
      <c r="P155" s="200">
        <f>O155*H155</f>
        <v>0</v>
      </c>
      <c r="Q155" s="200">
        <v>1.6E-2</v>
      </c>
      <c r="R155" s="200">
        <f>Q155*H155</f>
        <v>1.3328</v>
      </c>
      <c r="S155" s="200">
        <v>0</v>
      </c>
      <c r="T155" s="201">
        <f>S155*H155</f>
        <v>0</v>
      </c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R155" s="202" t="s">
        <v>186</v>
      </c>
      <c r="AT155" s="202" t="s">
        <v>182</v>
      </c>
      <c r="AU155" s="202" t="s">
        <v>90</v>
      </c>
      <c r="AY155" s="14" t="s">
        <v>179</v>
      </c>
      <c r="BE155" s="99">
        <f>IF(N155="základná",J155,0)</f>
        <v>0</v>
      </c>
      <c r="BF155" s="99">
        <f>IF(N155="znížená",J155,0)</f>
        <v>0</v>
      </c>
      <c r="BG155" s="99">
        <f>IF(N155="zákl. prenesená",J155,0)</f>
        <v>0</v>
      </c>
      <c r="BH155" s="99">
        <f>IF(N155="zníž. prenesená",J155,0)</f>
        <v>0</v>
      </c>
      <c r="BI155" s="99">
        <f>IF(N155="nulová",J155,0)</f>
        <v>0</v>
      </c>
      <c r="BJ155" s="14" t="s">
        <v>90</v>
      </c>
      <c r="BK155" s="99">
        <f>ROUND(I155*H155,2)</f>
        <v>0</v>
      </c>
      <c r="BL155" s="14" t="s">
        <v>186</v>
      </c>
      <c r="BM155" s="202" t="s">
        <v>784</v>
      </c>
    </row>
    <row r="156" spans="1:65" s="12" customFormat="1" ht="22.9" customHeight="1">
      <c r="B156" s="175"/>
      <c r="C156" s="176"/>
      <c r="D156" s="177" t="s">
        <v>76</v>
      </c>
      <c r="E156" s="188" t="s">
        <v>207</v>
      </c>
      <c r="F156" s="188" t="s">
        <v>326</v>
      </c>
      <c r="G156" s="176"/>
      <c r="H156" s="176"/>
      <c r="I156" s="179"/>
      <c r="J156" s="189">
        <f>BK156</f>
        <v>0</v>
      </c>
      <c r="K156" s="176"/>
      <c r="L156" s="180"/>
      <c r="M156" s="181"/>
      <c r="N156" s="182"/>
      <c r="O156" s="182"/>
      <c r="P156" s="183">
        <f>SUM(P157:P160)</f>
        <v>0</v>
      </c>
      <c r="Q156" s="182"/>
      <c r="R156" s="183">
        <f>SUM(R157:R160)</f>
        <v>0</v>
      </c>
      <c r="S156" s="182"/>
      <c r="T156" s="184">
        <f>SUM(T157:T160)</f>
        <v>13.178000000000001</v>
      </c>
      <c r="AR156" s="185" t="s">
        <v>84</v>
      </c>
      <c r="AT156" s="186" t="s">
        <v>76</v>
      </c>
      <c r="AU156" s="186" t="s">
        <v>84</v>
      </c>
      <c r="AY156" s="185" t="s">
        <v>179</v>
      </c>
      <c r="BK156" s="187">
        <f>SUM(BK157:BK160)</f>
        <v>0</v>
      </c>
    </row>
    <row r="157" spans="1:65" s="2" customFormat="1" ht="24.2" customHeight="1">
      <c r="A157" s="245"/>
      <c r="B157" s="27"/>
      <c r="C157" s="190" t="s">
        <v>186</v>
      </c>
      <c r="D157" s="190" t="s">
        <v>182</v>
      </c>
      <c r="E157" s="191" t="s">
        <v>785</v>
      </c>
      <c r="F157" s="192" t="s">
        <v>786</v>
      </c>
      <c r="G157" s="193" t="s">
        <v>185</v>
      </c>
      <c r="H157" s="194">
        <v>5.99</v>
      </c>
      <c r="I157" s="195"/>
      <c r="J157" s="196">
        <f>ROUND(I157*H157,2)</f>
        <v>0</v>
      </c>
      <c r="K157" s="197"/>
      <c r="L157" s="28"/>
      <c r="M157" s="198" t="s">
        <v>1</v>
      </c>
      <c r="N157" s="199" t="s">
        <v>43</v>
      </c>
      <c r="O157" s="56"/>
      <c r="P157" s="200">
        <f>O157*H157</f>
        <v>0</v>
      </c>
      <c r="Q157" s="200">
        <v>0</v>
      </c>
      <c r="R157" s="200">
        <f>Q157*H157</f>
        <v>0</v>
      </c>
      <c r="S157" s="200">
        <v>2.2000000000000002</v>
      </c>
      <c r="T157" s="201">
        <f>S157*H157</f>
        <v>13.178000000000001</v>
      </c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R157" s="202" t="s">
        <v>186</v>
      </c>
      <c r="AT157" s="202" t="s">
        <v>182</v>
      </c>
      <c r="AU157" s="202" t="s">
        <v>90</v>
      </c>
      <c r="AY157" s="14" t="s">
        <v>179</v>
      </c>
      <c r="BE157" s="99">
        <f>IF(N157="základná",J157,0)</f>
        <v>0</v>
      </c>
      <c r="BF157" s="99">
        <f>IF(N157="znížená",J157,0)</f>
        <v>0</v>
      </c>
      <c r="BG157" s="99">
        <f>IF(N157="zákl. prenesená",J157,0)</f>
        <v>0</v>
      </c>
      <c r="BH157" s="99">
        <f>IF(N157="zníž. prenesená",J157,0)</f>
        <v>0</v>
      </c>
      <c r="BI157" s="99">
        <f>IF(N157="nulová",J157,0)</f>
        <v>0</v>
      </c>
      <c r="BJ157" s="14" t="s">
        <v>90</v>
      </c>
      <c r="BK157" s="99">
        <f>ROUND(I157*H157,2)</f>
        <v>0</v>
      </c>
      <c r="BL157" s="14" t="s">
        <v>186</v>
      </c>
      <c r="BM157" s="202" t="s">
        <v>787</v>
      </c>
    </row>
    <row r="158" spans="1:65" s="2" customFormat="1" ht="14.45" customHeight="1">
      <c r="A158" s="245"/>
      <c r="B158" s="27"/>
      <c r="C158" s="190" t="s">
        <v>584</v>
      </c>
      <c r="D158" s="190" t="s">
        <v>182</v>
      </c>
      <c r="E158" s="191" t="s">
        <v>788</v>
      </c>
      <c r="F158" s="192" t="s">
        <v>789</v>
      </c>
      <c r="G158" s="193" t="s">
        <v>250</v>
      </c>
      <c r="H158" s="194">
        <v>73.600999999999999</v>
      </c>
      <c r="I158" s="195"/>
      <c r="J158" s="196">
        <f>ROUND(I158*H158,2)</f>
        <v>0</v>
      </c>
      <c r="K158" s="197"/>
      <c r="L158" s="28"/>
      <c r="M158" s="198" t="s">
        <v>1</v>
      </c>
      <c r="N158" s="199" t="s">
        <v>43</v>
      </c>
      <c r="O158" s="56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R158" s="202" t="s">
        <v>186</v>
      </c>
      <c r="AT158" s="202" t="s">
        <v>182</v>
      </c>
      <c r="AU158" s="202" t="s">
        <v>90</v>
      </c>
      <c r="AY158" s="14" t="s">
        <v>179</v>
      </c>
      <c r="BE158" s="99">
        <f>IF(N158="základná",J158,0)</f>
        <v>0</v>
      </c>
      <c r="BF158" s="99">
        <f>IF(N158="znížená",J158,0)</f>
        <v>0</v>
      </c>
      <c r="BG158" s="99">
        <f>IF(N158="zákl. prenesená",J158,0)</f>
        <v>0</v>
      </c>
      <c r="BH158" s="99">
        <f>IF(N158="zníž. prenesená",J158,0)</f>
        <v>0</v>
      </c>
      <c r="BI158" s="99">
        <f>IF(N158="nulová",J158,0)</f>
        <v>0</v>
      </c>
      <c r="BJ158" s="14" t="s">
        <v>90</v>
      </c>
      <c r="BK158" s="99">
        <f>ROUND(I158*H158,2)</f>
        <v>0</v>
      </c>
      <c r="BL158" s="14" t="s">
        <v>186</v>
      </c>
      <c r="BM158" s="202" t="s">
        <v>790</v>
      </c>
    </row>
    <row r="159" spans="1:65" s="2" customFormat="1" ht="24.2" customHeight="1">
      <c r="A159" s="245"/>
      <c r="B159" s="27"/>
      <c r="C159" s="190" t="s">
        <v>215</v>
      </c>
      <c r="D159" s="190" t="s">
        <v>182</v>
      </c>
      <c r="E159" s="191" t="s">
        <v>791</v>
      </c>
      <c r="F159" s="192" t="s">
        <v>792</v>
      </c>
      <c r="G159" s="193" t="s">
        <v>250</v>
      </c>
      <c r="H159" s="194">
        <v>1472.02</v>
      </c>
      <c r="I159" s="195"/>
      <c r="J159" s="196">
        <f>ROUND(I159*H159,2)</f>
        <v>0</v>
      </c>
      <c r="K159" s="197"/>
      <c r="L159" s="28"/>
      <c r="M159" s="198" t="s">
        <v>1</v>
      </c>
      <c r="N159" s="199" t="s">
        <v>43</v>
      </c>
      <c r="O159" s="56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R159" s="202" t="s">
        <v>186</v>
      </c>
      <c r="AT159" s="202" t="s">
        <v>182</v>
      </c>
      <c r="AU159" s="202" t="s">
        <v>90</v>
      </c>
      <c r="AY159" s="14" t="s">
        <v>179</v>
      </c>
      <c r="BE159" s="99">
        <f>IF(N159="základná",J159,0)</f>
        <v>0</v>
      </c>
      <c r="BF159" s="99">
        <f>IF(N159="znížená",J159,0)</f>
        <v>0</v>
      </c>
      <c r="BG159" s="99">
        <f>IF(N159="zákl. prenesená",J159,0)</f>
        <v>0</v>
      </c>
      <c r="BH159" s="99">
        <f>IF(N159="zníž. prenesená",J159,0)</f>
        <v>0</v>
      </c>
      <c r="BI159" s="99">
        <f>IF(N159="nulová",J159,0)</f>
        <v>0</v>
      </c>
      <c r="BJ159" s="14" t="s">
        <v>90</v>
      </c>
      <c r="BK159" s="99">
        <f>ROUND(I159*H159,2)</f>
        <v>0</v>
      </c>
      <c r="BL159" s="14" t="s">
        <v>186</v>
      </c>
      <c r="BM159" s="202" t="s">
        <v>793</v>
      </c>
    </row>
    <row r="160" spans="1:65" s="2" customFormat="1" ht="24.2" customHeight="1">
      <c r="A160" s="245"/>
      <c r="B160" s="27"/>
      <c r="C160" s="190" t="s">
        <v>211</v>
      </c>
      <c r="D160" s="190" t="s">
        <v>182</v>
      </c>
      <c r="E160" s="191" t="s">
        <v>794</v>
      </c>
      <c r="F160" s="192" t="s">
        <v>795</v>
      </c>
      <c r="G160" s="193" t="s">
        <v>250</v>
      </c>
      <c r="H160" s="194">
        <v>73.600999999999999</v>
      </c>
      <c r="I160" s="195"/>
      <c r="J160" s="196">
        <f>ROUND(I160*H160,2)</f>
        <v>0</v>
      </c>
      <c r="K160" s="197"/>
      <c r="L160" s="28"/>
      <c r="M160" s="198" t="s">
        <v>1</v>
      </c>
      <c r="N160" s="199" t="s">
        <v>43</v>
      </c>
      <c r="O160" s="56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R160" s="202" t="s">
        <v>186</v>
      </c>
      <c r="AT160" s="202" t="s">
        <v>182</v>
      </c>
      <c r="AU160" s="202" t="s">
        <v>90</v>
      </c>
      <c r="AY160" s="14" t="s">
        <v>179</v>
      </c>
      <c r="BE160" s="99">
        <f>IF(N160="základná",J160,0)</f>
        <v>0</v>
      </c>
      <c r="BF160" s="99">
        <f>IF(N160="znížená",J160,0)</f>
        <v>0</v>
      </c>
      <c r="BG160" s="99">
        <f>IF(N160="zákl. prenesená",J160,0)</f>
        <v>0</v>
      </c>
      <c r="BH160" s="99">
        <f>IF(N160="zníž. prenesená",J160,0)</f>
        <v>0</v>
      </c>
      <c r="BI160" s="99">
        <f>IF(N160="nulová",J160,0)</f>
        <v>0</v>
      </c>
      <c r="BJ160" s="14" t="s">
        <v>90</v>
      </c>
      <c r="BK160" s="99">
        <f>ROUND(I160*H160,2)</f>
        <v>0</v>
      </c>
      <c r="BL160" s="14" t="s">
        <v>186</v>
      </c>
      <c r="BM160" s="202" t="s">
        <v>796</v>
      </c>
    </row>
    <row r="161" spans="1:65" s="12" customFormat="1" ht="25.9" customHeight="1">
      <c r="B161" s="175"/>
      <c r="C161" s="176"/>
      <c r="D161" s="177" t="s">
        <v>76</v>
      </c>
      <c r="E161" s="178" t="s">
        <v>197</v>
      </c>
      <c r="F161" s="178" t="s">
        <v>198</v>
      </c>
      <c r="G161" s="176"/>
      <c r="H161" s="176"/>
      <c r="I161" s="179"/>
      <c r="J161" s="154">
        <f>BK161</f>
        <v>0</v>
      </c>
      <c r="K161" s="176"/>
      <c r="L161" s="180"/>
      <c r="M161" s="181"/>
      <c r="N161" s="182"/>
      <c r="O161" s="182"/>
      <c r="P161" s="183">
        <f>P162+P166</f>
        <v>0</v>
      </c>
      <c r="Q161" s="182"/>
      <c r="R161" s="183">
        <f>R162+R166</f>
        <v>2.8749999999999998E-2</v>
      </c>
      <c r="S161" s="182"/>
      <c r="T161" s="184">
        <f>T162+T166</f>
        <v>0.72385999999999995</v>
      </c>
      <c r="AR161" s="185" t="s">
        <v>90</v>
      </c>
      <c r="AT161" s="186" t="s">
        <v>76</v>
      </c>
      <c r="AU161" s="186" t="s">
        <v>77</v>
      </c>
      <c r="AY161" s="185" t="s">
        <v>179</v>
      </c>
      <c r="BK161" s="187">
        <f>BK162+BK166</f>
        <v>0</v>
      </c>
    </row>
    <row r="162" spans="1:65" s="12" customFormat="1" ht="22.9" customHeight="1">
      <c r="B162" s="175"/>
      <c r="C162" s="176"/>
      <c r="D162" s="177" t="s">
        <v>76</v>
      </c>
      <c r="E162" s="188" t="s">
        <v>199</v>
      </c>
      <c r="F162" s="188" t="s">
        <v>200</v>
      </c>
      <c r="G162" s="176"/>
      <c r="H162" s="176"/>
      <c r="I162" s="179"/>
      <c r="J162" s="189">
        <f>BK162</f>
        <v>0</v>
      </c>
      <c r="K162" s="176"/>
      <c r="L162" s="180"/>
      <c r="M162" s="181"/>
      <c r="N162" s="182"/>
      <c r="O162" s="182"/>
      <c r="P162" s="183">
        <f>SUM(P163:P165)</f>
        <v>0</v>
      </c>
      <c r="Q162" s="182"/>
      <c r="R162" s="183">
        <f>SUM(R163:R165)</f>
        <v>1.375E-2</v>
      </c>
      <c r="S162" s="182"/>
      <c r="T162" s="184">
        <f>SUM(T163:T165)</f>
        <v>0.72385999999999995</v>
      </c>
      <c r="AR162" s="185" t="s">
        <v>90</v>
      </c>
      <c r="AT162" s="186" t="s">
        <v>76</v>
      </c>
      <c r="AU162" s="186" t="s">
        <v>84</v>
      </c>
      <c r="AY162" s="185" t="s">
        <v>179</v>
      </c>
      <c r="BK162" s="187">
        <f>SUM(BK163:BK165)</f>
        <v>0</v>
      </c>
    </row>
    <row r="163" spans="1:65" s="2" customFormat="1" ht="24.2" customHeight="1">
      <c r="A163" s="245"/>
      <c r="B163" s="27"/>
      <c r="C163" s="190" t="s">
        <v>240</v>
      </c>
      <c r="D163" s="190" t="s">
        <v>182</v>
      </c>
      <c r="E163" s="191" t="s">
        <v>797</v>
      </c>
      <c r="F163" s="192" t="s">
        <v>798</v>
      </c>
      <c r="G163" s="193" t="s">
        <v>329</v>
      </c>
      <c r="H163" s="194">
        <v>28.54</v>
      </c>
      <c r="I163" s="195"/>
      <c r="J163" s="196">
        <f>ROUND(I163*H163,2)</f>
        <v>0</v>
      </c>
      <c r="K163" s="197"/>
      <c r="L163" s="28"/>
      <c r="M163" s="198" t="s">
        <v>1</v>
      </c>
      <c r="N163" s="199" t="s">
        <v>43</v>
      </c>
      <c r="O163" s="56"/>
      <c r="P163" s="200">
        <f>O163*H163</f>
        <v>0</v>
      </c>
      <c r="Q163" s="200">
        <v>0</v>
      </c>
      <c r="R163" s="200">
        <f>Q163*H163</f>
        <v>0</v>
      </c>
      <c r="S163" s="200">
        <v>8.9999999999999993E-3</v>
      </c>
      <c r="T163" s="201">
        <f>S163*H163</f>
        <v>0.25685999999999998</v>
      </c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R163" s="202" t="s">
        <v>205</v>
      </c>
      <c r="AT163" s="202" t="s">
        <v>182</v>
      </c>
      <c r="AU163" s="202" t="s">
        <v>90</v>
      </c>
      <c r="AY163" s="14" t="s">
        <v>179</v>
      </c>
      <c r="BE163" s="99">
        <f>IF(N163="základná",J163,0)</f>
        <v>0</v>
      </c>
      <c r="BF163" s="99">
        <f>IF(N163="znížená",J163,0)</f>
        <v>0</v>
      </c>
      <c r="BG163" s="99">
        <f>IF(N163="zákl. prenesená",J163,0)</f>
        <v>0</v>
      </c>
      <c r="BH163" s="99">
        <f>IF(N163="zníž. prenesená",J163,0)</f>
        <v>0</v>
      </c>
      <c r="BI163" s="99">
        <f>IF(N163="nulová",J163,0)</f>
        <v>0</v>
      </c>
      <c r="BJ163" s="14" t="s">
        <v>90</v>
      </c>
      <c r="BK163" s="99">
        <f>ROUND(I163*H163,2)</f>
        <v>0</v>
      </c>
      <c r="BL163" s="14" t="s">
        <v>205</v>
      </c>
      <c r="BM163" s="202" t="s">
        <v>799</v>
      </c>
    </row>
    <row r="164" spans="1:65" s="2" customFormat="1" ht="24.2" customHeight="1">
      <c r="A164" s="245"/>
      <c r="B164" s="27"/>
      <c r="C164" s="190" t="s">
        <v>7</v>
      </c>
      <c r="D164" s="190" t="s">
        <v>182</v>
      </c>
      <c r="E164" s="191" t="s">
        <v>800</v>
      </c>
      <c r="F164" s="192" t="s">
        <v>801</v>
      </c>
      <c r="G164" s="193" t="s">
        <v>204</v>
      </c>
      <c r="H164" s="194">
        <v>1</v>
      </c>
      <c r="I164" s="195"/>
      <c r="J164" s="196">
        <f>ROUND(I164*H164,2)</f>
        <v>0</v>
      </c>
      <c r="K164" s="197"/>
      <c r="L164" s="28"/>
      <c r="M164" s="198" t="s">
        <v>1</v>
      </c>
      <c r="N164" s="199" t="s">
        <v>43</v>
      </c>
      <c r="O164" s="56"/>
      <c r="P164" s="200">
        <f>O164*H164</f>
        <v>0</v>
      </c>
      <c r="Q164" s="200">
        <v>0</v>
      </c>
      <c r="R164" s="200">
        <f>Q164*H164</f>
        <v>0</v>
      </c>
      <c r="S164" s="200">
        <v>0.192</v>
      </c>
      <c r="T164" s="201">
        <f>S164*H164</f>
        <v>0.192</v>
      </c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R164" s="202" t="s">
        <v>205</v>
      </c>
      <c r="AT164" s="202" t="s">
        <v>182</v>
      </c>
      <c r="AU164" s="202" t="s">
        <v>90</v>
      </c>
      <c r="AY164" s="14" t="s">
        <v>179</v>
      </c>
      <c r="BE164" s="99">
        <f>IF(N164="základná",J164,0)</f>
        <v>0</v>
      </c>
      <c r="BF164" s="99">
        <f>IF(N164="znížená",J164,0)</f>
        <v>0</v>
      </c>
      <c r="BG164" s="99">
        <f>IF(N164="zákl. prenesená",J164,0)</f>
        <v>0</v>
      </c>
      <c r="BH164" s="99">
        <f>IF(N164="zníž. prenesená",J164,0)</f>
        <v>0</v>
      </c>
      <c r="BI164" s="99">
        <f>IF(N164="nulová",J164,0)</f>
        <v>0</v>
      </c>
      <c r="BJ164" s="14" t="s">
        <v>90</v>
      </c>
      <c r="BK164" s="99">
        <f>ROUND(I164*H164,2)</f>
        <v>0</v>
      </c>
      <c r="BL164" s="14" t="s">
        <v>205</v>
      </c>
      <c r="BM164" s="202" t="s">
        <v>802</v>
      </c>
    </row>
    <row r="165" spans="1:65" s="2" customFormat="1" ht="24.2" customHeight="1">
      <c r="A165" s="245"/>
      <c r="B165" s="27"/>
      <c r="C165" s="190" t="s">
        <v>259</v>
      </c>
      <c r="D165" s="190" t="s">
        <v>182</v>
      </c>
      <c r="E165" s="191" t="s">
        <v>803</v>
      </c>
      <c r="F165" s="192" t="s">
        <v>804</v>
      </c>
      <c r="G165" s="193" t="s">
        <v>419</v>
      </c>
      <c r="H165" s="194">
        <v>275</v>
      </c>
      <c r="I165" s="195"/>
      <c r="J165" s="196">
        <f>ROUND(I165*H165,2)</f>
        <v>0</v>
      </c>
      <c r="K165" s="197"/>
      <c r="L165" s="28"/>
      <c r="M165" s="198" t="s">
        <v>1</v>
      </c>
      <c r="N165" s="199" t="s">
        <v>43</v>
      </c>
      <c r="O165" s="56"/>
      <c r="P165" s="200">
        <f>O165*H165</f>
        <v>0</v>
      </c>
      <c r="Q165" s="200">
        <v>5.0000000000000002E-5</v>
      </c>
      <c r="R165" s="200">
        <f>Q165*H165</f>
        <v>1.375E-2</v>
      </c>
      <c r="S165" s="200">
        <v>1E-3</v>
      </c>
      <c r="T165" s="201">
        <f>S165*H165</f>
        <v>0.27500000000000002</v>
      </c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R165" s="202" t="s">
        <v>205</v>
      </c>
      <c r="AT165" s="202" t="s">
        <v>182</v>
      </c>
      <c r="AU165" s="202" t="s">
        <v>90</v>
      </c>
      <c r="AY165" s="14" t="s">
        <v>179</v>
      </c>
      <c r="BE165" s="99">
        <f>IF(N165="základná",J165,0)</f>
        <v>0</v>
      </c>
      <c r="BF165" s="99">
        <f>IF(N165="znížená",J165,0)</f>
        <v>0</v>
      </c>
      <c r="BG165" s="99">
        <f>IF(N165="zákl. prenesená",J165,0)</f>
        <v>0</v>
      </c>
      <c r="BH165" s="99">
        <f>IF(N165="zníž. prenesená",J165,0)</f>
        <v>0</v>
      </c>
      <c r="BI165" s="99">
        <f>IF(N165="nulová",J165,0)</f>
        <v>0</v>
      </c>
      <c r="BJ165" s="14" t="s">
        <v>90</v>
      </c>
      <c r="BK165" s="99">
        <f>ROUND(I165*H165,2)</f>
        <v>0</v>
      </c>
      <c r="BL165" s="14" t="s">
        <v>205</v>
      </c>
      <c r="BM165" s="202" t="s">
        <v>805</v>
      </c>
    </row>
    <row r="166" spans="1:65" s="12" customFormat="1" ht="22.9" customHeight="1">
      <c r="B166" s="175"/>
      <c r="C166" s="176"/>
      <c r="D166" s="177" t="s">
        <v>76</v>
      </c>
      <c r="E166" s="188" t="s">
        <v>252</v>
      </c>
      <c r="F166" s="188" t="s">
        <v>253</v>
      </c>
      <c r="G166" s="176"/>
      <c r="H166" s="176"/>
      <c r="I166" s="179"/>
      <c r="J166" s="189">
        <f>BK166</f>
        <v>0</v>
      </c>
      <c r="K166" s="176"/>
      <c r="L166" s="180"/>
      <c r="M166" s="181"/>
      <c r="N166" s="182"/>
      <c r="O166" s="182"/>
      <c r="P166" s="183">
        <f>SUM(P167:P169)</f>
        <v>0</v>
      </c>
      <c r="Q166" s="182"/>
      <c r="R166" s="183">
        <f>SUM(R167:R169)</f>
        <v>1.4999999999999999E-2</v>
      </c>
      <c r="S166" s="182"/>
      <c r="T166" s="184">
        <f>SUM(T167:T169)</f>
        <v>0</v>
      </c>
      <c r="AR166" s="185" t="s">
        <v>90</v>
      </c>
      <c r="AT166" s="186" t="s">
        <v>76</v>
      </c>
      <c r="AU166" s="186" t="s">
        <v>84</v>
      </c>
      <c r="AY166" s="185" t="s">
        <v>179</v>
      </c>
      <c r="BK166" s="187">
        <f>SUM(BK167:BK169)</f>
        <v>0</v>
      </c>
    </row>
    <row r="167" spans="1:65" s="2" customFormat="1" ht="24.2" customHeight="1">
      <c r="A167" s="245"/>
      <c r="B167" s="27"/>
      <c r="C167" s="190" t="s">
        <v>84</v>
      </c>
      <c r="D167" s="190" t="s">
        <v>182</v>
      </c>
      <c r="E167" s="191" t="s">
        <v>806</v>
      </c>
      <c r="F167" s="192" t="s">
        <v>807</v>
      </c>
      <c r="G167" s="193" t="s">
        <v>257</v>
      </c>
      <c r="H167" s="194">
        <v>62.5</v>
      </c>
      <c r="I167" s="195"/>
      <c r="J167" s="196">
        <f>ROUND(I167*H167,2)</f>
        <v>0</v>
      </c>
      <c r="K167" s="197"/>
      <c r="L167" s="28"/>
      <c r="M167" s="198" t="s">
        <v>1</v>
      </c>
      <c r="N167" s="199" t="s">
        <v>43</v>
      </c>
      <c r="O167" s="56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R167" s="202" t="s">
        <v>205</v>
      </c>
      <c r="AT167" s="202" t="s">
        <v>182</v>
      </c>
      <c r="AU167" s="202" t="s">
        <v>90</v>
      </c>
      <c r="AY167" s="14" t="s">
        <v>179</v>
      </c>
      <c r="BE167" s="99">
        <f>IF(N167="základná",J167,0)</f>
        <v>0</v>
      </c>
      <c r="BF167" s="99">
        <f>IF(N167="znížená",J167,0)</f>
        <v>0</v>
      </c>
      <c r="BG167" s="99">
        <f>IF(N167="zákl. prenesená",J167,0)</f>
        <v>0</v>
      </c>
      <c r="BH167" s="99">
        <f>IF(N167="zníž. prenesená",J167,0)</f>
        <v>0</v>
      </c>
      <c r="BI167" s="99">
        <f>IF(N167="nulová",J167,0)</f>
        <v>0</v>
      </c>
      <c r="BJ167" s="14" t="s">
        <v>90</v>
      </c>
      <c r="BK167" s="99">
        <f>ROUND(I167*H167,2)</f>
        <v>0</v>
      </c>
      <c r="BL167" s="14" t="s">
        <v>205</v>
      </c>
      <c r="BM167" s="202" t="s">
        <v>808</v>
      </c>
    </row>
    <row r="168" spans="1:65" s="2" customFormat="1" ht="24.2" customHeight="1">
      <c r="A168" s="245"/>
      <c r="B168" s="27"/>
      <c r="C168" s="190" t="s">
        <v>536</v>
      </c>
      <c r="D168" s="190" t="s">
        <v>182</v>
      </c>
      <c r="E168" s="191" t="s">
        <v>809</v>
      </c>
      <c r="F168" s="192" t="s">
        <v>810</v>
      </c>
      <c r="G168" s="193" t="s">
        <v>257</v>
      </c>
      <c r="H168" s="194">
        <v>62.5</v>
      </c>
      <c r="I168" s="195"/>
      <c r="J168" s="196">
        <f>ROUND(I168*H168,2)</f>
        <v>0</v>
      </c>
      <c r="K168" s="197"/>
      <c r="L168" s="28"/>
      <c r="M168" s="198" t="s">
        <v>1</v>
      </c>
      <c r="N168" s="199" t="s">
        <v>43</v>
      </c>
      <c r="O168" s="56"/>
      <c r="P168" s="200">
        <f>O168*H168</f>
        <v>0</v>
      </c>
      <c r="Q168" s="200">
        <v>1.6000000000000001E-4</v>
      </c>
      <c r="R168" s="200">
        <f>Q168*H168</f>
        <v>0.01</v>
      </c>
      <c r="S168" s="200">
        <v>0</v>
      </c>
      <c r="T168" s="201">
        <f>S168*H168</f>
        <v>0</v>
      </c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R168" s="202" t="s">
        <v>205</v>
      </c>
      <c r="AT168" s="202" t="s">
        <v>182</v>
      </c>
      <c r="AU168" s="202" t="s">
        <v>90</v>
      </c>
      <c r="AY168" s="14" t="s">
        <v>179</v>
      </c>
      <c r="BE168" s="99">
        <f>IF(N168="základná",J168,0)</f>
        <v>0</v>
      </c>
      <c r="BF168" s="99">
        <f>IF(N168="znížená",J168,0)</f>
        <v>0</v>
      </c>
      <c r="BG168" s="99">
        <f>IF(N168="zákl. prenesená",J168,0)</f>
        <v>0</v>
      </c>
      <c r="BH168" s="99">
        <f>IF(N168="zníž. prenesená",J168,0)</f>
        <v>0</v>
      </c>
      <c r="BI168" s="99">
        <f>IF(N168="nulová",J168,0)</f>
        <v>0</v>
      </c>
      <c r="BJ168" s="14" t="s">
        <v>90</v>
      </c>
      <c r="BK168" s="99">
        <f>ROUND(I168*H168,2)</f>
        <v>0</v>
      </c>
      <c r="BL168" s="14" t="s">
        <v>205</v>
      </c>
      <c r="BM168" s="202" t="s">
        <v>811</v>
      </c>
    </row>
    <row r="169" spans="1:65" s="2" customFormat="1" ht="24.2" customHeight="1">
      <c r="A169" s="245"/>
      <c r="B169" s="27"/>
      <c r="C169" s="190" t="s">
        <v>90</v>
      </c>
      <c r="D169" s="190" t="s">
        <v>182</v>
      </c>
      <c r="E169" s="191" t="s">
        <v>260</v>
      </c>
      <c r="F169" s="192" t="s">
        <v>261</v>
      </c>
      <c r="G169" s="193" t="s">
        <v>257</v>
      </c>
      <c r="H169" s="194">
        <v>62.5</v>
      </c>
      <c r="I169" s="195"/>
      <c r="J169" s="196">
        <f>ROUND(I169*H169,2)</f>
        <v>0</v>
      </c>
      <c r="K169" s="197"/>
      <c r="L169" s="28"/>
      <c r="M169" s="198" t="s">
        <v>1</v>
      </c>
      <c r="N169" s="199" t="s">
        <v>43</v>
      </c>
      <c r="O169" s="56"/>
      <c r="P169" s="200">
        <f>O169*H169</f>
        <v>0</v>
      </c>
      <c r="Q169" s="200">
        <v>8.0000000000000007E-5</v>
      </c>
      <c r="R169" s="200">
        <f>Q169*H169</f>
        <v>5.0000000000000001E-3</v>
      </c>
      <c r="S169" s="200">
        <v>0</v>
      </c>
      <c r="T169" s="201">
        <f>S169*H169</f>
        <v>0</v>
      </c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R169" s="202" t="s">
        <v>205</v>
      </c>
      <c r="AT169" s="202" t="s">
        <v>182</v>
      </c>
      <c r="AU169" s="202" t="s">
        <v>90</v>
      </c>
      <c r="AY169" s="14" t="s">
        <v>179</v>
      </c>
      <c r="BE169" s="99">
        <f>IF(N169="základná",J169,0)</f>
        <v>0</v>
      </c>
      <c r="BF169" s="99">
        <f>IF(N169="znížená",J169,0)</f>
        <v>0</v>
      </c>
      <c r="BG169" s="99">
        <f>IF(N169="zákl. prenesená",J169,0)</f>
        <v>0</v>
      </c>
      <c r="BH169" s="99">
        <f>IF(N169="zníž. prenesená",J169,0)</f>
        <v>0</v>
      </c>
      <c r="BI169" s="99">
        <f>IF(N169="nulová",J169,0)</f>
        <v>0</v>
      </c>
      <c r="BJ169" s="14" t="s">
        <v>90</v>
      </c>
      <c r="BK169" s="99">
        <f>ROUND(I169*H169,2)</f>
        <v>0</v>
      </c>
      <c r="BL169" s="14" t="s">
        <v>205</v>
      </c>
      <c r="BM169" s="202" t="s">
        <v>812</v>
      </c>
    </row>
    <row r="170" spans="1:65" s="12" customFormat="1" ht="25.9" customHeight="1">
      <c r="B170" s="175"/>
      <c r="C170" s="176"/>
      <c r="D170" s="177" t="s">
        <v>76</v>
      </c>
      <c r="E170" s="178" t="s">
        <v>491</v>
      </c>
      <c r="F170" s="178" t="s">
        <v>492</v>
      </c>
      <c r="G170" s="176"/>
      <c r="H170" s="176"/>
      <c r="I170" s="179"/>
      <c r="J170" s="154">
        <f>BK170</f>
        <v>0</v>
      </c>
      <c r="K170" s="176"/>
      <c r="L170" s="180"/>
      <c r="M170" s="181"/>
      <c r="N170" s="182"/>
      <c r="O170" s="182"/>
      <c r="P170" s="183">
        <f>P171</f>
        <v>0</v>
      </c>
      <c r="Q170" s="182"/>
      <c r="R170" s="183">
        <f>R171</f>
        <v>0</v>
      </c>
      <c r="S170" s="182"/>
      <c r="T170" s="184">
        <f>T171</f>
        <v>0</v>
      </c>
      <c r="AR170" s="185" t="s">
        <v>186</v>
      </c>
      <c r="AT170" s="186" t="s">
        <v>76</v>
      </c>
      <c r="AU170" s="186" t="s">
        <v>77</v>
      </c>
      <c r="AY170" s="185" t="s">
        <v>179</v>
      </c>
      <c r="BK170" s="187">
        <f>BK171</f>
        <v>0</v>
      </c>
    </row>
    <row r="171" spans="1:65" s="2" customFormat="1" ht="37.9" customHeight="1">
      <c r="A171" s="245"/>
      <c r="B171" s="27"/>
      <c r="C171" s="190" t="s">
        <v>181</v>
      </c>
      <c r="D171" s="190" t="s">
        <v>182</v>
      </c>
      <c r="E171" s="191" t="s">
        <v>494</v>
      </c>
      <c r="F171" s="192" t="s">
        <v>813</v>
      </c>
      <c r="G171" s="193" t="s">
        <v>496</v>
      </c>
      <c r="H171" s="194">
        <v>80</v>
      </c>
      <c r="I171" s="195"/>
      <c r="J171" s="196">
        <f>ROUND(I171*H171,2)</f>
        <v>0</v>
      </c>
      <c r="K171" s="197"/>
      <c r="L171" s="28"/>
      <c r="M171" s="198" t="s">
        <v>1</v>
      </c>
      <c r="N171" s="199" t="s">
        <v>43</v>
      </c>
      <c r="O171" s="56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R171" s="202" t="s">
        <v>497</v>
      </c>
      <c r="AT171" s="202" t="s">
        <v>182</v>
      </c>
      <c r="AU171" s="202" t="s">
        <v>84</v>
      </c>
      <c r="AY171" s="14" t="s">
        <v>179</v>
      </c>
      <c r="BE171" s="99">
        <f>IF(N171="základná",J171,0)</f>
        <v>0</v>
      </c>
      <c r="BF171" s="99">
        <f>IF(N171="znížená",J171,0)</f>
        <v>0</v>
      </c>
      <c r="BG171" s="99">
        <f>IF(N171="zákl. prenesená",J171,0)</f>
        <v>0</v>
      </c>
      <c r="BH171" s="99">
        <f>IF(N171="zníž. prenesená",J171,0)</f>
        <v>0</v>
      </c>
      <c r="BI171" s="99">
        <f>IF(N171="nulová",J171,0)</f>
        <v>0</v>
      </c>
      <c r="BJ171" s="14" t="s">
        <v>90</v>
      </c>
      <c r="BK171" s="99">
        <f>ROUND(I171*H171,2)</f>
        <v>0</v>
      </c>
      <c r="BL171" s="14" t="s">
        <v>497</v>
      </c>
      <c r="BM171" s="202" t="s">
        <v>814</v>
      </c>
    </row>
    <row r="172" spans="1:65" s="2" customFormat="1" ht="49.9" customHeight="1">
      <c r="A172" s="245"/>
      <c r="B172" s="27"/>
      <c r="C172" s="242"/>
      <c r="D172" s="242"/>
      <c r="E172" s="178" t="s">
        <v>263</v>
      </c>
      <c r="F172" s="178" t="s">
        <v>264</v>
      </c>
      <c r="G172" s="242"/>
      <c r="H172" s="242"/>
      <c r="I172" s="242"/>
      <c r="J172" s="154">
        <f t="shared" ref="J172:J192" si="15">BK172</f>
        <v>0</v>
      </c>
      <c r="K172" s="242"/>
      <c r="L172" s="28"/>
      <c r="M172" s="214"/>
      <c r="N172" s="215"/>
      <c r="O172" s="56"/>
      <c r="P172" s="56"/>
      <c r="Q172" s="56"/>
      <c r="R172" s="56"/>
      <c r="S172" s="56"/>
      <c r="T172" s="57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T172" s="14" t="s">
        <v>76</v>
      </c>
      <c r="AU172" s="14" t="s">
        <v>77</v>
      </c>
      <c r="AY172" s="14" t="s">
        <v>265</v>
      </c>
      <c r="BK172" s="99">
        <f>SUM(BK173:BK192)</f>
        <v>0</v>
      </c>
    </row>
    <row r="173" spans="1:65" s="2" customFormat="1" ht="16.350000000000001" customHeight="1">
      <c r="A173" s="245"/>
      <c r="B173" s="27"/>
      <c r="C173" s="216" t="s">
        <v>1</v>
      </c>
      <c r="D173" s="216" t="s">
        <v>182</v>
      </c>
      <c r="E173" s="217" t="s">
        <v>1</v>
      </c>
      <c r="F173" s="218" t="s">
        <v>1</v>
      </c>
      <c r="G173" s="219" t="s">
        <v>1</v>
      </c>
      <c r="H173" s="220"/>
      <c r="I173" s="221"/>
      <c r="J173" s="222">
        <f t="shared" si="15"/>
        <v>0</v>
      </c>
      <c r="K173" s="197"/>
      <c r="L173" s="28"/>
      <c r="M173" s="223" t="s">
        <v>1</v>
      </c>
      <c r="N173" s="224" t="s">
        <v>43</v>
      </c>
      <c r="O173" s="56"/>
      <c r="P173" s="56"/>
      <c r="Q173" s="56"/>
      <c r="R173" s="56"/>
      <c r="S173" s="56"/>
      <c r="T173" s="57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T173" s="14" t="s">
        <v>265</v>
      </c>
      <c r="AU173" s="14" t="s">
        <v>84</v>
      </c>
      <c r="AY173" s="14" t="s">
        <v>265</v>
      </c>
      <c r="BE173" s="99">
        <f t="shared" ref="BE173:BE192" si="16">IF(N173="základná",J173,0)</f>
        <v>0</v>
      </c>
      <c r="BF173" s="99">
        <f t="shared" ref="BF173:BF192" si="17">IF(N173="znížená",J173,0)</f>
        <v>0</v>
      </c>
      <c r="BG173" s="99">
        <f t="shared" ref="BG173:BG192" si="18">IF(N173="zákl. prenesená",J173,0)</f>
        <v>0</v>
      </c>
      <c r="BH173" s="99">
        <f t="shared" ref="BH173:BH192" si="19">IF(N173="zníž. prenesená",J173,0)</f>
        <v>0</v>
      </c>
      <c r="BI173" s="99">
        <f t="shared" ref="BI173:BI192" si="20">IF(N173="nulová",J173,0)</f>
        <v>0</v>
      </c>
      <c r="BJ173" s="14" t="s">
        <v>90</v>
      </c>
      <c r="BK173" s="99">
        <f t="shared" ref="BK173:BK192" si="21">I173*H173</f>
        <v>0</v>
      </c>
    </row>
    <row r="174" spans="1:65" s="2" customFormat="1" ht="16.350000000000001" customHeight="1">
      <c r="A174" s="245"/>
      <c r="B174" s="27"/>
      <c r="C174" s="216" t="s">
        <v>1</v>
      </c>
      <c r="D174" s="216" t="s">
        <v>182</v>
      </c>
      <c r="E174" s="217" t="s">
        <v>1</v>
      </c>
      <c r="F174" s="218" t="s">
        <v>1</v>
      </c>
      <c r="G174" s="219" t="s">
        <v>1</v>
      </c>
      <c r="H174" s="220"/>
      <c r="I174" s="221"/>
      <c r="J174" s="222">
        <f t="shared" si="15"/>
        <v>0</v>
      </c>
      <c r="K174" s="197"/>
      <c r="L174" s="28"/>
      <c r="M174" s="223" t="s">
        <v>1</v>
      </c>
      <c r="N174" s="224" t="s">
        <v>43</v>
      </c>
      <c r="O174" s="56"/>
      <c r="P174" s="56"/>
      <c r="Q174" s="56"/>
      <c r="R174" s="56"/>
      <c r="S174" s="56"/>
      <c r="T174" s="57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T174" s="14" t="s">
        <v>265</v>
      </c>
      <c r="AU174" s="14" t="s">
        <v>84</v>
      </c>
      <c r="AY174" s="14" t="s">
        <v>265</v>
      </c>
      <c r="BE174" s="99">
        <f t="shared" si="16"/>
        <v>0</v>
      </c>
      <c r="BF174" s="99">
        <f t="shared" si="17"/>
        <v>0</v>
      </c>
      <c r="BG174" s="99">
        <f t="shared" si="18"/>
        <v>0</v>
      </c>
      <c r="BH174" s="99">
        <f t="shared" si="19"/>
        <v>0</v>
      </c>
      <c r="BI174" s="99">
        <f t="shared" si="20"/>
        <v>0</v>
      </c>
      <c r="BJ174" s="14" t="s">
        <v>90</v>
      </c>
      <c r="BK174" s="99">
        <f t="shared" si="21"/>
        <v>0</v>
      </c>
    </row>
    <row r="175" spans="1:65" s="2" customFormat="1" ht="16.350000000000001" customHeight="1">
      <c r="A175" s="245"/>
      <c r="B175" s="27"/>
      <c r="C175" s="216" t="s">
        <v>1</v>
      </c>
      <c r="D175" s="216" t="s">
        <v>182</v>
      </c>
      <c r="E175" s="217" t="s">
        <v>1</v>
      </c>
      <c r="F175" s="218" t="s">
        <v>1</v>
      </c>
      <c r="G175" s="219" t="s">
        <v>1</v>
      </c>
      <c r="H175" s="220"/>
      <c r="I175" s="221"/>
      <c r="J175" s="222">
        <f t="shared" si="15"/>
        <v>0</v>
      </c>
      <c r="K175" s="197"/>
      <c r="L175" s="28"/>
      <c r="M175" s="223" t="s">
        <v>1</v>
      </c>
      <c r="N175" s="224" t="s">
        <v>43</v>
      </c>
      <c r="O175" s="56"/>
      <c r="P175" s="56"/>
      <c r="Q175" s="56"/>
      <c r="R175" s="56"/>
      <c r="S175" s="56"/>
      <c r="T175" s="57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T175" s="14" t="s">
        <v>265</v>
      </c>
      <c r="AU175" s="14" t="s">
        <v>84</v>
      </c>
      <c r="AY175" s="14" t="s">
        <v>265</v>
      </c>
      <c r="BE175" s="99">
        <f t="shared" si="16"/>
        <v>0</v>
      </c>
      <c r="BF175" s="99">
        <f t="shared" si="17"/>
        <v>0</v>
      </c>
      <c r="BG175" s="99">
        <f t="shared" si="18"/>
        <v>0</v>
      </c>
      <c r="BH175" s="99">
        <f t="shared" si="19"/>
        <v>0</v>
      </c>
      <c r="BI175" s="99">
        <f t="shared" si="20"/>
        <v>0</v>
      </c>
      <c r="BJ175" s="14" t="s">
        <v>90</v>
      </c>
      <c r="BK175" s="99">
        <f t="shared" si="21"/>
        <v>0</v>
      </c>
    </row>
    <row r="176" spans="1:65" s="2" customFormat="1" ht="16.350000000000001" customHeight="1">
      <c r="A176" s="245"/>
      <c r="B176" s="27"/>
      <c r="C176" s="216" t="s">
        <v>1</v>
      </c>
      <c r="D176" s="216" t="s">
        <v>182</v>
      </c>
      <c r="E176" s="217" t="s">
        <v>1</v>
      </c>
      <c r="F176" s="218" t="s">
        <v>1</v>
      </c>
      <c r="G176" s="219" t="s">
        <v>1</v>
      </c>
      <c r="H176" s="220"/>
      <c r="I176" s="221"/>
      <c r="J176" s="222">
        <f t="shared" si="15"/>
        <v>0</v>
      </c>
      <c r="K176" s="197"/>
      <c r="L176" s="28"/>
      <c r="M176" s="223" t="s">
        <v>1</v>
      </c>
      <c r="N176" s="224" t="s">
        <v>43</v>
      </c>
      <c r="O176" s="56"/>
      <c r="P176" s="56"/>
      <c r="Q176" s="56"/>
      <c r="R176" s="56"/>
      <c r="S176" s="56"/>
      <c r="T176" s="57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T176" s="14" t="s">
        <v>265</v>
      </c>
      <c r="AU176" s="14" t="s">
        <v>84</v>
      </c>
      <c r="AY176" s="14" t="s">
        <v>265</v>
      </c>
      <c r="BE176" s="99">
        <f t="shared" si="16"/>
        <v>0</v>
      </c>
      <c r="BF176" s="99">
        <f t="shared" si="17"/>
        <v>0</v>
      </c>
      <c r="BG176" s="99">
        <f t="shared" si="18"/>
        <v>0</v>
      </c>
      <c r="BH176" s="99">
        <f t="shared" si="19"/>
        <v>0</v>
      </c>
      <c r="BI176" s="99">
        <f t="shared" si="20"/>
        <v>0</v>
      </c>
      <c r="BJ176" s="14" t="s">
        <v>90</v>
      </c>
      <c r="BK176" s="99">
        <f t="shared" si="21"/>
        <v>0</v>
      </c>
    </row>
    <row r="177" spans="1:63" s="2" customFormat="1" ht="16.350000000000001" customHeight="1">
      <c r="A177" s="245"/>
      <c r="B177" s="27"/>
      <c r="C177" s="216" t="s">
        <v>1</v>
      </c>
      <c r="D177" s="216" t="s">
        <v>182</v>
      </c>
      <c r="E177" s="217" t="s">
        <v>1</v>
      </c>
      <c r="F177" s="218" t="s">
        <v>1</v>
      </c>
      <c r="G177" s="219" t="s">
        <v>1</v>
      </c>
      <c r="H177" s="220"/>
      <c r="I177" s="221"/>
      <c r="J177" s="222">
        <f t="shared" si="15"/>
        <v>0</v>
      </c>
      <c r="K177" s="197"/>
      <c r="L177" s="28"/>
      <c r="M177" s="223" t="s">
        <v>1</v>
      </c>
      <c r="N177" s="224" t="s">
        <v>43</v>
      </c>
      <c r="O177" s="56"/>
      <c r="P177" s="56"/>
      <c r="Q177" s="56"/>
      <c r="R177" s="56"/>
      <c r="S177" s="56"/>
      <c r="T177" s="57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T177" s="14" t="s">
        <v>265</v>
      </c>
      <c r="AU177" s="14" t="s">
        <v>84</v>
      </c>
      <c r="AY177" s="14" t="s">
        <v>265</v>
      </c>
      <c r="BE177" s="99">
        <f t="shared" si="16"/>
        <v>0</v>
      </c>
      <c r="BF177" s="99">
        <f t="shared" si="17"/>
        <v>0</v>
      </c>
      <c r="BG177" s="99">
        <f t="shared" si="18"/>
        <v>0</v>
      </c>
      <c r="BH177" s="99">
        <f t="shared" si="19"/>
        <v>0</v>
      </c>
      <c r="BI177" s="99">
        <f t="shared" si="20"/>
        <v>0</v>
      </c>
      <c r="BJ177" s="14" t="s">
        <v>90</v>
      </c>
      <c r="BK177" s="99">
        <f t="shared" si="21"/>
        <v>0</v>
      </c>
    </row>
    <row r="178" spans="1:63" s="2" customFormat="1" ht="16.350000000000001" customHeight="1">
      <c r="A178" s="245"/>
      <c r="B178" s="27"/>
      <c r="C178" s="216" t="s">
        <v>1</v>
      </c>
      <c r="D178" s="216" t="s">
        <v>182</v>
      </c>
      <c r="E178" s="217" t="s">
        <v>1</v>
      </c>
      <c r="F178" s="218" t="s">
        <v>1</v>
      </c>
      <c r="G178" s="219" t="s">
        <v>1</v>
      </c>
      <c r="H178" s="220"/>
      <c r="I178" s="221"/>
      <c r="J178" s="222">
        <f t="shared" si="15"/>
        <v>0</v>
      </c>
      <c r="K178" s="197"/>
      <c r="L178" s="28"/>
      <c r="M178" s="223" t="s">
        <v>1</v>
      </c>
      <c r="N178" s="224" t="s">
        <v>43</v>
      </c>
      <c r="O178" s="56"/>
      <c r="P178" s="56"/>
      <c r="Q178" s="56"/>
      <c r="R178" s="56"/>
      <c r="S178" s="56"/>
      <c r="T178" s="57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T178" s="14" t="s">
        <v>265</v>
      </c>
      <c r="AU178" s="14" t="s">
        <v>84</v>
      </c>
      <c r="AY178" s="14" t="s">
        <v>265</v>
      </c>
      <c r="BE178" s="99">
        <f t="shared" si="16"/>
        <v>0</v>
      </c>
      <c r="BF178" s="99">
        <f t="shared" si="17"/>
        <v>0</v>
      </c>
      <c r="BG178" s="99">
        <f t="shared" si="18"/>
        <v>0</v>
      </c>
      <c r="BH178" s="99">
        <f t="shared" si="19"/>
        <v>0</v>
      </c>
      <c r="BI178" s="99">
        <f t="shared" si="20"/>
        <v>0</v>
      </c>
      <c r="BJ178" s="14" t="s">
        <v>90</v>
      </c>
      <c r="BK178" s="99">
        <f t="shared" si="21"/>
        <v>0</v>
      </c>
    </row>
    <row r="179" spans="1:63" s="2" customFormat="1" ht="16.350000000000001" customHeight="1">
      <c r="A179" s="245"/>
      <c r="B179" s="27"/>
      <c r="C179" s="216" t="s">
        <v>1</v>
      </c>
      <c r="D179" s="216" t="s">
        <v>182</v>
      </c>
      <c r="E179" s="217" t="s">
        <v>1</v>
      </c>
      <c r="F179" s="218" t="s">
        <v>1</v>
      </c>
      <c r="G179" s="219" t="s">
        <v>1</v>
      </c>
      <c r="H179" s="220"/>
      <c r="I179" s="221"/>
      <c r="J179" s="222">
        <f t="shared" si="15"/>
        <v>0</v>
      </c>
      <c r="K179" s="197"/>
      <c r="L179" s="28"/>
      <c r="M179" s="223" t="s">
        <v>1</v>
      </c>
      <c r="N179" s="224" t="s">
        <v>43</v>
      </c>
      <c r="O179" s="56"/>
      <c r="P179" s="56"/>
      <c r="Q179" s="56"/>
      <c r="R179" s="56"/>
      <c r="S179" s="56"/>
      <c r="T179" s="57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T179" s="14" t="s">
        <v>265</v>
      </c>
      <c r="AU179" s="14" t="s">
        <v>84</v>
      </c>
      <c r="AY179" s="14" t="s">
        <v>265</v>
      </c>
      <c r="BE179" s="99">
        <f t="shared" si="16"/>
        <v>0</v>
      </c>
      <c r="BF179" s="99">
        <f t="shared" si="17"/>
        <v>0</v>
      </c>
      <c r="BG179" s="99">
        <f t="shared" si="18"/>
        <v>0</v>
      </c>
      <c r="BH179" s="99">
        <f t="shared" si="19"/>
        <v>0</v>
      </c>
      <c r="BI179" s="99">
        <f t="shared" si="20"/>
        <v>0</v>
      </c>
      <c r="BJ179" s="14" t="s">
        <v>90</v>
      </c>
      <c r="BK179" s="99">
        <f t="shared" si="21"/>
        <v>0</v>
      </c>
    </row>
    <row r="180" spans="1:63" s="2" customFormat="1" ht="16.350000000000001" customHeight="1">
      <c r="A180" s="245"/>
      <c r="B180" s="27"/>
      <c r="C180" s="216" t="s">
        <v>1</v>
      </c>
      <c r="D180" s="216" t="s">
        <v>182</v>
      </c>
      <c r="E180" s="217" t="s">
        <v>1</v>
      </c>
      <c r="F180" s="218" t="s">
        <v>1</v>
      </c>
      <c r="G180" s="219" t="s">
        <v>1</v>
      </c>
      <c r="H180" s="220"/>
      <c r="I180" s="221"/>
      <c r="J180" s="222">
        <f t="shared" si="15"/>
        <v>0</v>
      </c>
      <c r="K180" s="197"/>
      <c r="L180" s="28"/>
      <c r="M180" s="223" t="s">
        <v>1</v>
      </c>
      <c r="N180" s="224" t="s">
        <v>43</v>
      </c>
      <c r="O180" s="56"/>
      <c r="P180" s="56"/>
      <c r="Q180" s="56"/>
      <c r="R180" s="56"/>
      <c r="S180" s="56"/>
      <c r="T180" s="57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T180" s="14" t="s">
        <v>265</v>
      </c>
      <c r="AU180" s="14" t="s">
        <v>84</v>
      </c>
      <c r="AY180" s="14" t="s">
        <v>265</v>
      </c>
      <c r="BE180" s="99">
        <f t="shared" si="16"/>
        <v>0</v>
      </c>
      <c r="BF180" s="99">
        <f t="shared" si="17"/>
        <v>0</v>
      </c>
      <c r="BG180" s="99">
        <f t="shared" si="18"/>
        <v>0</v>
      </c>
      <c r="BH180" s="99">
        <f t="shared" si="19"/>
        <v>0</v>
      </c>
      <c r="BI180" s="99">
        <f t="shared" si="20"/>
        <v>0</v>
      </c>
      <c r="BJ180" s="14" t="s">
        <v>90</v>
      </c>
      <c r="BK180" s="99">
        <f t="shared" si="21"/>
        <v>0</v>
      </c>
    </row>
    <row r="181" spans="1:63" s="2" customFormat="1" ht="16.350000000000001" customHeight="1">
      <c r="A181" s="245"/>
      <c r="B181" s="27"/>
      <c r="C181" s="216" t="s">
        <v>1</v>
      </c>
      <c r="D181" s="216" t="s">
        <v>182</v>
      </c>
      <c r="E181" s="217" t="s">
        <v>1</v>
      </c>
      <c r="F181" s="218" t="s">
        <v>1</v>
      </c>
      <c r="G181" s="219" t="s">
        <v>1</v>
      </c>
      <c r="H181" s="220"/>
      <c r="I181" s="221"/>
      <c r="J181" s="222">
        <f t="shared" si="15"/>
        <v>0</v>
      </c>
      <c r="K181" s="197"/>
      <c r="L181" s="28"/>
      <c r="M181" s="223" t="s">
        <v>1</v>
      </c>
      <c r="N181" s="224" t="s">
        <v>43</v>
      </c>
      <c r="O181" s="56"/>
      <c r="P181" s="56"/>
      <c r="Q181" s="56"/>
      <c r="R181" s="56"/>
      <c r="S181" s="56"/>
      <c r="T181" s="57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T181" s="14" t="s">
        <v>265</v>
      </c>
      <c r="AU181" s="14" t="s">
        <v>84</v>
      </c>
      <c r="AY181" s="14" t="s">
        <v>265</v>
      </c>
      <c r="BE181" s="99">
        <f t="shared" si="16"/>
        <v>0</v>
      </c>
      <c r="BF181" s="99">
        <f t="shared" si="17"/>
        <v>0</v>
      </c>
      <c r="BG181" s="99">
        <f t="shared" si="18"/>
        <v>0</v>
      </c>
      <c r="BH181" s="99">
        <f t="shared" si="19"/>
        <v>0</v>
      </c>
      <c r="BI181" s="99">
        <f t="shared" si="20"/>
        <v>0</v>
      </c>
      <c r="BJ181" s="14" t="s">
        <v>90</v>
      </c>
      <c r="BK181" s="99">
        <f t="shared" si="21"/>
        <v>0</v>
      </c>
    </row>
    <row r="182" spans="1:63" s="2" customFormat="1" ht="16.350000000000001" customHeight="1">
      <c r="A182" s="245"/>
      <c r="B182" s="27"/>
      <c r="C182" s="216" t="s">
        <v>1</v>
      </c>
      <c r="D182" s="216" t="s">
        <v>182</v>
      </c>
      <c r="E182" s="217" t="s">
        <v>1</v>
      </c>
      <c r="F182" s="218" t="s">
        <v>1</v>
      </c>
      <c r="G182" s="219" t="s">
        <v>1</v>
      </c>
      <c r="H182" s="220"/>
      <c r="I182" s="221"/>
      <c r="J182" s="222">
        <f t="shared" si="15"/>
        <v>0</v>
      </c>
      <c r="K182" s="197"/>
      <c r="L182" s="28"/>
      <c r="M182" s="223" t="s">
        <v>1</v>
      </c>
      <c r="N182" s="224" t="s">
        <v>43</v>
      </c>
      <c r="O182" s="56"/>
      <c r="P182" s="56"/>
      <c r="Q182" s="56"/>
      <c r="R182" s="56"/>
      <c r="S182" s="56"/>
      <c r="T182" s="57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T182" s="14" t="s">
        <v>265</v>
      </c>
      <c r="AU182" s="14" t="s">
        <v>84</v>
      </c>
      <c r="AY182" s="14" t="s">
        <v>265</v>
      </c>
      <c r="BE182" s="99">
        <f t="shared" si="16"/>
        <v>0</v>
      </c>
      <c r="BF182" s="99">
        <f t="shared" si="17"/>
        <v>0</v>
      </c>
      <c r="BG182" s="99">
        <f t="shared" si="18"/>
        <v>0</v>
      </c>
      <c r="BH182" s="99">
        <f t="shared" si="19"/>
        <v>0</v>
      </c>
      <c r="BI182" s="99">
        <f t="shared" si="20"/>
        <v>0</v>
      </c>
      <c r="BJ182" s="14" t="s">
        <v>90</v>
      </c>
      <c r="BK182" s="99">
        <f t="shared" si="21"/>
        <v>0</v>
      </c>
    </row>
    <row r="183" spans="1:63" s="2" customFormat="1" ht="16.350000000000001" customHeight="1">
      <c r="A183" s="245"/>
      <c r="B183" s="27"/>
      <c r="C183" s="216" t="s">
        <v>1</v>
      </c>
      <c r="D183" s="216" t="s">
        <v>182</v>
      </c>
      <c r="E183" s="217" t="s">
        <v>1</v>
      </c>
      <c r="F183" s="218" t="s">
        <v>1</v>
      </c>
      <c r="G183" s="219" t="s">
        <v>1</v>
      </c>
      <c r="H183" s="220"/>
      <c r="I183" s="221"/>
      <c r="J183" s="222">
        <f t="shared" si="15"/>
        <v>0</v>
      </c>
      <c r="K183" s="197"/>
      <c r="L183" s="28"/>
      <c r="M183" s="223" t="s">
        <v>1</v>
      </c>
      <c r="N183" s="224" t="s">
        <v>43</v>
      </c>
      <c r="O183" s="56"/>
      <c r="P183" s="56"/>
      <c r="Q183" s="56"/>
      <c r="R183" s="56"/>
      <c r="S183" s="56"/>
      <c r="T183" s="57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T183" s="14" t="s">
        <v>265</v>
      </c>
      <c r="AU183" s="14" t="s">
        <v>84</v>
      </c>
      <c r="AY183" s="14" t="s">
        <v>265</v>
      </c>
      <c r="BE183" s="99">
        <f t="shared" si="16"/>
        <v>0</v>
      </c>
      <c r="BF183" s="99">
        <f t="shared" si="17"/>
        <v>0</v>
      </c>
      <c r="BG183" s="99">
        <f t="shared" si="18"/>
        <v>0</v>
      </c>
      <c r="BH183" s="99">
        <f t="shared" si="19"/>
        <v>0</v>
      </c>
      <c r="BI183" s="99">
        <f t="shared" si="20"/>
        <v>0</v>
      </c>
      <c r="BJ183" s="14" t="s">
        <v>90</v>
      </c>
      <c r="BK183" s="99">
        <f t="shared" si="21"/>
        <v>0</v>
      </c>
    </row>
    <row r="184" spans="1:63" s="2" customFormat="1" ht="16.350000000000001" customHeight="1">
      <c r="A184" s="245"/>
      <c r="B184" s="27"/>
      <c r="C184" s="216" t="s">
        <v>1</v>
      </c>
      <c r="D184" s="216" t="s">
        <v>182</v>
      </c>
      <c r="E184" s="217" t="s">
        <v>1</v>
      </c>
      <c r="F184" s="218" t="s">
        <v>1</v>
      </c>
      <c r="G184" s="219" t="s">
        <v>1</v>
      </c>
      <c r="H184" s="220"/>
      <c r="I184" s="221"/>
      <c r="J184" s="222">
        <f t="shared" si="15"/>
        <v>0</v>
      </c>
      <c r="K184" s="197"/>
      <c r="L184" s="28"/>
      <c r="M184" s="223" t="s">
        <v>1</v>
      </c>
      <c r="N184" s="224" t="s">
        <v>43</v>
      </c>
      <c r="O184" s="56"/>
      <c r="P184" s="56"/>
      <c r="Q184" s="56"/>
      <c r="R184" s="56"/>
      <c r="S184" s="56"/>
      <c r="T184" s="57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T184" s="14" t="s">
        <v>265</v>
      </c>
      <c r="AU184" s="14" t="s">
        <v>84</v>
      </c>
      <c r="AY184" s="14" t="s">
        <v>265</v>
      </c>
      <c r="BE184" s="99">
        <f t="shared" si="16"/>
        <v>0</v>
      </c>
      <c r="BF184" s="99">
        <f t="shared" si="17"/>
        <v>0</v>
      </c>
      <c r="BG184" s="99">
        <f t="shared" si="18"/>
        <v>0</v>
      </c>
      <c r="BH184" s="99">
        <f t="shared" si="19"/>
        <v>0</v>
      </c>
      <c r="BI184" s="99">
        <f t="shared" si="20"/>
        <v>0</v>
      </c>
      <c r="BJ184" s="14" t="s">
        <v>90</v>
      </c>
      <c r="BK184" s="99">
        <f t="shared" si="21"/>
        <v>0</v>
      </c>
    </row>
    <row r="185" spans="1:63" s="2" customFormat="1" ht="16.350000000000001" customHeight="1">
      <c r="A185" s="245"/>
      <c r="B185" s="27"/>
      <c r="C185" s="216" t="s">
        <v>1</v>
      </c>
      <c r="D185" s="216" t="s">
        <v>182</v>
      </c>
      <c r="E185" s="217" t="s">
        <v>1</v>
      </c>
      <c r="F185" s="218" t="s">
        <v>1</v>
      </c>
      <c r="G185" s="219" t="s">
        <v>1</v>
      </c>
      <c r="H185" s="220"/>
      <c r="I185" s="221"/>
      <c r="J185" s="222">
        <f t="shared" si="15"/>
        <v>0</v>
      </c>
      <c r="K185" s="197"/>
      <c r="L185" s="28"/>
      <c r="M185" s="223" t="s">
        <v>1</v>
      </c>
      <c r="N185" s="224" t="s">
        <v>43</v>
      </c>
      <c r="O185" s="56"/>
      <c r="P185" s="56"/>
      <c r="Q185" s="56"/>
      <c r="R185" s="56"/>
      <c r="S185" s="56"/>
      <c r="T185" s="57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T185" s="14" t="s">
        <v>265</v>
      </c>
      <c r="AU185" s="14" t="s">
        <v>84</v>
      </c>
      <c r="AY185" s="14" t="s">
        <v>265</v>
      </c>
      <c r="BE185" s="99">
        <f t="shared" si="16"/>
        <v>0</v>
      </c>
      <c r="BF185" s="99">
        <f t="shared" si="17"/>
        <v>0</v>
      </c>
      <c r="BG185" s="99">
        <f t="shared" si="18"/>
        <v>0</v>
      </c>
      <c r="BH185" s="99">
        <f t="shared" si="19"/>
        <v>0</v>
      </c>
      <c r="BI185" s="99">
        <f t="shared" si="20"/>
        <v>0</v>
      </c>
      <c r="BJ185" s="14" t="s">
        <v>90</v>
      </c>
      <c r="BK185" s="99">
        <f t="shared" si="21"/>
        <v>0</v>
      </c>
    </row>
    <row r="186" spans="1:63" s="2" customFormat="1" ht="16.350000000000001" customHeight="1">
      <c r="A186" s="245"/>
      <c r="B186" s="27"/>
      <c r="C186" s="216" t="s">
        <v>1</v>
      </c>
      <c r="D186" s="216" t="s">
        <v>182</v>
      </c>
      <c r="E186" s="217" t="s">
        <v>1</v>
      </c>
      <c r="F186" s="218" t="s">
        <v>1</v>
      </c>
      <c r="G186" s="219" t="s">
        <v>1</v>
      </c>
      <c r="H186" s="220"/>
      <c r="I186" s="221"/>
      <c r="J186" s="222">
        <f t="shared" si="15"/>
        <v>0</v>
      </c>
      <c r="K186" s="197"/>
      <c r="L186" s="28"/>
      <c r="M186" s="223" t="s">
        <v>1</v>
      </c>
      <c r="N186" s="224" t="s">
        <v>43</v>
      </c>
      <c r="O186" s="56"/>
      <c r="P186" s="56"/>
      <c r="Q186" s="56"/>
      <c r="R186" s="56"/>
      <c r="S186" s="56"/>
      <c r="T186" s="57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T186" s="14" t="s">
        <v>265</v>
      </c>
      <c r="AU186" s="14" t="s">
        <v>84</v>
      </c>
      <c r="AY186" s="14" t="s">
        <v>265</v>
      </c>
      <c r="BE186" s="99">
        <f t="shared" si="16"/>
        <v>0</v>
      </c>
      <c r="BF186" s="99">
        <f t="shared" si="17"/>
        <v>0</v>
      </c>
      <c r="BG186" s="99">
        <f t="shared" si="18"/>
        <v>0</v>
      </c>
      <c r="BH186" s="99">
        <f t="shared" si="19"/>
        <v>0</v>
      </c>
      <c r="BI186" s="99">
        <f t="shared" si="20"/>
        <v>0</v>
      </c>
      <c r="BJ186" s="14" t="s">
        <v>90</v>
      </c>
      <c r="BK186" s="99">
        <f t="shared" si="21"/>
        <v>0</v>
      </c>
    </row>
    <row r="187" spans="1:63" s="2" customFormat="1" ht="16.350000000000001" customHeight="1">
      <c r="A187" s="245"/>
      <c r="B187" s="27"/>
      <c r="C187" s="216" t="s">
        <v>1</v>
      </c>
      <c r="D187" s="216" t="s">
        <v>182</v>
      </c>
      <c r="E187" s="217" t="s">
        <v>1</v>
      </c>
      <c r="F187" s="218" t="s">
        <v>1</v>
      </c>
      <c r="G187" s="219" t="s">
        <v>1</v>
      </c>
      <c r="H187" s="220"/>
      <c r="I187" s="221"/>
      <c r="J187" s="222">
        <f t="shared" si="15"/>
        <v>0</v>
      </c>
      <c r="K187" s="197"/>
      <c r="L187" s="28"/>
      <c r="M187" s="223" t="s">
        <v>1</v>
      </c>
      <c r="N187" s="224" t="s">
        <v>43</v>
      </c>
      <c r="O187" s="56"/>
      <c r="P187" s="56"/>
      <c r="Q187" s="56"/>
      <c r="R187" s="56"/>
      <c r="S187" s="56"/>
      <c r="T187" s="57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T187" s="14" t="s">
        <v>265</v>
      </c>
      <c r="AU187" s="14" t="s">
        <v>84</v>
      </c>
      <c r="AY187" s="14" t="s">
        <v>265</v>
      </c>
      <c r="BE187" s="99">
        <f t="shared" si="16"/>
        <v>0</v>
      </c>
      <c r="BF187" s="99">
        <f t="shared" si="17"/>
        <v>0</v>
      </c>
      <c r="BG187" s="99">
        <f t="shared" si="18"/>
        <v>0</v>
      </c>
      <c r="BH187" s="99">
        <f t="shared" si="19"/>
        <v>0</v>
      </c>
      <c r="BI187" s="99">
        <f t="shared" si="20"/>
        <v>0</v>
      </c>
      <c r="BJ187" s="14" t="s">
        <v>90</v>
      </c>
      <c r="BK187" s="99">
        <f t="shared" si="21"/>
        <v>0</v>
      </c>
    </row>
    <row r="188" spans="1:63" s="2" customFormat="1" ht="16.350000000000001" customHeight="1">
      <c r="A188" s="245"/>
      <c r="B188" s="27"/>
      <c r="C188" s="216" t="s">
        <v>1</v>
      </c>
      <c r="D188" s="216" t="s">
        <v>182</v>
      </c>
      <c r="E188" s="217" t="s">
        <v>1</v>
      </c>
      <c r="F188" s="218" t="s">
        <v>1</v>
      </c>
      <c r="G188" s="219" t="s">
        <v>1</v>
      </c>
      <c r="H188" s="220"/>
      <c r="I188" s="221"/>
      <c r="J188" s="222">
        <f t="shared" si="15"/>
        <v>0</v>
      </c>
      <c r="K188" s="197"/>
      <c r="L188" s="28"/>
      <c r="M188" s="223" t="s">
        <v>1</v>
      </c>
      <c r="N188" s="224" t="s">
        <v>43</v>
      </c>
      <c r="O188" s="56"/>
      <c r="P188" s="56"/>
      <c r="Q188" s="56"/>
      <c r="R188" s="56"/>
      <c r="S188" s="56"/>
      <c r="T188" s="57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T188" s="14" t="s">
        <v>265</v>
      </c>
      <c r="AU188" s="14" t="s">
        <v>84</v>
      </c>
      <c r="AY188" s="14" t="s">
        <v>265</v>
      </c>
      <c r="BE188" s="99">
        <f t="shared" si="16"/>
        <v>0</v>
      </c>
      <c r="BF188" s="99">
        <f t="shared" si="17"/>
        <v>0</v>
      </c>
      <c r="BG188" s="99">
        <f t="shared" si="18"/>
        <v>0</v>
      </c>
      <c r="BH188" s="99">
        <f t="shared" si="19"/>
        <v>0</v>
      </c>
      <c r="BI188" s="99">
        <f t="shared" si="20"/>
        <v>0</v>
      </c>
      <c r="BJ188" s="14" t="s">
        <v>90</v>
      </c>
      <c r="BK188" s="99">
        <f t="shared" si="21"/>
        <v>0</v>
      </c>
    </row>
    <row r="189" spans="1:63" s="2" customFormat="1" ht="16.350000000000001" customHeight="1">
      <c r="A189" s="245"/>
      <c r="B189" s="27"/>
      <c r="C189" s="216" t="s">
        <v>1</v>
      </c>
      <c r="D189" s="216" t="s">
        <v>182</v>
      </c>
      <c r="E189" s="217" t="s">
        <v>1</v>
      </c>
      <c r="F189" s="218" t="s">
        <v>1</v>
      </c>
      <c r="G189" s="219" t="s">
        <v>1</v>
      </c>
      <c r="H189" s="220"/>
      <c r="I189" s="221"/>
      <c r="J189" s="222">
        <f t="shared" si="15"/>
        <v>0</v>
      </c>
      <c r="K189" s="197"/>
      <c r="L189" s="28"/>
      <c r="M189" s="223" t="s">
        <v>1</v>
      </c>
      <c r="N189" s="224" t="s">
        <v>43</v>
      </c>
      <c r="O189" s="56"/>
      <c r="P189" s="56"/>
      <c r="Q189" s="56"/>
      <c r="R189" s="56"/>
      <c r="S189" s="56"/>
      <c r="T189" s="57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T189" s="14" t="s">
        <v>265</v>
      </c>
      <c r="AU189" s="14" t="s">
        <v>84</v>
      </c>
      <c r="AY189" s="14" t="s">
        <v>265</v>
      </c>
      <c r="BE189" s="99">
        <f t="shared" si="16"/>
        <v>0</v>
      </c>
      <c r="BF189" s="99">
        <f t="shared" si="17"/>
        <v>0</v>
      </c>
      <c r="BG189" s="99">
        <f t="shared" si="18"/>
        <v>0</v>
      </c>
      <c r="BH189" s="99">
        <f t="shared" si="19"/>
        <v>0</v>
      </c>
      <c r="BI189" s="99">
        <f t="shared" si="20"/>
        <v>0</v>
      </c>
      <c r="BJ189" s="14" t="s">
        <v>90</v>
      </c>
      <c r="BK189" s="99">
        <f t="shared" si="21"/>
        <v>0</v>
      </c>
    </row>
    <row r="190" spans="1:63" s="2" customFormat="1" ht="16.350000000000001" customHeight="1">
      <c r="A190" s="245"/>
      <c r="B190" s="27"/>
      <c r="C190" s="216" t="s">
        <v>1</v>
      </c>
      <c r="D190" s="216" t="s">
        <v>182</v>
      </c>
      <c r="E190" s="217" t="s">
        <v>1</v>
      </c>
      <c r="F190" s="218" t="s">
        <v>1</v>
      </c>
      <c r="G190" s="219" t="s">
        <v>1</v>
      </c>
      <c r="H190" s="220"/>
      <c r="I190" s="221"/>
      <c r="J190" s="222">
        <f t="shared" si="15"/>
        <v>0</v>
      </c>
      <c r="K190" s="197"/>
      <c r="L190" s="28"/>
      <c r="M190" s="223" t="s">
        <v>1</v>
      </c>
      <c r="N190" s="224" t="s">
        <v>43</v>
      </c>
      <c r="O190" s="56"/>
      <c r="P190" s="56"/>
      <c r="Q190" s="56"/>
      <c r="R190" s="56"/>
      <c r="S190" s="56"/>
      <c r="T190" s="57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T190" s="14" t="s">
        <v>265</v>
      </c>
      <c r="AU190" s="14" t="s">
        <v>84</v>
      </c>
      <c r="AY190" s="14" t="s">
        <v>265</v>
      </c>
      <c r="BE190" s="99">
        <f t="shared" si="16"/>
        <v>0</v>
      </c>
      <c r="BF190" s="99">
        <f t="shared" si="17"/>
        <v>0</v>
      </c>
      <c r="BG190" s="99">
        <f t="shared" si="18"/>
        <v>0</v>
      </c>
      <c r="BH190" s="99">
        <f t="shared" si="19"/>
        <v>0</v>
      </c>
      <c r="BI190" s="99">
        <f t="shared" si="20"/>
        <v>0</v>
      </c>
      <c r="BJ190" s="14" t="s">
        <v>90</v>
      </c>
      <c r="BK190" s="99">
        <f t="shared" si="21"/>
        <v>0</v>
      </c>
    </row>
    <row r="191" spans="1:63" s="2" customFormat="1" ht="16.350000000000001" customHeight="1">
      <c r="A191" s="245"/>
      <c r="B191" s="27"/>
      <c r="C191" s="216" t="s">
        <v>1</v>
      </c>
      <c r="D191" s="216" t="s">
        <v>182</v>
      </c>
      <c r="E191" s="217" t="s">
        <v>1</v>
      </c>
      <c r="F191" s="218" t="s">
        <v>1</v>
      </c>
      <c r="G191" s="219" t="s">
        <v>1</v>
      </c>
      <c r="H191" s="220"/>
      <c r="I191" s="221"/>
      <c r="J191" s="222">
        <f t="shared" si="15"/>
        <v>0</v>
      </c>
      <c r="K191" s="197"/>
      <c r="L191" s="28"/>
      <c r="M191" s="223" t="s">
        <v>1</v>
      </c>
      <c r="N191" s="224" t="s">
        <v>43</v>
      </c>
      <c r="O191" s="56"/>
      <c r="P191" s="56"/>
      <c r="Q191" s="56"/>
      <c r="R191" s="56"/>
      <c r="S191" s="56"/>
      <c r="T191" s="57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T191" s="14" t="s">
        <v>265</v>
      </c>
      <c r="AU191" s="14" t="s">
        <v>84</v>
      </c>
      <c r="AY191" s="14" t="s">
        <v>265</v>
      </c>
      <c r="BE191" s="99">
        <f t="shared" si="16"/>
        <v>0</v>
      </c>
      <c r="BF191" s="99">
        <f t="shared" si="17"/>
        <v>0</v>
      </c>
      <c r="BG191" s="99">
        <f t="shared" si="18"/>
        <v>0</v>
      </c>
      <c r="BH191" s="99">
        <f t="shared" si="19"/>
        <v>0</v>
      </c>
      <c r="BI191" s="99">
        <f t="shared" si="20"/>
        <v>0</v>
      </c>
      <c r="BJ191" s="14" t="s">
        <v>90</v>
      </c>
      <c r="BK191" s="99">
        <f t="shared" si="21"/>
        <v>0</v>
      </c>
    </row>
    <row r="192" spans="1:63" s="2" customFormat="1" ht="16.350000000000001" customHeight="1">
      <c r="A192" s="245"/>
      <c r="B192" s="27"/>
      <c r="C192" s="216" t="s">
        <v>1</v>
      </c>
      <c r="D192" s="216" t="s">
        <v>182</v>
      </c>
      <c r="E192" s="217" t="s">
        <v>1</v>
      </c>
      <c r="F192" s="218" t="s">
        <v>1</v>
      </c>
      <c r="G192" s="219" t="s">
        <v>1</v>
      </c>
      <c r="H192" s="220"/>
      <c r="I192" s="221"/>
      <c r="J192" s="222">
        <f t="shared" si="15"/>
        <v>0</v>
      </c>
      <c r="K192" s="197"/>
      <c r="L192" s="28"/>
      <c r="M192" s="223" t="s">
        <v>1</v>
      </c>
      <c r="N192" s="224" t="s">
        <v>43</v>
      </c>
      <c r="O192" s="225"/>
      <c r="P192" s="225"/>
      <c r="Q192" s="225"/>
      <c r="R192" s="225"/>
      <c r="S192" s="225"/>
      <c r="T192" s="226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T192" s="14" t="s">
        <v>265</v>
      </c>
      <c r="AU192" s="14" t="s">
        <v>84</v>
      </c>
      <c r="AY192" s="14" t="s">
        <v>265</v>
      </c>
      <c r="BE192" s="99">
        <f t="shared" si="16"/>
        <v>0</v>
      </c>
      <c r="BF192" s="99">
        <f t="shared" si="17"/>
        <v>0</v>
      </c>
      <c r="BG192" s="99">
        <f t="shared" si="18"/>
        <v>0</v>
      </c>
      <c r="BH192" s="99">
        <f t="shared" si="19"/>
        <v>0</v>
      </c>
      <c r="BI192" s="99">
        <f t="shared" si="20"/>
        <v>0</v>
      </c>
      <c r="BJ192" s="14" t="s">
        <v>90</v>
      </c>
      <c r="BK192" s="99">
        <f t="shared" si="21"/>
        <v>0</v>
      </c>
    </row>
    <row r="193" spans="1:31" s="2" customFormat="1" ht="6.95" customHeight="1">
      <c r="A193" s="245"/>
      <c r="B193" s="42"/>
      <c r="C193" s="43"/>
      <c r="D193" s="43"/>
      <c r="E193" s="43"/>
      <c r="F193" s="43"/>
      <c r="G193" s="43"/>
      <c r="H193" s="43"/>
      <c r="I193" s="43"/>
      <c r="J193" s="43"/>
      <c r="K193" s="43"/>
      <c r="L193" s="28"/>
      <c r="M193" s="245"/>
      <c r="O193" s="245"/>
      <c r="P193" s="245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  <c r="AA193" s="245"/>
      <c r="AB193" s="245"/>
      <c r="AC193" s="245"/>
      <c r="AD193" s="245"/>
      <c r="AE193" s="245"/>
    </row>
  </sheetData>
  <sheetProtection algorithmName="SHA-512" hashValue="Mx2LxOL9DNuJAH8H0xVKNFkQCvhgs4ffzI7XHix3J8Y/4CTN5yWxsDTBGGXnHoLyPE9vleAOBxFWmdh55BP/NQ==" saltValue="eOYk0hW8DlzUafdiL0fgO85a45RhFxqGMeiQTOgtx/1CFyvagPoksiNTiMeIkhG9sZrtlZx/Lp9y1Kz3seuzNA==" spinCount="100000" sheet="1" objects="1" scenarios="1" formatColumns="0" formatRows="0" autoFilter="0"/>
  <autoFilter ref="C138:K192" xr:uid="{00000000-0009-0000-0000-000008000000}"/>
  <mergeCells count="17">
    <mergeCell ref="E11:H11"/>
    <mergeCell ref="E20:H20"/>
    <mergeCell ref="E29:H29"/>
    <mergeCell ref="E131:H131"/>
    <mergeCell ref="L2:V2"/>
    <mergeCell ref="D113:F113"/>
    <mergeCell ref="D114:F114"/>
    <mergeCell ref="D115:F115"/>
    <mergeCell ref="E127:H127"/>
    <mergeCell ref="E129:H129"/>
    <mergeCell ref="E85:H85"/>
    <mergeCell ref="E87:H87"/>
    <mergeCell ref="E89:H89"/>
    <mergeCell ref="D111:F111"/>
    <mergeCell ref="D112:F112"/>
    <mergeCell ref="E7:H7"/>
    <mergeCell ref="E9:H9"/>
  </mergeCells>
  <dataValidations count="2">
    <dataValidation type="list" allowBlank="1" showInputMessage="1" showErrorMessage="1" error="Povolené sú hodnoty K, M." sqref="D173:D193" xr:uid="{00000000-0002-0000-0800-000000000000}">
      <formula1>"K, M"</formula1>
    </dataValidation>
    <dataValidation type="list" allowBlank="1" showInputMessage="1" showErrorMessage="1" error="Povolené sú hodnoty základná, znížená, nulová." sqref="N173:N193" xr:uid="{00000000-0002-0000-08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8D13C4EF801A419F7054A270C447A5" ma:contentTypeVersion="8" ma:contentTypeDescription="Umožňuje vytvoriť nový dokument." ma:contentTypeScope="" ma:versionID="bdbf663f64179f1de592da51f8f02bd8">
  <xsd:schema xmlns:xsd="http://www.w3.org/2001/XMLSchema" xmlns:xs="http://www.w3.org/2001/XMLSchema" xmlns:p="http://schemas.microsoft.com/office/2006/metadata/properties" xmlns:ns2="d957f6f0-0172-4e8d-adf7-1e1f3b45c46c" xmlns:ns3="7dbbaf54-c9cf-48b4-82ca-ec6697fe3329" targetNamespace="http://schemas.microsoft.com/office/2006/metadata/properties" ma:root="true" ma:fieldsID="775d8cf2bcb86a6c6838a8c13f378888" ns2:_="" ns3:_="">
    <xsd:import namespace="d957f6f0-0172-4e8d-adf7-1e1f3b45c46c"/>
    <xsd:import namespace="7dbbaf54-c9cf-48b4-82ca-ec6697fe332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7f6f0-0172-4e8d-adf7-1e1f3b45c46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baf54-c9cf-48b4-82ca-ec6697fe33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3F1786-1639-46A3-8858-69D07C1F9F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57f6f0-0172-4e8d-adf7-1e1f3b45c46c"/>
    <ds:schemaRef ds:uri="7dbbaf54-c9cf-48b4-82ca-ec6697fe33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4A4681-9C99-4CC5-A95B-B110E49CE2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92CB43-7FC9-4312-A718-BA0F3153BBA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30</vt:i4>
      </vt:variant>
    </vt:vector>
  </HeadingPairs>
  <TitlesOfParts>
    <vt:vector size="45" baseType="lpstr">
      <vt:lpstr>Rekapitulácia stavby</vt:lpstr>
      <vt:lpstr>SO-01 - Vstupná brána a n...</vt:lpstr>
      <vt:lpstr>SO-02 - Spevnené plochy</vt:lpstr>
      <vt:lpstr>SO-03 - Sadové úpravy</vt:lpstr>
      <vt:lpstr>SO-04 - Mobiliár a herné ...</vt:lpstr>
      <vt:lpstr>SO-05 - Elektroinštalácia...</vt:lpstr>
      <vt:lpstr>SO-06.1 - Zdravotechnika ...</vt:lpstr>
      <vt:lpstr>SO-06.2 - Zdravotechnika ...</vt:lpstr>
      <vt:lpstr>SO-07 - Búracie práce a o...</vt:lpstr>
      <vt:lpstr>SO-08 - Vodné prvky </vt:lpstr>
      <vt:lpstr>SO-09 - Zasakovacie jazierko</vt:lpstr>
      <vt:lpstr>SO-10 - Vodomerná šachta</vt:lpstr>
      <vt:lpstr>SO-02 - Spevnené plochy_01</vt:lpstr>
      <vt:lpstr>SO-03 - Sadové úpravy_01</vt:lpstr>
      <vt:lpstr>SO-08 - Vodné prvky</vt:lpstr>
      <vt:lpstr>'Rekapitulácia stavby'!Názvy_tlače</vt:lpstr>
      <vt:lpstr>'SO-01 - Vstupná brána a n...'!Názvy_tlače</vt:lpstr>
      <vt:lpstr>'SO-02 - Spevnené plochy'!Názvy_tlače</vt:lpstr>
      <vt:lpstr>'SO-02 - Spevnené plochy_01'!Názvy_tlače</vt:lpstr>
      <vt:lpstr>'SO-03 - Sadové úpravy'!Názvy_tlače</vt:lpstr>
      <vt:lpstr>'SO-03 - Sadové úpravy_01'!Názvy_tlače</vt:lpstr>
      <vt:lpstr>'SO-04 - Mobiliár a herné ...'!Názvy_tlače</vt:lpstr>
      <vt:lpstr>'SO-05 - Elektroinštalácia...'!Názvy_tlače</vt:lpstr>
      <vt:lpstr>'SO-06.1 - Zdravotechnika ...'!Názvy_tlače</vt:lpstr>
      <vt:lpstr>'SO-06.2 - Zdravotechnika ...'!Názvy_tlače</vt:lpstr>
      <vt:lpstr>'SO-07 - Búracie práce a o...'!Názvy_tlače</vt:lpstr>
      <vt:lpstr>'SO-08 - Vodné prvky'!Názvy_tlače</vt:lpstr>
      <vt:lpstr>'SO-08 - Vodné prvky '!Názvy_tlače</vt:lpstr>
      <vt:lpstr>'SO-09 - Zasakovacie jazierko'!Názvy_tlače</vt:lpstr>
      <vt:lpstr>'SO-10 - Vodomerná šachta'!Názvy_tlače</vt:lpstr>
      <vt:lpstr>'Rekapitulácia stavby'!Oblasť_tlače</vt:lpstr>
      <vt:lpstr>'SO-01 - Vstupná brána a n...'!Oblasť_tlače</vt:lpstr>
      <vt:lpstr>'SO-02 - Spevnené plochy'!Oblasť_tlače</vt:lpstr>
      <vt:lpstr>'SO-02 - Spevnené plochy_01'!Oblasť_tlače</vt:lpstr>
      <vt:lpstr>'SO-03 - Sadové úpravy'!Oblasť_tlače</vt:lpstr>
      <vt:lpstr>'SO-03 - Sadové úpravy_01'!Oblasť_tlače</vt:lpstr>
      <vt:lpstr>'SO-04 - Mobiliár a herné ...'!Oblasť_tlače</vt:lpstr>
      <vt:lpstr>'SO-05 - Elektroinštalácia...'!Oblasť_tlače</vt:lpstr>
      <vt:lpstr>'SO-06.1 - Zdravotechnika ...'!Oblasť_tlače</vt:lpstr>
      <vt:lpstr>'SO-06.2 - Zdravotechnika ...'!Oblasť_tlače</vt:lpstr>
      <vt:lpstr>'SO-07 - Búracie práce a o...'!Oblasť_tlače</vt:lpstr>
      <vt:lpstr>'SO-08 - Vodné prvky'!Oblasť_tlače</vt:lpstr>
      <vt:lpstr>'SO-08 - Vodné prvky '!Oblasť_tlače</vt:lpstr>
      <vt:lpstr>'SO-09 - Zasakovacie jazierko'!Oblasť_tlače</vt:lpstr>
      <vt:lpstr>'SO-10 - Vodomerná šachta'!Oblasť_tlače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Matúš Hornok (HICO, s.r.o.)</dc:creator>
  <cp:keywords/>
  <dc:description/>
  <cp:lastModifiedBy>Vičanová Alexandra, Mgr.</cp:lastModifiedBy>
  <cp:revision/>
  <dcterms:created xsi:type="dcterms:W3CDTF">2020-12-14T17:43:01Z</dcterms:created>
  <dcterms:modified xsi:type="dcterms:W3CDTF">2021-06-24T08:36:58Z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0x010100B18D13C4EF801A419F7054A270C447A5</vt:lpwstr>
  </property>
</Properties>
</file>