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Kremnica/rozpocet a vykaz - vymer_FINAL/Zadania/Silnoprúdové elektrické rozvody/xls/"/>
    </mc:Choice>
  </mc:AlternateContent>
  <xr:revisionPtr revIDLastSave="0" documentId="13_ncr:1_{0CC0727C-8561-194E-A446-9DE6A9D3B4C7}" xr6:coauthVersionLast="36" xr6:coauthVersionMax="36" xr10:uidLastSave="{00000000-0000-0000-0000-000000000000}"/>
  <bookViews>
    <workbookView xWindow="0" yWindow="460" windowWidth="28800" windowHeight="16520" activeTab="2" xr2:uid="{00000000-000D-0000-FFFF-FFFF00000000}"/>
  </bookViews>
  <sheets>
    <sheet name="Rekapitulácia stavby" sheetId="1" r:id="rId1"/>
    <sheet name="BL - Bleskozvod a uzemnenie" sheetId="2" r:id="rId2"/>
    <sheet name="FTV - Fotovoltický zdroj" sheetId="3" r:id="rId3"/>
    <sheet name="RFTVE - Rozvádzač" sheetId="4" r:id="rId4"/>
    <sheet name="RH - Rozvádzač" sheetId="5" r:id="rId5"/>
    <sheet name="SV - Umelé osvetlenie, vn..." sheetId="6" r:id="rId6"/>
  </sheets>
  <definedNames>
    <definedName name="_xlnm._FilterDatabase" localSheetId="1" hidden="1">'BL - Bleskozvod a uzemnenie'!$C$119:$L$174</definedName>
    <definedName name="_xlnm._FilterDatabase" localSheetId="2" hidden="1">'FTV - Fotovoltický zdroj'!$C$120:$L$166</definedName>
    <definedName name="_xlnm._FilterDatabase" localSheetId="3" hidden="1">'RFTVE - Rozvádzač'!$C$121:$L$147</definedName>
    <definedName name="_xlnm._FilterDatabase" localSheetId="4" hidden="1">'RH - Rozvádzač'!$C$121:$L$135</definedName>
    <definedName name="_xlnm._FilterDatabase" localSheetId="5" hidden="1">'SV - Umelé osvetlenie, vn...'!$C$120:$L$195</definedName>
    <definedName name="_xlnm.Print_Titles" localSheetId="1">'BL - Bleskozvod a uzemnenie'!$119:$119</definedName>
    <definedName name="_xlnm.Print_Titles" localSheetId="2">'FTV - Fotovoltický zdroj'!$120:$120</definedName>
    <definedName name="_xlnm.Print_Titles" localSheetId="0">'Rekapitulácia stavby'!$92:$92</definedName>
    <definedName name="_xlnm.Print_Titles" localSheetId="3">'RFTVE - Rozvádzač'!$121:$121</definedName>
    <definedName name="_xlnm.Print_Titles" localSheetId="4">'RH - Rozvádzač'!$121:$121</definedName>
    <definedName name="_xlnm.Print_Titles" localSheetId="5">'SV - Umelé osvetlenie, vn...'!$120:$120</definedName>
    <definedName name="_xlnm.Print_Area" localSheetId="1">'BL - Bleskozvod a uzemnenie'!$C$107:$K$174</definedName>
    <definedName name="_xlnm.Print_Area" localSheetId="2">'FTV - Fotovoltický zdroj'!$C$108:$K$166</definedName>
    <definedName name="_xlnm.Print_Area" localSheetId="0">'Rekapitulácia stavby'!$D$4:$AO$76,'Rekapitulácia stavby'!$C$82:$AQ$101</definedName>
    <definedName name="_xlnm.Print_Area" localSheetId="3">'RFTVE - Rozvádzač'!$C$107:$K$147</definedName>
    <definedName name="_xlnm.Print_Area" localSheetId="4">'RH - Rozvádzač'!$C$107:$K$135</definedName>
    <definedName name="_xlnm.Print_Area" localSheetId="5">'SV - Umelé osvetlenie, vn...'!$C$108:$K$195</definedName>
  </definedNames>
  <calcPr calcId="181029"/>
</workbook>
</file>

<file path=xl/calcChain.xml><?xml version="1.0" encoding="utf-8"?>
<calcChain xmlns="http://schemas.openxmlformats.org/spreadsheetml/2006/main">
  <c r="K39" i="6" l="1"/>
  <c r="K38" i="6"/>
  <c r="BA100" i="1" s="1"/>
  <c r="K37" i="6"/>
  <c r="AZ100" i="1"/>
  <c r="BI195" i="6"/>
  <c r="BH195" i="6"/>
  <c r="BG195" i="6"/>
  <c r="BE195" i="6"/>
  <c r="X195" i="6"/>
  <c r="X194" i="6"/>
  <c r="V195" i="6"/>
  <c r="V194" i="6"/>
  <c r="T195" i="6"/>
  <c r="T194" i="6"/>
  <c r="P195" i="6"/>
  <c r="BI193" i="6"/>
  <c r="BH193" i="6"/>
  <c r="BG193" i="6"/>
  <c r="BE193" i="6"/>
  <c r="X193" i="6"/>
  <c r="V193" i="6"/>
  <c r="T193" i="6"/>
  <c r="P193" i="6"/>
  <c r="BI192" i="6"/>
  <c r="BH192" i="6"/>
  <c r="BG192" i="6"/>
  <c r="BE192" i="6"/>
  <c r="X192" i="6"/>
  <c r="V192" i="6"/>
  <c r="T192" i="6"/>
  <c r="P192" i="6"/>
  <c r="BI191" i="6"/>
  <c r="BH191" i="6"/>
  <c r="BG191" i="6"/>
  <c r="BE191" i="6"/>
  <c r="X191" i="6"/>
  <c r="V191" i="6"/>
  <c r="T191" i="6"/>
  <c r="P191" i="6"/>
  <c r="BI190" i="6"/>
  <c r="BH190" i="6"/>
  <c r="BG190" i="6"/>
  <c r="BE190" i="6"/>
  <c r="X190" i="6"/>
  <c r="V190" i="6"/>
  <c r="T190" i="6"/>
  <c r="P190" i="6"/>
  <c r="BI189" i="6"/>
  <c r="BH189" i="6"/>
  <c r="BG189" i="6"/>
  <c r="BE189" i="6"/>
  <c r="X189" i="6"/>
  <c r="V189" i="6"/>
  <c r="T189" i="6"/>
  <c r="P189" i="6"/>
  <c r="BI187" i="6"/>
  <c r="BH187" i="6"/>
  <c r="BG187" i="6"/>
  <c r="BE187" i="6"/>
  <c r="X187" i="6"/>
  <c r="V187" i="6"/>
  <c r="T187" i="6"/>
  <c r="P187" i="6"/>
  <c r="BI185" i="6"/>
  <c r="BH185" i="6"/>
  <c r="BG185" i="6"/>
  <c r="BE185" i="6"/>
  <c r="X185" i="6"/>
  <c r="V185" i="6"/>
  <c r="T185" i="6"/>
  <c r="P185" i="6"/>
  <c r="BI184" i="6"/>
  <c r="BH184" i="6"/>
  <c r="BG184" i="6"/>
  <c r="BE184" i="6"/>
  <c r="X184" i="6"/>
  <c r="V184" i="6"/>
  <c r="T184" i="6"/>
  <c r="P184" i="6"/>
  <c r="BI183" i="6"/>
  <c r="BH183" i="6"/>
  <c r="BG183" i="6"/>
  <c r="BE183" i="6"/>
  <c r="X183" i="6"/>
  <c r="V183" i="6"/>
  <c r="T183" i="6"/>
  <c r="P183" i="6"/>
  <c r="BI182" i="6"/>
  <c r="BH182" i="6"/>
  <c r="BG182" i="6"/>
  <c r="BE182" i="6"/>
  <c r="X182" i="6"/>
  <c r="V182" i="6"/>
  <c r="T182" i="6"/>
  <c r="P182" i="6"/>
  <c r="BI181" i="6"/>
  <c r="BH181" i="6"/>
  <c r="BG181" i="6"/>
  <c r="BE181" i="6"/>
  <c r="X181" i="6"/>
  <c r="V181" i="6"/>
  <c r="T181" i="6"/>
  <c r="P181" i="6"/>
  <c r="BI180" i="6"/>
  <c r="BH180" i="6"/>
  <c r="BG180" i="6"/>
  <c r="BE180" i="6"/>
  <c r="X180" i="6"/>
  <c r="V180" i="6"/>
  <c r="T180" i="6"/>
  <c r="P180" i="6"/>
  <c r="BI179" i="6"/>
  <c r="BH179" i="6"/>
  <c r="BG179" i="6"/>
  <c r="BE179" i="6"/>
  <c r="X179" i="6"/>
  <c r="V179" i="6"/>
  <c r="T179" i="6"/>
  <c r="P179" i="6"/>
  <c r="BI178" i="6"/>
  <c r="BH178" i="6"/>
  <c r="BG178" i="6"/>
  <c r="BE178" i="6"/>
  <c r="X178" i="6"/>
  <c r="V178" i="6"/>
  <c r="T178" i="6"/>
  <c r="P178" i="6"/>
  <c r="BI177" i="6"/>
  <c r="BH177" i="6"/>
  <c r="BG177" i="6"/>
  <c r="BE177" i="6"/>
  <c r="X177" i="6"/>
  <c r="V177" i="6"/>
  <c r="T177" i="6"/>
  <c r="P177" i="6"/>
  <c r="BI176" i="6"/>
  <c r="BH176" i="6"/>
  <c r="BG176" i="6"/>
  <c r="BE176" i="6"/>
  <c r="X176" i="6"/>
  <c r="V176" i="6"/>
  <c r="T176" i="6"/>
  <c r="P176" i="6"/>
  <c r="BI175" i="6"/>
  <c r="BH175" i="6"/>
  <c r="BG175" i="6"/>
  <c r="BE175" i="6"/>
  <c r="X175" i="6"/>
  <c r="V175" i="6"/>
  <c r="T175" i="6"/>
  <c r="P175" i="6"/>
  <c r="BI174" i="6"/>
  <c r="BH174" i="6"/>
  <c r="BG174" i="6"/>
  <c r="BE174" i="6"/>
  <c r="X174" i="6"/>
  <c r="V174" i="6"/>
  <c r="T174" i="6"/>
  <c r="P174" i="6"/>
  <c r="BI173" i="6"/>
  <c r="BH173" i="6"/>
  <c r="BG173" i="6"/>
  <c r="BE173" i="6"/>
  <c r="X173" i="6"/>
  <c r="V173" i="6"/>
  <c r="T173" i="6"/>
  <c r="P173" i="6"/>
  <c r="BI172" i="6"/>
  <c r="BH172" i="6"/>
  <c r="BG172" i="6"/>
  <c r="BE172" i="6"/>
  <c r="X172" i="6"/>
  <c r="V172" i="6"/>
  <c r="T172" i="6"/>
  <c r="P172" i="6"/>
  <c r="BI171" i="6"/>
  <c r="BH171" i="6"/>
  <c r="BG171" i="6"/>
  <c r="BE171" i="6"/>
  <c r="X171" i="6"/>
  <c r="V171" i="6"/>
  <c r="T171" i="6"/>
  <c r="P171" i="6"/>
  <c r="BI170" i="6"/>
  <c r="BH170" i="6"/>
  <c r="BG170" i="6"/>
  <c r="BE170" i="6"/>
  <c r="X170" i="6"/>
  <c r="V170" i="6"/>
  <c r="T170" i="6"/>
  <c r="P170" i="6"/>
  <c r="BI169" i="6"/>
  <c r="BH169" i="6"/>
  <c r="BG169" i="6"/>
  <c r="BE169" i="6"/>
  <c r="X169" i="6"/>
  <c r="V169" i="6"/>
  <c r="T169" i="6"/>
  <c r="P169" i="6"/>
  <c r="BI168" i="6"/>
  <c r="BH168" i="6"/>
  <c r="BG168" i="6"/>
  <c r="BE168" i="6"/>
  <c r="X168" i="6"/>
  <c r="V168" i="6"/>
  <c r="T168" i="6"/>
  <c r="P168" i="6"/>
  <c r="BI167" i="6"/>
  <c r="BH167" i="6"/>
  <c r="BG167" i="6"/>
  <c r="BE167" i="6"/>
  <c r="X167" i="6"/>
  <c r="V167" i="6"/>
  <c r="T167" i="6"/>
  <c r="P167" i="6"/>
  <c r="BI166" i="6"/>
  <c r="BH166" i="6"/>
  <c r="BG166" i="6"/>
  <c r="BE166" i="6"/>
  <c r="X166" i="6"/>
  <c r="V166" i="6"/>
  <c r="T166" i="6"/>
  <c r="P166" i="6"/>
  <c r="BI165" i="6"/>
  <c r="BH165" i="6"/>
  <c r="BG165" i="6"/>
  <c r="BE165" i="6"/>
  <c r="X165" i="6"/>
  <c r="V165" i="6"/>
  <c r="T165" i="6"/>
  <c r="P165" i="6"/>
  <c r="BI164" i="6"/>
  <c r="BH164" i="6"/>
  <c r="BG164" i="6"/>
  <c r="BE164" i="6"/>
  <c r="X164" i="6"/>
  <c r="V164" i="6"/>
  <c r="T164" i="6"/>
  <c r="P164" i="6"/>
  <c r="BI163" i="6"/>
  <c r="BH163" i="6"/>
  <c r="BG163" i="6"/>
  <c r="BE163" i="6"/>
  <c r="X163" i="6"/>
  <c r="V163" i="6"/>
  <c r="T163" i="6"/>
  <c r="P163" i="6"/>
  <c r="BI162" i="6"/>
  <c r="BH162" i="6"/>
  <c r="BG162" i="6"/>
  <c r="BE162" i="6"/>
  <c r="X162" i="6"/>
  <c r="V162" i="6"/>
  <c r="T162" i="6"/>
  <c r="P162" i="6"/>
  <c r="BI161" i="6"/>
  <c r="BH161" i="6"/>
  <c r="BG161" i="6"/>
  <c r="BE161" i="6"/>
  <c r="X161" i="6"/>
  <c r="V161" i="6"/>
  <c r="T161" i="6"/>
  <c r="P161" i="6"/>
  <c r="BI160" i="6"/>
  <c r="BH160" i="6"/>
  <c r="BG160" i="6"/>
  <c r="BE160" i="6"/>
  <c r="X160" i="6"/>
  <c r="V160" i="6"/>
  <c r="T160" i="6"/>
  <c r="P160" i="6"/>
  <c r="BI158" i="6"/>
  <c r="BH158" i="6"/>
  <c r="BG158" i="6"/>
  <c r="BE158" i="6"/>
  <c r="X158" i="6"/>
  <c r="V158" i="6"/>
  <c r="T158" i="6"/>
  <c r="P158" i="6"/>
  <c r="BI157" i="6"/>
  <c r="BH157" i="6"/>
  <c r="BG157" i="6"/>
  <c r="BE157" i="6"/>
  <c r="X157" i="6"/>
  <c r="V157" i="6"/>
  <c r="T157" i="6"/>
  <c r="P157" i="6"/>
  <c r="BI155" i="6"/>
  <c r="BH155" i="6"/>
  <c r="BG155" i="6"/>
  <c r="BE155" i="6"/>
  <c r="X155" i="6"/>
  <c r="V155" i="6"/>
  <c r="T155" i="6"/>
  <c r="P155" i="6"/>
  <c r="BI154" i="6"/>
  <c r="BH154" i="6"/>
  <c r="BG154" i="6"/>
  <c r="BE154" i="6"/>
  <c r="X154" i="6"/>
  <c r="V154" i="6"/>
  <c r="T154" i="6"/>
  <c r="P154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BI150" i="6"/>
  <c r="BH150" i="6"/>
  <c r="BG150" i="6"/>
  <c r="BE150" i="6"/>
  <c r="X150" i="6"/>
  <c r="V150" i="6"/>
  <c r="T150" i="6"/>
  <c r="P150" i="6"/>
  <c r="BI148" i="6"/>
  <c r="BH148" i="6"/>
  <c r="BG148" i="6"/>
  <c r="BE148" i="6"/>
  <c r="X148" i="6"/>
  <c r="V148" i="6"/>
  <c r="T148" i="6"/>
  <c r="P148" i="6"/>
  <c r="BI147" i="6"/>
  <c r="BH147" i="6"/>
  <c r="BG147" i="6"/>
  <c r="BE147" i="6"/>
  <c r="X147" i="6"/>
  <c r="V147" i="6"/>
  <c r="T147" i="6"/>
  <c r="P147" i="6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BI131" i="6"/>
  <c r="BH131" i="6"/>
  <c r="BG131" i="6"/>
  <c r="BE131" i="6"/>
  <c r="X131" i="6"/>
  <c r="V131" i="6"/>
  <c r="T131" i="6"/>
  <c r="P131" i="6"/>
  <c r="BI130" i="6"/>
  <c r="BH130" i="6"/>
  <c r="BG130" i="6"/>
  <c r="BE130" i="6"/>
  <c r="X130" i="6"/>
  <c r="V130" i="6"/>
  <c r="T130" i="6"/>
  <c r="P130" i="6"/>
  <c r="BI129" i="6"/>
  <c r="BH129" i="6"/>
  <c r="BG129" i="6"/>
  <c r="BE129" i="6"/>
  <c r="X129" i="6"/>
  <c r="V129" i="6"/>
  <c r="T129" i="6"/>
  <c r="P129" i="6"/>
  <c r="BI128" i="6"/>
  <c r="BH128" i="6"/>
  <c r="BG128" i="6"/>
  <c r="BE128" i="6"/>
  <c r="X128" i="6"/>
  <c r="V128" i="6"/>
  <c r="T128" i="6"/>
  <c r="P128" i="6"/>
  <c r="BI125" i="6"/>
  <c r="BH125" i="6"/>
  <c r="BG125" i="6"/>
  <c r="BE125" i="6"/>
  <c r="X125" i="6"/>
  <c r="V125" i="6"/>
  <c r="T125" i="6"/>
  <c r="P125" i="6"/>
  <c r="BI124" i="6"/>
  <c r="BH124" i="6"/>
  <c r="BG124" i="6"/>
  <c r="BE124" i="6"/>
  <c r="X124" i="6"/>
  <c r="V124" i="6"/>
  <c r="T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/>
  <c r="J17" i="6"/>
  <c r="J12" i="6"/>
  <c r="J115" i="6" s="1"/>
  <c r="E7" i="6"/>
  <c r="E111" i="6" s="1"/>
  <c r="K41" i="5"/>
  <c r="K40" i="5"/>
  <c r="BA99" i="1"/>
  <c r="K39" i="5"/>
  <c r="AZ99" i="1" s="1"/>
  <c r="BI135" i="5"/>
  <c r="BH135" i="5"/>
  <c r="BG135" i="5"/>
  <c r="BE135" i="5"/>
  <c r="X135" i="5"/>
  <c r="V135" i="5"/>
  <c r="T135" i="5"/>
  <c r="P135" i="5"/>
  <c r="BI134" i="5"/>
  <c r="BH134" i="5"/>
  <c r="BG134" i="5"/>
  <c r="BE134" i="5"/>
  <c r="X134" i="5"/>
  <c r="V134" i="5"/>
  <c r="T134" i="5"/>
  <c r="P134" i="5"/>
  <c r="BI133" i="5"/>
  <c r="BH133" i="5"/>
  <c r="BG133" i="5"/>
  <c r="BE133" i="5"/>
  <c r="X133" i="5"/>
  <c r="V133" i="5"/>
  <c r="T133" i="5"/>
  <c r="P133" i="5"/>
  <c r="BI132" i="5"/>
  <c r="BH132" i="5"/>
  <c r="BG132" i="5"/>
  <c r="BE132" i="5"/>
  <c r="X132" i="5"/>
  <c r="V132" i="5"/>
  <c r="T132" i="5"/>
  <c r="P132" i="5"/>
  <c r="BI131" i="5"/>
  <c r="BH131" i="5"/>
  <c r="BG131" i="5"/>
  <c r="BE131" i="5"/>
  <c r="X131" i="5"/>
  <c r="V131" i="5"/>
  <c r="T131" i="5"/>
  <c r="P131" i="5"/>
  <c r="BI130" i="5"/>
  <c r="BH130" i="5"/>
  <c r="BG130" i="5"/>
  <c r="BE130" i="5"/>
  <c r="X130" i="5"/>
  <c r="V130" i="5"/>
  <c r="T130" i="5"/>
  <c r="P130" i="5"/>
  <c r="BI128" i="5"/>
  <c r="BH128" i="5"/>
  <c r="BG128" i="5"/>
  <c r="BE128" i="5"/>
  <c r="X128" i="5"/>
  <c r="V128" i="5"/>
  <c r="T128" i="5"/>
  <c r="P128" i="5"/>
  <c r="BI127" i="5"/>
  <c r="BH127" i="5"/>
  <c r="BG127" i="5"/>
  <c r="BE127" i="5"/>
  <c r="X127" i="5"/>
  <c r="V127" i="5"/>
  <c r="T127" i="5"/>
  <c r="P127" i="5"/>
  <c r="BI126" i="5"/>
  <c r="BH126" i="5"/>
  <c r="BG126" i="5"/>
  <c r="BE126" i="5"/>
  <c r="X126" i="5"/>
  <c r="V126" i="5"/>
  <c r="T126" i="5"/>
  <c r="P126" i="5"/>
  <c r="BI125" i="5"/>
  <c r="BH125" i="5"/>
  <c r="BG125" i="5"/>
  <c r="BE125" i="5"/>
  <c r="X125" i="5"/>
  <c r="V125" i="5"/>
  <c r="T125" i="5"/>
  <c r="P125" i="5"/>
  <c r="J119" i="5"/>
  <c r="J118" i="5"/>
  <c r="F118" i="5"/>
  <c r="F116" i="5"/>
  <c r="E114" i="5"/>
  <c r="J94" i="5"/>
  <c r="J93" i="5"/>
  <c r="F93" i="5"/>
  <c r="F91" i="5"/>
  <c r="E89" i="5"/>
  <c r="J20" i="5"/>
  <c r="E20" i="5"/>
  <c r="F94" i="5" s="1"/>
  <c r="J19" i="5"/>
  <c r="J14" i="5"/>
  <c r="J116" i="5"/>
  <c r="E7" i="5"/>
  <c r="E110" i="5"/>
  <c r="K41" i="4"/>
  <c r="K40" i="4"/>
  <c r="BA98" i="1" s="1"/>
  <c r="K39" i="4"/>
  <c r="AZ98" i="1" s="1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BI143" i="4"/>
  <c r="BH143" i="4"/>
  <c r="BG143" i="4"/>
  <c r="BE143" i="4"/>
  <c r="X143" i="4"/>
  <c r="V143" i="4"/>
  <c r="T143" i="4"/>
  <c r="P143" i="4"/>
  <c r="BI142" i="4"/>
  <c r="BH142" i="4"/>
  <c r="BG142" i="4"/>
  <c r="BE142" i="4"/>
  <c r="X142" i="4"/>
  <c r="V142" i="4"/>
  <c r="T142" i="4"/>
  <c r="P142" i="4"/>
  <c r="BI141" i="4"/>
  <c r="BH141" i="4"/>
  <c r="BG141" i="4"/>
  <c r="BE141" i="4"/>
  <c r="X141" i="4"/>
  <c r="V141" i="4"/>
  <c r="T141" i="4"/>
  <c r="P141" i="4"/>
  <c r="BI140" i="4"/>
  <c r="BH140" i="4"/>
  <c r="BG140" i="4"/>
  <c r="BE140" i="4"/>
  <c r="X140" i="4"/>
  <c r="V140" i="4"/>
  <c r="T140" i="4"/>
  <c r="P140" i="4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3" i="4"/>
  <c r="BH133" i="4"/>
  <c r="BG133" i="4"/>
  <c r="BE133" i="4"/>
  <c r="X133" i="4"/>
  <c r="V133" i="4"/>
  <c r="T133" i="4"/>
  <c r="P133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30" i="4"/>
  <c r="BH130" i="4"/>
  <c r="BG130" i="4"/>
  <c r="BE130" i="4"/>
  <c r="X130" i="4"/>
  <c r="V130" i="4"/>
  <c r="T130" i="4"/>
  <c r="P130" i="4"/>
  <c r="BI129" i="4"/>
  <c r="BH129" i="4"/>
  <c r="BG129" i="4"/>
  <c r="BE129" i="4"/>
  <c r="X129" i="4"/>
  <c r="V129" i="4"/>
  <c r="T129" i="4"/>
  <c r="P129" i="4"/>
  <c r="BI128" i="4"/>
  <c r="BH128" i="4"/>
  <c r="BG128" i="4"/>
  <c r="BE128" i="4"/>
  <c r="X128" i="4"/>
  <c r="V128" i="4"/>
  <c r="T128" i="4"/>
  <c r="P128" i="4"/>
  <c r="BI127" i="4"/>
  <c r="BH127" i="4"/>
  <c r="BG127" i="4"/>
  <c r="BE127" i="4"/>
  <c r="X127" i="4"/>
  <c r="V127" i="4"/>
  <c r="T127" i="4"/>
  <c r="P127" i="4"/>
  <c r="BI126" i="4"/>
  <c r="BH126" i="4"/>
  <c r="BG126" i="4"/>
  <c r="BE126" i="4"/>
  <c r="X126" i="4"/>
  <c r="V126" i="4"/>
  <c r="T126" i="4"/>
  <c r="P126" i="4"/>
  <c r="BI125" i="4"/>
  <c r="BH125" i="4"/>
  <c r="BG125" i="4"/>
  <c r="BE125" i="4"/>
  <c r="X125" i="4"/>
  <c r="V125" i="4"/>
  <c r="T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119" i="4" s="1"/>
  <c r="J19" i="4"/>
  <c r="J14" i="4"/>
  <c r="J91" i="4" s="1"/>
  <c r="E7" i="4"/>
  <c r="E110" i="4"/>
  <c r="K39" i="3"/>
  <c r="K38" i="3"/>
  <c r="BA97" i="1" s="1"/>
  <c r="K37" i="3"/>
  <c r="AZ97" i="1"/>
  <c r="BI166" i="3"/>
  <c r="BH166" i="3"/>
  <c r="BG166" i="3"/>
  <c r="BE166" i="3"/>
  <c r="X166" i="3"/>
  <c r="X165" i="3"/>
  <c r="V166" i="3"/>
  <c r="V165" i="3"/>
  <c r="T166" i="3"/>
  <c r="T165" i="3"/>
  <c r="P166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I130" i="3"/>
  <c r="BH130" i="3"/>
  <c r="BG130" i="3"/>
  <c r="BE130" i="3"/>
  <c r="X130" i="3"/>
  <c r="V130" i="3"/>
  <c r="T130" i="3"/>
  <c r="P130" i="3"/>
  <c r="BI126" i="3"/>
  <c r="BH126" i="3"/>
  <c r="BG126" i="3"/>
  <c r="BE126" i="3"/>
  <c r="X126" i="3"/>
  <c r="V126" i="3"/>
  <c r="T126" i="3"/>
  <c r="P126" i="3"/>
  <c r="BI124" i="3"/>
  <c r="BH124" i="3"/>
  <c r="BG124" i="3"/>
  <c r="BE124" i="3"/>
  <c r="X124" i="3"/>
  <c r="V124" i="3"/>
  <c r="T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/>
  <c r="J17" i="3"/>
  <c r="J12" i="3"/>
  <c r="J89" i="3" s="1"/>
  <c r="E7" i="3"/>
  <c r="E111" i="3" s="1"/>
  <c r="K39" i="2"/>
  <c r="K38" i="2"/>
  <c r="BA95" i="1"/>
  <c r="K37" i="2"/>
  <c r="AZ95" i="1"/>
  <c r="BI173" i="2"/>
  <c r="BH173" i="2"/>
  <c r="BG173" i="2"/>
  <c r="BE173" i="2"/>
  <c r="X173" i="2"/>
  <c r="X172" i="2"/>
  <c r="V173" i="2"/>
  <c r="V172" i="2"/>
  <c r="T173" i="2"/>
  <c r="T172" i="2"/>
  <c r="P173" i="2"/>
  <c r="BI171" i="2"/>
  <c r="BH171" i="2"/>
  <c r="BG171" i="2"/>
  <c r="BE171" i="2"/>
  <c r="X171" i="2"/>
  <c r="X170" i="2" s="1"/>
  <c r="V171" i="2"/>
  <c r="V170" i="2" s="1"/>
  <c r="T171" i="2"/>
  <c r="T170" i="2" s="1"/>
  <c r="P171" i="2"/>
  <c r="K171" i="2" s="1"/>
  <c r="BF171" i="2" s="1"/>
  <c r="BI169" i="2"/>
  <c r="BH169" i="2"/>
  <c r="BG169" i="2"/>
  <c r="BE169" i="2"/>
  <c r="X169" i="2"/>
  <c r="V169" i="2"/>
  <c r="T169" i="2"/>
  <c r="P169" i="2"/>
  <c r="BK169" i="2" s="1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K167" i="2" s="1"/>
  <c r="BF167" i="2" s="1"/>
  <c r="BI166" i="2"/>
  <c r="BH166" i="2"/>
  <c r="BG166" i="2"/>
  <c r="BE166" i="2"/>
  <c r="X166" i="2"/>
  <c r="V166" i="2"/>
  <c r="T166" i="2"/>
  <c r="P166" i="2"/>
  <c r="BK166" i="2" s="1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K164" i="2" s="1"/>
  <c r="BI163" i="2"/>
  <c r="BH163" i="2"/>
  <c r="BG163" i="2"/>
  <c r="BE163" i="2"/>
  <c r="X163" i="2"/>
  <c r="V163" i="2"/>
  <c r="T163" i="2"/>
  <c r="P163" i="2"/>
  <c r="K163" i="2" s="1"/>
  <c r="BF163" i="2" s="1"/>
  <c r="BI162" i="2"/>
  <c r="BH162" i="2"/>
  <c r="BG162" i="2"/>
  <c r="BE162" i="2"/>
  <c r="X162" i="2"/>
  <c r="V162" i="2"/>
  <c r="T162" i="2"/>
  <c r="P162" i="2"/>
  <c r="K162" i="2" s="1"/>
  <c r="BF162" i="2" s="1"/>
  <c r="BI161" i="2"/>
  <c r="BH161" i="2"/>
  <c r="BG161" i="2"/>
  <c r="BE161" i="2"/>
  <c r="X161" i="2"/>
  <c r="V161" i="2"/>
  <c r="T161" i="2"/>
  <c r="P161" i="2"/>
  <c r="BK161" i="2" s="1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K159" i="2" s="1"/>
  <c r="BF159" i="2" s="1"/>
  <c r="BI158" i="2"/>
  <c r="BH158" i="2"/>
  <c r="BG158" i="2"/>
  <c r="BE158" i="2"/>
  <c r="X158" i="2"/>
  <c r="V158" i="2"/>
  <c r="T158" i="2"/>
  <c r="P158" i="2"/>
  <c r="K158" i="2" s="1"/>
  <c r="BF158" i="2" s="1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K156" i="2" s="1"/>
  <c r="BF156" i="2" s="1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K154" i="2" s="1"/>
  <c r="BF154" i="2" s="1"/>
  <c r="BI153" i="2"/>
  <c r="BH153" i="2"/>
  <c r="BG153" i="2"/>
  <c r="BE153" i="2"/>
  <c r="X153" i="2"/>
  <c r="V153" i="2"/>
  <c r="T153" i="2"/>
  <c r="P153" i="2"/>
  <c r="BK153" i="2" s="1"/>
  <c r="BI152" i="2"/>
  <c r="BH152" i="2"/>
  <c r="BG152" i="2"/>
  <c r="BE152" i="2"/>
  <c r="X152" i="2"/>
  <c r="V152" i="2"/>
  <c r="T152" i="2"/>
  <c r="P152" i="2"/>
  <c r="K152" i="2" s="1"/>
  <c r="BF152" i="2" s="1"/>
  <c r="BI151" i="2"/>
  <c r="BH151" i="2"/>
  <c r="BG151" i="2"/>
  <c r="BE151" i="2"/>
  <c r="X151" i="2"/>
  <c r="V151" i="2"/>
  <c r="T151" i="2"/>
  <c r="P151" i="2"/>
  <c r="BK151" i="2" s="1"/>
  <c r="BI150" i="2"/>
  <c r="BH150" i="2"/>
  <c r="BG150" i="2"/>
  <c r="BE150" i="2"/>
  <c r="X150" i="2"/>
  <c r="V150" i="2"/>
  <c r="T150" i="2"/>
  <c r="P150" i="2"/>
  <c r="BK150" i="2" s="1"/>
  <c r="BI148" i="2"/>
  <c r="BH148" i="2"/>
  <c r="BG148" i="2"/>
  <c r="BE148" i="2"/>
  <c r="X148" i="2"/>
  <c r="V148" i="2"/>
  <c r="T148" i="2"/>
  <c r="P148" i="2"/>
  <c r="K148" i="2" s="1"/>
  <c r="BF148" i="2" s="1"/>
  <c r="BI147" i="2"/>
  <c r="BH147" i="2"/>
  <c r="BG147" i="2"/>
  <c r="BE147" i="2"/>
  <c r="X147" i="2"/>
  <c r="V147" i="2"/>
  <c r="T147" i="2"/>
  <c r="P147" i="2"/>
  <c r="BI145" i="2"/>
  <c r="BH145" i="2"/>
  <c r="BG145" i="2"/>
  <c r="BE145" i="2"/>
  <c r="X145" i="2"/>
  <c r="V145" i="2"/>
  <c r="T145" i="2"/>
  <c r="P145" i="2"/>
  <c r="BI144" i="2"/>
  <c r="BH144" i="2"/>
  <c r="BG144" i="2"/>
  <c r="BE144" i="2"/>
  <c r="X144" i="2"/>
  <c r="V144" i="2"/>
  <c r="T144" i="2"/>
  <c r="P144" i="2"/>
  <c r="K144" i="2" s="1"/>
  <c r="BF144" i="2" s="1"/>
  <c r="BI142" i="2"/>
  <c r="BH142" i="2"/>
  <c r="BG142" i="2"/>
  <c r="BE142" i="2"/>
  <c r="X142" i="2"/>
  <c r="V142" i="2"/>
  <c r="T142" i="2"/>
  <c r="P142" i="2"/>
  <c r="K142" i="2" s="1"/>
  <c r="BF142" i="2" s="1"/>
  <c r="BI141" i="2"/>
  <c r="BH141" i="2"/>
  <c r="BG141" i="2"/>
  <c r="BE141" i="2"/>
  <c r="X141" i="2"/>
  <c r="V141" i="2"/>
  <c r="T141" i="2"/>
  <c r="P141" i="2"/>
  <c r="BI140" i="2"/>
  <c r="BH140" i="2"/>
  <c r="BG140" i="2"/>
  <c r="BE140" i="2"/>
  <c r="X140" i="2"/>
  <c r="V140" i="2"/>
  <c r="T140" i="2"/>
  <c r="P140" i="2"/>
  <c r="BI138" i="2"/>
  <c r="BH138" i="2"/>
  <c r="BG138" i="2"/>
  <c r="BE138" i="2"/>
  <c r="X138" i="2"/>
  <c r="V138" i="2"/>
  <c r="T138" i="2"/>
  <c r="P138" i="2"/>
  <c r="K138" i="2" s="1"/>
  <c r="BF138" i="2" s="1"/>
  <c r="BI137" i="2"/>
  <c r="BH137" i="2"/>
  <c r="BG137" i="2"/>
  <c r="BE137" i="2"/>
  <c r="X137" i="2"/>
  <c r="V137" i="2"/>
  <c r="T137" i="2"/>
  <c r="P137" i="2"/>
  <c r="BK137" i="2" s="1"/>
  <c r="BI136" i="2"/>
  <c r="BH136" i="2"/>
  <c r="BG136" i="2"/>
  <c r="BE136" i="2"/>
  <c r="X136" i="2"/>
  <c r="V136" i="2"/>
  <c r="T136" i="2"/>
  <c r="P136" i="2"/>
  <c r="BI135" i="2"/>
  <c r="BH135" i="2"/>
  <c r="BG135" i="2"/>
  <c r="BE135" i="2"/>
  <c r="X135" i="2"/>
  <c r="V135" i="2"/>
  <c r="T135" i="2"/>
  <c r="P135" i="2"/>
  <c r="BI134" i="2"/>
  <c r="BH134" i="2"/>
  <c r="BG134" i="2"/>
  <c r="BE134" i="2"/>
  <c r="X134" i="2"/>
  <c r="V134" i="2"/>
  <c r="T134" i="2"/>
  <c r="P134" i="2"/>
  <c r="BK134" i="2" s="1"/>
  <c r="BI132" i="2"/>
  <c r="BH132" i="2"/>
  <c r="BG132" i="2"/>
  <c r="BE132" i="2"/>
  <c r="X132" i="2"/>
  <c r="V132" i="2"/>
  <c r="T132" i="2"/>
  <c r="P132" i="2"/>
  <c r="K132" i="2" s="1"/>
  <c r="BF132" i="2" s="1"/>
  <c r="BI131" i="2"/>
  <c r="BH131" i="2"/>
  <c r="BG131" i="2"/>
  <c r="BE131" i="2"/>
  <c r="X131" i="2"/>
  <c r="V131" i="2"/>
  <c r="T131" i="2"/>
  <c r="P131" i="2"/>
  <c r="K131" i="2" s="1"/>
  <c r="BF131" i="2" s="1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K129" i="2" s="1"/>
  <c r="BF129" i="2" s="1"/>
  <c r="BI128" i="2"/>
  <c r="BH128" i="2"/>
  <c r="BG128" i="2"/>
  <c r="BE128" i="2"/>
  <c r="X128" i="2"/>
  <c r="V128" i="2"/>
  <c r="T128" i="2"/>
  <c r="P128" i="2"/>
  <c r="BK128" i="2" s="1"/>
  <c r="BI127" i="2"/>
  <c r="BH127" i="2"/>
  <c r="BG127" i="2"/>
  <c r="BE127" i="2"/>
  <c r="X127" i="2"/>
  <c r="V127" i="2"/>
  <c r="T127" i="2"/>
  <c r="P127" i="2"/>
  <c r="BI126" i="2"/>
  <c r="BH126" i="2"/>
  <c r="BG126" i="2"/>
  <c r="BE126" i="2"/>
  <c r="X126" i="2"/>
  <c r="V126" i="2"/>
  <c r="T126" i="2"/>
  <c r="P126" i="2"/>
  <c r="BK126" i="2" s="1"/>
  <c r="BI125" i="2"/>
  <c r="BH125" i="2"/>
  <c r="BG125" i="2"/>
  <c r="BE125" i="2"/>
  <c r="X125" i="2"/>
  <c r="V125" i="2"/>
  <c r="T125" i="2"/>
  <c r="P125" i="2"/>
  <c r="K125" i="2" s="1"/>
  <c r="BF125" i="2" s="1"/>
  <c r="BI124" i="2"/>
  <c r="BH124" i="2"/>
  <c r="BG124" i="2"/>
  <c r="BE124" i="2"/>
  <c r="X124" i="2"/>
  <c r="V124" i="2"/>
  <c r="T124" i="2"/>
  <c r="P124" i="2"/>
  <c r="BK124" i="2" s="1"/>
  <c r="BI123" i="2"/>
  <c r="BH123" i="2"/>
  <c r="BG123" i="2"/>
  <c r="BE123" i="2"/>
  <c r="X123" i="2"/>
  <c r="V123" i="2"/>
  <c r="T123" i="2"/>
  <c r="P123" i="2"/>
  <c r="BK123" i="2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R171" i="2"/>
  <c r="R166" i="2"/>
  <c r="R163" i="2"/>
  <c r="R160" i="2"/>
  <c r="Q157" i="2"/>
  <c r="R154" i="2"/>
  <c r="R145" i="2"/>
  <c r="R138" i="2"/>
  <c r="Q131" i="2"/>
  <c r="Q127" i="2"/>
  <c r="Q171" i="2"/>
  <c r="Q167" i="2"/>
  <c r="Q163" i="2"/>
  <c r="Q160" i="2"/>
  <c r="Q158" i="2"/>
  <c r="Q156" i="2"/>
  <c r="R153" i="2"/>
  <c r="R147" i="2"/>
  <c r="Q141" i="2"/>
  <c r="R136" i="2"/>
  <c r="R128" i="2"/>
  <c r="AU96" i="1"/>
  <c r="Q137" i="2"/>
  <c r="Q130" i="2"/>
  <c r="Q124" i="2"/>
  <c r="R142" i="2"/>
  <c r="R127" i="2"/>
  <c r="K136" i="2"/>
  <c r="BF136" i="2" s="1"/>
  <c r="BK141" i="2"/>
  <c r="K147" i="2"/>
  <c r="BF147" i="2" s="1"/>
  <c r="R153" i="3"/>
  <c r="BK149" i="3"/>
  <c r="Q141" i="3"/>
  <c r="Q126" i="3"/>
  <c r="R156" i="3"/>
  <c r="R146" i="3"/>
  <c r="R141" i="3"/>
  <c r="Q138" i="3"/>
  <c r="R131" i="3"/>
  <c r="Q160" i="3"/>
  <c r="R157" i="3"/>
  <c r="R142" i="3"/>
  <c r="R124" i="3"/>
  <c r="Q163" i="3"/>
  <c r="Q156" i="3"/>
  <c r="R150" i="3"/>
  <c r="R137" i="3"/>
  <c r="Q131" i="3"/>
  <c r="BK161" i="3"/>
  <c r="BK151" i="3"/>
  <c r="BK141" i="3"/>
  <c r="BK157" i="3"/>
  <c r="BK144" i="3"/>
  <c r="BK126" i="3"/>
  <c r="BK133" i="3"/>
  <c r="R147" i="4"/>
  <c r="R143" i="4"/>
  <c r="R138" i="4"/>
  <c r="R137" i="4"/>
  <c r="R129" i="4"/>
  <c r="Q143" i="4"/>
  <c r="Q129" i="4"/>
  <c r="Q140" i="4"/>
  <c r="R133" i="4"/>
  <c r="R130" i="4"/>
  <c r="Q147" i="4"/>
  <c r="R141" i="4"/>
  <c r="Q132" i="4"/>
  <c r="BK144" i="4"/>
  <c r="K130" i="4"/>
  <c r="BF130" i="4"/>
  <c r="BK136" i="4"/>
  <c r="BK135" i="4"/>
  <c r="BK140" i="4"/>
  <c r="R133" i="5"/>
  <c r="Q132" i="5"/>
  <c r="R135" i="5"/>
  <c r="Q126" i="5"/>
  <c r="R130" i="5"/>
  <c r="Q125" i="5"/>
  <c r="BK135" i="5"/>
  <c r="K128" i="5"/>
  <c r="BF128" i="5"/>
  <c r="Q191" i="6"/>
  <c r="Q181" i="6"/>
  <c r="R175" i="6"/>
  <c r="Q163" i="6"/>
  <c r="Q158" i="6"/>
  <c r="R148" i="6"/>
  <c r="Q145" i="6"/>
  <c r="Q138" i="6"/>
  <c r="R130" i="6"/>
  <c r="Q179" i="6"/>
  <c r="Q170" i="6"/>
  <c r="R162" i="6"/>
  <c r="Q152" i="6"/>
  <c r="Q144" i="6"/>
  <c r="Q139" i="6"/>
  <c r="Q133" i="6"/>
  <c r="Q131" i="6"/>
  <c r="Q187" i="6"/>
  <c r="Q177" i="6"/>
  <c r="R168" i="6"/>
  <c r="R157" i="6"/>
  <c r="R150" i="6"/>
  <c r="R133" i="6"/>
  <c r="Q176" i="6"/>
  <c r="R169" i="6"/>
  <c r="Q154" i="6"/>
  <c r="R142" i="6"/>
  <c r="R132" i="6"/>
  <c r="R128" i="6"/>
  <c r="BK191" i="6"/>
  <c r="K179" i="6"/>
  <c r="BF179" i="6"/>
  <c r="BK145" i="6"/>
  <c r="BK155" i="6"/>
  <c r="K146" i="6"/>
  <c r="BF146" i="6"/>
  <c r="BK138" i="6"/>
  <c r="K164" i="6"/>
  <c r="BF164" i="6" s="1"/>
  <c r="BK147" i="6"/>
  <c r="BK176" i="6"/>
  <c r="BK157" i="6"/>
  <c r="BK132" i="6"/>
  <c r="R124" i="2"/>
  <c r="R150" i="2"/>
  <c r="Q145" i="2"/>
  <c r="Q138" i="2"/>
  <c r="R131" i="2"/>
  <c r="Q123" i="2"/>
  <c r="R148" i="2"/>
  <c r="R134" i="2"/>
  <c r="BK157" i="2"/>
  <c r="K173" i="2"/>
  <c r="BF173" i="2"/>
  <c r="K140" i="2"/>
  <c r="BF140" i="2" s="1"/>
  <c r="Q166" i="3"/>
  <c r="Q154" i="3"/>
  <c r="Q149" i="3"/>
  <c r="Q144" i="3"/>
  <c r="Q135" i="3"/>
  <c r="R162" i="3"/>
  <c r="Q157" i="3"/>
  <c r="Q148" i="3"/>
  <c r="Q143" i="3"/>
  <c r="R140" i="3"/>
  <c r="Q133" i="3"/>
  <c r="Q124" i="3"/>
  <c r="R158" i="3"/>
  <c r="R149" i="3"/>
  <c r="Q140" i="3"/>
  <c r="R166" i="3"/>
  <c r="R160" i="3"/>
  <c r="R154" i="3"/>
  <c r="R147" i="3"/>
  <c r="R135" i="3"/>
  <c r="K166" i="3"/>
  <c r="BF166" i="3" s="1"/>
  <c r="K160" i="3"/>
  <c r="BF160" i="3" s="1"/>
  <c r="BK155" i="3"/>
  <c r="K145" i="3"/>
  <c r="BF145" i="3"/>
  <c r="K130" i="3"/>
  <c r="BF130" i="3"/>
  <c r="K158" i="3"/>
  <c r="BF158" i="3"/>
  <c r="BK148" i="3"/>
  <c r="BK132" i="3"/>
  <c r="BK140" i="3"/>
  <c r="K142" i="3"/>
  <c r="BF142" i="3" s="1"/>
  <c r="BK131" i="3"/>
  <c r="R144" i="4"/>
  <c r="Q139" i="4"/>
  <c r="Q130" i="4"/>
  <c r="R126" i="4"/>
  <c r="Q137" i="4"/>
  <c r="R146" i="4"/>
  <c r="R134" i="4"/>
  <c r="R125" i="4"/>
  <c r="Q142" i="4"/>
  <c r="K147" i="4"/>
  <c r="BF147" i="4" s="1"/>
  <c r="BK133" i="4"/>
  <c r="BK126" i="4"/>
  <c r="BK141" i="4"/>
  <c r="BK131" i="4"/>
  <c r="BK134" i="4"/>
  <c r="R125" i="5"/>
  <c r="Q130" i="5"/>
  <c r="Q133" i="5"/>
  <c r="R132" i="5"/>
  <c r="R126" i="5"/>
  <c r="K132" i="5"/>
  <c r="BF132" i="5" s="1"/>
  <c r="BK125" i="5"/>
  <c r="Q193" i="6"/>
  <c r="Q185" i="6"/>
  <c r="Q180" i="6"/>
  <c r="R172" i="6"/>
  <c r="R161" i="6"/>
  <c r="R152" i="6"/>
  <c r="Q148" i="6"/>
  <c r="R144" i="6"/>
  <c r="Q134" i="6"/>
  <c r="R195" i="6"/>
  <c r="R187" i="6"/>
  <c r="Q182" i="6"/>
  <c r="Q173" i="6"/>
  <c r="Q165" i="6"/>
  <c r="R155" i="6"/>
  <c r="R145" i="6"/>
  <c r="R140" i="6"/>
  <c r="R134" i="6"/>
  <c r="R193" i="6"/>
  <c r="Q178" i="6"/>
  <c r="Q169" i="6"/>
  <c r="R164" i="6"/>
  <c r="R151" i="6"/>
  <c r="R139" i="6"/>
  <c r="R125" i="6"/>
  <c r="R183" i="6"/>
  <c r="R177" i="6"/>
  <c r="Q172" i="6"/>
  <c r="Q162" i="6"/>
  <c r="Q147" i="6"/>
  <c r="Q140" i="6"/>
  <c r="R131" i="6"/>
  <c r="BK193" i="6"/>
  <c r="BK189" i="6"/>
  <c r="K177" i="6"/>
  <c r="BF177" i="6"/>
  <c r="K162" i="6"/>
  <c r="BF162" i="6"/>
  <c r="BK133" i="6"/>
  <c r="BK190" i="6"/>
  <c r="BK178" i="6"/>
  <c r="K154" i="6"/>
  <c r="BF154" i="6" s="1"/>
  <c r="BK134" i="6"/>
  <c r="K131" i="6"/>
  <c r="BF131" i="6"/>
  <c r="BK128" i="6"/>
  <c r="K187" i="6"/>
  <c r="BF187" i="6" s="1"/>
  <c r="BK181" i="6"/>
  <c r="K180" i="6"/>
  <c r="BF180" i="6"/>
  <c r="BK175" i="6"/>
  <c r="BK174" i="6"/>
  <c r="K172" i="6"/>
  <c r="BF172" i="6"/>
  <c r="BK170" i="6"/>
  <c r="BK168" i="6"/>
  <c r="BK150" i="6"/>
  <c r="K125" i="6"/>
  <c r="BF125" i="6" s="1"/>
  <c r="K169" i="6"/>
  <c r="BF169" i="6" s="1"/>
  <c r="K161" i="6"/>
  <c r="BF161" i="6" s="1"/>
  <c r="BK135" i="6"/>
  <c r="Q169" i="2"/>
  <c r="R167" i="2"/>
  <c r="Q164" i="2"/>
  <c r="Q161" i="2"/>
  <c r="R158" i="2"/>
  <c r="Q155" i="2"/>
  <c r="R152" i="2"/>
  <c r="R141" i="2"/>
  <c r="R130" i="2"/>
  <c r="R126" i="2"/>
  <c r="R168" i="2"/>
  <c r="Q165" i="2"/>
  <c r="R162" i="2"/>
  <c r="Q134" i="2"/>
  <c r="Q126" i="2"/>
  <c r="R151" i="2"/>
  <c r="Q147" i="2"/>
  <c r="R144" i="2"/>
  <c r="Q136" i="2"/>
  <c r="Q128" i="2"/>
  <c r="Q166" i="2"/>
  <c r="Q135" i="2"/>
  <c r="R123" i="2"/>
  <c r="BK160" i="2"/>
  <c r="K145" i="2"/>
  <c r="BF145" i="2" s="1"/>
  <c r="K165" i="2"/>
  <c r="BF165" i="2" s="1"/>
  <c r="BK130" i="2"/>
  <c r="R164" i="3"/>
  <c r="Q152" i="3"/>
  <c r="Q147" i="3"/>
  <c r="Q139" i="3"/>
  <c r="R133" i="3"/>
  <c r="R161" i="3"/>
  <c r="R151" i="3"/>
  <c r="Q145" i="3"/>
  <c r="Q137" i="3"/>
  <c r="Q162" i="3"/>
  <c r="R152" i="3"/>
  <c r="R145" i="3"/>
  <c r="R139" i="3"/>
  <c r="Q161" i="3"/>
  <c r="Q155" i="3"/>
  <c r="R148" i="3"/>
  <c r="R138" i="3"/>
  <c r="Q134" i="3"/>
  <c r="R126" i="3"/>
  <c r="BK162" i="3"/>
  <c r="BK156" i="3"/>
  <c r="K146" i="3"/>
  <c r="BF146" i="3" s="1"/>
  <c r="BK138" i="3"/>
  <c r="K163" i="3"/>
  <c r="BF163" i="3"/>
  <c r="K150" i="3"/>
  <c r="BF150" i="3"/>
  <c r="K137" i="3"/>
  <c r="BF137" i="3"/>
  <c r="BK153" i="3"/>
  <c r="K136" i="3"/>
  <c r="BF136" i="3" s="1"/>
  <c r="BK139" i="3"/>
  <c r="Q145" i="4"/>
  <c r="R140" i="4"/>
  <c r="R131" i="4"/>
  <c r="Q127" i="4"/>
  <c r="Q138" i="4"/>
  <c r="BK129" i="4"/>
  <c r="R139" i="4"/>
  <c r="R135" i="4"/>
  <c r="Q131" i="4"/>
  <c r="R127" i="4"/>
  <c r="Q144" i="4"/>
  <c r="Q133" i="4"/>
  <c r="K145" i="4"/>
  <c r="BF145" i="4"/>
  <c r="K138" i="4"/>
  <c r="BF138" i="4"/>
  <c r="BK128" i="4"/>
  <c r="BK143" i="4"/>
  <c r="K137" i="4"/>
  <c r="BF137" i="4"/>
  <c r="K127" i="4"/>
  <c r="BF127" i="4"/>
  <c r="R134" i="5"/>
  <c r="Q134" i="5"/>
  <c r="R127" i="5"/>
  <c r="Q127" i="5"/>
  <c r="Q131" i="5"/>
  <c r="BK127" i="5"/>
  <c r="K131" i="5"/>
  <c r="BF131" i="5"/>
  <c r="R189" i="6"/>
  <c r="R178" i="6"/>
  <c r="R170" i="6"/>
  <c r="Q157" i="6"/>
  <c r="K147" i="6"/>
  <c r="R143" i="6"/>
  <c r="Q129" i="6"/>
  <c r="Q195" i="6"/>
  <c r="R184" i="6"/>
  <c r="Q175" i="6"/>
  <c r="R166" i="6"/>
  <c r="R163" i="6"/>
  <c r="R158" i="6"/>
  <c r="R146" i="6"/>
  <c r="Q137" i="6"/>
  <c r="R135" i="6"/>
  <c r="Q124" i="6"/>
  <c r="R182" i="6"/>
  <c r="R174" i="6"/>
  <c r="Q166" i="6"/>
  <c r="Q155" i="6"/>
  <c r="R138" i="6"/>
  <c r="R124" i="6"/>
  <c r="Q190" i="6"/>
  <c r="R180" i="6"/>
  <c r="Q174" i="6"/>
  <c r="Q167" i="6"/>
  <c r="Q161" i="6"/>
  <c r="Q143" i="6"/>
  <c r="Q136" i="6"/>
  <c r="R129" i="6"/>
  <c r="K192" i="6"/>
  <c r="BF192" i="6" s="1"/>
  <c r="BK182" i="6"/>
  <c r="BK165" i="6"/>
  <c r="BK137" i="6"/>
  <c r="K195" i="6"/>
  <c r="BF195" i="6"/>
  <c r="BK183" i="6"/>
  <c r="K158" i="6"/>
  <c r="BF158" i="6" s="1"/>
  <c r="BK148" i="6"/>
  <c r="BK140" i="6"/>
  <c r="BK152" i="6"/>
  <c r="BK136" i="6"/>
  <c r="K166" i="6"/>
  <c r="BF166" i="6" s="1"/>
  <c r="BK142" i="6"/>
  <c r="BK129" i="6"/>
  <c r="Q173" i="2"/>
  <c r="Q168" i="2"/>
  <c r="R165" i="2"/>
  <c r="Q162" i="2"/>
  <c r="R159" i="2"/>
  <c r="R156" i="2"/>
  <c r="Q153" i="2"/>
  <c r="Q142" i="2"/>
  <c r="R135" i="2"/>
  <c r="Q129" i="2"/>
  <c r="R173" i="2"/>
  <c r="R169" i="2"/>
  <c r="R164" i="2"/>
  <c r="R161" i="2"/>
  <c r="Q159" i="2"/>
  <c r="R157" i="2"/>
  <c r="R155" i="2"/>
  <c r="Q154" i="2"/>
  <c r="Q150" i="2"/>
  <c r="Q144" i="2"/>
  <c r="R137" i="2"/>
  <c r="R129" i="2"/>
  <c r="R125" i="2"/>
  <c r="Q152" i="2"/>
  <c r="Q148" i="2"/>
  <c r="Q140" i="2"/>
  <c r="R132" i="2"/>
  <c r="Q125" i="2"/>
  <c r="Q151" i="2"/>
  <c r="R140" i="2"/>
  <c r="Q132" i="2"/>
  <c r="BK155" i="2"/>
  <c r="K168" i="2"/>
  <c r="BF168" i="2" s="1"/>
  <c r="K135" i="2"/>
  <c r="BF135" i="2" s="1"/>
  <c r="BK127" i="2"/>
  <c r="R163" i="3"/>
  <c r="Q151" i="3"/>
  <c r="Q146" i="3"/>
  <c r="R136" i="3"/>
  <c r="Q130" i="3"/>
  <c r="Q158" i="3"/>
  <c r="R155" i="3"/>
  <c r="Q142" i="3"/>
  <c r="R134" i="3"/>
  <c r="R130" i="3"/>
  <c r="Q159" i="3"/>
  <c r="Q150" i="3"/>
  <c r="R144" i="3"/>
  <c r="Q132" i="3"/>
  <c r="Q164" i="3"/>
  <c r="R159" i="3"/>
  <c r="Q153" i="3"/>
  <c r="R143" i="3"/>
  <c r="Q136" i="3"/>
  <c r="R132" i="3"/>
  <c r="K164" i="3"/>
  <c r="BF164" i="3"/>
  <c r="BK159" i="3"/>
  <c r="K154" i="3"/>
  <c r="BF154" i="3" s="1"/>
  <c r="BK143" i="3"/>
  <c r="BK124" i="3"/>
  <c r="K152" i="3"/>
  <c r="BF152" i="3" s="1"/>
  <c r="K134" i="3"/>
  <c r="BF134" i="3" s="1"/>
  <c r="K149" i="3"/>
  <c r="BF149" i="3" s="1"/>
  <c r="K147" i="3"/>
  <c r="BF147" i="3" s="1"/>
  <c r="K135" i="3"/>
  <c r="BF135" i="3" s="1"/>
  <c r="Q146" i="4"/>
  <c r="R142" i="4"/>
  <c r="Q135" i="4"/>
  <c r="Q128" i="4"/>
  <c r="Q125" i="4"/>
  <c r="Q134" i="4"/>
  <c r="Q141" i="4"/>
  <c r="Q136" i="4"/>
  <c r="R132" i="4"/>
  <c r="R128" i="4"/>
  <c r="R145" i="4"/>
  <c r="R136" i="4"/>
  <c r="Q126" i="4"/>
  <c r="BK142" i="4"/>
  <c r="BK132" i="4"/>
  <c r="K146" i="4"/>
  <c r="BF146" i="4"/>
  <c r="K139" i="4"/>
  <c r="BF139" i="4"/>
  <c r="K129" i="4"/>
  <c r="BF129" i="4"/>
  <c r="BK125" i="4"/>
  <c r="Q135" i="5"/>
  <c r="R128" i="5"/>
  <c r="R131" i="5"/>
  <c r="Q128" i="5"/>
  <c r="K133" i="5"/>
  <c r="BF133" i="5" s="1"/>
  <c r="BK134" i="5"/>
  <c r="BK130" i="5"/>
  <c r="K126" i="5"/>
  <c r="BF126" i="5" s="1"/>
  <c r="R190" i="6"/>
  <c r="Q184" i="6"/>
  <c r="R176" i="6"/>
  <c r="Q168" i="6"/>
  <c r="R160" i="6"/>
  <c r="Q151" i="6"/>
  <c r="Q146" i="6"/>
  <c r="R137" i="6"/>
  <c r="Q128" i="6"/>
  <c r="Q192" i="6"/>
  <c r="R185" i="6"/>
  <c r="Q183" i="6"/>
  <c r="R171" i="6"/>
  <c r="Q164" i="6"/>
  <c r="Q160" i="6"/>
  <c r="R147" i="6"/>
  <c r="Q142" i="6"/>
  <c r="R136" i="6"/>
  <c r="Q132" i="6"/>
  <c r="R191" i="6"/>
  <c r="R181" i="6"/>
  <c r="Q171" i="6"/>
  <c r="R167" i="6"/>
  <c r="R154" i="6"/>
  <c r="Q141" i="6"/>
  <c r="Q130" i="6"/>
  <c r="R192" i="6"/>
  <c r="Q189" i="6"/>
  <c r="R179" i="6"/>
  <c r="R173" i="6"/>
  <c r="R165" i="6"/>
  <c r="Q150" i="6"/>
  <c r="R141" i="6"/>
  <c r="Q135" i="6"/>
  <c r="Q125" i="6"/>
  <c r="BK184" i="6"/>
  <c r="BK173" i="6"/>
  <c r="K141" i="6"/>
  <c r="BF141" i="6"/>
  <c r="BK130" i="6"/>
  <c r="K185" i="6"/>
  <c r="BF185" i="6" s="1"/>
  <c r="BK167" i="6"/>
  <c r="BK151" i="6"/>
  <c r="K143" i="6"/>
  <c r="BF143" i="6" s="1"/>
  <c r="K160" i="6"/>
  <c r="BF160" i="6" s="1"/>
  <c r="BK144" i="6"/>
  <c r="BK171" i="6"/>
  <c r="K163" i="6"/>
  <c r="BF163" i="6" s="1"/>
  <c r="K139" i="6"/>
  <c r="BF139" i="6" s="1"/>
  <c r="K124" i="6"/>
  <c r="BF124" i="6" s="1"/>
  <c r="X122" i="2" l="1"/>
  <c r="X121" i="2"/>
  <c r="X120" i="2" s="1"/>
  <c r="BK123" i="3"/>
  <c r="K123" i="3"/>
  <c r="K98" i="3"/>
  <c r="V123" i="3"/>
  <c r="V122" i="3"/>
  <c r="Q123" i="3"/>
  <c r="Q122" i="3"/>
  <c r="X129" i="3"/>
  <c r="X128" i="3"/>
  <c r="V124" i="4"/>
  <c r="V123" i="4"/>
  <c r="V122" i="4" s="1"/>
  <c r="V124" i="5"/>
  <c r="V123" i="5" s="1"/>
  <c r="V122" i="5" s="1"/>
  <c r="T122" i="2"/>
  <c r="T121" i="2"/>
  <c r="T120" i="2" s="1"/>
  <c r="AW95" i="1" s="1"/>
  <c r="V122" i="2"/>
  <c r="V121" i="2"/>
  <c r="V120" i="2" s="1"/>
  <c r="T123" i="3"/>
  <c r="T122" i="3" s="1"/>
  <c r="T121" i="3" s="1"/>
  <c r="AW97" i="1" s="1"/>
  <c r="X123" i="3"/>
  <c r="X122" i="3" s="1"/>
  <c r="X121" i="3" s="1"/>
  <c r="T129" i="3"/>
  <c r="T128" i="3"/>
  <c r="Q129" i="3"/>
  <c r="I100" i="3"/>
  <c r="X124" i="4"/>
  <c r="X123" i="4"/>
  <c r="X122" i="4" s="1"/>
  <c r="R124" i="5"/>
  <c r="R123" i="5" s="1"/>
  <c r="R122" i="5" s="1"/>
  <c r="J98" i="5" s="1"/>
  <c r="K33" i="5" s="1"/>
  <c r="AT99" i="1" s="1"/>
  <c r="V123" i="6"/>
  <c r="V122" i="6" s="1"/>
  <c r="R123" i="6"/>
  <c r="R122" i="6" s="1"/>
  <c r="J97" i="6" s="1"/>
  <c r="V127" i="6"/>
  <c r="V126" i="6"/>
  <c r="Q122" i="2"/>
  <c r="R123" i="3"/>
  <c r="J98" i="3" s="1"/>
  <c r="R129" i="3"/>
  <c r="T124" i="4"/>
  <c r="T123" i="4"/>
  <c r="T122" i="4" s="1"/>
  <c r="AW98" i="1" s="1"/>
  <c r="R124" i="4"/>
  <c r="J100" i="4"/>
  <c r="T124" i="5"/>
  <c r="T123" i="5"/>
  <c r="T122" i="5" s="1"/>
  <c r="AW99" i="1" s="1"/>
  <c r="Q124" i="5"/>
  <c r="I100" i="5"/>
  <c r="T123" i="6"/>
  <c r="T122" i="6"/>
  <c r="X127" i="6"/>
  <c r="X126" i="6"/>
  <c r="R122" i="2"/>
  <c r="V129" i="3"/>
  <c r="V128" i="3" s="1"/>
  <c r="Q124" i="4"/>
  <c r="I100" i="4" s="1"/>
  <c r="X124" i="5"/>
  <c r="X123" i="5" s="1"/>
  <c r="X122" i="5" s="1"/>
  <c r="X123" i="6"/>
  <c r="X122" i="6"/>
  <c r="X121" i="6" s="1"/>
  <c r="Q123" i="6"/>
  <c r="Q122" i="6" s="1"/>
  <c r="T127" i="6"/>
  <c r="T126" i="6" s="1"/>
  <c r="Q127" i="6"/>
  <c r="I100" i="6" s="1"/>
  <c r="R127" i="6"/>
  <c r="R126" i="6" s="1"/>
  <c r="J99" i="6" s="1"/>
  <c r="R172" i="2"/>
  <c r="J100" i="2"/>
  <c r="Q170" i="2"/>
  <c r="I99" i="2"/>
  <c r="Q172" i="2"/>
  <c r="I100" i="2"/>
  <c r="R170" i="2"/>
  <c r="J99" i="2"/>
  <c r="Q165" i="3"/>
  <c r="I101" i="3"/>
  <c r="R165" i="3"/>
  <c r="J101" i="3"/>
  <c r="Q194" i="6"/>
  <c r="I101" i="6"/>
  <c r="R194" i="6"/>
  <c r="J101" i="6"/>
  <c r="J89" i="6"/>
  <c r="E85" i="6"/>
  <c r="F118" i="6"/>
  <c r="BF147" i="6"/>
  <c r="E85" i="5"/>
  <c r="J91" i="5"/>
  <c r="F119" i="5"/>
  <c r="E85" i="4"/>
  <c r="F94" i="4"/>
  <c r="J116" i="4"/>
  <c r="E85" i="3"/>
  <c r="F118" i="3"/>
  <c r="J115" i="3"/>
  <c r="E110" i="2"/>
  <c r="F117" i="2"/>
  <c r="J114" i="2"/>
  <c r="K123" i="2"/>
  <c r="BF123" i="2"/>
  <c r="K126" i="2"/>
  <c r="BF126" i="2"/>
  <c r="BK131" i="2"/>
  <c r="BK136" i="2"/>
  <c r="BK142" i="2"/>
  <c r="BK125" i="2"/>
  <c r="BK140" i="2"/>
  <c r="BK148" i="2"/>
  <c r="BK152" i="2"/>
  <c r="K161" i="2"/>
  <c r="BF161" i="2" s="1"/>
  <c r="BK163" i="2"/>
  <c r="F35" i="2"/>
  <c r="BB95" i="1"/>
  <c r="K164" i="2"/>
  <c r="BF164" i="2"/>
  <c r="K35" i="2"/>
  <c r="AX95" i="1"/>
  <c r="BK145" i="2"/>
  <c r="K160" i="2"/>
  <c r="BF160" i="2" s="1"/>
  <c r="F37" i="2"/>
  <c r="BD95" i="1" s="1"/>
  <c r="BK146" i="3"/>
  <c r="K153" i="3"/>
  <c r="BF153" i="3"/>
  <c r="BK136" i="3"/>
  <c r="BK158" i="3"/>
  <c r="F35" i="3"/>
  <c r="BB97" i="1"/>
  <c r="BK134" i="3"/>
  <c r="BK164" i="3"/>
  <c r="F38" i="3"/>
  <c r="BE97" i="1"/>
  <c r="K133" i="3"/>
  <c r="BF133" i="3"/>
  <c r="BK147" i="3"/>
  <c r="K138" i="3"/>
  <c r="BF138" i="3" s="1"/>
  <c r="BK160" i="3"/>
  <c r="F41" i="4"/>
  <c r="BF98" i="1"/>
  <c r="K142" i="4"/>
  <c r="BF142" i="4"/>
  <c r="BK145" i="4"/>
  <c r="K133" i="4"/>
  <c r="BF133" i="4" s="1"/>
  <c r="F40" i="4"/>
  <c r="BE98" i="1" s="1"/>
  <c r="K37" i="4"/>
  <c r="AX98" i="1" s="1"/>
  <c r="K131" i="4"/>
  <c r="BF131" i="4" s="1"/>
  <c r="K125" i="5"/>
  <c r="BF125" i="5" s="1"/>
  <c r="K134" i="5"/>
  <c r="BF134" i="5" s="1"/>
  <c r="F39" i="5"/>
  <c r="BD99" i="1" s="1"/>
  <c r="BK131" i="5"/>
  <c r="K130" i="5"/>
  <c r="BF130" i="5"/>
  <c r="BK128" i="5"/>
  <c r="BK132" i="5"/>
  <c r="K137" i="6"/>
  <c r="BF137" i="6"/>
  <c r="K152" i="6"/>
  <c r="BF152" i="6"/>
  <c r="BK162" i="6"/>
  <c r="BK177" i="6"/>
  <c r="K191" i="6"/>
  <c r="BF191" i="6"/>
  <c r="K132" i="6"/>
  <c r="BF132" i="6"/>
  <c r="K167" i="6"/>
  <c r="BF167" i="6"/>
  <c r="BK187" i="6"/>
  <c r="K148" i="6"/>
  <c r="BF148" i="6" s="1"/>
  <c r="F37" i="6"/>
  <c r="BD100" i="1" s="1"/>
  <c r="K130" i="6"/>
  <c r="BF130" i="6" s="1"/>
  <c r="BK141" i="6"/>
  <c r="BK154" i="6"/>
  <c r="BK166" i="6"/>
  <c r="K181" i="6"/>
  <c r="BF181" i="6"/>
  <c r="BK195" i="6"/>
  <c r="BK194" i="6"/>
  <c r="K194" i="6" s="1"/>
  <c r="K101" i="6" s="1"/>
  <c r="BK158" i="6"/>
  <c r="K171" i="6"/>
  <c r="BF171" i="6" s="1"/>
  <c r="K144" i="6"/>
  <c r="BF144" i="6" s="1"/>
  <c r="K170" i="6"/>
  <c r="BF170" i="6" s="1"/>
  <c r="F39" i="6"/>
  <c r="BF100" i="1" s="1"/>
  <c r="F38" i="2"/>
  <c r="BE95" i="1" s="1"/>
  <c r="F39" i="2"/>
  <c r="BF95" i="1" s="1"/>
  <c r="BK158" i="2"/>
  <c r="BK173" i="2"/>
  <c r="BK172" i="2"/>
  <c r="K172" i="2" s="1"/>
  <c r="K100" i="2" s="1"/>
  <c r="BK132" i="2"/>
  <c r="K130" i="2"/>
  <c r="BF130" i="2" s="1"/>
  <c r="BK156" i="2"/>
  <c r="BK165" i="2"/>
  <c r="K127" i="2"/>
  <c r="BF127" i="2" s="1"/>
  <c r="K134" i="2"/>
  <c r="BF134" i="2" s="1"/>
  <c r="BK147" i="2"/>
  <c r="BK144" i="2"/>
  <c r="BK159" i="2"/>
  <c r="K166" i="2"/>
  <c r="BF166" i="2"/>
  <c r="BK171" i="2"/>
  <c r="BK170" i="2"/>
  <c r="K170" i="2" s="1"/>
  <c r="K99" i="2" s="1"/>
  <c r="F37" i="3"/>
  <c r="BD97" i="1"/>
  <c r="BK130" i="3"/>
  <c r="BK142" i="3"/>
  <c r="BK152" i="3"/>
  <c r="K126" i="3"/>
  <c r="BF126" i="3" s="1"/>
  <c r="K155" i="3"/>
  <c r="BF155" i="3" s="1"/>
  <c r="K159" i="3"/>
  <c r="BF159" i="3" s="1"/>
  <c r="K132" i="3"/>
  <c r="BF132" i="3" s="1"/>
  <c r="BK145" i="3"/>
  <c r="K156" i="3"/>
  <c r="BF156" i="3"/>
  <c r="K140" i="3"/>
  <c r="BF140" i="3"/>
  <c r="K162" i="3"/>
  <c r="BF162" i="3"/>
  <c r="BK163" i="3"/>
  <c r="K131" i="3"/>
  <c r="BF131" i="3" s="1"/>
  <c r="K144" i="3"/>
  <c r="BF144" i="3" s="1"/>
  <c r="K161" i="3"/>
  <c r="BF161" i="3" s="1"/>
  <c r="K148" i="3"/>
  <c r="BF148" i="3" s="1"/>
  <c r="BK154" i="3"/>
  <c r="K134" i="4"/>
  <c r="BF134" i="4"/>
  <c r="K140" i="4"/>
  <c r="BF140" i="4"/>
  <c r="BK146" i="4"/>
  <c r="K136" i="4"/>
  <c r="BF136" i="4" s="1"/>
  <c r="F37" i="4"/>
  <c r="BB98" i="1" s="1"/>
  <c r="BK138" i="4"/>
  <c r="K141" i="4"/>
  <c r="BF141" i="4"/>
  <c r="BK130" i="4"/>
  <c r="BK147" i="4"/>
  <c r="K135" i="4"/>
  <c r="BF135" i="4"/>
  <c r="K144" i="4"/>
  <c r="BF144" i="4"/>
  <c r="K132" i="4"/>
  <c r="BF132" i="4"/>
  <c r="F40" i="5"/>
  <c r="BE99" i="1"/>
  <c r="K37" i="5"/>
  <c r="AX99" i="1"/>
  <c r="K135" i="5"/>
  <c r="BF135" i="5"/>
  <c r="BK133" i="5"/>
  <c r="BK126" i="5"/>
  <c r="K133" i="6"/>
  <c r="BF133" i="6"/>
  <c r="K138" i="6"/>
  <c r="BF138" i="6"/>
  <c r="K155" i="6"/>
  <c r="BF155" i="6"/>
  <c r="K168" i="6"/>
  <c r="BF168" i="6"/>
  <c r="K184" i="6"/>
  <c r="BF184" i="6"/>
  <c r="K129" i="6"/>
  <c r="BF129" i="6"/>
  <c r="K140" i="6"/>
  <c r="BF140" i="6"/>
  <c r="K176" i="6"/>
  <c r="BF176" i="6"/>
  <c r="K128" i="6"/>
  <c r="BF128" i="6"/>
  <c r="BK172" i="6"/>
  <c r="F35" i="6"/>
  <c r="BB100" i="1" s="1"/>
  <c r="K182" i="6"/>
  <c r="BF182" i="6" s="1"/>
  <c r="K134" i="6"/>
  <c r="BF134" i="6" s="1"/>
  <c r="BK160" i="6"/>
  <c r="BK180" i="6"/>
  <c r="BK146" i="6"/>
  <c r="K193" i="6"/>
  <c r="BF193" i="6"/>
  <c r="K136" i="6"/>
  <c r="BF136" i="6"/>
  <c r="K145" i="6"/>
  <c r="BF145" i="6"/>
  <c r="BK161" i="6"/>
  <c r="K175" i="6"/>
  <c r="BF175" i="6" s="1"/>
  <c r="K189" i="6"/>
  <c r="BF189" i="6" s="1"/>
  <c r="BK131" i="6"/>
  <c r="BK139" i="6"/>
  <c r="K183" i="6"/>
  <c r="BF183" i="6" s="1"/>
  <c r="K151" i="6"/>
  <c r="BF151" i="6" s="1"/>
  <c r="K142" i="6"/>
  <c r="BF142" i="6" s="1"/>
  <c r="BK143" i="6"/>
  <c r="K157" i="6"/>
  <c r="BF157" i="6"/>
  <c r="BK163" i="6"/>
  <c r="K174" i="6"/>
  <c r="BF174" i="6" s="1"/>
  <c r="K178" i="6"/>
  <c r="BF178" i="6" s="1"/>
  <c r="BK185" i="6"/>
  <c r="BK192" i="6"/>
  <c r="K135" i="6"/>
  <c r="BF135" i="6" s="1"/>
  <c r="BK169" i="6"/>
  <c r="K165" i="6"/>
  <c r="BF165" i="6"/>
  <c r="K157" i="2"/>
  <c r="BF157" i="2"/>
  <c r="BK168" i="2"/>
  <c r="K141" i="2"/>
  <c r="BF141" i="2" s="1"/>
  <c r="K124" i="2"/>
  <c r="BF124" i="2" s="1"/>
  <c r="BK135" i="2"/>
  <c r="K151" i="2"/>
  <c r="BF151" i="2"/>
  <c r="AU94" i="1"/>
  <c r="BK154" i="2"/>
  <c r="BK167" i="2"/>
  <c r="K128" i="2"/>
  <c r="BF128" i="2" s="1"/>
  <c r="K137" i="2"/>
  <c r="BF137" i="2" s="1"/>
  <c r="K150" i="2"/>
  <c r="BF150" i="2" s="1"/>
  <c r="K169" i="2"/>
  <c r="BF169" i="2" s="1"/>
  <c r="BK129" i="2"/>
  <c r="BK138" i="2"/>
  <c r="K153" i="2"/>
  <c r="BF153" i="2" s="1"/>
  <c r="K155" i="2"/>
  <c r="BF155" i="2" s="1"/>
  <c r="BK162" i="2"/>
  <c r="F39" i="3"/>
  <c r="BF97" i="1"/>
  <c r="K139" i="3"/>
  <c r="BF139" i="3"/>
  <c r="K157" i="3"/>
  <c r="BF157" i="3"/>
  <c r="BK150" i="3"/>
  <c r="K143" i="3"/>
  <c r="BF143" i="3" s="1"/>
  <c r="K124" i="3"/>
  <c r="BF124" i="3" s="1"/>
  <c r="K141" i="3"/>
  <c r="BF141" i="3" s="1"/>
  <c r="BK166" i="3"/>
  <c r="BK165" i="3" s="1"/>
  <c r="K165" i="3" s="1"/>
  <c r="K101" i="3" s="1"/>
  <c r="K151" i="3"/>
  <c r="BF151" i="3" s="1"/>
  <c r="BK137" i="3"/>
  <c r="K35" i="3"/>
  <c r="AX97" i="1"/>
  <c r="BK135" i="3"/>
  <c r="BK137" i="4"/>
  <c r="K143" i="4"/>
  <c r="BF143" i="4"/>
  <c r="K125" i="4"/>
  <c r="BF125" i="4"/>
  <c r="F39" i="4"/>
  <c r="BD98" i="1"/>
  <c r="K128" i="4"/>
  <c r="BF128" i="4"/>
  <c r="BK127" i="4"/>
  <c r="BK139" i="4"/>
  <c r="K126" i="4"/>
  <c r="BF126" i="4"/>
  <c r="F37" i="5"/>
  <c r="BB99" i="1"/>
  <c r="K127" i="5"/>
  <c r="BF127" i="5"/>
  <c r="F41" i="5"/>
  <c r="BF99" i="1"/>
  <c r="K35" i="6"/>
  <c r="AX100" i="1"/>
  <c r="K190" i="6"/>
  <c r="BF190" i="6"/>
  <c r="K173" i="6"/>
  <c r="BF173" i="6"/>
  <c r="BK124" i="6"/>
  <c r="BK164" i="6"/>
  <c r="F38" i="6"/>
  <c r="BE100" i="1"/>
  <c r="BK125" i="6"/>
  <c r="K150" i="6"/>
  <c r="BF150" i="6" s="1"/>
  <c r="BK179" i="6"/>
  <c r="T121" i="6" l="1"/>
  <c r="AW100" i="1"/>
  <c r="Q121" i="2"/>
  <c r="Q120" i="2"/>
  <c r="I96" i="2" s="1"/>
  <c r="K30" i="2" s="1"/>
  <c r="AS95" i="1" s="1"/>
  <c r="V121" i="6"/>
  <c r="V121" i="3"/>
  <c r="R121" i="2"/>
  <c r="J97" i="2" s="1"/>
  <c r="R128" i="3"/>
  <c r="J99" i="3" s="1"/>
  <c r="I98" i="2"/>
  <c r="I97" i="3"/>
  <c r="J100" i="3"/>
  <c r="Q128" i="3"/>
  <c r="I99" i="3"/>
  <c r="R123" i="4"/>
  <c r="R122" i="4"/>
  <c r="J98" i="4" s="1"/>
  <c r="K33" i="4" s="1"/>
  <c r="AT98" i="1" s="1"/>
  <c r="J99" i="5"/>
  <c r="Q123" i="5"/>
  <c r="Q122" i="5"/>
  <c r="I98" i="5" s="1"/>
  <c r="K32" i="5" s="1"/>
  <c r="AS99" i="1" s="1"/>
  <c r="J98" i="6"/>
  <c r="J98" i="2"/>
  <c r="I98" i="3"/>
  <c r="BK122" i="3"/>
  <c r="K122" i="3"/>
  <c r="K97" i="3" s="1"/>
  <c r="Q123" i="4"/>
  <c r="Q122" i="4" s="1"/>
  <c r="I98" i="4" s="1"/>
  <c r="K32" i="4" s="1"/>
  <c r="AS98" i="1" s="1"/>
  <c r="I97" i="6"/>
  <c r="I98" i="6"/>
  <c r="J100" i="6"/>
  <c r="Q126" i="6"/>
  <c r="I99" i="6" s="1"/>
  <c r="R122" i="3"/>
  <c r="J97" i="3" s="1"/>
  <c r="R121" i="6"/>
  <c r="J96" i="6" s="1"/>
  <c r="K31" i="6" s="1"/>
  <c r="AT100" i="1" s="1"/>
  <c r="J100" i="5"/>
  <c r="BK122" i="2"/>
  <c r="BK121" i="2"/>
  <c r="BK120" i="2" s="1"/>
  <c r="K120" i="2" s="1"/>
  <c r="K32" i="2" s="1"/>
  <c r="AG95" i="1" s="1"/>
  <c r="BK129" i="3"/>
  <c r="K129" i="3"/>
  <c r="K100" i="3" s="1"/>
  <c r="BK124" i="5"/>
  <c r="K124" i="5" s="1"/>
  <c r="K100" i="5" s="1"/>
  <c r="BK123" i="6"/>
  <c r="K123" i="6"/>
  <c r="K98" i="6" s="1"/>
  <c r="BK127" i="6"/>
  <c r="BK126" i="6" s="1"/>
  <c r="K126" i="6" s="1"/>
  <c r="K99" i="6" s="1"/>
  <c r="BK124" i="4"/>
  <c r="BK123" i="4" s="1"/>
  <c r="BK122" i="4" s="1"/>
  <c r="K122" i="4" s="1"/>
  <c r="K34" i="4" s="1"/>
  <c r="AG98" i="1" s="1"/>
  <c r="AN98" i="1" s="1"/>
  <c r="F36" i="2"/>
  <c r="BC95" i="1" s="1"/>
  <c r="F36" i="3"/>
  <c r="BC97" i="1" s="1"/>
  <c r="K38" i="5"/>
  <c r="AY99" i="1" s="1"/>
  <c r="AV99" i="1" s="1"/>
  <c r="F38" i="5"/>
  <c r="BC99" i="1"/>
  <c r="BB96" i="1"/>
  <c r="AX96" i="1"/>
  <c r="BF96" i="1"/>
  <c r="AW96" i="1"/>
  <c r="AW94" i="1" s="1"/>
  <c r="K36" i="2"/>
  <c r="AY95" i="1" s="1"/>
  <c r="AV95" i="1" s="1"/>
  <c r="F38" i="4"/>
  <c r="BC98" i="1"/>
  <c r="F36" i="6"/>
  <c r="BC100" i="1"/>
  <c r="K36" i="3"/>
  <c r="AY97" i="1"/>
  <c r="AV97" i="1" s="1"/>
  <c r="K38" i="4"/>
  <c r="AY98" i="1" s="1"/>
  <c r="AV98" i="1" s="1"/>
  <c r="BE96" i="1"/>
  <c r="BA96" i="1" s="1"/>
  <c r="BD96" i="1"/>
  <c r="AZ96" i="1"/>
  <c r="K36" i="6"/>
  <c r="AY100" i="1" s="1"/>
  <c r="AV100" i="1" s="1"/>
  <c r="Q121" i="6" l="1"/>
  <c r="I96" i="6"/>
  <c r="K30" i="6" s="1"/>
  <c r="AS100" i="1" s="1"/>
  <c r="Q121" i="3"/>
  <c r="I96" i="3"/>
  <c r="K30" i="3" s="1"/>
  <c r="AS97" i="1" s="1"/>
  <c r="AS96" i="1" s="1"/>
  <c r="J99" i="4"/>
  <c r="I97" i="2"/>
  <c r="R121" i="3"/>
  <c r="J96" i="3"/>
  <c r="K31" i="3" s="1"/>
  <c r="AT97" i="1" s="1"/>
  <c r="AT96" i="1" s="1"/>
  <c r="I99" i="4"/>
  <c r="K98" i="4"/>
  <c r="R120" i="2"/>
  <c r="J96" i="2"/>
  <c r="K31" i="2" s="1"/>
  <c r="AT95" i="1" s="1"/>
  <c r="K121" i="2"/>
  <c r="K97" i="2"/>
  <c r="K96" i="2"/>
  <c r="I99" i="5"/>
  <c r="BK128" i="3"/>
  <c r="K128" i="3"/>
  <c r="K99" i="3" s="1"/>
  <c r="K127" i="6"/>
  <c r="K100" i="6" s="1"/>
  <c r="K122" i="2"/>
  <c r="K98" i="2" s="1"/>
  <c r="BK123" i="5"/>
  <c r="K123" i="5" s="1"/>
  <c r="K99" i="5" s="1"/>
  <c r="BK122" i="6"/>
  <c r="K122" i="6"/>
  <c r="K97" i="6" s="1"/>
  <c r="K123" i="4"/>
  <c r="K99" i="4" s="1"/>
  <c r="K124" i="4"/>
  <c r="K100" i="4" s="1"/>
  <c r="K43" i="4"/>
  <c r="K41" i="2"/>
  <c r="AN95" i="1"/>
  <c r="BB94" i="1"/>
  <c r="W29" i="1" s="1"/>
  <c r="BF94" i="1"/>
  <c r="W33" i="1" s="1"/>
  <c r="BC96" i="1"/>
  <c r="AY96" i="1"/>
  <c r="AV96" i="1" s="1"/>
  <c r="BD94" i="1"/>
  <c r="AZ94" i="1" s="1"/>
  <c r="BE94" i="1"/>
  <c r="BA94" i="1" s="1"/>
  <c r="BK121" i="3" l="1"/>
  <c r="K121" i="3" s="1"/>
  <c r="K96" i="3" s="1"/>
  <c r="BK121" i="6"/>
  <c r="K121" i="6"/>
  <c r="K96" i="6" s="1"/>
  <c r="BK122" i="5"/>
  <c r="K122" i="5"/>
  <c r="K98" i="5"/>
  <c r="AT94" i="1"/>
  <c r="AS94" i="1"/>
  <c r="AX94" i="1"/>
  <c r="AK29" i="1"/>
  <c r="W31" i="1"/>
  <c r="W32" i="1"/>
  <c r="BC94" i="1"/>
  <c r="AY94" i="1"/>
  <c r="AK30" i="1" s="1"/>
  <c r="K32" i="6" l="1"/>
  <c r="AG100" i="1" s="1"/>
  <c r="K34" i="5"/>
  <c r="AG99" i="1" s="1"/>
  <c r="K32" i="3"/>
  <c r="AG97" i="1"/>
  <c r="AN97" i="1"/>
  <c r="AV94" i="1"/>
  <c r="W30" i="1"/>
  <c r="K43" i="5" l="1"/>
  <c r="K41" i="3"/>
  <c r="K41" i="6"/>
  <c r="AN99" i="1"/>
  <c r="AN100" i="1"/>
  <c r="AG96" i="1"/>
  <c r="AG94" i="1"/>
  <c r="AK26" i="1" s="1"/>
  <c r="AK35" i="1" s="1"/>
  <c r="AN96" i="1" l="1"/>
  <c r="AN94" i="1"/>
</calcChain>
</file>

<file path=xl/sharedStrings.xml><?xml version="1.0" encoding="utf-8"?>
<sst xmlns="http://schemas.openxmlformats.org/spreadsheetml/2006/main" count="3464" uniqueCount="683">
  <si>
    <t>Export Komplet</t>
  </si>
  <si>
    <t/>
  </si>
  <si>
    <t>2.0</t>
  </si>
  <si>
    <t>ZAMOK</t>
  </si>
  <si>
    <t>False</t>
  </si>
  <si>
    <t>True</t>
  </si>
  <si>
    <t>{0ed6ac3b-e9c5-4281-8a8c-f7a4328e61ae}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</si>
  <si>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</si>
  <si>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</si>
  <si>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</si>
  <si>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</si>
  <si>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</si>
  <si>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</si>
  <si>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</si>
  <si>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42421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</si>
  <si>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</si>
  <si>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</si>
  <si>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</si>
  <si>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</si>
  <si>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</si>
  <si>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</si>
  <si>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>k. ú. Kremnica, parc. číslo: C-KN 168/1</t>
  </si>
  <si>
    <t>Dátum:</t>
  </si>
  <si>
    <t>Objednávateľ:</t>
  </si>
  <si>
    <t>IČO:</t>
  </si>
  <si>
    <t>Mesto Kremnica, Štefánikovo námestie 1/1, 96701, K</t>
  </si>
  <si>
    <t>IČ DPH:</t>
  </si>
  <si>
    <t>Zhotoviteľ:</t>
  </si>
  <si>
    <t>Vyplň údaj</t>
  </si>
  <si>
    <t>Projektant:</t>
  </si>
  <si>
    <t>Ing. Ľubomír Gecík</t>
  </si>
  <si>
    <t>Spracovateľ:</t>
  </si>
  <si>
    <t>Brightsol s. r. o.</t>
  </si>
  <si>
    <t>Poznámka:</t>
  </si>
  <si>
    <t>Navrhnuté el. zariadenie môže byť nahradené iným technicky zhodným ekvivalentom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</si>
  <si>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</si>
  <si>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</si>
  <si>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</si>
  <si>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</si>
  <si>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</si>
  <si>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</si>
  <si>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</si>
  <si>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</si>
  <si>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</si>
  <si>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</si>
  <si>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</si>
  <si>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</si>
  <si>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</si>
  <si>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</si>
  <si>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</si>
  <si>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</si>
  <si>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</si>
  <si>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</si>
  <si>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</si>
  <si>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</si>
  <si>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</si>
  <si>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</si>
  <si>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</si>
  <si>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</si>
  <si>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</si>
  <si>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</si>
  <si>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</si>
  <si>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</si>
  <si>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</si>
  <si>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</si>
  <si>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</si>
  <si>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</si>
  <si>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</si>
  <si>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</si>
  <si>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</si>
  <si>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</si>
  <si>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</si>
  <si>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</si>
  <si>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</si>
  <si>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</si>
  <si>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</si>
  <si>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</si>
  <si>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</si>
  <si>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</si>
  <si>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</si>
  <si>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</si>
  <si>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</si>
  <si>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BL</t>
  </si>
  <si>
    <t>Bleskozvod a uzemnenie</t>
  </si>
  <si>
    <t>STA</t>
  </si>
  <si>
    <t>1</t>
  </si>
  <si>
    <t>{7b528df7-570b-45bc-9aaa-394484241068}</t>
  </si>
  <si>
    <t>FTV</t>
  </si>
  <si>
    <t>Fotovoltický zdroj</t>
  </si>
  <si>
    <t>{85526327-a06c-4998-b36e-ea4b1dd9d13a}</t>
  </si>
  <si>
    <t>Časť</t>
  </si>
  <si>
    <t>2</t>
  </si>
  <si>
    <t>###NOINSERT###</t>
  </si>
  <si>
    <t>RFTVE</t>
  </si>
  <si>
    <t>Rozvádzač</t>
  </si>
  <si>
    <t>{76bf6d66-b9ce-4511-bd4c-e5cd34dd041c}</t>
  </si>
  <si>
    <t>RH</t>
  </si>
  <si>
    <t>{dd0b6044-9f5b-4e4a-a7a5-08d46655dce7}</t>
  </si>
  <si>
    <t>SV</t>
  </si>
  <si>
    <t>Umelé osvetlenie, vnútorné silové rozvody</t>
  </si>
  <si>
    <t>{4171fc40-f3fc-4779-9b38-fba0a90914d4}</t>
  </si>
  <si>
    <t>KRYCÍ LIST ROZPOČTU</t>
  </si>
  <si>
    <t>Objekt:</t>
  </si>
  <si>
    <t>BL - Bleskozvod a uzemnenie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</si>
  <si>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</si>
  <si>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</si>
  <si>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</si>
  <si>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</si>
  <si>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</si>
  <si>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</si>
  <si>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</si>
  <si>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</si>
  <si>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</si>
  <si>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</si>
  <si>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</si>
  <si>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</si>
  <si>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</si>
  <si>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</si>
  <si>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</si>
  <si>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</si>
  <si>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</si>
  <si>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</si>
  <si>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</si>
  <si>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</si>
  <si>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</si>
  <si>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</si>
  <si>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</si>
  <si>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</si>
  <si>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</si>
  <si>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</si>
  <si>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</si>
  <si>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</si>
  <si>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</si>
  <si>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</si>
  <si>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</si>
  <si>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</si>
  <si>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</si>
  <si>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</si>
  <si>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</si>
  <si>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</si>
  <si>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210964801.S</t>
  </si>
  <si>
    <t>Demontáž - uzemňovacie vedenie na povrchu FeZn drôz zvodový   -0,00063 t</t>
  </si>
  <si>
    <t>m</t>
  </si>
  <si>
    <t>64</t>
  </si>
  <si>
    <t>-1110706963</t>
  </si>
  <si>
    <t>210964821.S</t>
  </si>
  <si>
    <t>Demontáž - podpery vedenia FeZn na plochú strechu PV21   -0,00100 t</t>
  </si>
  <si>
    <t>ks</t>
  </si>
  <si>
    <t>-1453018113</t>
  </si>
  <si>
    <t>210964825.S</t>
  </si>
  <si>
    <t>Demontáž - podpery vedenia FeZn do muriva PV 01h a PV01-03   -0,00020 t</t>
  </si>
  <si>
    <t>1741577022</t>
  </si>
  <si>
    <t>4</t>
  </si>
  <si>
    <t>210964864.S</t>
  </si>
  <si>
    <t>Demontáž - svorka FeZn spojovacia SS   -0,00016 t</t>
  </si>
  <si>
    <t>-1000315277</t>
  </si>
  <si>
    <t>5</t>
  </si>
  <si>
    <t>210964881.S</t>
  </si>
  <si>
    <t>Demontáž - ochranný uholník FeZn OU   -0,00163 t</t>
  </si>
  <si>
    <t>-1306417353</t>
  </si>
  <si>
    <t>6</t>
  </si>
  <si>
    <t>210964883.S</t>
  </si>
  <si>
    <t>Demontáž - držiak ochranného uholníka FeZn DU-Z, D a DOU   -0,00040 t</t>
  </si>
  <si>
    <t>-1006470316</t>
  </si>
  <si>
    <t>7</t>
  </si>
  <si>
    <t>210964868.S</t>
  </si>
  <si>
    <t>Demontáž - svorka FeZn skúšobná SZ   -0,00024 t</t>
  </si>
  <si>
    <t>-1830513503</t>
  </si>
  <si>
    <t>8</t>
  </si>
  <si>
    <t>210220800.S</t>
  </si>
  <si>
    <t>Uzemňovacie vedenie na povrchu AlMgSi drôt zvodový Ø 8-10 mm</t>
  </si>
  <si>
    <t>1158016427</t>
  </si>
  <si>
    <t>9</t>
  </si>
  <si>
    <t>354410064200.S</t>
  </si>
  <si>
    <t>Drôt bleskozvodový zliatina AlMgSi, d 8 mm, Al</t>
  </si>
  <si>
    <t>kg</t>
  </si>
  <si>
    <t>128</t>
  </si>
  <si>
    <t>-1939341244</t>
  </si>
  <si>
    <t>10</t>
  </si>
  <si>
    <t>210220250.S</t>
  </si>
  <si>
    <t>Svorka FeZn univerzálna SU, SUA, SUB</t>
  </si>
  <si>
    <t>-542145673</t>
  </si>
  <si>
    <t>P</t>
  </si>
  <si>
    <t>Poznámka k položke:_x000D_
uchytenie zvodu na plechovej streche</t>
  </si>
  <si>
    <t>11</t>
  </si>
  <si>
    <t>354410005800.S</t>
  </si>
  <si>
    <t>Svorka FeZn univerzálna označenie SU</t>
  </si>
  <si>
    <t>-2142287517</t>
  </si>
  <si>
    <t>12</t>
  </si>
  <si>
    <t>210220101.S</t>
  </si>
  <si>
    <t>Podpery vedenia FeZn na plochú strechu PV21</t>
  </si>
  <si>
    <t>1572011678</t>
  </si>
  <si>
    <t>13</t>
  </si>
  <si>
    <t>354410034800.S</t>
  </si>
  <si>
    <t>Podpera vedenia FeZn na ploché strechy označenie PV 21 oceľ</t>
  </si>
  <si>
    <t>2127399338</t>
  </si>
  <si>
    <t>14</t>
  </si>
  <si>
    <t>354410034900.S</t>
  </si>
  <si>
    <t>Podložka plastová k podpere vedenia FeZn označenie podložka k PV 21</t>
  </si>
  <si>
    <t>-1574192519</t>
  </si>
  <si>
    <t>15</t>
  </si>
  <si>
    <t>210222246.S</t>
  </si>
  <si>
    <t>Svorka FeZn na odkvapový žľab SO, pre vonkajšie práce</t>
  </si>
  <si>
    <t>1322492913</t>
  </si>
  <si>
    <t>Poznámka k položke:_x000D_
svorka pre uchytenie zvodu</t>
  </si>
  <si>
    <t>16</t>
  </si>
  <si>
    <t>354410004200.S</t>
  </si>
  <si>
    <t>Svorka FeZn odkvapová označenie SO</t>
  </si>
  <si>
    <t>1412844373</t>
  </si>
  <si>
    <t>17</t>
  </si>
  <si>
    <t>210220205.S</t>
  </si>
  <si>
    <t>Zachytávacia tyč vodič AlMgSi D8 L=1m</t>
  </si>
  <si>
    <t>-100813345</t>
  </si>
  <si>
    <t>18</t>
  </si>
  <si>
    <t>-408118004</t>
  </si>
  <si>
    <t xml:space="preserve">Poznámka k položke:_x000D_
svorka pre uchytenie zahcytávacej tyče (zachytávacia tyč = vodič AlMgSi D8, h=1m) umiestnenej na okap. zvode. </t>
  </si>
  <si>
    <t>19</t>
  </si>
  <si>
    <t>1211307147</t>
  </si>
  <si>
    <t>210222243.S</t>
  </si>
  <si>
    <t>Svorka FeZn spojovacia SS, pre vonkajšie práce</t>
  </si>
  <si>
    <t>-1026778616</t>
  </si>
  <si>
    <t>Poznámka k položke:_x000D_
svorka pre uchytenie zahcytávacej tyče (zachytávacia tyč = vodič AlMgSi D8, h=1m) o zvod (4xSS pre jednu tyč)</t>
  </si>
  <si>
    <t>21</t>
  </si>
  <si>
    <t>354410003400.S</t>
  </si>
  <si>
    <t>Svorka FeZn spojovacia označenie SS 2 skrutky s príložkou</t>
  </si>
  <si>
    <t>-176417849</t>
  </si>
  <si>
    <t>22</t>
  </si>
  <si>
    <t>483471225</t>
  </si>
  <si>
    <t xml:space="preserve">Poznámka k položke:_x000D_
svorka pre uchytenie zahcytávacej tyče (zachytávacia tyč = vodič AlMgSi D8, h=1m) na hrebeni strechy - upresniť pri realizácii podľa požiadavky dodávateľa stavby </t>
  </si>
  <si>
    <t>23</t>
  </si>
  <si>
    <t>BL_1</t>
  </si>
  <si>
    <t>Svorka pre uchytenie zachytávacej tyče na hreben strechy</t>
  </si>
  <si>
    <t>256</t>
  </si>
  <si>
    <t>-83981173</t>
  </si>
  <si>
    <t>24</t>
  </si>
  <si>
    <t>210220107.S</t>
  </si>
  <si>
    <t>Podpery vedenia FeZn PV17 na zateplené fasády</t>
  </si>
  <si>
    <t>1067499053</t>
  </si>
  <si>
    <t>25</t>
  </si>
  <si>
    <t>210011301.S</t>
  </si>
  <si>
    <t>Osadenie polyamidovej príchytky (hmoždinky) HM 6, do tehlového muriva</t>
  </si>
  <si>
    <t>-729951935</t>
  </si>
  <si>
    <t>26</t>
  </si>
  <si>
    <t>311310008520.S</t>
  </si>
  <si>
    <t>Hmoždinka 12x160 rámová KPR</t>
  </si>
  <si>
    <t>396182658</t>
  </si>
  <si>
    <t>27</t>
  </si>
  <si>
    <t>354410034300.S</t>
  </si>
  <si>
    <t>Podpera vedenia FeZn na zateplené fasády označenie PV 17-4</t>
  </si>
  <si>
    <t>-1280164323</t>
  </si>
  <si>
    <t>28</t>
  </si>
  <si>
    <t>210220247</t>
  </si>
  <si>
    <t>Svorka FeZn skúšobná SZ</t>
  </si>
  <si>
    <t>-1719049507</t>
  </si>
  <si>
    <t>29</t>
  </si>
  <si>
    <t>354410004300</t>
  </si>
  <si>
    <t>Svorka FeZn skúšobná označenie SZ</t>
  </si>
  <si>
    <t>2076607357</t>
  </si>
  <si>
    <t>30</t>
  </si>
  <si>
    <t>210222260.S</t>
  </si>
  <si>
    <t>Ochranný uholník FeZn OU, pre vonkajšie práce</t>
  </si>
  <si>
    <t>488102373</t>
  </si>
  <si>
    <t>31</t>
  </si>
  <si>
    <t>354410053300.S</t>
  </si>
  <si>
    <t>Uholník ochranný FeZn označenie OU 1,7 m</t>
  </si>
  <si>
    <t>777123830</t>
  </si>
  <si>
    <t>32</t>
  </si>
  <si>
    <t>210222261.S</t>
  </si>
  <si>
    <t>Držiak ochranného uholníka FeZn DU-Z,D a DOU, pre vonkajšie práce</t>
  </si>
  <si>
    <t>429946258</t>
  </si>
  <si>
    <t>33</t>
  </si>
  <si>
    <t>354410054500.S</t>
  </si>
  <si>
    <t>Držiak FeZn ochranného uholníka univerzálny s klincom označenie DOU kl. 3</t>
  </si>
  <si>
    <t>-1939934227</t>
  </si>
  <si>
    <t>34</t>
  </si>
  <si>
    <t>210220050</t>
  </si>
  <si>
    <t>Označenie zvodov číselnými štítkami</t>
  </si>
  <si>
    <t>-724288280</t>
  </si>
  <si>
    <t>35</t>
  </si>
  <si>
    <t>354410064700</t>
  </si>
  <si>
    <t>Štítok orientačný na zvody</t>
  </si>
  <si>
    <t>-1218686722</t>
  </si>
  <si>
    <t>36</t>
  </si>
  <si>
    <t>210020951</t>
  </si>
  <si>
    <t>Výstražná a označovacia tabuľka vrátane montáže, smaltovaná, formát A3 - A4</t>
  </si>
  <si>
    <t>331243607</t>
  </si>
  <si>
    <t>37</t>
  </si>
  <si>
    <t>BL_3</t>
  </si>
  <si>
    <t>Výstražná tabuľka, krokové, dotykové napätie</t>
  </si>
  <si>
    <t>-1879426297</t>
  </si>
  <si>
    <t>38</t>
  </si>
  <si>
    <t>MD</t>
  </si>
  <si>
    <t>Mimostavenisková doprava</t>
  </si>
  <si>
    <t>%</t>
  </si>
  <si>
    <t>-1971737034</t>
  </si>
  <si>
    <t>39</t>
  </si>
  <si>
    <t>MV</t>
  </si>
  <si>
    <t>Murárske výpomoci</t>
  </si>
  <si>
    <t>-108906278</t>
  </si>
  <si>
    <t>40</t>
  </si>
  <si>
    <t>PD</t>
  </si>
  <si>
    <t>Presun dodávok</t>
  </si>
  <si>
    <t>415642687</t>
  </si>
  <si>
    <t>41</t>
  </si>
  <si>
    <t>PM</t>
  </si>
  <si>
    <t>Podružný materiál</t>
  </si>
  <si>
    <t>938470160</t>
  </si>
  <si>
    <t>42</t>
  </si>
  <si>
    <t>PPV</t>
  </si>
  <si>
    <t>Podiel pridružených výkonov</t>
  </si>
  <si>
    <t>-1937956419</t>
  </si>
  <si>
    <t>95-M</t>
  </si>
  <si>
    <t>Revízie</t>
  </si>
  <si>
    <t>43</t>
  </si>
  <si>
    <t>950106001_1</t>
  </si>
  <si>
    <t>Komplexne a predkomplexne skuky, merania, revízna správa, skutkový stav</t>
  </si>
  <si>
    <t>mer.</t>
  </si>
  <si>
    <t>-204009113</t>
  </si>
  <si>
    <t>VRN</t>
  </si>
  <si>
    <t>Investičné náklady neobsiahnuté v cenách</t>
  </si>
  <si>
    <t>44</t>
  </si>
  <si>
    <t>001400043.S</t>
  </si>
  <si>
    <t>Ostatné náklady stavby - práce na ťažko prístupných miestach práce vo výškach resp. hĺbkach</t>
  </si>
  <si>
    <t>eur</t>
  </si>
  <si>
    <t>1024</t>
  </si>
  <si>
    <t>651343763</t>
  </si>
  <si>
    <t>Poznámka k položke:_x000D_
2x pracovník x 16 hod. x 0,75€</t>
  </si>
  <si>
    <t>FTV - Fotovoltický zdroj</t>
  </si>
  <si>
    <t>HSV - Práce a dodávky HSV</t>
  </si>
  <si>
    <t xml:space="preserve">    9 - Ostatné konštrukcie a práce-búranie</t>
  </si>
  <si>
    <t>HSV</t>
  </si>
  <si>
    <t>Práce a dodávky HSV</t>
  </si>
  <si>
    <t>Ostatné konštrukcie a práce-búranie</t>
  </si>
  <si>
    <t>971038131.S</t>
  </si>
  <si>
    <t>Vybúranie otvoru v murive z tvárnic veľ. profilu do 60 mm hr. do 150 mm,  -0,00100t</t>
  </si>
  <si>
    <t>-853569687</t>
  </si>
  <si>
    <t>Poznámka k položke:_x000D_
Prieraz cez stenu pod fasádu</t>
  </si>
  <si>
    <t>972046010.S</t>
  </si>
  <si>
    <t>Jadrové vrty diamantovými korunkami do D 110 mm do stropov - betónových, dlažieb -0,00021t</t>
  </si>
  <si>
    <t>cm</t>
  </si>
  <si>
    <t>2142887898</t>
  </si>
  <si>
    <t>Poznámka k položke:_x000D_
Prestup cez strechu</t>
  </si>
  <si>
    <t>210501001.S</t>
  </si>
  <si>
    <t>Prípravné práce pre zahájením montáže nad 8 panelov</t>
  </si>
  <si>
    <t>súb.</t>
  </si>
  <si>
    <t>1788310627</t>
  </si>
  <si>
    <t>210501100.S</t>
  </si>
  <si>
    <t>Montáž fotovolataického panela na rošt vrátane zapojenia panelov</t>
  </si>
  <si>
    <t>Wp</t>
  </si>
  <si>
    <t>1698650266</t>
  </si>
  <si>
    <t>FVE_1</t>
  </si>
  <si>
    <t>Vitovolt 300 M370 AG</t>
  </si>
  <si>
    <t>665018786</t>
  </si>
  <si>
    <t>210501010.S</t>
  </si>
  <si>
    <t>Montáž kotevného a nosného systému pre rošt na fotovoltaické panely na  strechu</t>
  </si>
  <si>
    <t>pol.</t>
  </si>
  <si>
    <t>-452671553</t>
  </si>
  <si>
    <t>FVE_K1</t>
  </si>
  <si>
    <t>Konštrukcia Vitovolt Aero 2 10 stp.</t>
  </si>
  <si>
    <t>1860041344</t>
  </si>
  <si>
    <t>44000400101</t>
  </si>
  <si>
    <t>Betónová dlažba štandard kocka 40x40x5, 15kg</t>
  </si>
  <si>
    <t>-768922720</t>
  </si>
  <si>
    <t>210010025.S</t>
  </si>
  <si>
    <t>Rúrka ohybná elektroinštalačná z PVC typ FXP 20, uložená pevne</t>
  </si>
  <si>
    <t>1990402042</t>
  </si>
  <si>
    <t>8595568902498</t>
  </si>
  <si>
    <t>Rúrka ohybná EN LPE 320N UV 2320/LPE-1 F1.DU UV stabilná</t>
  </si>
  <si>
    <t>-1065601512</t>
  </si>
  <si>
    <t>FVE_E3</t>
  </si>
  <si>
    <t>MC4 Samica-Set 4-6 mm² (20ks/bal.)</t>
  </si>
  <si>
    <t>-967464364</t>
  </si>
  <si>
    <t>FVE_E4</t>
  </si>
  <si>
    <t>MC4 Samec 4-6 mm² (20ks/bal.)</t>
  </si>
  <si>
    <t>-609651923</t>
  </si>
  <si>
    <t>210800643.S</t>
  </si>
  <si>
    <t>Vodič medený uložený v rúrke H07V-K (CYA)  450/750 V 6</t>
  </si>
  <si>
    <t>-850451177</t>
  </si>
  <si>
    <t>FVE_E1</t>
  </si>
  <si>
    <t>Solárny kábel 6mm² čierny L=100m</t>
  </si>
  <si>
    <t>bal.</t>
  </si>
  <si>
    <t>595757343</t>
  </si>
  <si>
    <t>FVE_E2</t>
  </si>
  <si>
    <t>solárny kábel 6mm² červený L=100m</t>
  </si>
  <si>
    <t>1883548033</t>
  </si>
  <si>
    <t>210800004.S</t>
  </si>
  <si>
    <t>Vodič medený uložený voľne CYY 450/750 V  6mm2</t>
  </si>
  <si>
    <t>685705578</t>
  </si>
  <si>
    <t>341110011400.S</t>
  </si>
  <si>
    <t>Vodič medený CY 6 mm2 zž</t>
  </si>
  <si>
    <t>271281507</t>
  </si>
  <si>
    <t>210501251.S</t>
  </si>
  <si>
    <t>Montáž a zapojenie meniča napätia trojfázového z DC/AC, smartloggera</t>
  </si>
  <si>
    <t>846558243</t>
  </si>
  <si>
    <t>FVE_2</t>
  </si>
  <si>
    <t>Menič Huawei SUN2000-5KTL bez výstupu na baterku</t>
  </si>
  <si>
    <t>908011220</t>
  </si>
  <si>
    <t>210800201.S</t>
  </si>
  <si>
    <t>Kábel medený uložený v rúrke CYKY 450/750 V 5x6</t>
  </si>
  <si>
    <t>-1850962319</t>
  </si>
  <si>
    <t>341110002200.S</t>
  </si>
  <si>
    <t>Kábel medený CYKY 5x6 mm2</t>
  </si>
  <si>
    <t>1727251219</t>
  </si>
  <si>
    <t>210010027.S</t>
  </si>
  <si>
    <t>Rúrka ohybná elektroinštalačná z PVC typ FXP 32, uložená pevne</t>
  </si>
  <si>
    <t>-1203595413</t>
  </si>
  <si>
    <t>345710009300.S</t>
  </si>
  <si>
    <t>Rúrka ohybná vlnitá pancierová so strednou mechanickou odolnosťou z PVC-U, D 32 UV stabilná</t>
  </si>
  <si>
    <t>739599063</t>
  </si>
  <si>
    <t>210881212</t>
  </si>
  <si>
    <t>Kábel bezhalogénový, medený uložený pevne 1-CHKE-V 0,6/1,0 kV  2x1,5</t>
  </si>
  <si>
    <t>-1771244358</t>
  </si>
  <si>
    <t>341610020400</t>
  </si>
  <si>
    <t>Kábel medený bezhalogenový 1-CHKE-V F180 E60 2x1,5 mm2</t>
  </si>
  <si>
    <t>294308968</t>
  </si>
  <si>
    <t>ST_1</t>
  </si>
  <si>
    <t>Montáž tlačítka FTV STOP</t>
  </si>
  <si>
    <t>1601202034</t>
  </si>
  <si>
    <t>ST_2</t>
  </si>
  <si>
    <t>Tlačítko FTV STOP</t>
  </si>
  <si>
    <t>805839854</t>
  </si>
  <si>
    <t>210800646.S</t>
  </si>
  <si>
    <t>Vodič medený uložený v rúrke H07V-K (CYA)  450/750 V 25</t>
  </si>
  <si>
    <t>305472403</t>
  </si>
  <si>
    <t>341310009400.S</t>
  </si>
  <si>
    <t>Vodič medený flexibilný H07V-K 25 mm2</t>
  </si>
  <si>
    <t>1937072551</t>
  </si>
  <si>
    <t>210222031.S</t>
  </si>
  <si>
    <t>Ekvipotenciálna svorkovnica EPS 2 v krabici KO 125 E, pre vonkajšie práce</t>
  </si>
  <si>
    <t>-694421181</t>
  </si>
  <si>
    <t>345410000400.S</t>
  </si>
  <si>
    <t>Krabica odbočná z PVC s viečkom pod omietku KO 125 E</t>
  </si>
  <si>
    <t>52052031</t>
  </si>
  <si>
    <t>345610005100.S</t>
  </si>
  <si>
    <t>Svorkovnica ekvipotencionálna EPS 2, z PP</t>
  </si>
  <si>
    <t>1974615848</t>
  </si>
  <si>
    <t>-157848944</t>
  </si>
  <si>
    <t>-536739001</t>
  </si>
  <si>
    <t>49656456</t>
  </si>
  <si>
    <t>-779235471</t>
  </si>
  <si>
    <t>-1959250577</t>
  </si>
  <si>
    <t>Komplexné a predkomplexné skúšky, merania, revízna správa, skutkový stav</t>
  </si>
  <si>
    <t>-1004424541</t>
  </si>
  <si>
    <t>Časť:</t>
  </si>
  <si>
    <t>RFTVE - Rozvádzač</t>
  </si>
  <si>
    <t>210120423.S</t>
  </si>
  <si>
    <t>Zvodiče prepätia kombinované typu 1+2 (triedy B + C) 3pól, 3+1pól</t>
  </si>
  <si>
    <t>1582205218</t>
  </si>
  <si>
    <t>Dehnguard PV 1000</t>
  </si>
  <si>
    <t>-1581080647</t>
  </si>
  <si>
    <t>210161011.S</t>
  </si>
  <si>
    <t>Elektromer trojfázový na priame pripojenie</t>
  </si>
  <si>
    <t>-808970049</t>
  </si>
  <si>
    <t>Smartmeter Janitza</t>
  </si>
  <si>
    <t>658729938</t>
  </si>
  <si>
    <t>210120404.S</t>
  </si>
  <si>
    <t>Istič vzduchový trojpólový do 63 A</t>
  </si>
  <si>
    <t>1060421978</t>
  </si>
  <si>
    <t>358220064430</t>
  </si>
  <si>
    <t>Istič LTN-20B-3, 20 A, AC 230/400 V/DC 216 V, charakteristika B, 3 P, 10 kA</t>
  </si>
  <si>
    <t>-428713479</t>
  </si>
  <si>
    <t>210120401.S</t>
  </si>
  <si>
    <t>Istič vzduchový jednopólový do 63 A</t>
  </si>
  <si>
    <t>-1248038704</t>
  </si>
  <si>
    <t>OEZ:41636</t>
  </si>
  <si>
    <t>Istič LTN-6B-1, In 6 A, Ue AC 230/400 V/DC 72 V, charakteristika B, 1-pól, Icn 10 kA</t>
  </si>
  <si>
    <t>859328568</t>
  </si>
  <si>
    <t>210120401.S_1</t>
  </si>
  <si>
    <t>Pomocný kontakt pre istič vzduchový jednopólový do 63 A</t>
  </si>
  <si>
    <t>-1246026343</t>
  </si>
  <si>
    <t>OEZ:42298</t>
  </si>
  <si>
    <t>Pomocný spínač PS-LT-0200, 2x rozpínací kontakt, pre LTE, LTN, LVN, LFE, LFN, OLE, OLI, MSO, MSN, AVN-DC</t>
  </si>
  <si>
    <t>520746491</t>
  </si>
  <si>
    <t>210111607.S</t>
  </si>
  <si>
    <t>Kontrolka jednoduchá 230 V antibakteriálna signalizačná / orientačná</t>
  </si>
  <si>
    <t>-347768831</t>
  </si>
  <si>
    <t>OEZ:00000_SP00</t>
  </si>
  <si>
    <t>3SU1106-6AA60-1AA0 LED kontrolka biela, 230 VAC</t>
  </si>
  <si>
    <t>161794359</t>
  </si>
  <si>
    <t>210120414.S_1</t>
  </si>
  <si>
    <t>Napäťová spúšť</t>
  </si>
  <si>
    <t>-36401646</t>
  </si>
  <si>
    <t>EMP000006365</t>
  </si>
  <si>
    <t>Spúšť napäťová SV-LT-X400 42313 400VAC/110VDC 1M pre LTE,LVN,LTN,</t>
  </si>
  <si>
    <t>1085701100</t>
  </si>
  <si>
    <t>210120005.S</t>
  </si>
  <si>
    <t>Odpínače valcových poistkových vložiek 10 x 38 trojpólové do 32 A</t>
  </si>
  <si>
    <t>-1250900688</t>
  </si>
  <si>
    <t>345290014600.S</t>
  </si>
  <si>
    <t>Poistková vložka valcová PVA10 6A gG, veľkosť 10x38</t>
  </si>
  <si>
    <t>1216396570</t>
  </si>
  <si>
    <t>493711837</t>
  </si>
  <si>
    <t>358220064436</t>
  </si>
  <si>
    <t>Istič LTN-40B-3, 40 A, AC 230/400 V/DC 216 V, charakteristika B, 3 P, 10 kA</t>
  </si>
  <si>
    <t>1413451607</t>
  </si>
  <si>
    <t>OEZ:44049</t>
  </si>
  <si>
    <t>Nástenná rozvádzačová skriňa NP66-0604025, krytie IP66, RAL 7035, vnútorné použitie, jednokrídlové dvere, V x Š x H 600 x 400 x 250, montážny panel</t>
  </si>
  <si>
    <t>671495189</t>
  </si>
  <si>
    <t>1601912422</t>
  </si>
  <si>
    <t>-1014910059</t>
  </si>
  <si>
    <t>2129924708</t>
  </si>
  <si>
    <t>741842576</t>
  </si>
  <si>
    <t>RH - Rozvádzač</t>
  </si>
  <si>
    <t>210130104.S</t>
  </si>
  <si>
    <t>Stýkač trojpólový na DIN lištu do 40 A</t>
  </si>
  <si>
    <t>-56808329</t>
  </si>
  <si>
    <t>RH_1</t>
  </si>
  <si>
    <t>U-f Guard ochranné relé</t>
  </si>
  <si>
    <t>-534648901</t>
  </si>
  <si>
    <t>-1906473456</t>
  </si>
  <si>
    <t>358210003900</t>
  </si>
  <si>
    <t>Stýkač inštalačný RSI-40-40-A230, OEZ</t>
  </si>
  <si>
    <t>1218187385</t>
  </si>
  <si>
    <t>Poznámka k položke:_x000D_
Ith 40 A, Uc AC 230 V, 4x zapínací kontakt</t>
  </si>
  <si>
    <t>210120003.S</t>
  </si>
  <si>
    <t>Odpínače valcových poistkových vložiek 10 x 38 jednopólové do 32 A</t>
  </si>
  <si>
    <t>-1345679074</t>
  </si>
  <si>
    <t>-1101111680</t>
  </si>
  <si>
    <t>334333771</t>
  </si>
  <si>
    <t>345290013500.S</t>
  </si>
  <si>
    <t>Odpínač valcových poistiek OPVP 10-3, 32A, veľkosť 10x38</t>
  </si>
  <si>
    <t>471957521</t>
  </si>
  <si>
    <t>1367031163</t>
  </si>
  <si>
    <t>-1871201160</t>
  </si>
  <si>
    <t>SV - Umelé osvetlenie, vnútorné silové rozvody</t>
  </si>
  <si>
    <t>971036003.S</t>
  </si>
  <si>
    <t>Vrty do D 40 mm do stien - murivo tehlové -0,00002t</t>
  </si>
  <si>
    <t>362696435</t>
  </si>
  <si>
    <t>979089002.S</t>
  </si>
  <si>
    <t>Poplatok za skladovanie - obaly, (15 01, 02, 06) ostatné</t>
  </si>
  <si>
    <t>t</t>
  </si>
  <si>
    <t>359041261</t>
  </si>
  <si>
    <t>210962008.S</t>
  </si>
  <si>
    <t>Demontáž svietidla - žiarovkové bytové stropné/nástenné 1 zdroj</t>
  </si>
  <si>
    <t>145564562</t>
  </si>
  <si>
    <t>210962032.S</t>
  </si>
  <si>
    <t>Demontáž svietidla - žiarivkové bytové stropné/nástenné prisadené 2 zdroje s krytom</t>
  </si>
  <si>
    <t>900518639</t>
  </si>
  <si>
    <t>210203040.S</t>
  </si>
  <si>
    <t>Montáž a zapojenie stropného LED svietidla</t>
  </si>
  <si>
    <t>-799675059</t>
  </si>
  <si>
    <t>Svietidlo LED BS02U4K18UN 20.7 W 1700 lm 82.1 lm/W</t>
  </si>
  <si>
    <t>-1706711727</t>
  </si>
  <si>
    <t>-1229367814</t>
  </si>
  <si>
    <t>Svietidlo LED BS01U4K25UN 23.0 W 1600 lm 69.6 lm/W</t>
  </si>
  <si>
    <t>801538593</t>
  </si>
  <si>
    <t>-1620332931</t>
  </si>
  <si>
    <t>Svietidlo LED BS03U4K20UNL 20.0 W 2189 lm 109.5 lm/W</t>
  </si>
  <si>
    <t>-90815469</t>
  </si>
  <si>
    <t>290796467</t>
  </si>
  <si>
    <t>Svietidlo LED BS04U4K24UNK 24.0 W 2250 lm 93.7 lm/W</t>
  </si>
  <si>
    <t>-62807182</t>
  </si>
  <si>
    <t>1944480143</t>
  </si>
  <si>
    <t>Svietidlo LED BS06U4K30UNL 30.0 W 3269 lm 109.0 lm/W</t>
  </si>
  <si>
    <t>-1264341500</t>
  </si>
  <si>
    <t>1982707278</t>
  </si>
  <si>
    <t>Svietidlo LED BS01P4K36UN 35.5W 4000K NW 35.5 W 4957 lm 139.6 lm/W</t>
  </si>
  <si>
    <t>190928467</t>
  </si>
  <si>
    <t>-1695206118</t>
  </si>
  <si>
    <t>Svietidlo LED BS01S4K35ME 35.0 W 4799 lm 137.1 lm/W</t>
  </si>
  <si>
    <t>-843369753</t>
  </si>
  <si>
    <t>1654068634</t>
  </si>
  <si>
    <t>Svietidlo LED BS01O4K40UN 40.0 W 4267 lm 106.7 lm/W</t>
  </si>
  <si>
    <t>506967441</t>
  </si>
  <si>
    <t>-206757482</t>
  </si>
  <si>
    <t>Svietidlo LED BS03O4K50UNL 50.0 W 5856 lm 117.1 lm/W</t>
  </si>
  <si>
    <t>2005469828</t>
  </si>
  <si>
    <t>210010332.S</t>
  </si>
  <si>
    <t>Krabica pre lištový rozvod s viečkom a svorkovnicou, vrátane zapojenia</t>
  </si>
  <si>
    <t>808269393</t>
  </si>
  <si>
    <t>Poznámka k položke:_x000D_
Krabica pre napojenie svietidiel_x000D_
Krabica pre rozbočenie vedenia resp. zaslepenie nevyužitého vývodu</t>
  </si>
  <si>
    <t>345410014670.S</t>
  </si>
  <si>
    <t>Krabica odbočná 6456-13, z PVC</t>
  </si>
  <si>
    <t>-905962838</t>
  </si>
  <si>
    <t>210010522.S</t>
  </si>
  <si>
    <t>Odviečkovanie alebo zaviečkovanie krabíc - viečko na skrutky</t>
  </si>
  <si>
    <t>1421072401</t>
  </si>
  <si>
    <t>210011309.S</t>
  </si>
  <si>
    <t>Osadenie polyamidovej príchytky HM 6 do tvrdého kameňa, jednoduchého betónu a železobetónu</t>
  </si>
  <si>
    <t>1489173689</t>
  </si>
  <si>
    <t>Poznámka k položke:_x000D_
uchytenie svietidiel</t>
  </si>
  <si>
    <t>311310002700.S</t>
  </si>
  <si>
    <t>Hmoždinka klasická, sivá, M 6x30 mm</t>
  </si>
  <si>
    <t>-1474138743</t>
  </si>
  <si>
    <t>210800107.S</t>
  </si>
  <si>
    <t>Kábel medený uložený voľne CYKY 450/750 V 3x1,5</t>
  </si>
  <si>
    <t>1831197006</t>
  </si>
  <si>
    <t xml:space="preserve">Poznámka k položke:_x000D_
napojenie svietidla, zmena polohy svietidla_x000D_
</t>
  </si>
  <si>
    <t>341110000700.S</t>
  </si>
  <si>
    <t>Kábel medený CYKY 3x1,5 mm2</t>
  </si>
  <si>
    <t>73283022</t>
  </si>
  <si>
    <t>210010802.S</t>
  </si>
  <si>
    <t>Lišta elektroinštalačná z PVC 20x20, uložená pevne, vkladacia</t>
  </si>
  <si>
    <t>-277129425</t>
  </si>
  <si>
    <t>Poznámka k položke:_x000D_
uloženie vedenia pri zmene polohy svietidla</t>
  </si>
  <si>
    <t>345750064610.S</t>
  </si>
  <si>
    <t>Lišta hranatá z PVC, 20x20 mm</t>
  </si>
  <si>
    <t>1277045288</t>
  </si>
  <si>
    <t>-1635444431</t>
  </si>
  <si>
    <t>-905906817</t>
  </si>
  <si>
    <t>210222300.S</t>
  </si>
  <si>
    <t>Ochranné pospájanie v práčovniach, kúpeľniach, voľné uloženie CY 4-6 mm2, pre vonkajšie práce</t>
  </si>
  <si>
    <t>1827664058</t>
  </si>
  <si>
    <t>341110012200.S</t>
  </si>
  <si>
    <t>Vodič medený H07V-U 4 mm2</t>
  </si>
  <si>
    <t>1045159775</t>
  </si>
  <si>
    <t>210222040.S</t>
  </si>
  <si>
    <t>Svorka na potrubie "BERNARD" vrátane pásika Cu, pre vonkajšie práce</t>
  </si>
  <si>
    <t>227290797</t>
  </si>
  <si>
    <t>354410006200.S</t>
  </si>
  <si>
    <t>Svorka uzemňovacia Bernard ZSA 16</t>
  </si>
  <si>
    <t>-2058490074</t>
  </si>
  <si>
    <t>354410066900.S</t>
  </si>
  <si>
    <t>Páska CU, bleskozvodný a uzemňovací materiál, dĺžka 0,5 m</t>
  </si>
  <si>
    <t>-1908914297</t>
  </si>
  <si>
    <t>-81228669</t>
  </si>
  <si>
    <t>1653487178</t>
  </si>
  <si>
    <t>-1125879873</t>
  </si>
  <si>
    <t>-586888326</t>
  </si>
  <si>
    <t>-2021550019</t>
  </si>
  <si>
    <t>210291001.S</t>
  </si>
  <si>
    <t>Vyčistenie poistkovej skrine a rozvádzača od prachu a mechanických nečistôt</t>
  </si>
  <si>
    <t>hod</t>
  </si>
  <si>
    <t>-1485513232</t>
  </si>
  <si>
    <t>45</t>
  </si>
  <si>
    <t>210291010.S</t>
  </si>
  <si>
    <t>Demontáž a montáž krytu na oceloplechovom rozvádzači do 0,4 m2, doplniť skrutky a podložky</t>
  </si>
  <si>
    <t>2071340843</t>
  </si>
  <si>
    <t>46</t>
  </si>
  <si>
    <t>210290493.S</t>
  </si>
  <si>
    <t>Doplnenie istiacich a spínacích prístrojov v rozvádzači na DIN lište do 25 A</t>
  </si>
  <si>
    <t>-1584688835</t>
  </si>
  <si>
    <t>47</t>
  </si>
  <si>
    <t>-2111045182</t>
  </si>
  <si>
    <t>48</t>
  </si>
  <si>
    <t>210800122.S</t>
  </si>
  <si>
    <t>Kábel medený uložený voľne CYKY 450/750 V 5x6</t>
  </si>
  <si>
    <t>425545317</t>
  </si>
  <si>
    <t>49</t>
  </si>
  <si>
    <t>401788237</t>
  </si>
  <si>
    <t>50</t>
  </si>
  <si>
    <t>210010110.S</t>
  </si>
  <si>
    <t>Lišta elektroinštalačná z PVC 40x40, uložená pevne, vkladacia</t>
  </si>
  <si>
    <t>413487561</t>
  </si>
  <si>
    <t>51</t>
  </si>
  <si>
    <t>345750065150.S</t>
  </si>
  <si>
    <t>Lišta hranatá z PVC, 40x40 mm</t>
  </si>
  <si>
    <t>1378959782</t>
  </si>
  <si>
    <t>52</t>
  </si>
  <si>
    <t>2005289880</t>
  </si>
  <si>
    <t>53</t>
  </si>
  <si>
    <t>2125493341</t>
  </si>
  <si>
    <t>54</t>
  </si>
  <si>
    <t>210100002</t>
  </si>
  <si>
    <t>Ukončenie vodičov v rozvádzač. vrátane zapojenia a vodičovej koncovky do 6 mm2</t>
  </si>
  <si>
    <t>742189639</t>
  </si>
  <si>
    <t>55</t>
  </si>
  <si>
    <t>210190002.S</t>
  </si>
  <si>
    <t>Montáž oceľoplechovej rozvodnice do váhy 50 kg</t>
  </si>
  <si>
    <t>1516038701</t>
  </si>
  <si>
    <t>56</t>
  </si>
  <si>
    <t>Sil_1</t>
  </si>
  <si>
    <t>Rozvádzač R-UK - odhad</t>
  </si>
  <si>
    <t>-1525520576</t>
  </si>
  <si>
    <t>Poznámka k položke:_x000D_
hodnotu položky upraviť podľa schémy rozvádzača, ktorá bude riešená v realizačnej dokumentácii</t>
  </si>
  <si>
    <t>57</t>
  </si>
  <si>
    <t>MaR_1</t>
  </si>
  <si>
    <t>Meranie a regulácia - odhad</t>
  </si>
  <si>
    <t>pol</t>
  </si>
  <si>
    <t>-636452705</t>
  </si>
  <si>
    <t>Poznámka k položke:_x000D_
hodnotu položky upraviť podľa schémy rozvodov MaR, ktorá bude riešená v realizačnej dokumentácii</t>
  </si>
  <si>
    <t>58</t>
  </si>
  <si>
    <t>-1607311966</t>
  </si>
  <si>
    <t>59</t>
  </si>
  <si>
    <t>-1847619920</t>
  </si>
  <si>
    <t>60</t>
  </si>
  <si>
    <t>-482013041</t>
  </si>
  <si>
    <t>61</t>
  </si>
  <si>
    <t>-297616955</t>
  </si>
  <si>
    <t>62</t>
  </si>
  <si>
    <t>-389045906</t>
  </si>
  <si>
    <t>63</t>
  </si>
  <si>
    <t>-633706479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</si>
</sst>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>
      <selection activeCell="AN9" sqref="AN9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9" width="25.75" style="1" hidden="1" customWidth="1"/>
    <col min="50" max="51" width="21.75" style="1" hidden="1" customWidth="1"/>
    <col min="52" max="53" width="25" style="1" hidden="1" customWidth="1"/>
    <col min="54" max="54" width="21.75" style="1" hidden="1" customWidth="1"/>
    <col min="55" max="55" width="19.25" style="1" hidden="1" customWidth="1"/>
    <col min="56" max="56" width="25" style="1" hidden="1" customWidth="1"/>
    <col min="57" max="57" width="21.75" style="1" hidden="1" customWidth="1"/>
    <col min="58" max="58" width="19.25" style="1" hidden="1" customWidth="1"/>
    <col min="59" max="59" width="66.5" style="1" customWidth="1"/>
    <col min="71" max="91" width="9.25" style="1" hidden="1"/>
  </cols>
  <sheetData>
    <row r="1" spans="1:74" ht="1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7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89"/>
      <c r="BG2" s="289"/>
      <c r="BS2" s="14" t="s">
        <v>7</v>
      </c>
      <c r="BT2" s="14" t="s">
        <v>8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19"/>
      <c r="AQ5" s="19"/>
      <c r="AR5" s="17"/>
      <c r="BG5" s="267" t="s">
        <v>15</v>
      </c>
      <c r="BS5" s="14" t="s">
        <v>7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19"/>
      <c r="AQ6" s="19"/>
      <c r="AR6" s="17"/>
      <c r="BG6" s="268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68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68"/>
      <c r="BS8" s="14" t="s">
        <v>7</v>
      </c>
    </row>
    <row r="9" spans="1:74" s="1" customFormat="1" ht="14.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8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68"/>
      <c r="BS10" s="14" t="s">
        <v>7</v>
      </c>
    </row>
    <row r="11" spans="1:74" s="1" customFormat="1" ht="18.5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68"/>
      <c r="BS11" s="14" t="s">
        <v>7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8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68"/>
      <c r="BS13" s="14" t="s">
        <v>7</v>
      </c>
    </row>
    <row r="14" spans="1:74" ht="13">
      <c r="B14" s="18"/>
      <c r="C14" s="19"/>
      <c r="D14" s="19"/>
      <c r="E14" s="273" t="s">
        <v>28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68"/>
      <c r="BS14" s="14" t="s">
        <v>7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68"/>
      <c r="BS16" s="14" t="s">
        <v>4</v>
      </c>
    </row>
    <row r="17" spans="1:71" s="1" customFormat="1" ht="18.5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68"/>
      <c r="BS17" s="14" t="s">
        <v>5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8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68"/>
      <c r="BS19" s="14" t="s">
        <v>7</v>
      </c>
    </row>
    <row r="20" spans="1:71" s="1" customFormat="1" ht="18.5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68"/>
      <c r="BS20" s="14" t="s">
        <v>5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8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8"/>
    </row>
    <row r="23" spans="1:71" s="1" customFormat="1" ht="16.5" customHeight="1">
      <c r="B23" s="18"/>
      <c r="C23" s="19"/>
      <c r="D23" s="19"/>
      <c r="E23" s="275" t="s">
        <v>34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19"/>
      <c r="AP23" s="19"/>
      <c r="AQ23" s="19"/>
      <c r="AR23" s="17"/>
      <c r="BG23" s="268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8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68"/>
    </row>
    <row r="26" spans="1:71" s="2" customFormat="1" ht="26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6">
        <f>ROUND(AG94,2)</f>
        <v>0</v>
      </c>
      <c r="AL26" s="277"/>
      <c r="AM26" s="277"/>
      <c r="AN26" s="277"/>
      <c r="AO26" s="277"/>
      <c r="AP26" s="33"/>
      <c r="AQ26" s="33"/>
      <c r="AR26" s="36"/>
      <c r="BG26" s="268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68"/>
    </row>
    <row r="28" spans="1:71" s="2" customFormat="1" ht="13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8" t="s">
        <v>36</v>
      </c>
      <c r="M28" s="278"/>
      <c r="N28" s="278"/>
      <c r="O28" s="278"/>
      <c r="P28" s="278"/>
      <c r="Q28" s="33"/>
      <c r="R28" s="33"/>
      <c r="S28" s="33"/>
      <c r="T28" s="33"/>
      <c r="U28" s="33"/>
      <c r="V28" s="33"/>
      <c r="W28" s="278" t="s">
        <v>37</v>
      </c>
      <c r="X28" s="278"/>
      <c r="Y28" s="278"/>
      <c r="Z28" s="278"/>
      <c r="AA28" s="278"/>
      <c r="AB28" s="278"/>
      <c r="AC28" s="278"/>
      <c r="AD28" s="278"/>
      <c r="AE28" s="278"/>
      <c r="AF28" s="33"/>
      <c r="AG28" s="33"/>
      <c r="AH28" s="33"/>
      <c r="AI28" s="33"/>
      <c r="AJ28" s="33"/>
      <c r="AK28" s="278" t="s">
        <v>38</v>
      </c>
      <c r="AL28" s="278"/>
      <c r="AM28" s="278"/>
      <c r="AN28" s="278"/>
      <c r="AO28" s="278"/>
      <c r="AP28" s="33"/>
      <c r="AQ28" s="33"/>
      <c r="AR28" s="36"/>
      <c r="BG28" s="268"/>
    </row>
    <row r="29" spans="1:71" s="3" customFormat="1" ht="14.5" customHeight="1">
      <c r="B29" s="37"/>
      <c r="C29" s="38"/>
      <c r="D29" s="26" t="s">
        <v>39</v>
      </c>
      <c r="E29" s="38"/>
      <c r="F29" s="39" t="s">
        <v>40</v>
      </c>
      <c r="G29" s="38"/>
      <c r="H29" s="38"/>
      <c r="I29" s="38"/>
      <c r="J29" s="38"/>
      <c r="K29" s="38"/>
      <c r="L29" s="281">
        <v>0.2</v>
      </c>
      <c r="M29" s="280"/>
      <c r="N29" s="280"/>
      <c r="O29" s="280"/>
      <c r="P29" s="280"/>
      <c r="Q29" s="40"/>
      <c r="R29" s="40"/>
      <c r="S29" s="40"/>
      <c r="T29" s="40"/>
      <c r="U29" s="40"/>
      <c r="V29" s="40"/>
      <c r="W29" s="279">
        <f>ROUND(BB94,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0"/>
      <c r="AG29" s="40"/>
      <c r="AH29" s="40"/>
      <c r="AI29" s="40"/>
      <c r="AJ29" s="40"/>
      <c r="AK29" s="279">
        <f>ROUND(AX94, 2)</f>
        <v>0</v>
      </c>
      <c r="AL29" s="280"/>
      <c r="AM29" s="280"/>
      <c r="AN29" s="280"/>
      <c r="AO29" s="280"/>
      <c r="AP29" s="40"/>
      <c r="AQ29" s="40"/>
      <c r="AR29" s="41"/>
      <c r="AS29" s="42"/>
      <c r="AT29" s="42"/>
      <c r="AU29" s="42"/>
      <c r="AV29" s="42"/>
      <c r="AW29" s="42"/>
      <c r="AX29" s="42"/>
      <c r="AY29" s="42"/>
      <c r="AZ29" s="42"/>
      <c r="BG29" s="269"/>
    </row>
    <row r="30" spans="1:71" s="3" customFormat="1" ht="14.5" customHeight="1">
      <c r="B30" s="37"/>
      <c r="C30" s="38"/>
      <c r="D30" s="38"/>
      <c r="E30" s="38"/>
      <c r="F30" s="39" t="s">
        <v>41</v>
      </c>
      <c r="G30" s="38"/>
      <c r="H30" s="38"/>
      <c r="I30" s="38"/>
      <c r="J30" s="38"/>
      <c r="K30" s="38"/>
      <c r="L30" s="281">
        <v>0.2</v>
      </c>
      <c r="M30" s="280"/>
      <c r="N30" s="280"/>
      <c r="O30" s="280"/>
      <c r="P30" s="280"/>
      <c r="Q30" s="40"/>
      <c r="R30" s="40"/>
      <c r="S30" s="40"/>
      <c r="T30" s="40"/>
      <c r="U30" s="40"/>
      <c r="V30" s="40"/>
      <c r="W30" s="279">
        <f>ROUND(BC94,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0"/>
      <c r="AG30" s="40"/>
      <c r="AH30" s="40"/>
      <c r="AI30" s="40"/>
      <c r="AJ30" s="40"/>
      <c r="AK30" s="279">
        <f>ROUND(AY94, 2)</f>
        <v>0</v>
      </c>
      <c r="AL30" s="280"/>
      <c r="AM30" s="280"/>
      <c r="AN30" s="280"/>
      <c r="AO30" s="280"/>
      <c r="AP30" s="40"/>
      <c r="AQ30" s="40"/>
      <c r="AR30" s="41"/>
      <c r="AS30" s="42"/>
      <c r="AT30" s="42"/>
      <c r="AU30" s="42"/>
      <c r="AV30" s="42"/>
      <c r="AW30" s="42"/>
      <c r="AX30" s="42"/>
      <c r="AY30" s="42"/>
      <c r="AZ30" s="42"/>
      <c r="BG30" s="269"/>
    </row>
    <row r="31" spans="1:71" s="3" customFormat="1" ht="14.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84">
        <v>0.2</v>
      </c>
      <c r="M31" s="283"/>
      <c r="N31" s="283"/>
      <c r="O31" s="283"/>
      <c r="P31" s="283"/>
      <c r="Q31" s="38"/>
      <c r="R31" s="38"/>
      <c r="S31" s="38"/>
      <c r="T31" s="38"/>
      <c r="U31" s="38"/>
      <c r="V31" s="38"/>
      <c r="W31" s="282">
        <f>ROUND(BD94,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38"/>
      <c r="AG31" s="38"/>
      <c r="AH31" s="38"/>
      <c r="AI31" s="38"/>
      <c r="AJ31" s="38"/>
      <c r="AK31" s="282">
        <v>0</v>
      </c>
      <c r="AL31" s="283"/>
      <c r="AM31" s="283"/>
      <c r="AN31" s="283"/>
      <c r="AO31" s="283"/>
      <c r="AP31" s="38"/>
      <c r="AQ31" s="38"/>
      <c r="AR31" s="43"/>
      <c r="BG31" s="269"/>
    </row>
    <row r="32" spans="1:71" s="3" customFormat="1" ht="14.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84">
        <v>0.2</v>
      </c>
      <c r="M32" s="283"/>
      <c r="N32" s="283"/>
      <c r="O32" s="283"/>
      <c r="P32" s="283"/>
      <c r="Q32" s="38"/>
      <c r="R32" s="38"/>
      <c r="S32" s="38"/>
      <c r="T32" s="38"/>
      <c r="U32" s="38"/>
      <c r="V32" s="38"/>
      <c r="W32" s="282">
        <f>ROUND(BE94,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38"/>
      <c r="AG32" s="38"/>
      <c r="AH32" s="38"/>
      <c r="AI32" s="38"/>
      <c r="AJ32" s="38"/>
      <c r="AK32" s="282">
        <v>0</v>
      </c>
      <c r="AL32" s="283"/>
      <c r="AM32" s="283"/>
      <c r="AN32" s="283"/>
      <c r="AO32" s="283"/>
      <c r="AP32" s="38"/>
      <c r="AQ32" s="38"/>
      <c r="AR32" s="43"/>
      <c r="BG32" s="269"/>
    </row>
    <row r="33" spans="1:59" s="3" customFormat="1" ht="14.5" hidden="1" customHeight="1">
      <c r="B33" s="37"/>
      <c r="C33" s="38"/>
      <c r="D33" s="38"/>
      <c r="E33" s="38"/>
      <c r="F33" s="39" t="s">
        <v>44</v>
      </c>
      <c r="G33" s="38"/>
      <c r="H33" s="38"/>
      <c r="I33" s="38"/>
      <c r="J33" s="38"/>
      <c r="K33" s="38"/>
      <c r="L33" s="281">
        <v>0</v>
      </c>
      <c r="M33" s="280"/>
      <c r="N33" s="280"/>
      <c r="O33" s="280"/>
      <c r="P33" s="280"/>
      <c r="Q33" s="40"/>
      <c r="R33" s="40"/>
      <c r="S33" s="40"/>
      <c r="T33" s="40"/>
      <c r="U33" s="40"/>
      <c r="V33" s="40"/>
      <c r="W33" s="279">
        <f>ROUND(BF94,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0"/>
      <c r="AG33" s="40"/>
      <c r="AH33" s="40"/>
      <c r="AI33" s="40"/>
      <c r="AJ33" s="40"/>
      <c r="AK33" s="279">
        <v>0</v>
      </c>
      <c r="AL33" s="280"/>
      <c r="AM33" s="280"/>
      <c r="AN33" s="280"/>
      <c r="AO33" s="280"/>
      <c r="AP33" s="40"/>
      <c r="AQ33" s="40"/>
      <c r="AR33" s="41"/>
      <c r="AS33" s="42"/>
      <c r="AT33" s="42"/>
      <c r="AU33" s="42"/>
      <c r="AV33" s="42"/>
      <c r="AW33" s="42"/>
      <c r="AX33" s="42"/>
      <c r="AY33" s="42"/>
      <c r="AZ33" s="42"/>
      <c r="BG33" s="269"/>
    </row>
    <row r="34" spans="1:59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68"/>
    </row>
    <row r="35" spans="1:59" s="2" customFormat="1" ht="26" customHeight="1">
      <c r="A35" s="31"/>
      <c r="B35" s="32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88" t="s">
        <v>47</v>
      </c>
      <c r="Y35" s="286"/>
      <c r="Z35" s="286"/>
      <c r="AA35" s="286"/>
      <c r="AB35" s="286"/>
      <c r="AC35" s="46"/>
      <c r="AD35" s="46"/>
      <c r="AE35" s="46"/>
      <c r="AF35" s="46"/>
      <c r="AG35" s="46"/>
      <c r="AH35" s="46"/>
      <c r="AI35" s="46"/>
      <c r="AJ35" s="46"/>
      <c r="AK35" s="285">
        <f>SUM(AK26:AK33)</f>
        <v>0</v>
      </c>
      <c r="AL35" s="286"/>
      <c r="AM35" s="286"/>
      <c r="AN35" s="286"/>
      <c r="AO35" s="287"/>
      <c r="AP35" s="44"/>
      <c r="AQ35" s="44"/>
      <c r="AR35" s="36"/>
      <c r="BG35" s="31"/>
    </row>
    <row r="36" spans="1:59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9" ht="11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3">
      <c r="A60" s="31"/>
      <c r="B60" s="32"/>
      <c r="C60" s="33"/>
      <c r="D60" s="53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3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3" t="s">
        <v>50</v>
      </c>
      <c r="AI60" s="35"/>
      <c r="AJ60" s="35"/>
      <c r="AK60" s="35"/>
      <c r="AL60" s="35"/>
      <c r="AM60" s="53" t="s">
        <v>51</v>
      </c>
      <c r="AN60" s="35"/>
      <c r="AO60" s="35"/>
      <c r="AP60" s="33"/>
      <c r="AQ60" s="33"/>
      <c r="AR60" s="36"/>
      <c r="BG60" s="31"/>
    </row>
    <row r="61" spans="1:59" ht="1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3">
      <c r="A64" s="31"/>
      <c r="B64" s="32"/>
      <c r="C64" s="33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6"/>
      <c r="BG64" s="31"/>
    </row>
    <row r="65" spans="1:59" ht="11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3">
      <c r="A75" s="31"/>
      <c r="B75" s="32"/>
      <c r="C75" s="33"/>
      <c r="D75" s="53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3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3" t="s">
        <v>50</v>
      </c>
      <c r="AI75" s="35"/>
      <c r="AJ75" s="35"/>
      <c r="AK75" s="35"/>
      <c r="AL75" s="35"/>
      <c r="AM75" s="53" t="s">
        <v>51</v>
      </c>
      <c r="AN75" s="35"/>
      <c r="AO75" s="35"/>
      <c r="AP75" s="33"/>
      <c r="AQ75" s="33"/>
      <c r="AR75" s="36"/>
      <c r="BG75" s="31"/>
    </row>
    <row r="76" spans="1:59" s="2" customFormat="1" ht="1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7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  <c r="BG77" s="31"/>
    </row>
    <row r="81" spans="1:91" s="2" customFormat="1" ht="7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  <c r="BG81" s="31"/>
    </row>
    <row r="82" spans="1:91" s="2" customFormat="1" ht="2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9"/>
      <c r="C84" s="26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42421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42" t="str">
        <f>K6</f>
        <v>Budova Technických služieb v meste Kremnica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64"/>
      <c r="AQ85" s="64"/>
      <c r="AR85" s="65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>k. ú. Kremnica, parc. číslo: C-KN 168/1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4" t="str">
        <f>IF(AN8= "","",AN8)</f>
        <v/>
      </c>
      <c r="AN87" s="244"/>
      <c r="AO87" s="33"/>
      <c r="AP87" s="33"/>
      <c r="AQ87" s="33"/>
      <c r="AR87" s="36"/>
      <c r="BG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5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>Mesto Kremnica, Štefánikovo námestie 1/1, 96701, K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5" t="str">
        <f>IF(E17="","",E17)</f>
        <v>Ing. Ľubomír Gecík</v>
      </c>
      <c r="AN89" s="246"/>
      <c r="AO89" s="246"/>
      <c r="AP89" s="246"/>
      <c r="AQ89" s="33"/>
      <c r="AR89" s="36"/>
      <c r="AS89" s="247" t="s">
        <v>55</v>
      </c>
      <c r="AT89" s="24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9"/>
      <c r="BG89" s="31"/>
    </row>
    <row r="90" spans="1:91" s="2" customFormat="1" ht="15.2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60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5" t="str">
        <f>IF(E20="","",E20)</f>
        <v>Brightsol s. r. o.</v>
      </c>
      <c r="AN90" s="246"/>
      <c r="AO90" s="246"/>
      <c r="AP90" s="246"/>
      <c r="AQ90" s="33"/>
      <c r="AR90" s="36"/>
      <c r="AS90" s="249"/>
      <c r="AT90" s="25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1"/>
      <c r="BG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1"/>
      <c r="AT91" s="25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3"/>
      <c r="BG91" s="31"/>
    </row>
    <row r="92" spans="1:91" s="2" customFormat="1" ht="29.25" customHeight="1">
      <c r="A92" s="31"/>
      <c r="B92" s="32"/>
      <c r="C92" s="253" t="s">
        <v>56</v>
      </c>
      <c r="D92" s="254"/>
      <c r="E92" s="254"/>
      <c r="F92" s="254"/>
      <c r="G92" s="254"/>
      <c r="H92" s="74"/>
      <c r="I92" s="256" t="s">
        <v>57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5" t="s">
        <v>58</v>
      </c>
      <c r="AH92" s="254"/>
      <c r="AI92" s="254"/>
      <c r="AJ92" s="254"/>
      <c r="AK92" s="254"/>
      <c r="AL92" s="254"/>
      <c r="AM92" s="254"/>
      <c r="AN92" s="256" t="s">
        <v>59</v>
      </c>
      <c r="AO92" s="254"/>
      <c r="AP92" s="257"/>
      <c r="AQ92" s="75" t="s">
        <v>60</v>
      </c>
      <c r="AR92" s="36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7" t="s">
        <v>72</v>
      </c>
      <c r="BE92" s="77" t="s">
        <v>73</v>
      </c>
      <c r="BF92" s="78" t="s">
        <v>74</v>
      </c>
      <c r="BG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1"/>
      <c r="BG93" s="31"/>
    </row>
    <row r="94" spans="1:91" s="6" customFormat="1" ht="32.5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5">
        <f>ROUND(AG95+AG96+AG100,2)</f>
        <v>0</v>
      </c>
      <c r="AH94" s="265"/>
      <c r="AI94" s="265"/>
      <c r="AJ94" s="265"/>
      <c r="AK94" s="265"/>
      <c r="AL94" s="265"/>
      <c r="AM94" s="265"/>
      <c r="AN94" s="266">
        <f t="shared" ref="AN94:AN100" si="0">SUM(AG94,AV94)</f>
        <v>0</v>
      </c>
      <c r="AO94" s="266"/>
      <c r="AP94" s="266"/>
      <c r="AQ94" s="86" t="s">
        <v>1</v>
      </c>
      <c r="AR94" s="87"/>
      <c r="AS94" s="88">
        <f>ROUND(AS95+AS96+AS100,2)</f>
        <v>0</v>
      </c>
      <c r="AT94" s="89">
        <f>ROUND(AT95+AT96+AT100,2)</f>
        <v>0</v>
      </c>
      <c r="AU94" s="90">
        <f>ROUND(AU95+AU96+AU100,2)</f>
        <v>0</v>
      </c>
      <c r="AV94" s="90">
        <f t="shared" ref="AV94:AV100" si="1">ROUND(SUM(AX94:AY94),2)</f>
        <v>0</v>
      </c>
      <c r="AW94" s="91">
        <f>ROUND(AW95+AW96+AW100,5)</f>
        <v>0</v>
      </c>
      <c r="AX94" s="90">
        <f>ROUND(BB94*L29,2)</f>
        <v>0</v>
      </c>
      <c r="AY94" s="90">
        <f>ROUND(BC94*L30,2)</f>
        <v>0</v>
      </c>
      <c r="AZ94" s="90">
        <f>ROUND(BD94*L29,2)</f>
        <v>0</v>
      </c>
      <c r="BA94" s="90">
        <f>ROUND(BE94*L30,2)</f>
        <v>0</v>
      </c>
      <c r="BB94" s="90">
        <f>ROUND(BB95+BB96+BB100,2)</f>
        <v>0</v>
      </c>
      <c r="BC94" s="90">
        <f>ROUND(BC95+BC96+BC100,2)</f>
        <v>0</v>
      </c>
      <c r="BD94" s="90">
        <f>ROUND(BD95+BD96+BD100,2)</f>
        <v>0</v>
      </c>
      <c r="BE94" s="90">
        <f>ROUND(BE95+BE96+BE100,2)</f>
        <v>0</v>
      </c>
      <c r="BF94" s="92">
        <f>ROUND(BF95+BF96+BF100,2)</f>
        <v>0</v>
      </c>
      <c r="BS94" s="93" t="s">
        <v>76</v>
      </c>
      <c r="BT94" s="93" t="s">
        <v>77</v>
      </c>
      <c r="BU94" s="94" t="s">
        <v>78</v>
      </c>
      <c r="BV94" s="93" t="s">
        <v>79</v>
      </c>
      <c r="BW94" s="93" t="s">
        <v>6</v>
      </c>
      <c r="BX94" s="93" t="s">
        <v>80</v>
      </c>
      <c r="CL94" s="93" t="s">
        <v>1</v>
      </c>
    </row>
    <row r="95" spans="1:91" s="7" customFormat="1" ht="16.5" customHeight="1">
      <c r="A95" s="95" t="s">
        <v>81</v>
      </c>
      <c r="B95" s="96"/>
      <c r="C95" s="97"/>
      <c r="D95" s="260" t="s">
        <v>82</v>
      </c>
      <c r="E95" s="260"/>
      <c r="F95" s="260"/>
      <c r="G95" s="260"/>
      <c r="H95" s="260"/>
      <c r="I95" s="98"/>
      <c r="J95" s="260" t="s">
        <v>83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'BL - Bleskozvod a uzemnenie'!K32</f>
        <v>0</v>
      </c>
      <c r="AH95" s="259"/>
      <c r="AI95" s="259"/>
      <c r="AJ95" s="259"/>
      <c r="AK95" s="259"/>
      <c r="AL95" s="259"/>
      <c r="AM95" s="259"/>
      <c r="AN95" s="258">
        <f t="shared" si="0"/>
        <v>0</v>
      </c>
      <c r="AO95" s="259"/>
      <c r="AP95" s="259"/>
      <c r="AQ95" s="99" t="s">
        <v>84</v>
      </c>
      <c r="AR95" s="100"/>
      <c r="AS95" s="101">
        <f>'BL - Bleskozvod a uzemnenie'!K30</f>
        <v>0</v>
      </c>
      <c r="AT95" s="102">
        <f>'BL - Bleskozvod a uzemnenie'!K31</f>
        <v>0</v>
      </c>
      <c r="AU95" s="102">
        <v>0</v>
      </c>
      <c r="AV95" s="102">
        <f t="shared" si="1"/>
        <v>0</v>
      </c>
      <c r="AW95" s="103">
        <f>'BL - Bleskozvod a uzemnenie'!T120</f>
        <v>0</v>
      </c>
      <c r="AX95" s="102">
        <f>'BL - Bleskozvod a uzemnenie'!K35</f>
        <v>0</v>
      </c>
      <c r="AY95" s="102">
        <f>'BL - Bleskozvod a uzemnenie'!K36</f>
        <v>0</v>
      </c>
      <c r="AZ95" s="102">
        <f>'BL - Bleskozvod a uzemnenie'!K37</f>
        <v>0</v>
      </c>
      <c r="BA95" s="102">
        <f>'BL - Bleskozvod a uzemnenie'!K38</f>
        <v>0</v>
      </c>
      <c r="BB95" s="102">
        <f>'BL - Bleskozvod a uzemnenie'!F35</f>
        <v>0</v>
      </c>
      <c r="BC95" s="102">
        <f>'BL - Bleskozvod a uzemnenie'!F36</f>
        <v>0</v>
      </c>
      <c r="BD95" s="102">
        <f>'BL - Bleskozvod a uzemnenie'!F37</f>
        <v>0</v>
      </c>
      <c r="BE95" s="102">
        <f>'BL - Bleskozvod a uzemnenie'!F38</f>
        <v>0</v>
      </c>
      <c r="BF95" s="104">
        <f>'BL - Bleskozvod a uzemnenie'!F39</f>
        <v>0</v>
      </c>
      <c r="BT95" s="105" t="s">
        <v>85</v>
      </c>
      <c r="BV95" s="105" t="s">
        <v>79</v>
      </c>
      <c r="BW95" s="105" t="s">
        <v>86</v>
      </c>
      <c r="BX95" s="105" t="s">
        <v>6</v>
      </c>
      <c r="CL95" s="105" t="s">
        <v>1</v>
      </c>
      <c r="CM95" s="105" t="s">
        <v>77</v>
      </c>
    </row>
    <row r="96" spans="1:91" s="7" customFormat="1" ht="16.5" customHeight="1">
      <c r="B96" s="96"/>
      <c r="C96" s="97"/>
      <c r="D96" s="260" t="s">
        <v>87</v>
      </c>
      <c r="E96" s="260"/>
      <c r="F96" s="260"/>
      <c r="G96" s="260"/>
      <c r="H96" s="260"/>
      <c r="I96" s="98"/>
      <c r="J96" s="260" t="s">
        <v>88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ROUND(SUM(AG97:AG99),2)</f>
        <v>0</v>
      </c>
      <c r="AH96" s="259"/>
      <c r="AI96" s="259"/>
      <c r="AJ96" s="259"/>
      <c r="AK96" s="259"/>
      <c r="AL96" s="259"/>
      <c r="AM96" s="259"/>
      <c r="AN96" s="258">
        <f t="shared" si="0"/>
        <v>0</v>
      </c>
      <c r="AO96" s="259"/>
      <c r="AP96" s="259"/>
      <c r="AQ96" s="99" t="s">
        <v>84</v>
      </c>
      <c r="AR96" s="100"/>
      <c r="AS96" s="106">
        <f>ROUND(SUM(AS97:AS99),2)</f>
        <v>0</v>
      </c>
      <c r="AT96" s="107">
        <f>ROUND(SUM(AT97:AT99),2)</f>
        <v>0</v>
      </c>
      <c r="AU96" s="102">
        <f>ROUND(SUM(AU97:AU99),2)</f>
        <v>0</v>
      </c>
      <c r="AV96" s="102">
        <f t="shared" si="1"/>
        <v>0</v>
      </c>
      <c r="AW96" s="103">
        <f>ROUND(SUM(AW97:AW99),5)</f>
        <v>0</v>
      </c>
      <c r="AX96" s="102">
        <f>ROUND(BB96*L29,2)</f>
        <v>0</v>
      </c>
      <c r="AY96" s="102">
        <f>ROUND(BC96*L30,2)</f>
        <v>0</v>
      </c>
      <c r="AZ96" s="102">
        <f>ROUND(BD96*L29,2)</f>
        <v>0</v>
      </c>
      <c r="BA96" s="102">
        <f>ROUND(BE96*L30,2)</f>
        <v>0</v>
      </c>
      <c r="BB96" s="102">
        <f>ROUND(SUM(BB97:BB99),2)</f>
        <v>0</v>
      </c>
      <c r="BC96" s="102">
        <f>ROUND(SUM(BC97:BC99),2)</f>
        <v>0</v>
      </c>
      <c r="BD96" s="102">
        <f>ROUND(SUM(BD97:BD99),2)</f>
        <v>0</v>
      </c>
      <c r="BE96" s="102">
        <f>ROUND(SUM(BE97:BE99),2)</f>
        <v>0</v>
      </c>
      <c r="BF96" s="104">
        <f>ROUND(SUM(BF97:BF99),2)</f>
        <v>0</v>
      </c>
      <c r="BS96" s="105" t="s">
        <v>76</v>
      </c>
      <c r="BT96" s="105" t="s">
        <v>85</v>
      </c>
      <c r="BV96" s="105" t="s">
        <v>79</v>
      </c>
      <c r="BW96" s="105" t="s">
        <v>89</v>
      </c>
      <c r="BX96" s="105" t="s">
        <v>6</v>
      </c>
      <c r="CL96" s="105" t="s">
        <v>1</v>
      </c>
      <c r="CM96" s="105" t="s">
        <v>77</v>
      </c>
    </row>
    <row r="97" spans="1:91" s="4" customFormat="1" ht="16.5" customHeight="1">
      <c r="A97" s="95" t="s">
        <v>81</v>
      </c>
      <c r="B97" s="59"/>
      <c r="C97" s="108"/>
      <c r="D97" s="108"/>
      <c r="E97" s="262" t="s">
        <v>87</v>
      </c>
      <c r="F97" s="262"/>
      <c r="G97" s="262"/>
      <c r="H97" s="262"/>
      <c r="I97" s="262"/>
      <c r="J97" s="108"/>
      <c r="K97" s="262" t="s">
        <v>88</v>
      </c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3">
        <f>'FTV - Fotovoltický zdroj'!K32</f>
        <v>0</v>
      </c>
      <c r="AH97" s="264"/>
      <c r="AI97" s="264"/>
      <c r="AJ97" s="264"/>
      <c r="AK97" s="264"/>
      <c r="AL97" s="264"/>
      <c r="AM97" s="264"/>
      <c r="AN97" s="263">
        <f t="shared" si="0"/>
        <v>0</v>
      </c>
      <c r="AO97" s="264"/>
      <c r="AP97" s="264"/>
      <c r="AQ97" s="109" t="s">
        <v>90</v>
      </c>
      <c r="AR97" s="61"/>
      <c r="AS97" s="110">
        <f>'FTV - Fotovoltický zdroj'!K30</f>
        <v>0</v>
      </c>
      <c r="AT97" s="111">
        <f>'FTV - Fotovoltický zdroj'!K31</f>
        <v>0</v>
      </c>
      <c r="AU97" s="111">
        <v>0</v>
      </c>
      <c r="AV97" s="111">
        <f t="shared" si="1"/>
        <v>0</v>
      </c>
      <c r="AW97" s="112">
        <f>'FTV - Fotovoltický zdroj'!T121</f>
        <v>0</v>
      </c>
      <c r="AX97" s="111">
        <f>'FTV - Fotovoltický zdroj'!K35</f>
        <v>0</v>
      </c>
      <c r="AY97" s="111">
        <f>'FTV - Fotovoltický zdroj'!K36</f>
        <v>0</v>
      </c>
      <c r="AZ97" s="111">
        <f>'FTV - Fotovoltický zdroj'!K37</f>
        <v>0</v>
      </c>
      <c r="BA97" s="111">
        <f>'FTV - Fotovoltický zdroj'!K38</f>
        <v>0</v>
      </c>
      <c r="BB97" s="111">
        <f>'FTV - Fotovoltický zdroj'!F35</f>
        <v>0</v>
      </c>
      <c r="BC97" s="111">
        <f>'FTV - Fotovoltický zdroj'!F36</f>
        <v>0</v>
      </c>
      <c r="BD97" s="111">
        <f>'FTV - Fotovoltický zdroj'!F37</f>
        <v>0</v>
      </c>
      <c r="BE97" s="111">
        <f>'FTV - Fotovoltický zdroj'!F38</f>
        <v>0</v>
      </c>
      <c r="BF97" s="113">
        <f>'FTV - Fotovoltický zdroj'!F39</f>
        <v>0</v>
      </c>
      <c r="BT97" s="114" t="s">
        <v>91</v>
      </c>
      <c r="BU97" s="114" t="s">
        <v>92</v>
      </c>
      <c r="BV97" s="114" t="s">
        <v>79</v>
      </c>
      <c r="BW97" s="114" t="s">
        <v>89</v>
      </c>
      <c r="BX97" s="114" t="s">
        <v>6</v>
      </c>
      <c r="CL97" s="114" t="s">
        <v>1</v>
      </c>
      <c r="CM97" s="114" t="s">
        <v>77</v>
      </c>
    </row>
    <row r="98" spans="1:91" s="4" customFormat="1" ht="16.5" customHeight="1">
      <c r="A98" s="95" t="s">
        <v>81</v>
      </c>
      <c r="B98" s="59"/>
      <c r="C98" s="108"/>
      <c r="D98" s="108"/>
      <c r="E98" s="262" t="s">
        <v>93</v>
      </c>
      <c r="F98" s="262"/>
      <c r="G98" s="262"/>
      <c r="H98" s="262"/>
      <c r="I98" s="262"/>
      <c r="J98" s="108"/>
      <c r="K98" s="262" t="s">
        <v>94</v>
      </c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3">
        <f>'RFTVE - Rozvádzač'!K34</f>
        <v>0</v>
      </c>
      <c r="AH98" s="264"/>
      <c r="AI98" s="264"/>
      <c r="AJ98" s="264"/>
      <c r="AK98" s="264"/>
      <c r="AL98" s="264"/>
      <c r="AM98" s="264"/>
      <c r="AN98" s="263">
        <f t="shared" si="0"/>
        <v>0</v>
      </c>
      <c r="AO98" s="264"/>
      <c r="AP98" s="264"/>
      <c r="AQ98" s="109" t="s">
        <v>90</v>
      </c>
      <c r="AR98" s="61"/>
      <c r="AS98" s="110">
        <f>'RFTVE - Rozvádzač'!K32</f>
        <v>0</v>
      </c>
      <c r="AT98" s="111">
        <f>'RFTVE - Rozvádzač'!K33</f>
        <v>0</v>
      </c>
      <c r="AU98" s="111">
        <v>0</v>
      </c>
      <c r="AV98" s="111">
        <f t="shared" si="1"/>
        <v>0</v>
      </c>
      <c r="AW98" s="112">
        <f>'RFTVE - Rozvádzač'!T122</f>
        <v>0</v>
      </c>
      <c r="AX98" s="111">
        <f>'RFTVE - Rozvádzač'!K37</f>
        <v>0</v>
      </c>
      <c r="AY98" s="111">
        <f>'RFTVE - Rozvádzač'!K38</f>
        <v>0</v>
      </c>
      <c r="AZ98" s="111">
        <f>'RFTVE - Rozvádzač'!K39</f>
        <v>0</v>
      </c>
      <c r="BA98" s="111">
        <f>'RFTVE - Rozvádzač'!K40</f>
        <v>0</v>
      </c>
      <c r="BB98" s="111">
        <f>'RFTVE - Rozvádzač'!F37</f>
        <v>0</v>
      </c>
      <c r="BC98" s="111">
        <f>'RFTVE - Rozvádzač'!F38</f>
        <v>0</v>
      </c>
      <c r="BD98" s="111">
        <f>'RFTVE - Rozvádzač'!F39</f>
        <v>0</v>
      </c>
      <c r="BE98" s="111">
        <f>'RFTVE - Rozvádzač'!F40</f>
        <v>0</v>
      </c>
      <c r="BF98" s="113">
        <f>'RFTVE - Rozvádzač'!F41</f>
        <v>0</v>
      </c>
      <c r="BT98" s="114" t="s">
        <v>91</v>
      </c>
      <c r="BV98" s="114" t="s">
        <v>79</v>
      </c>
      <c r="BW98" s="114" t="s">
        <v>95</v>
      </c>
      <c r="BX98" s="114" t="s">
        <v>89</v>
      </c>
      <c r="CL98" s="114" t="s">
        <v>1</v>
      </c>
    </row>
    <row r="99" spans="1:91" s="4" customFormat="1" ht="16.5" customHeight="1">
      <c r="A99" s="95" t="s">
        <v>81</v>
      </c>
      <c r="B99" s="59"/>
      <c r="C99" s="108"/>
      <c r="D99" s="108"/>
      <c r="E99" s="262" t="s">
        <v>96</v>
      </c>
      <c r="F99" s="262"/>
      <c r="G99" s="262"/>
      <c r="H99" s="262"/>
      <c r="I99" s="262"/>
      <c r="J99" s="108"/>
      <c r="K99" s="262" t="s">
        <v>94</v>
      </c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63">
        <f>'RH - Rozvádzač'!K34</f>
        <v>0</v>
      </c>
      <c r="AH99" s="264"/>
      <c r="AI99" s="264"/>
      <c r="AJ99" s="264"/>
      <c r="AK99" s="264"/>
      <c r="AL99" s="264"/>
      <c r="AM99" s="264"/>
      <c r="AN99" s="263">
        <f t="shared" si="0"/>
        <v>0</v>
      </c>
      <c r="AO99" s="264"/>
      <c r="AP99" s="264"/>
      <c r="AQ99" s="109" t="s">
        <v>90</v>
      </c>
      <c r="AR99" s="61"/>
      <c r="AS99" s="110">
        <f>'RH - Rozvádzač'!K32</f>
        <v>0</v>
      </c>
      <c r="AT99" s="111">
        <f>'RH - Rozvádzač'!K33</f>
        <v>0</v>
      </c>
      <c r="AU99" s="111">
        <v>0</v>
      </c>
      <c r="AV99" s="111">
        <f t="shared" si="1"/>
        <v>0</v>
      </c>
      <c r="AW99" s="112">
        <f>'RH - Rozvádzač'!T122</f>
        <v>0</v>
      </c>
      <c r="AX99" s="111">
        <f>'RH - Rozvádzač'!K37</f>
        <v>0</v>
      </c>
      <c r="AY99" s="111">
        <f>'RH - Rozvádzač'!K38</f>
        <v>0</v>
      </c>
      <c r="AZ99" s="111">
        <f>'RH - Rozvádzač'!K39</f>
        <v>0</v>
      </c>
      <c r="BA99" s="111">
        <f>'RH - Rozvádzač'!K40</f>
        <v>0</v>
      </c>
      <c r="BB99" s="111">
        <f>'RH - Rozvádzač'!F37</f>
        <v>0</v>
      </c>
      <c r="BC99" s="111">
        <f>'RH - Rozvádzač'!F38</f>
        <v>0</v>
      </c>
      <c r="BD99" s="111">
        <f>'RH - Rozvádzač'!F39</f>
        <v>0</v>
      </c>
      <c r="BE99" s="111">
        <f>'RH - Rozvádzač'!F40</f>
        <v>0</v>
      </c>
      <c r="BF99" s="113">
        <f>'RH - Rozvádzač'!F41</f>
        <v>0</v>
      </c>
      <c r="BT99" s="114" t="s">
        <v>91</v>
      </c>
      <c r="BV99" s="114" t="s">
        <v>79</v>
      </c>
      <c r="BW99" s="114" t="s">
        <v>97</v>
      </c>
      <c r="BX99" s="114" t="s">
        <v>89</v>
      </c>
      <c r="CL99" s="114" t="s">
        <v>1</v>
      </c>
    </row>
    <row r="100" spans="1:91" s="7" customFormat="1" ht="24.75" customHeight="1">
      <c r="A100" s="95" t="s">
        <v>81</v>
      </c>
      <c r="B100" s="96"/>
      <c r="C100" s="97"/>
      <c r="D100" s="260" t="s">
        <v>98</v>
      </c>
      <c r="E100" s="260"/>
      <c r="F100" s="260"/>
      <c r="G100" s="260"/>
      <c r="H100" s="260"/>
      <c r="I100" s="98"/>
      <c r="J100" s="260" t="s">
        <v>99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58">
        <f>'SV - Umelé osvetlenie, vn...'!K32</f>
        <v>0</v>
      </c>
      <c r="AH100" s="259"/>
      <c r="AI100" s="259"/>
      <c r="AJ100" s="259"/>
      <c r="AK100" s="259"/>
      <c r="AL100" s="259"/>
      <c r="AM100" s="259"/>
      <c r="AN100" s="258">
        <f t="shared" si="0"/>
        <v>0</v>
      </c>
      <c r="AO100" s="259"/>
      <c r="AP100" s="259"/>
      <c r="AQ100" s="99" t="s">
        <v>84</v>
      </c>
      <c r="AR100" s="100"/>
      <c r="AS100" s="115">
        <f>'SV - Umelé osvetlenie, vn...'!K30</f>
        <v>0</v>
      </c>
      <c r="AT100" s="116">
        <f>'SV - Umelé osvetlenie, vn...'!K31</f>
        <v>0</v>
      </c>
      <c r="AU100" s="116">
        <v>0</v>
      </c>
      <c r="AV100" s="116">
        <f t="shared" si="1"/>
        <v>0</v>
      </c>
      <c r="AW100" s="117">
        <f>'SV - Umelé osvetlenie, vn...'!T121</f>
        <v>0</v>
      </c>
      <c r="AX100" s="116">
        <f>'SV - Umelé osvetlenie, vn...'!K35</f>
        <v>0</v>
      </c>
      <c r="AY100" s="116">
        <f>'SV - Umelé osvetlenie, vn...'!K36</f>
        <v>0</v>
      </c>
      <c r="AZ100" s="116">
        <f>'SV - Umelé osvetlenie, vn...'!K37</f>
        <v>0</v>
      </c>
      <c r="BA100" s="116">
        <f>'SV - Umelé osvetlenie, vn...'!K38</f>
        <v>0</v>
      </c>
      <c r="BB100" s="116">
        <f>'SV - Umelé osvetlenie, vn...'!F35</f>
        <v>0</v>
      </c>
      <c r="BC100" s="116">
        <f>'SV - Umelé osvetlenie, vn...'!F36</f>
        <v>0</v>
      </c>
      <c r="BD100" s="116">
        <f>'SV - Umelé osvetlenie, vn...'!F37</f>
        <v>0</v>
      </c>
      <c r="BE100" s="116">
        <f>'SV - Umelé osvetlenie, vn...'!F38</f>
        <v>0</v>
      </c>
      <c r="BF100" s="118">
        <f>'SV - Umelé osvetlenie, vn...'!F39</f>
        <v>0</v>
      </c>
      <c r="BT100" s="105" t="s">
        <v>85</v>
      </c>
      <c r="BV100" s="105" t="s">
        <v>79</v>
      </c>
      <c r="BW100" s="105" t="s">
        <v>100</v>
      </c>
      <c r="BX100" s="105" t="s">
        <v>6</v>
      </c>
      <c r="CL100" s="105" t="s">
        <v>1</v>
      </c>
      <c r="CM100" s="105" t="s">
        <v>77</v>
      </c>
    </row>
    <row r="101" spans="1:91" s="2" customFormat="1" ht="30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</row>
    <row r="102" spans="1:91" s="2" customFormat="1" ht="7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</row>
  </sheetData>
  <sheetProtection algorithmName="SHA-512" hashValue="EeY5JzfMH52qUPo5nIRtaQ5smVtu7AzpWcauJ0L7rgx+l5dZJjXnhG2EVctz/9i+7Ts88mFTDv4CodGp00YuwQ==" saltValue="Q7447qdc0r/iJKBhB8W6kkTAXzDX+qi8wZx7HBvvZb6x7nyZrK2J5KZ7dZ+rjLW1L3GsLYN4VXu/8AGGUvzsgg==" spinCount="100000" sheet="1" objects="1" scenarios="1" formatColumns="0" formatRows="0"/>
  <mergeCells count="62">
    <mergeCell ref="AR2:BG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0:AP100"/>
    <mergeCell ref="AG100:AM100"/>
    <mergeCell ref="D100:H100"/>
    <mergeCell ref="J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5" location="'BL - Bleskozvod a uzemnenie'!C2" display="/" xr:uid="{00000000-0004-0000-0000-000000000000}"/>
    <hyperlink ref="A97" location="'FTV - Fotovoltický zdroj'!C2" display="/" xr:uid="{00000000-0004-0000-0000-000001000000}"/>
    <hyperlink ref="A98" location="'RFTVE - Rozvádzač'!C2" display="/" xr:uid="{00000000-0004-0000-0000-000002000000}"/>
    <hyperlink ref="A99" location="'RH - Rozvádzač'!C2" display="/" xr:uid="{00000000-0004-0000-0000-000003000000}"/>
    <hyperlink ref="A100" location="'SV - Umelé osvetlenie, vn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5"/>
  <sheetViews>
    <sheetView showGridLines="0" workbookViewId="0">
      <selection activeCell="J114" sqref="J114"/>
    </sheetView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86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103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ROUND(K120,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ROUND((SUM(BE120:BE174)),  2)</f>
        <v>0</v>
      </c>
      <c r="G35" s="136"/>
      <c r="H35" s="136"/>
      <c r="I35" s="137">
        <v>0.2</v>
      </c>
      <c r="J35" s="136"/>
      <c r="K35" s="135">
        <f>ROUND(((SUM(BE120:BE174))*I35),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ROUND((SUM(BF120:BF174)),  2)</f>
        <v>0</v>
      </c>
      <c r="G36" s="136"/>
      <c r="H36" s="136"/>
      <c r="I36" s="137">
        <v>0.2</v>
      </c>
      <c r="J36" s="136"/>
      <c r="K36" s="135">
        <f>ROUND(((SUM(BF120:BF174))*I36),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ROUND((SUM(BG120:BG174)),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ROUND((SUM(BH120:BH174)),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ROUND((SUM(BI120:BI174)),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BL - Bleskozvod a uzemnenie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Q120</f>
        <v>0</v>
      </c>
      <c r="J96" s="85">
        <f t="shared" si="0"/>
        <v>0</v>
      </c>
      <c r="K96" s="85">
        <f>K120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113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K121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114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K122</f>
        <v>0</v>
      </c>
      <c r="L98" s="108"/>
      <c r="M98" s="171"/>
    </row>
    <row r="99" spans="1:31" s="10" customFormat="1" ht="20" hidden="1" customHeight="1">
      <c r="B99" s="167"/>
      <c r="C99" s="108"/>
      <c r="D99" s="168" t="s">
        <v>115</v>
      </c>
      <c r="E99" s="169"/>
      <c r="F99" s="169"/>
      <c r="G99" s="169"/>
      <c r="H99" s="169"/>
      <c r="I99" s="170">
        <f>Q170</f>
        <v>0</v>
      </c>
      <c r="J99" s="170">
        <f>R170</f>
        <v>0</v>
      </c>
      <c r="K99" s="170">
        <f>K170</f>
        <v>0</v>
      </c>
      <c r="L99" s="108"/>
      <c r="M99" s="171"/>
    </row>
    <row r="100" spans="1:31" s="9" customFormat="1" ht="25" hidden="1" customHeight="1">
      <c r="B100" s="161"/>
      <c r="C100" s="162"/>
      <c r="D100" s="163" t="s">
        <v>116</v>
      </c>
      <c r="E100" s="164"/>
      <c r="F100" s="164"/>
      <c r="G100" s="164"/>
      <c r="H100" s="164"/>
      <c r="I100" s="165">
        <f>Q172</f>
        <v>0</v>
      </c>
      <c r="J100" s="165">
        <f>R172</f>
        <v>0</v>
      </c>
      <c r="K100" s="165">
        <f>K172</f>
        <v>0</v>
      </c>
      <c r="L100" s="162"/>
      <c r="M100" s="166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1" hidden="1"/>
    <row r="104" spans="1:31" ht="11" hidden="1"/>
    <row r="105" spans="1:31" ht="11" hidden="1"/>
    <row r="106" spans="1:31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102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2" t="str">
        <f>E9</f>
        <v>BL - Bleskozvod a uzemnenie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7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k. ú. Kremnica, parc. číslo: C-KN 168/1</v>
      </c>
      <c r="G114" s="33"/>
      <c r="H114" s="33"/>
      <c r="I114" s="26" t="s">
        <v>22</v>
      </c>
      <c r="J114" s="67">
        <f>IF(J12="","",J12)</f>
        <v>0</v>
      </c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5" customHeight="1">
      <c r="A116" s="31"/>
      <c r="B116" s="32"/>
      <c r="C116" s="26" t="s">
        <v>23</v>
      </c>
      <c r="D116" s="33"/>
      <c r="E116" s="33"/>
      <c r="F116" s="24" t="str">
        <f>E15</f>
        <v>Mesto Kremnica, Štefánikovo námestie 1/1, 96701, K</v>
      </c>
      <c r="G116" s="33"/>
      <c r="H116" s="33"/>
      <c r="I116" s="26" t="s">
        <v>29</v>
      </c>
      <c r="J116" s="29" t="str">
        <f>E21</f>
        <v>Ing. Ľubomír Gecík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27</v>
      </c>
      <c r="D117" s="33"/>
      <c r="E117" s="33"/>
      <c r="F117" s="24" t="str">
        <f>IF(E18="","",E18)</f>
        <v>Vyplň údaj</v>
      </c>
      <c r="G117" s="33"/>
      <c r="H117" s="33"/>
      <c r="I117" s="26" t="s">
        <v>31</v>
      </c>
      <c r="J117" s="29" t="str">
        <f>E24</f>
        <v>Brightsol s. r. o.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2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72"/>
      <c r="B119" s="173"/>
      <c r="C119" s="174" t="s">
        <v>118</v>
      </c>
      <c r="D119" s="175" t="s">
        <v>60</v>
      </c>
      <c r="E119" s="175" t="s">
        <v>56</v>
      </c>
      <c r="F119" s="175" t="s">
        <v>57</v>
      </c>
      <c r="G119" s="175" t="s">
        <v>119</v>
      </c>
      <c r="H119" s="175" t="s">
        <v>120</v>
      </c>
      <c r="I119" s="175" t="s">
        <v>121</v>
      </c>
      <c r="J119" s="175" t="s">
        <v>122</v>
      </c>
      <c r="K119" s="176" t="s">
        <v>110</v>
      </c>
      <c r="L119" s="177" t="s">
        <v>123</v>
      </c>
      <c r="M119" s="178"/>
      <c r="N119" s="76" t="s">
        <v>1</v>
      </c>
      <c r="O119" s="77" t="s">
        <v>39</v>
      </c>
      <c r="P119" s="77" t="s">
        <v>124</v>
      </c>
      <c r="Q119" s="77" t="s">
        <v>125</v>
      </c>
      <c r="R119" s="77" t="s">
        <v>126</v>
      </c>
      <c r="S119" s="77" t="s">
        <v>127</v>
      </c>
      <c r="T119" s="77" t="s">
        <v>128</v>
      </c>
      <c r="U119" s="77" t="s">
        <v>129</v>
      </c>
      <c r="V119" s="77" t="s">
        <v>130</v>
      </c>
      <c r="W119" s="77" t="s">
        <v>131</v>
      </c>
      <c r="X119" s="78" t="s">
        <v>132</v>
      </c>
      <c r="Y119" s="172"/>
      <c r="Z119" s="172"/>
      <c r="AA119" s="172"/>
      <c r="AB119" s="172"/>
      <c r="AC119" s="172"/>
      <c r="AD119" s="172"/>
      <c r="AE119" s="172"/>
    </row>
    <row r="120" spans="1:65" s="2" customFormat="1" ht="22.75" customHeight="1">
      <c r="A120" s="31"/>
      <c r="B120" s="32"/>
      <c r="C120" s="83" t="s">
        <v>111</v>
      </c>
      <c r="D120" s="33"/>
      <c r="E120" s="33"/>
      <c r="F120" s="33"/>
      <c r="G120" s="33"/>
      <c r="H120" s="33"/>
      <c r="I120" s="33"/>
      <c r="J120" s="33"/>
      <c r="K120" s="179">
        <f>BK120</f>
        <v>0</v>
      </c>
      <c r="L120" s="33"/>
      <c r="M120" s="36"/>
      <c r="N120" s="79"/>
      <c r="O120" s="180"/>
      <c r="P120" s="80"/>
      <c r="Q120" s="181">
        <f>Q121+Q172</f>
        <v>0</v>
      </c>
      <c r="R120" s="181">
        <f>R121+R172</f>
        <v>0</v>
      </c>
      <c r="S120" s="80"/>
      <c r="T120" s="182">
        <f>T121+T172</f>
        <v>0</v>
      </c>
      <c r="U120" s="80"/>
      <c r="V120" s="182">
        <f>V121+V172</f>
        <v>0.12904000000000002</v>
      </c>
      <c r="W120" s="80"/>
      <c r="X120" s="183">
        <f>X121+X172</f>
        <v>0.17492000000000005</v>
      </c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112</v>
      </c>
      <c r="BK120" s="184">
        <f>BK121+BK172</f>
        <v>0</v>
      </c>
    </row>
    <row r="121" spans="1:65" s="12" customFormat="1" ht="26" customHeight="1">
      <c r="B121" s="185"/>
      <c r="C121" s="186"/>
      <c r="D121" s="187" t="s">
        <v>76</v>
      </c>
      <c r="E121" s="188" t="s">
        <v>133</v>
      </c>
      <c r="F121" s="188" t="s">
        <v>134</v>
      </c>
      <c r="G121" s="186"/>
      <c r="H121" s="186"/>
      <c r="I121" s="189"/>
      <c r="J121" s="189"/>
      <c r="K121" s="190">
        <f>BK121</f>
        <v>0</v>
      </c>
      <c r="L121" s="186"/>
      <c r="M121" s="191"/>
      <c r="N121" s="192"/>
      <c r="O121" s="193"/>
      <c r="P121" s="193"/>
      <c r="Q121" s="194">
        <f>Q122+Q170</f>
        <v>0</v>
      </c>
      <c r="R121" s="194">
        <f>R122+R170</f>
        <v>0</v>
      </c>
      <c r="S121" s="193"/>
      <c r="T121" s="195">
        <f>T122+T170</f>
        <v>0</v>
      </c>
      <c r="U121" s="193"/>
      <c r="V121" s="195">
        <f>V122+V170</f>
        <v>0.12904000000000002</v>
      </c>
      <c r="W121" s="193"/>
      <c r="X121" s="196">
        <f>X122+X170</f>
        <v>0.17492000000000005</v>
      </c>
      <c r="AR121" s="197" t="s">
        <v>135</v>
      </c>
      <c r="AT121" s="198" t="s">
        <v>76</v>
      </c>
      <c r="AU121" s="198" t="s">
        <v>77</v>
      </c>
      <c r="AY121" s="197" t="s">
        <v>136</v>
      </c>
      <c r="BK121" s="199">
        <f>BK122+BK170</f>
        <v>0</v>
      </c>
    </row>
    <row r="122" spans="1:65" s="12" customFormat="1" ht="22.75" customHeight="1">
      <c r="B122" s="185"/>
      <c r="C122" s="186"/>
      <c r="D122" s="187" t="s">
        <v>76</v>
      </c>
      <c r="E122" s="200" t="s">
        <v>137</v>
      </c>
      <c r="F122" s="200" t="s">
        <v>138</v>
      </c>
      <c r="G122" s="186"/>
      <c r="H122" s="186"/>
      <c r="I122" s="189"/>
      <c r="J122" s="189"/>
      <c r="K122" s="201">
        <f>BK122</f>
        <v>0</v>
      </c>
      <c r="L122" s="186"/>
      <c r="M122" s="191"/>
      <c r="N122" s="192"/>
      <c r="O122" s="193"/>
      <c r="P122" s="193"/>
      <c r="Q122" s="194">
        <f>SUM(Q123:Q169)</f>
        <v>0</v>
      </c>
      <c r="R122" s="194">
        <f>SUM(R123:R169)</f>
        <v>0</v>
      </c>
      <c r="S122" s="193"/>
      <c r="T122" s="195">
        <f>SUM(T123:T169)</f>
        <v>0</v>
      </c>
      <c r="U122" s="193"/>
      <c r="V122" s="195">
        <f>SUM(V123:V169)</f>
        <v>0.12904000000000002</v>
      </c>
      <c r="W122" s="193"/>
      <c r="X122" s="196">
        <f>SUM(X123:X169)</f>
        <v>0.17492000000000005</v>
      </c>
      <c r="AR122" s="197" t="s">
        <v>135</v>
      </c>
      <c r="AT122" s="198" t="s">
        <v>76</v>
      </c>
      <c r="AU122" s="198" t="s">
        <v>85</v>
      </c>
      <c r="AY122" s="197" t="s">
        <v>136</v>
      </c>
      <c r="BK122" s="199">
        <f>SUM(BK123:BK169)</f>
        <v>0</v>
      </c>
    </row>
    <row r="123" spans="1:65" s="2" customFormat="1" ht="24.25" customHeight="1">
      <c r="A123" s="31"/>
      <c r="B123" s="32"/>
      <c r="C123" s="202" t="s">
        <v>85</v>
      </c>
      <c r="D123" s="202" t="s">
        <v>139</v>
      </c>
      <c r="E123" s="203" t="s">
        <v>140</v>
      </c>
      <c r="F123" s="204" t="s">
        <v>141</v>
      </c>
      <c r="G123" s="205" t="s">
        <v>142</v>
      </c>
      <c r="H123" s="206">
        <v>150</v>
      </c>
      <c r="I123" s="207"/>
      <c r="J123" s="207"/>
      <c r="K123" s="208">
        <f t="shared" ref="K123:K132" si="1">ROUND(P123*H123,2)</f>
        <v>0</v>
      </c>
      <c r="L123" s="209"/>
      <c r="M123" s="36"/>
      <c r="N123" s="210" t="s">
        <v>1</v>
      </c>
      <c r="O123" s="211" t="s">
        <v>41</v>
      </c>
      <c r="P123" s="212">
        <f t="shared" ref="P123:P132" si="2">I123+J123</f>
        <v>0</v>
      </c>
      <c r="Q123" s="212">
        <f t="shared" ref="Q123:Q132" si="3">ROUND(I123*H123,2)</f>
        <v>0</v>
      </c>
      <c r="R123" s="212">
        <f t="shared" ref="R123:R132" si="4">ROUND(J123*H123,2)</f>
        <v>0</v>
      </c>
      <c r="S123" s="72"/>
      <c r="T123" s="213">
        <f t="shared" ref="T123:T132" si="5">S123*H123</f>
        <v>0</v>
      </c>
      <c r="U123" s="213">
        <v>0</v>
      </c>
      <c r="V123" s="213">
        <f t="shared" ref="V123:V132" si="6">U123*H123</f>
        <v>0</v>
      </c>
      <c r="W123" s="213">
        <v>6.3000000000000003E-4</v>
      </c>
      <c r="X123" s="214">
        <f t="shared" ref="X123:X132" si="7">W123*H123</f>
        <v>9.4500000000000001E-2</v>
      </c>
      <c r="Y123" s="31"/>
      <c r="Z123" s="31"/>
      <c r="AA123" s="31"/>
      <c r="AB123" s="31"/>
      <c r="AC123" s="31"/>
      <c r="AD123" s="31"/>
      <c r="AE123" s="31"/>
      <c r="AR123" s="215" t="s">
        <v>143</v>
      </c>
      <c r="AT123" s="215" t="s">
        <v>139</v>
      </c>
      <c r="AU123" s="215" t="s">
        <v>91</v>
      </c>
      <c r="AY123" s="14" t="s">
        <v>136</v>
      </c>
      <c r="BE123" s="216">
        <f t="shared" ref="BE123:BE132" si="8">IF(O123="základná",K123,0)</f>
        <v>0</v>
      </c>
      <c r="BF123" s="216">
        <f t="shared" ref="BF123:BF132" si="9">IF(O123="znížená",K123,0)</f>
        <v>0</v>
      </c>
      <c r="BG123" s="216">
        <f t="shared" ref="BG123:BG132" si="10">IF(O123="zákl. prenesená",K123,0)</f>
        <v>0</v>
      </c>
      <c r="BH123" s="216">
        <f t="shared" ref="BH123:BH132" si="11">IF(O123="zníž. prenesená",K123,0)</f>
        <v>0</v>
      </c>
      <c r="BI123" s="216">
        <f t="shared" ref="BI123:BI132" si="12">IF(O123="nulová",K123,0)</f>
        <v>0</v>
      </c>
      <c r="BJ123" s="14" t="s">
        <v>91</v>
      </c>
      <c r="BK123" s="216">
        <f t="shared" ref="BK123:BK132" si="13">ROUND(P123*H123,2)</f>
        <v>0</v>
      </c>
      <c r="BL123" s="14" t="s">
        <v>143</v>
      </c>
      <c r="BM123" s="215" t="s">
        <v>144</v>
      </c>
    </row>
    <row r="124" spans="1:65" s="2" customFormat="1" ht="24.25" customHeight="1">
      <c r="A124" s="31"/>
      <c r="B124" s="32"/>
      <c r="C124" s="202" t="s">
        <v>91</v>
      </c>
      <c r="D124" s="202" t="s">
        <v>139</v>
      </c>
      <c r="E124" s="203" t="s">
        <v>145</v>
      </c>
      <c r="F124" s="204" t="s">
        <v>146</v>
      </c>
      <c r="G124" s="205" t="s">
        <v>147</v>
      </c>
      <c r="H124" s="206">
        <v>50</v>
      </c>
      <c r="I124" s="207"/>
      <c r="J124" s="207"/>
      <c r="K124" s="208">
        <f t="shared" si="1"/>
        <v>0</v>
      </c>
      <c r="L124" s="209"/>
      <c r="M124" s="36"/>
      <c r="N124" s="210" t="s">
        <v>1</v>
      </c>
      <c r="O124" s="211" t="s">
        <v>41</v>
      </c>
      <c r="P124" s="212">
        <f t="shared" si="2"/>
        <v>0</v>
      </c>
      <c r="Q124" s="212">
        <f t="shared" si="3"/>
        <v>0</v>
      </c>
      <c r="R124" s="212">
        <f t="shared" si="4"/>
        <v>0</v>
      </c>
      <c r="S124" s="72"/>
      <c r="T124" s="213">
        <f t="shared" si="5"/>
        <v>0</v>
      </c>
      <c r="U124" s="213">
        <v>0</v>
      </c>
      <c r="V124" s="213">
        <f t="shared" si="6"/>
        <v>0</v>
      </c>
      <c r="W124" s="213">
        <v>1E-3</v>
      </c>
      <c r="X124" s="214">
        <f t="shared" si="7"/>
        <v>0.05</v>
      </c>
      <c r="Y124" s="31"/>
      <c r="Z124" s="31"/>
      <c r="AA124" s="31"/>
      <c r="AB124" s="31"/>
      <c r="AC124" s="31"/>
      <c r="AD124" s="31"/>
      <c r="AE124" s="31"/>
      <c r="AR124" s="215" t="s">
        <v>143</v>
      </c>
      <c r="AT124" s="215" t="s">
        <v>139</v>
      </c>
      <c r="AU124" s="215" t="s">
        <v>91</v>
      </c>
      <c r="AY124" s="14" t="s">
        <v>136</v>
      </c>
      <c r="BE124" s="216">
        <f t="shared" si="8"/>
        <v>0</v>
      </c>
      <c r="BF124" s="216">
        <f t="shared" si="9"/>
        <v>0</v>
      </c>
      <c r="BG124" s="216">
        <f t="shared" si="10"/>
        <v>0</v>
      </c>
      <c r="BH124" s="216">
        <f t="shared" si="11"/>
        <v>0</v>
      </c>
      <c r="BI124" s="216">
        <f t="shared" si="12"/>
        <v>0</v>
      </c>
      <c r="BJ124" s="14" t="s">
        <v>91</v>
      </c>
      <c r="BK124" s="216">
        <f t="shared" si="13"/>
        <v>0</v>
      </c>
      <c r="BL124" s="14" t="s">
        <v>143</v>
      </c>
      <c r="BM124" s="215" t="s">
        <v>148</v>
      </c>
    </row>
    <row r="125" spans="1:65" s="2" customFormat="1" ht="24.25" customHeight="1">
      <c r="A125" s="31"/>
      <c r="B125" s="32"/>
      <c r="C125" s="202" t="s">
        <v>135</v>
      </c>
      <c r="D125" s="202" t="s">
        <v>139</v>
      </c>
      <c r="E125" s="203" t="s">
        <v>149</v>
      </c>
      <c r="F125" s="204" t="s">
        <v>150</v>
      </c>
      <c r="G125" s="205" t="s">
        <v>147</v>
      </c>
      <c r="H125" s="206">
        <v>60</v>
      </c>
      <c r="I125" s="207"/>
      <c r="J125" s="207"/>
      <c r="K125" s="208">
        <f t="shared" si="1"/>
        <v>0</v>
      </c>
      <c r="L125" s="209"/>
      <c r="M125" s="36"/>
      <c r="N125" s="210" t="s">
        <v>1</v>
      </c>
      <c r="O125" s="211" t="s">
        <v>41</v>
      </c>
      <c r="P125" s="212">
        <f t="shared" si="2"/>
        <v>0</v>
      </c>
      <c r="Q125" s="212">
        <f t="shared" si="3"/>
        <v>0</v>
      </c>
      <c r="R125" s="212">
        <f t="shared" si="4"/>
        <v>0</v>
      </c>
      <c r="S125" s="72"/>
      <c r="T125" s="213">
        <f t="shared" si="5"/>
        <v>0</v>
      </c>
      <c r="U125" s="213">
        <v>0</v>
      </c>
      <c r="V125" s="213">
        <f t="shared" si="6"/>
        <v>0</v>
      </c>
      <c r="W125" s="213">
        <v>2.0000000000000001E-4</v>
      </c>
      <c r="X125" s="214">
        <f t="shared" si="7"/>
        <v>1.2E-2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 t="shared" si="8"/>
        <v>0</v>
      </c>
      <c r="BF125" s="216">
        <f t="shared" si="9"/>
        <v>0</v>
      </c>
      <c r="BG125" s="216">
        <f t="shared" si="10"/>
        <v>0</v>
      </c>
      <c r="BH125" s="216">
        <f t="shared" si="11"/>
        <v>0</v>
      </c>
      <c r="BI125" s="216">
        <f t="shared" si="12"/>
        <v>0</v>
      </c>
      <c r="BJ125" s="14" t="s">
        <v>91</v>
      </c>
      <c r="BK125" s="216">
        <f t="shared" si="13"/>
        <v>0</v>
      </c>
      <c r="BL125" s="14" t="s">
        <v>143</v>
      </c>
      <c r="BM125" s="215" t="s">
        <v>151</v>
      </c>
    </row>
    <row r="126" spans="1:65" s="2" customFormat="1" ht="21.75" customHeight="1">
      <c r="A126" s="31"/>
      <c r="B126" s="32"/>
      <c r="C126" s="202" t="s">
        <v>152</v>
      </c>
      <c r="D126" s="202" t="s">
        <v>139</v>
      </c>
      <c r="E126" s="203" t="s">
        <v>153</v>
      </c>
      <c r="F126" s="204" t="s">
        <v>154</v>
      </c>
      <c r="G126" s="205" t="s">
        <v>147</v>
      </c>
      <c r="H126" s="206">
        <v>30</v>
      </c>
      <c r="I126" s="207"/>
      <c r="J126" s="207"/>
      <c r="K126" s="208">
        <f t="shared" si="1"/>
        <v>0</v>
      </c>
      <c r="L126" s="209"/>
      <c r="M126" s="36"/>
      <c r="N126" s="210" t="s">
        <v>1</v>
      </c>
      <c r="O126" s="211" t="s">
        <v>41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1.6000000000000001E-4</v>
      </c>
      <c r="X126" s="214">
        <f t="shared" si="7"/>
        <v>4.8000000000000004E-3</v>
      </c>
      <c r="Y126" s="31"/>
      <c r="Z126" s="31"/>
      <c r="AA126" s="31"/>
      <c r="AB126" s="31"/>
      <c r="AC126" s="31"/>
      <c r="AD126" s="31"/>
      <c r="AE126" s="31"/>
      <c r="AR126" s="215" t="s">
        <v>143</v>
      </c>
      <c r="AT126" s="215" t="s">
        <v>139</v>
      </c>
      <c r="AU126" s="215" t="s">
        <v>91</v>
      </c>
      <c r="AY126" s="14" t="s">
        <v>136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91</v>
      </c>
      <c r="BK126" s="216">
        <f t="shared" si="13"/>
        <v>0</v>
      </c>
      <c r="BL126" s="14" t="s">
        <v>143</v>
      </c>
      <c r="BM126" s="215" t="s">
        <v>155</v>
      </c>
    </row>
    <row r="127" spans="1:65" s="2" customFormat="1" ht="21.75" customHeight="1">
      <c r="A127" s="31"/>
      <c r="B127" s="32"/>
      <c r="C127" s="202" t="s">
        <v>156</v>
      </c>
      <c r="D127" s="202" t="s">
        <v>139</v>
      </c>
      <c r="E127" s="203" t="s">
        <v>157</v>
      </c>
      <c r="F127" s="204" t="s">
        <v>158</v>
      </c>
      <c r="G127" s="205" t="s">
        <v>147</v>
      </c>
      <c r="H127" s="206">
        <v>6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41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1.6299999999999999E-3</v>
      </c>
      <c r="X127" s="214">
        <f t="shared" si="7"/>
        <v>9.7800000000000005E-3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91</v>
      </c>
      <c r="BK127" s="216">
        <f t="shared" si="13"/>
        <v>0</v>
      </c>
      <c r="BL127" s="14" t="s">
        <v>143</v>
      </c>
      <c r="BM127" s="215" t="s">
        <v>159</v>
      </c>
    </row>
    <row r="128" spans="1:65" s="2" customFormat="1" ht="24.25" customHeight="1">
      <c r="A128" s="31"/>
      <c r="B128" s="32"/>
      <c r="C128" s="202" t="s">
        <v>160</v>
      </c>
      <c r="D128" s="202" t="s">
        <v>139</v>
      </c>
      <c r="E128" s="203" t="s">
        <v>161</v>
      </c>
      <c r="F128" s="204" t="s">
        <v>162</v>
      </c>
      <c r="G128" s="205" t="s">
        <v>147</v>
      </c>
      <c r="H128" s="206">
        <v>6</v>
      </c>
      <c r="I128" s="207"/>
      <c r="J128" s="207"/>
      <c r="K128" s="208">
        <f t="shared" si="1"/>
        <v>0</v>
      </c>
      <c r="L128" s="209"/>
      <c r="M128" s="36"/>
      <c r="N128" s="210" t="s">
        <v>1</v>
      </c>
      <c r="O128" s="211" t="s">
        <v>41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4.0000000000000002E-4</v>
      </c>
      <c r="X128" s="214">
        <f t="shared" si="7"/>
        <v>2.4000000000000002E-3</v>
      </c>
      <c r="Y128" s="31"/>
      <c r="Z128" s="31"/>
      <c r="AA128" s="31"/>
      <c r="AB128" s="31"/>
      <c r="AC128" s="31"/>
      <c r="AD128" s="31"/>
      <c r="AE128" s="31"/>
      <c r="AR128" s="215" t="s">
        <v>143</v>
      </c>
      <c r="AT128" s="215" t="s">
        <v>139</v>
      </c>
      <c r="AU128" s="215" t="s">
        <v>91</v>
      </c>
      <c r="AY128" s="14" t="s">
        <v>136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91</v>
      </c>
      <c r="BK128" s="216">
        <f t="shared" si="13"/>
        <v>0</v>
      </c>
      <c r="BL128" s="14" t="s">
        <v>143</v>
      </c>
      <c r="BM128" s="215" t="s">
        <v>163</v>
      </c>
    </row>
    <row r="129" spans="1:65" s="2" customFormat="1" ht="21.75" customHeight="1">
      <c r="A129" s="31"/>
      <c r="B129" s="32"/>
      <c r="C129" s="202" t="s">
        <v>164</v>
      </c>
      <c r="D129" s="202" t="s">
        <v>139</v>
      </c>
      <c r="E129" s="203" t="s">
        <v>165</v>
      </c>
      <c r="F129" s="204" t="s">
        <v>166</v>
      </c>
      <c r="G129" s="205" t="s">
        <v>147</v>
      </c>
      <c r="H129" s="206">
        <v>6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2.4000000000000001E-4</v>
      </c>
      <c r="X129" s="214">
        <f t="shared" si="7"/>
        <v>1.4400000000000001E-3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167</v>
      </c>
    </row>
    <row r="130" spans="1:65" s="2" customFormat="1" ht="24.25" customHeight="1">
      <c r="A130" s="31"/>
      <c r="B130" s="32"/>
      <c r="C130" s="202" t="s">
        <v>168</v>
      </c>
      <c r="D130" s="202" t="s">
        <v>139</v>
      </c>
      <c r="E130" s="203" t="s">
        <v>169</v>
      </c>
      <c r="F130" s="204" t="s">
        <v>170</v>
      </c>
      <c r="G130" s="205" t="s">
        <v>142</v>
      </c>
      <c r="H130" s="206">
        <v>190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143</v>
      </c>
      <c r="BM130" s="215" t="s">
        <v>171</v>
      </c>
    </row>
    <row r="131" spans="1:65" s="2" customFormat="1" ht="16.5" customHeight="1">
      <c r="A131" s="31"/>
      <c r="B131" s="32"/>
      <c r="C131" s="217" t="s">
        <v>172</v>
      </c>
      <c r="D131" s="217" t="s">
        <v>133</v>
      </c>
      <c r="E131" s="218" t="s">
        <v>173</v>
      </c>
      <c r="F131" s="219" t="s">
        <v>174</v>
      </c>
      <c r="G131" s="220" t="s">
        <v>175</v>
      </c>
      <c r="H131" s="221">
        <v>26.6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1E-3</v>
      </c>
      <c r="V131" s="213">
        <f t="shared" si="6"/>
        <v>2.6600000000000002E-2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176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176</v>
      </c>
      <c r="BM131" s="215" t="s">
        <v>177</v>
      </c>
    </row>
    <row r="132" spans="1:65" s="2" customFormat="1" ht="16.5" customHeight="1">
      <c r="A132" s="31"/>
      <c r="B132" s="32"/>
      <c r="C132" s="202" t="s">
        <v>178</v>
      </c>
      <c r="D132" s="202" t="s">
        <v>139</v>
      </c>
      <c r="E132" s="203" t="s">
        <v>179</v>
      </c>
      <c r="F132" s="204" t="s">
        <v>180</v>
      </c>
      <c r="G132" s="205" t="s">
        <v>147</v>
      </c>
      <c r="H132" s="206">
        <v>80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181</v>
      </c>
    </row>
    <row r="133" spans="1:65" s="2" customFormat="1" ht="24">
      <c r="A133" s="31"/>
      <c r="B133" s="32"/>
      <c r="C133" s="33"/>
      <c r="D133" s="227" t="s">
        <v>182</v>
      </c>
      <c r="E133" s="33"/>
      <c r="F133" s="228" t="s">
        <v>183</v>
      </c>
      <c r="G133" s="33"/>
      <c r="H133" s="33"/>
      <c r="I133" s="229"/>
      <c r="J133" s="229"/>
      <c r="K133" s="33"/>
      <c r="L133" s="33"/>
      <c r="M133" s="36"/>
      <c r="N133" s="230"/>
      <c r="O133" s="231"/>
      <c r="P133" s="72"/>
      <c r="Q133" s="72"/>
      <c r="R133" s="72"/>
      <c r="S133" s="72"/>
      <c r="T133" s="72"/>
      <c r="U133" s="72"/>
      <c r="V133" s="72"/>
      <c r="W133" s="72"/>
      <c r="X133" s="73"/>
      <c r="Y133" s="31"/>
      <c r="Z133" s="31"/>
      <c r="AA133" s="31"/>
      <c r="AB133" s="31"/>
      <c r="AC133" s="31"/>
      <c r="AD133" s="31"/>
      <c r="AE133" s="31"/>
      <c r="AT133" s="14" t="s">
        <v>182</v>
      </c>
      <c r="AU133" s="14" t="s">
        <v>91</v>
      </c>
    </row>
    <row r="134" spans="1:65" s="2" customFormat="1" ht="16.5" customHeight="1">
      <c r="A134" s="31"/>
      <c r="B134" s="32"/>
      <c r="C134" s="217" t="s">
        <v>184</v>
      </c>
      <c r="D134" s="217" t="s">
        <v>133</v>
      </c>
      <c r="E134" s="218" t="s">
        <v>185</v>
      </c>
      <c r="F134" s="219" t="s">
        <v>186</v>
      </c>
      <c r="G134" s="220" t="s">
        <v>147</v>
      </c>
      <c r="H134" s="221">
        <v>80</v>
      </c>
      <c r="I134" s="222"/>
      <c r="J134" s="223"/>
      <c r="K134" s="224">
        <f>ROUND(P134*H134,2)</f>
        <v>0</v>
      </c>
      <c r="L134" s="223"/>
      <c r="M134" s="225"/>
      <c r="N134" s="226" t="s">
        <v>1</v>
      </c>
      <c r="O134" s="211" t="s">
        <v>41</v>
      </c>
      <c r="P134" s="212">
        <f>I134+J134</f>
        <v>0</v>
      </c>
      <c r="Q134" s="212">
        <f>ROUND(I134*H134,2)</f>
        <v>0</v>
      </c>
      <c r="R134" s="212">
        <f>ROUND(J134*H134,2)</f>
        <v>0</v>
      </c>
      <c r="S134" s="72"/>
      <c r="T134" s="213">
        <f>S134*H134</f>
        <v>0</v>
      </c>
      <c r="U134" s="213">
        <v>1.7000000000000001E-4</v>
      </c>
      <c r="V134" s="213">
        <f>U134*H134</f>
        <v>1.3600000000000001E-2</v>
      </c>
      <c r="W134" s="213">
        <v>0</v>
      </c>
      <c r="X134" s="214">
        <f>W134*H134</f>
        <v>0</v>
      </c>
      <c r="Y134" s="31"/>
      <c r="Z134" s="31"/>
      <c r="AA134" s="31"/>
      <c r="AB134" s="31"/>
      <c r="AC134" s="31"/>
      <c r="AD134" s="31"/>
      <c r="AE134" s="31"/>
      <c r="AR134" s="215" t="s">
        <v>176</v>
      </c>
      <c r="AT134" s="215" t="s">
        <v>133</v>
      </c>
      <c r="AU134" s="215" t="s">
        <v>91</v>
      </c>
      <c r="AY134" s="14" t="s">
        <v>136</v>
      </c>
      <c r="BE134" s="216">
        <f>IF(O134="základná",K134,0)</f>
        <v>0</v>
      </c>
      <c r="BF134" s="216">
        <f>IF(O134="znížená",K134,0)</f>
        <v>0</v>
      </c>
      <c r="BG134" s="216">
        <f>IF(O134="zákl. prenesená",K134,0)</f>
        <v>0</v>
      </c>
      <c r="BH134" s="216">
        <f>IF(O134="zníž. prenesená",K134,0)</f>
        <v>0</v>
      </c>
      <c r="BI134" s="216">
        <f>IF(O134="nulová",K134,0)</f>
        <v>0</v>
      </c>
      <c r="BJ134" s="14" t="s">
        <v>91</v>
      </c>
      <c r="BK134" s="216">
        <f>ROUND(P134*H134,2)</f>
        <v>0</v>
      </c>
      <c r="BL134" s="14" t="s">
        <v>176</v>
      </c>
      <c r="BM134" s="215" t="s">
        <v>187</v>
      </c>
    </row>
    <row r="135" spans="1:65" s="2" customFormat="1" ht="16.5" customHeight="1">
      <c r="A135" s="31"/>
      <c r="B135" s="32"/>
      <c r="C135" s="202" t="s">
        <v>188</v>
      </c>
      <c r="D135" s="202" t="s">
        <v>139</v>
      </c>
      <c r="E135" s="203" t="s">
        <v>189</v>
      </c>
      <c r="F135" s="204" t="s">
        <v>190</v>
      </c>
      <c r="G135" s="205" t="s">
        <v>147</v>
      </c>
      <c r="H135" s="206">
        <v>50</v>
      </c>
      <c r="I135" s="207"/>
      <c r="J135" s="207"/>
      <c r="K135" s="208">
        <f>ROUND(P135*H135,2)</f>
        <v>0</v>
      </c>
      <c r="L135" s="209"/>
      <c r="M135" s="36"/>
      <c r="N135" s="210" t="s">
        <v>1</v>
      </c>
      <c r="O135" s="211" t="s">
        <v>41</v>
      </c>
      <c r="P135" s="212">
        <f>I135+J135</f>
        <v>0</v>
      </c>
      <c r="Q135" s="212">
        <f>ROUND(I135*H135,2)</f>
        <v>0</v>
      </c>
      <c r="R135" s="212">
        <f>ROUND(J135*H135,2)</f>
        <v>0</v>
      </c>
      <c r="S135" s="72"/>
      <c r="T135" s="213">
        <f>S135*H135</f>
        <v>0</v>
      </c>
      <c r="U135" s="213">
        <v>0</v>
      </c>
      <c r="V135" s="213">
        <f>U135*H135</f>
        <v>0</v>
      </c>
      <c r="W135" s="213">
        <v>0</v>
      </c>
      <c r="X135" s="214">
        <f>W135*H135</f>
        <v>0</v>
      </c>
      <c r="Y135" s="31"/>
      <c r="Z135" s="31"/>
      <c r="AA135" s="31"/>
      <c r="AB135" s="31"/>
      <c r="AC135" s="31"/>
      <c r="AD135" s="31"/>
      <c r="AE135" s="31"/>
      <c r="AR135" s="215" t="s">
        <v>143</v>
      </c>
      <c r="AT135" s="215" t="s">
        <v>139</v>
      </c>
      <c r="AU135" s="215" t="s">
        <v>91</v>
      </c>
      <c r="AY135" s="14" t="s">
        <v>136</v>
      </c>
      <c r="BE135" s="216">
        <f>IF(O135="základná",K135,0)</f>
        <v>0</v>
      </c>
      <c r="BF135" s="216">
        <f>IF(O135="znížená",K135,0)</f>
        <v>0</v>
      </c>
      <c r="BG135" s="216">
        <f>IF(O135="zákl. prenesená",K135,0)</f>
        <v>0</v>
      </c>
      <c r="BH135" s="216">
        <f>IF(O135="zníž. prenesená",K135,0)</f>
        <v>0</v>
      </c>
      <c r="BI135" s="216">
        <f>IF(O135="nulová",K135,0)</f>
        <v>0</v>
      </c>
      <c r="BJ135" s="14" t="s">
        <v>91</v>
      </c>
      <c r="BK135" s="216">
        <f>ROUND(P135*H135,2)</f>
        <v>0</v>
      </c>
      <c r="BL135" s="14" t="s">
        <v>143</v>
      </c>
      <c r="BM135" s="215" t="s">
        <v>191</v>
      </c>
    </row>
    <row r="136" spans="1:65" s="2" customFormat="1" ht="24.25" customHeight="1">
      <c r="A136" s="31"/>
      <c r="B136" s="32"/>
      <c r="C136" s="217" t="s">
        <v>192</v>
      </c>
      <c r="D136" s="217" t="s">
        <v>133</v>
      </c>
      <c r="E136" s="218" t="s">
        <v>193</v>
      </c>
      <c r="F136" s="219" t="s">
        <v>194</v>
      </c>
      <c r="G136" s="220" t="s">
        <v>147</v>
      </c>
      <c r="H136" s="221">
        <v>50</v>
      </c>
      <c r="I136" s="222"/>
      <c r="J136" s="223"/>
      <c r="K136" s="224">
        <f>ROUND(P136*H136,2)</f>
        <v>0</v>
      </c>
      <c r="L136" s="223"/>
      <c r="M136" s="225"/>
      <c r="N136" s="226" t="s">
        <v>1</v>
      </c>
      <c r="O136" s="211" t="s">
        <v>41</v>
      </c>
      <c r="P136" s="212">
        <f>I136+J136</f>
        <v>0</v>
      </c>
      <c r="Q136" s="212">
        <f>ROUND(I136*H136,2)</f>
        <v>0</v>
      </c>
      <c r="R136" s="212">
        <f>ROUND(J136*H136,2)</f>
        <v>0</v>
      </c>
      <c r="S136" s="72"/>
      <c r="T136" s="213">
        <f>S136*H136</f>
        <v>0</v>
      </c>
      <c r="U136" s="213">
        <v>1.06E-3</v>
      </c>
      <c r="V136" s="213">
        <f>U136*H136</f>
        <v>5.2999999999999999E-2</v>
      </c>
      <c r="W136" s="213">
        <v>0</v>
      </c>
      <c r="X136" s="214">
        <f>W136*H136</f>
        <v>0</v>
      </c>
      <c r="Y136" s="31"/>
      <c r="Z136" s="31"/>
      <c r="AA136" s="31"/>
      <c r="AB136" s="31"/>
      <c r="AC136" s="31"/>
      <c r="AD136" s="31"/>
      <c r="AE136" s="31"/>
      <c r="AR136" s="215" t="s">
        <v>176</v>
      </c>
      <c r="AT136" s="215" t="s">
        <v>133</v>
      </c>
      <c r="AU136" s="215" t="s">
        <v>91</v>
      </c>
      <c r="AY136" s="14" t="s">
        <v>136</v>
      </c>
      <c r="BE136" s="216">
        <f>IF(O136="základná",K136,0)</f>
        <v>0</v>
      </c>
      <c r="BF136" s="216">
        <f>IF(O136="znížená",K136,0)</f>
        <v>0</v>
      </c>
      <c r="BG136" s="216">
        <f>IF(O136="zákl. prenesená",K136,0)</f>
        <v>0</v>
      </c>
      <c r="BH136" s="216">
        <f>IF(O136="zníž. prenesená",K136,0)</f>
        <v>0</v>
      </c>
      <c r="BI136" s="216">
        <f>IF(O136="nulová",K136,0)</f>
        <v>0</v>
      </c>
      <c r="BJ136" s="14" t="s">
        <v>91</v>
      </c>
      <c r="BK136" s="216">
        <f>ROUND(P136*H136,2)</f>
        <v>0</v>
      </c>
      <c r="BL136" s="14" t="s">
        <v>176</v>
      </c>
      <c r="BM136" s="215" t="s">
        <v>195</v>
      </c>
    </row>
    <row r="137" spans="1:65" s="2" customFormat="1" ht="24.25" customHeight="1">
      <c r="A137" s="31"/>
      <c r="B137" s="32"/>
      <c r="C137" s="217" t="s">
        <v>196</v>
      </c>
      <c r="D137" s="217" t="s">
        <v>133</v>
      </c>
      <c r="E137" s="218" t="s">
        <v>197</v>
      </c>
      <c r="F137" s="219" t="s">
        <v>198</v>
      </c>
      <c r="G137" s="220" t="s">
        <v>147</v>
      </c>
      <c r="H137" s="221">
        <v>50</v>
      </c>
      <c r="I137" s="222"/>
      <c r="J137" s="223"/>
      <c r="K137" s="224">
        <f>ROUND(P137*H137,2)</f>
        <v>0</v>
      </c>
      <c r="L137" s="223"/>
      <c r="M137" s="225"/>
      <c r="N137" s="226" t="s">
        <v>1</v>
      </c>
      <c r="O137" s="211" t="s">
        <v>41</v>
      </c>
      <c r="P137" s="212">
        <f>I137+J137</f>
        <v>0</v>
      </c>
      <c r="Q137" s="212">
        <f>ROUND(I137*H137,2)</f>
        <v>0</v>
      </c>
      <c r="R137" s="212">
        <f>ROUND(J137*H137,2)</f>
        <v>0</v>
      </c>
      <c r="S137" s="72"/>
      <c r="T137" s="213">
        <f>S137*H137</f>
        <v>0</v>
      </c>
      <c r="U137" s="213">
        <v>1E-4</v>
      </c>
      <c r="V137" s="213">
        <f>U137*H137</f>
        <v>5.0000000000000001E-3</v>
      </c>
      <c r="W137" s="213">
        <v>0</v>
      </c>
      <c r="X137" s="214">
        <f>W137*H137</f>
        <v>0</v>
      </c>
      <c r="Y137" s="31"/>
      <c r="Z137" s="31"/>
      <c r="AA137" s="31"/>
      <c r="AB137" s="31"/>
      <c r="AC137" s="31"/>
      <c r="AD137" s="31"/>
      <c r="AE137" s="31"/>
      <c r="AR137" s="215" t="s">
        <v>176</v>
      </c>
      <c r="AT137" s="215" t="s">
        <v>133</v>
      </c>
      <c r="AU137" s="215" t="s">
        <v>91</v>
      </c>
      <c r="AY137" s="14" t="s">
        <v>136</v>
      </c>
      <c r="BE137" s="216">
        <f>IF(O137="základná",K137,0)</f>
        <v>0</v>
      </c>
      <c r="BF137" s="216">
        <f>IF(O137="znížená",K137,0)</f>
        <v>0</v>
      </c>
      <c r="BG137" s="216">
        <f>IF(O137="zákl. prenesená",K137,0)</f>
        <v>0</v>
      </c>
      <c r="BH137" s="216">
        <f>IF(O137="zníž. prenesená",K137,0)</f>
        <v>0</v>
      </c>
      <c r="BI137" s="216">
        <f>IF(O137="nulová",K137,0)</f>
        <v>0</v>
      </c>
      <c r="BJ137" s="14" t="s">
        <v>91</v>
      </c>
      <c r="BK137" s="216">
        <f>ROUND(P137*H137,2)</f>
        <v>0</v>
      </c>
      <c r="BL137" s="14" t="s">
        <v>176</v>
      </c>
      <c r="BM137" s="215" t="s">
        <v>199</v>
      </c>
    </row>
    <row r="138" spans="1:65" s="2" customFormat="1" ht="24.25" customHeight="1">
      <c r="A138" s="31"/>
      <c r="B138" s="32"/>
      <c r="C138" s="202" t="s">
        <v>200</v>
      </c>
      <c r="D138" s="202" t="s">
        <v>139</v>
      </c>
      <c r="E138" s="203" t="s">
        <v>201</v>
      </c>
      <c r="F138" s="204" t="s">
        <v>202</v>
      </c>
      <c r="G138" s="205" t="s">
        <v>147</v>
      </c>
      <c r="H138" s="206">
        <v>4</v>
      </c>
      <c r="I138" s="207"/>
      <c r="J138" s="207"/>
      <c r="K138" s="208">
        <f>ROUND(P138*H138,2)</f>
        <v>0</v>
      </c>
      <c r="L138" s="209"/>
      <c r="M138" s="36"/>
      <c r="N138" s="210" t="s">
        <v>1</v>
      </c>
      <c r="O138" s="211" t="s">
        <v>41</v>
      </c>
      <c r="P138" s="212">
        <f>I138+J138</f>
        <v>0</v>
      </c>
      <c r="Q138" s="212">
        <f>ROUND(I138*H138,2)</f>
        <v>0</v>
      </c>
      <c r="R138" s="212">
        <f>ROUND(J138*H138,2)</f>
        <v>0</v>
      </c>
      <c r="S138" s="72"/>
      <c r="T138" s="213">
        <f>S138*H138</f>
        <v>0</v>
      </c>
      <c r="U138" s="213">
        <v>0</v>
      </c>
      <c r="V138" s="213">
        <f>U138*H138</f>
        <v>0</v>
      </c>
      <c r="W138" s="213">
        <v>0</v>
      </c>
      <c r="X138" s="214">
        <f>W138*H138</f>
        <v>0</v>
      </c>
      <c r="Y138" s="31"/>
      <c r="Z138" s="31"/>
      <c r="AA138" s="31"/>
      <c r="AB138" s="31"/>
      <c r="AC138" s="31"/>
      <c r="AD138" s="31"/>
      <c r="AE138" s="31"/>
      <c r="AR138" s="215" t="s">
        <v>143</v>
      </c>
      <c r="AT138" s="215" t="s">
        <v>139</v>
      </c>
      <c r="AU138" s="215" t="s">
        <v>91</v>
      </c>
      <c r="AY138" s="14" t="s">
        <v>136</v>
      </c>
      <c r="BE138" s="216">
        <f>IF(O138="základná",K138,0)</f>
        <v>0</v>
      </c>
      <c r="BF138" s="216">
        <f>IF(O138="znížená",K138,0)</f>
        <v>0</v>
      </c>
      <c r="BG138" s="216">
        <f>IF(O138="zákl. prenesená",K138,0)</f>
        <v>0</v>
      </c>
      <c r="BH138" s="216">
        <f>IF(O138="zníž. prenesená",K138,0)</f>
        <v>0</v>
      </c>
      <c r="BI138" s="216">
        <f>IF(O138="nulová",K138,0)</f>
        <v>0</v>
      </c>
      <c r="BJ138" s="14" t="s">
        <v>91</v>
      </c>
      <c r="BK138" s="216">
        <f>ROUND(P138*H138,2)</f>
        <v>0</v>
      </c>
      <c r="BL138" s="14" t="s">
        <v>143</v>
      </c>
      <c r="BM138" s="215" t="s">
        <v>203</v>
      </c>
    </row>
    <row r="139" spans="1:65" s="2" customFormat="1" ht="24">
      <c r="A139" s="31"/>
      <c r="B139" s="32"/>
      <c r="C139" s="33"/>
      <c r="D139" s="227" t="s">
        <v>182</v>
      </c>
      <c r="E139" s="33"/>
      <c r="F139" s="228" t="s">
        <v>204</v>
      </c>
      <c r="G139" s="33"/>
      <c r="H139" s="33"/>
      <c r="I139" s="229"/>
      <c r="J139" s="229"/>
      <c r="K139" s="33"/>
      <c r="L139" s="33"/>
      <c r="M139" s="36"/>
      <c r="N139" s="230"/>
      <c r="O139" s="231"/>
      <c r="P139" s="72"/>
      <c r="Q139" s="72"/>
      <c r="R139" s="72"/>
      <c r="S139" s="72"/>
      <c r="T139" s="72"/>
      <c r="U139" s="72"/>
      <c r="V139" s="72"/>
      <c r="W139" s="72"/>
      <c r="X139" s="73"/>
      <c r="Y139" s="31"/>
      <c r="Z139" s="31"/>
      <c r="AA139" s="31"/>
      <c r="AB139" s="31"/>
      <c r="AC139" s="31"/>
      <c r="AD139" s="31"/>
      <c r="AE139" s="31"/>
      <c r="AT139" s="14" t="s">
        <v>182</v>
      </c>
      <c r="AU139" s="14" t="s">
        <v>91</v>
      </c>
    </row>
    <row r="140" spans="1:65" s="2" customFormat="1" ht="16.5" customHeight="1">
      <c r="A140" s="31"/>
      <c r="B140" s="32"/>
      <c r="C140" s="217" t="s">
        <v>205</v>
      </c>
      <c r="D140" s="217" t="s">
        <v>133</v>
      </c>
      <c r="E140" s="218" t="s">
        <v>206</v>
      </c>
      <c r="F140" s="219" t="s">
        <v>207</v>
      </c>
      <c r="G140" s="220" t="s">
        <v>147</v>
      </c>
      <c r="H140" s="221">
        <v>4</v>
      </c>
      <c r="I140" s="222"/>
      <c r="J140" s="223"/>
      <c r="K140" s="224">
        <f>ROUND(P140*H140,2)</f>
        <v>0</v>
      </c>
      <c r="L140" s="223"/>
      <c r="M140" s="225"/>
      <c r="N140" s="226" t="s">
        <v>1</v>
      </c>
      <c r="O140" s="211" t="s">
        <v>41</v>
      </c>
      <c r="P140" s="212">
        <f>I140+J140</f>
        <v>0</v>
      </c>
      <c r="Q140" s="212">
        <f>ROUND(I140*H140,2)</f>
        <v>0</v>
      </c>
      <c r="R140" s="212">
        <f>ROUND(J140*H140,2)</f>
        <v>0</v>
      </c>
      <c r="S140" s="72"/>
      <c r="T140" s="213">
        <f>S140*H140</f>
        <v>0</v>
      </c>
      <c r="U140" s="213">
        <v>2.9E-4</v>
      </c>
      <c r="V140" s="213">
        <f>U140*H140</f>
        <v>1.16E-3</v>
      </c>
      <c r="W140" s="213">
        <v>0</v>
      </c>
      <c r="X140" s="214">
        <f>W140*H140</f>
        <v>0</v>
      </c>
      <c r="Y140" s="31"/>
      <c r="Z140" s="31"/>
      <c r="AA140" s="31"/>
      <c r="AB140" s="31"/>
      <c r="AC140" s="31"/>
      <c r="AD140" s="31"/>
      <c r="AE140" s="31"/>
      <c r="AR140" s="215" t="s">
        <v>176</v>
      </c>
      <c r="AT140" s="215" t="s">
        <v>133</v>
      </c>
      <c r="AU140" s="215" t="s">
        <v>91</v>
      </c>
      <c r="AY140" s="14" t="s">
        <v>136</v>
      </c>
      <c r="BE140" s="216">
        <f>IF(O140="základná",K140,0)</f>
        <v>0</v>
      </c>
      <c r="BF140" s="216">
        <f>IF(O140="znížená",K140,0)</f>
        <v>0</v>
      </c>
      <c r="BG140" s="216">
        <f>IF(O140="zákl. prenesená",K140,0)</f>
        <v>0</v>
      </c>
      <c r="BH140" s="216">
        <f>IF(O140="zníž. prenesená",K140,0)</f>
        <v>0</v>
      </c>
      <c r="BI140" s="216">
        <f>IF(O140="nulová",K140,0)</f>
        <v>0</v>
      </c>
      <c r="BJ140" s="14" t="s">
        <v>91</v>
      </c>
      <c r="BK140" s="216">
        <f>ROUND(P140*H140,2)</f>
        <v>0</v>
      </c>
      <c r="BL140" s="14" t="s">
        <v>176</v>
      </c>
      <c r="BM140" s="215" t="s">
        <v>208</v>
      </c>
    </row>
    <row r="141" spans="1:65" s="2" customFormat="1" ht="16.5" customHeight="1">
      <c r="A141" s="31"/>
      <c r="B141" s="32"/>
      <c r="C141" s="202" t="s">
        <v>209</v>
      </c>
      <c r="D141" s="202" t="s">
        <v>139</v>
      </c>
      <c r="E141" s="203" t="s">
        <v>210</v>
      </c>
      <c r="F141" s="204" t="s">
        <v>211</v>
      </c>
      <c r="G141" s="205" t="s">
        <v>147</v>
      </c>
      <c r="H141" s="206">
        <v>9</v>
      </c>
      <c r="I141" s="207"/>
      <c r="J141" s="207"/>
      <c r="K141" s="208">
        <f>ROUND(P141*H141,2)</f>
        <v>0</v>
      </c>
      <c r="L141" s="209"/>
      <c r="M141" s="36"/>
      <c r="N141" s="210" t="s">
        <v>1</v>
      </c>
      <c r="O141" s="211" t="s">
        <v>41</v>
      </c>
      <c r="P141" s="212">
        <f>I141+J141</f>
        <v>0</v>
      </c>
      <c r="Q141" s="212">
        <f>ROUND(I141*H141,2)</f>
        <v>0</v>
      </c>
      <c r="R141" s="212">
        <f>ROUND(J141*H141,2)</f>
        <v>0</v>
      </c>
      <c r="S141" s="72"/>
      <c r="T141" s="213">
        <f>S141*H141</f>
        <v>0</v>
      </c>
      <c r="U141" s="213">
        <v>0</v>
      </c>
      <c r="V141" s="213">
        <f>U141*H141</f>
        <v>0</v>
      </c>
      <c r="W141" s="213">
        <v>0</v>
      </c>
      <c r="X141" s="214">
        <f>W141*H141</f>
        <v>0</v>
      </c>
      <c r="Y141" s="31"/>
      <c r="Z141" s="31"/>
      <c r="AA141" s="31"/>
      <c r="AB141" s="31"/>
      <c r="AC141" s="31"/>
      <c r="AD141" s="31"/>
      <c r="AE141" s="31"/>
      <c r="AR141" s="215" t="s">
        <v>143</v>
      </c>
      <c r="AT141" s="215" t="s">
        <v>139</v>
      </c>
      <c r="AU141" s="215" t="s">
        <v>91</v>
      </c>
      <c r="AY141" s="14" t="s">
        <v>136</v>
      </c>
      <c r="BE141" s="216">
        <f>IF(O141="základná",K141,0)</f>
        <v>0</v>
      </c>
      <c r="BF141" s="216">
        <f>IF(O141="znížená",K141,0)</f>
        <v>0</v>
      </c>
      <c r="BG141" s="216">
        <f>IF(O141="zákl. prenesená",K141,0)</f>
        <v>0</v>
      </c>
      <c r="BH141" s="216">
        <f>IF(O141="zníž. prenesená",K141,0)</f>
        <v>0</v>
      </c>
      <c r="BI141" s="216">
        <f>IF(O141="nulová",K141,0)</f>
        <v>0</v>
      </c>
      <c r="BJ141" s="14" t="s">
        <v>91</v>
      </c>
      <c r="BK141" s="216">
        <f>ROUND(P141*H141,2)</f>
        <v>0</v>
      </c>
      <c r="BL141" s="14" t="s">
        <v>143</v>
      </c>
      <c r="BM141" s="215" t="s">
        <v>212</v>
      </c>
    </row>
    <row r="142" spans="1:65" s="2" customFormat="1" ht="24.25" customHeight="1">
      <c r="A142" s="31"/>
      <c r="B142" s="32"/>
      <c r="C142" s="202" t="s">
        <v>213</v>
      </c>
      <c r="D142" s="202" t="s">
        <v>139</v>
      </c>
      <c r="E142" s="203" t="s">
        <v>201</v>
      </c>
      <c r="F142" s="204" t="s">
        <v>202</v>
      </c>
      <c r="G142" s="205" t="s">
        <v>147</v>
      </c>
      <c r="H142" s="206">
        <v>6</v>
      </c>
      <c r="I142" s="207"/>
      <c r="J142" s="207"/>
      <c r="K142" s="208">
        <f>ROUND(P142*H142,2)</f>
        <v>0</v>
      </c>
      <c r="L142" s="209"/>
      <c r="M142" s="36"/>
      <c r="N142" s="210" t="s">
        <v>1</v>
      </c>
      <c r="O142" s="211" t="s">
        <v>41</v>
      </c>
      <c r="P142" s="212">
        <f>I142+J142</f>
        <v>0</v>
      </c>
      <c r="Q142" s="212">
        <f>ROUND(I142*H142,2)</f>
        <v>0</v>
      </c>
      <c r="R142" s="212">
        <f>ROUND(J142*H142,2)</f>
        <v>0</v>
      </c>
      <c r="S142" s="72"/>
      <c r="T142" s="213">
        <f>S142*H142</f>
        <v>0</v>
      </c>
      <c r="U142" s="213">
        <v>0</v>
      </c>
      <c r="V142" s="213">
        <f>U142*H142</f>
        <v>0</v>
      </c>
      <c r="W142" s="213">
        <v>0</v>
      </c>
      <c r="X142" s="214">
        <f>W142*H142</f>
        <v>0</v>
      </c>
      <c r="Y142" s="31"/>
      <c r="Z142" s="31"/>
      <c r="AA142" s="31"/>
      <c r="AB142" s="31"/>
      <c r="AC142" s="31"/>
      <c r="AD142" s="31"/>
      <c r="AE142" s="31"/>
      <c r="AR142" s="215" t="s">
        <v>143</v>
      </c>
      <c r="AT142" s="215" t="s">
        <v>139</v>
      </c>
      <c r="AU142" s="215" t="s">
        <v>91</v>
      </c>
      <c r="AY142" s="14" t="s">
        <v>136</v>
      </c>
      <c r="BE142" s="216">
        <f>IF(O142="základná",K142,0)</f>
        <v>0</v>
      </c>
      <c r="BF142" s="216">
        <f>IF(O142="znížená",K142,0)</f>
        <v>0</v>
      </c>
      <c r="BG142" s="216">
        <f>IF(O142="zákl. prenesená",K142,0)</f>
        <v>0</v>
      </c>
      <c r="BH142" s="216">
        <f>IF(O142="zníž. prenesená",K142,0)</f>
        <v>0</v>
      </c>
      <c r="BI142" s="216">
        <f>IF(O142="nulová",K142,0)</f>
        <v>0</v>
      </c>
      <c r="BJ142" s="14" t="s">
        <v>91</v>
      </c>
      <c r="BK142" s="216">
        <f>ROUND(P142*H142,2)</f>
        <v>0</v>
      </c>
      <c r="BL142" s="14" t="s">
        <v>143</v>
      </c>
      <c r="BM142" s="215" t="s">
        <v>214</v>
      </c>
    </row>
    <row r="143" spans="1:65" s="2" customFormat="1" ht="48">
      <c r="A143" s="31"/>
      <c r="B143" s="32"/>
      <c r="C143" s="33"/>
      <c r="D143" s="227" t="s">
        <v>182</v>
      </c>
      <c r="E143" s="33"/>
      <c r="F143" s="228" t="s">
        <v>215</v>
      </c>
      <c r="G143" s="33"/>
      <c r="H143" s="33"/>
      <c r="I143" s="229"/>
      <c r="J143" s="229"/>
      <c r="K143" s="33"/>
      <c r="L143" s="33"/>
      <c r="M143" s="36"/>
      <c r="N143" s="230"/>
      <c r="O143" s="231"/>
      <c r="P143" s="72"/>
      <c r="Q143" s="72"/>
      <c r="R143" s="72"/>
      <c r="S143" s="72"/>
      <c r="T143" s="72"/>
      <c r="U143" s="72"/>
      <c r="V143" s="72"/>
      <c r="W143" s="72"/>
      <c r="X143" s="73"/>
      <c r="Y143" s="31"/>
      <c r="Z143" s="31"/>
      <c r="AA143" s="31"/>
      <c r="AB143" s="31"/>
      <c r="AC143" s="31"/>
      <c r="AD143" s="31"/>
      <c r="AE143" s="31"/>
      <c r="AT143" s="14" t="s">
        <v>182</v>
      </c>
      <c r="AU143" s="14" t="s">
        <v>91</v>
      </c>
    </row>
    <row r="144" spans="1:65" s="2" customFormat="1" ht="16.5" customHeight="1">
      <c r="A144" s="31"/>
      <c r="B144" s="32"/>
      <c r="C144" s="217" t="s">
        <v>216</v>
      </c>
      <c r="D144" s="217" t="s">
        <v>133</v>
      </c>
      <c r="E144" s="218" t="s">
        <v>206</v>
      </c>
      <c r="F144" s="219" t="s">
        <v>207</v>
      </c>
      <c r="G144" s="220" t="s">
        <v>147</v>
      </c>
      <c r="H144" s="221">
        <v>6</v>
      </c>
      <c r="I144" s="222"/>
      <c r="J144" s="223"/>
      <c r="K144" s="224">
        <f>ROUND(P144*H144,2)</f>
        <v>0</v>
      </c>
      <c r="L144" s="223"/>
      <c r="M144" s="225"/>
      <c r="N144" s="226" t="s">
        <v>1</v>
      </c>
      <c r="O144" s="211" t="s">
        <v>41</v>
      </c>
      <c r="P144" s="212">
        <f>I144+J144</f>
        <v>0</v>
      </c>
      <c r="Q144" s="212">
        <f>ROUND(I144*H144,2)</f>
        <v>0</v>
      </c>
      <c r="R144" s="212">
        <f>ROUND(J144*H144,2)</f>
        <v>0</v>
      </c>
      <c r="S144" s="72"/>
      <c r="T144" s="213">
        <f>S144*H144</f>
        <v>0</v>
      </c>
      <c r="U144" s="213">
        <v>2.9E-4</v>
      </c>
      <c r="V144" s="213">
        <f>U144*H144</f>
        <v>1.74E-3</v>
      </c>
      <c r="W144" s="213">
        <v>0</v>
      </c>
      <c r="X144" s="214">
        <f>W144*H144</f>
        <v>0</v>
      </c>
      <c r="Y144" s="31"/>
      <c r="Z144" s="31"/>
      <c r="AA144" s="31"/>
      <c r="AB144" s="31"/>
      <c r="AC144" s="31"/>
      <c r="AD144" s="31"/>
      <c r="AE144" s="31"/>
      <c r="AR144" s="215" t="s">
        <v>176</v>
      </c>
      <c r="AT144" s="215" t="s">
        <v>133</v>
      </c>
      <c r="AU144" s="215" t="s">
        <v>91</v>
      </c>
      <c r="AY144" s="14" t="s">
        <v>136</v>
      </c>
      <c r="BE144" s="216">
        <f>IF(O144="základná",K144,0)</f>
        <v>0</v>
      </c>
      <c r="BF144" s="216">
        <f>IF(O144="znížená",K144,0)</f>
        <v>0</v>
      </c>
      <c r="BG144" s="216">
        <f>IF(O144="zákl. prenesená",K144,0)</f>
        <v>0</v>
      </c>
      <c r="BH144" s="216">
        <f>IF(O144="zníž. prenesená",K144,0)</f>
        <v>0</v>
      </c>
      <c r="BI144" s="216">
        <f>IF(O144="nulová",K144,0)</f>
        <v>0</v>
      </c>
      <c r="BJ144" s="14" t="s">
        <v>91</v>
      </c>
      <c r="BK144" s="216">
        <f>ROUND(P144*H144,2)</f>
        <v>0</v>
      </c>
      <c r="BL144" s="14" t="s">
        <v>176</v>
      </c>
      <c r="BM144" s="215" t="s">
        <v>217</v>
      </c>
    </row>
    <row r="145" spans="1:65" s="2" customFormat="1" ht="16.5" customHeight="1">
      <c r="A145" s="31"/>
      <c r="B145" s="32"/>
      <c r="C145" s="202" t="s">
        <v>8</v>
      </c>
      <c r="D145" s="202" t="s">
        <v>139</v>
      </c>
      <c r="E145" s="203" t="s">
        <v>218</v>
      </c>
      <c r="F145" s="204" t="s">
        <v>219</v>
      </c>
      <c r="G145" s="205" t="s">
        <v>147</v>
      </c>
      <c r="H145" s="206">
        <v>24</v>
      </c>
      <c r="I145" s="207"/>
      <c r="J145" s="207"/>
      <c r="K145" s="208">
        <f>ROUND(P145*H145,2)</f>
        <v>0</v>
      </c>
      <c r="L145" s="209"/>
      <c r="M145" s="36"/>
      <c r="N145" s="210" t="s">
        <v>1</v>
      </c>
      <c r="O145" s="211" t="s">
        <v>41</v>
      </c>
      <c r="P145" s="212">
        <f>I145+J145</f>
        <v>0</v>
      </c>
      <c r="Q145" s="212">
        <f>ROUND(I145*H145,2)</f>
        <v>0</v>
      </c>
      <c r="R145" s="212">
        <f>ROUND(J145*H145,2)</f>
        <v>0</v>
      </c>
      <c r="S145" s="72"/>
      <c r="T145" s="213">
        <f>S145*H145</f>
        <v>0</v>
      </c>
      <c r="U145" s="213">
        <v>0</v>
      </c>
      <c r="V145" s="213">
        <f>U145*H145</f>
        <v>0</v>
      </c>
      <c r="W145" s="213">
        <v>0</v>
      </c>
      <c r="X145" s="214">
        <f>W145*H145</f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>IF(O145="základná",K145,0)</f>
        <v>0</v>
      </c>
      <c r="BF145" s="216">
        <f>IF(O145="znížená",K145,0)</f>
        <v>0</v>
      </c>
      <c r="BG145" s="216">
        <f>IF(O145="zákl. prenesená",K145,0)</f>
        <v>0</v>
      </c>
      <c r="BH145" s="216">
        <f>IF(O145="zníž. prenesená",K145,0)</f>
        <v>0</v>
      </c>
      <c r="BI145" s="216">
        <f>IF(O145="nulová",K145,0)</f>
        <v>0</v>
      </c>
      <c r="BJ145" s="14" t="s">
        <v>91</v>
      </c>
      <c r="BK145" s="216">
        <f>ROUND(P145*H145,2)</f>
        <v>0</v>
      </c>
      <c r="BL145" s="14" t="s">
        <v>143</v>
      </c>
      <c r="BM145" s="215" t="s">
        <v>220</v>
      </c>
    </row>
    <row r="146" spans="1:65" s="2" customFormat="1" ht="36">
      <c r="A146" s="31"/>
      <c r="B146" s="32"/>
      <c r="C146" s="33"/>
      <c r="D146" s="227" t="s">
        <v>182</v>
      </c>
      <c r="E146" s="33"/>
      <c r="F146" s="228" t="s">
        <v>221</v>
      </c>
      <c r="G146" s="33"/>
      <c r="H146" s="33"/>
      <c r="I146" s="229"/>
      <c r="J146" s="229"/>
      <c r="K146" s="33"/>
      <c r="L146" s="33"/>
      <c r="M146" s="36"/>
      <c r="N146" s="230"/>
      <c r="O146" s="231"/>
      <c r="P146" s="72"/>
      <c r="Q146" s="72"/>
      <c r="R146" s="72"/>
      <c r="S146" s="72"/>
      <c r="T146" s="72"/>
      <c r="U146" s="72"/>
      <c r="V146" s="72"/>
      <c r="W146" s="72"/>
      <c r="X146" s="73"/>
      <c r="Y146" s="31"/>
      <c r="Z146" s="31"/>
      <c r="AA146" s="31"/>
      <c r="AB146" s="31"/>
      <c r="AC146" s="31"/>
      <c r="AD146" s="31"/>
      <c r="AE146" s="31"/>
      <c r="AT146" s="14" t="s">
        <v>182</v>
      </c>
      <c r="AU146" s="14" t="s">
        <v>91</v>
      </c>
    </row>
    <row r="147" spans="1:65" s="2" customFormat="1" ht="24.25" customHeight="1">
      <c r="A147" s="31"/>
      <c r="B147" s="32"/>
      <c r="C147" s="217" t="s">
        <v>222</v>
      </c>
      <c r="D147" s="217" t="s">
        <v>133</v>
      </c>
      <c r="E147" s="218" t="s">
        <v>223</v>
      </c>
      <c r="F147" s="219" t="s">
        <v>224</v>
      </c>
      <c r="G147" s="220" t="s">
        <v>147</v>
      </c>
      <c r="H147" s="221">
        <v>24</v>
      </c>
      <c r="I147" s="222"/>
      <c r="J147" s="223"/>
      <c r="K147" s="224">
        <f>ROUND(P147*H147,2)</f>
        <v>0</v>
      </c>
      <c r="L147" s="223"/>
      <c r="M147" s="225"/>
      <c r="N147" s="226" t="s">
        <v>1</v>
      </c>
      <c r="O147" s="211" t="s">
        <v>41</v>
      </c>
      <c r="P147" s="212">
        <f>I147+J147</f>
        <v>0</v>
      </c>
      <c r="Q147" s="212">
        <f>ROUND(I147*H147,2)</f>
        <v>0</v>
      </c>
      <c r="R147" s="212">
        <f>ROUND(J147*H147,2)</f>
        <v>0</v>
      </c>
      <c r="S147" s="72"/>
      <c r="T147" s="213">
        <f>S147*H147</f>
        <v>0</v>
      </c>
      <c r="U147" s="213">
        <v>1.6000000000000001E-4</v>
      </c>
      <c r="V147" s="213">
        <f>U147*H147</f>
        <v>3.8400000000000005E-3</v>
      </c>
      <c r="W147" s="213">
        <v>0</v>
      </c>
      <c r="X147" s="214">
        <f>W147*H147</f>
        <v>0</v>
      </c>
      <c r="Y147" s="31"/>
      <c r="Z147" s="31"/>
      <c r="AA147" s="31"/>
      <c r="AB147" s="31"/>
      <c r="AC147" s="31"/>
      <c r="AD147" s="31"/>
      <c r="AE147" s="31"/>
      <c r="AR147" s="215" t="s">
        <v>176</v>
      </c>
      <c r="AT147" s="215" t="s">
        <v>133</v>
      </c>
      <c r="AU147" s="215" t="s">
        <v>91</v>
      </c>
      <c r="AY147" s="14" t="s">
        <v>136</v>
      </c>
      <c r="BE147" s="216">
        <f>IF(O147="základná",K147,0)</f>
        <v>0</v>
      </c>
      <c r="BF147" s="216">
        <f>IF(O147="znížená",K147,0)</f>
        <v>0</v>
      </c>
      <c r="BG147" s="216">
        <f>IF(O147="zákl. prenesená",K147,0)</f>
        <v>0</v>
      </c>
      <c r="BH147" s="216">
        <f>IF(O147="zníž. prenesená",K147,0)</f>
        <v>0</v>
      </c>
      <c r="BI147" s="216">
        <f>IF(O147="nulová",K147,0)</f>
        <v>0</v>
      </c>
      <c r="BJ147" s="14" t="s">
        <v>91</v>
      </c>
      <c r="BK147" s="216">
        <f>ROUND(P147*H147,2)</f>
        <v>0</v>
      </c>
      <c r="BL147" s="14" t="s">
        <v>176</v>
      </c>
      <c r="BM147" s="215" t="s">
        <v>225</v>
      </c>
    </row>
    <row r="148" spans="1:65" s="2" customFormat="1" ht="16.5" customHeight="1">
      <c r="A148" s="31"/>
      <c r="B148" s="32"/>
      <c r="C148" s="202" t="s">
        <v>226</v>
      </c>
      <c r="D148" s="202" t="s">
        <v>139</v>
      </c>
      <c r="E148" s="203" t="s">
        <v>179</v>
      </c>
      <c r="F148" s="204" t="s">
        <v>180</v>
      </c>
      <c r="G148" s="205" t="s">
        <v>147</v>
      </c>
      <c r="H148" s="206">
        <v>3</v>
      </c>
      <c r="I148" s="207"/>
      <c r="J148" s="207"/>
      <c r="K148" s="208">
        <f>ROUND(P148*H148,2)</f>
        <v>0</v>
      </c>
      <c r="L148" s="209"/>
      <c r="M148" s="36"/>
      <c r="N148" s="210" t="s">
        <v>1</v>
      </c>
      <c r="O148" s="211" t="s">
        <v>41</v>
      </c>
      <c r="P148" s="212">
        <f>I148+J148</f>
        <v>0</v>
      </c>
      <c r="Q148" s="212">
        <f>ROUND(I148*H148,2)</f>
        <v>0</v>
      </c>
      <c r="R148" s="212">
        <f>ROUND(J148*H148,2)</f>
        <v>0</v>
      </c>
      <c r="S148" s="72"/>
      <c r="T148" s="213">
        <f>S148*H148</f>
        <v>0</v>
      </c>
      <c r="U148" s="213">
        <v>0</v>
      </c>
      <c r="V148" s="213">
        <f>U148*H148</f>
        <v>0</v>
      </c>
      <c r="W148" s="213">
        <v>0</v>
      </c>
      <c r="X148" s="214">
        <f>W148*H148</f>
        <v>0</v>
      </c>
      <c r="Y148" s="31"/>
      <c r="Z148" s="31"/>
      <c r="AA148" s="31"/>
      <c r="AB148" s="31"/>
      <c r="AC148" s="31"/>
      <c r="AD148" s="31"/>
      <c r="AE148" s="31"/>
      <c r="AR148" s="215" t="s">
        <v>143</v>
      </c>
      <c r="AT148" s="215" t="s">
        <v>139</v>
      </c>
      <c r="AU148" s="215" t="s">
        <v>91</v>
      </c>
      <c r="AY148" s="14" t="s">
        <v>136</v>
      </c>
      <c r="BE148" s="216">
        <f>IF(O148="základná",K148,0)</f>
        <v>0</v>
      </c>
      <c r="BF148" s="216">
        <f>IF(O148="znížená",K148,0)</f>
        <v>0</v>
      </c>
      <c r="BG148" s="216">
        <f>IF(O148="zákl. prenesená",K148,0)</f>
        <v>0</v>
      </c>
      <c r="BH148" s="216">
        <f>IF(O148="zníž. prenesená",K148,0)</f>
        <v>0</v>
      </c>
      <c r="BI148" s="216">
        <f>IF(O148="nulová",K148,0)</f>
        <v>0</v>
      </c>
      <c r="BJ148" s="14" t="s">
        <v>91</v>
      </c>
      <c r="BK148" s="216">
        <f>ROUND(P148*H148,2)</f>
        <v>0</v>
      </c>
      <c r="BL148" s="14" t="s">
        <v>143</v>
      </c>
      <c r="BM148" s="215" t="s">
        <v>227</v>
      </c>
    </row>
    <row r="149" spans="1:65" s="2" customFormat="1" ht="48">
      <c r="A149" s="31"/>
      <c r="B149" s="32"/>
      <c r="C149" s="33"/>
      <c r="D149" s="227" t="s">
        <v>182</v>
      </c>
      <c r="E149" s="33"/>
      <c r="F149" s="228" t="s">
        <v>228</v>
      </c>
      <c r="G149" s="33"/>
      <c r="H149" s="33"/>
      <c r="I149" s="229"/>
      <c r="J149" s="229"/>
      <c r="K149" s="33"/>
      <c r="L149" s="33"/>
      <c r="M149" s="36"/>
      <c r="N149" s="230"/>
      <c r="O149" s="231"/>
      <c r="P149" s="72"/>
      <c r="Q149" s="72"/>
      <c r="R149" s="72"/>
      <c r="S149" s="72"/>
      <c r="T149" s="72"/>
      <c r="U149" s="72"/>
      <c r="V149" s="72"/>
      <c r="W149" s="72"/>
      <c r="X149" s="73"/>
      <c r="Y149" s="31"/>
      <c r="Z149" s="31"/>
      <c r="AA149" s="31"/>
      <c r="AB149" s="31"/>
      <c r="AC149" s="31"/>
      <c r="AD149" s="31"/>
      <c r="AE149" s="31"/>
      <c r="AT149" s="14" t="s">
        <v>182</v>
      </c>
      <c r="AU149" s="14" t="s">
        <v>91</v>
      </c>
    </row>
    <row r="150" spans="1:65" s="2" customFormat="1" ht="24.25" customHeight="1">
      <c r="A150" s="31"/>
      <c r="B150" s="32"/>
      <c r="C150" s="217" t="s">
        <v>229</v>
      </c>
      <c r="D150" s="217" t="s">
        <v>133</v>
      </c>
      <c r="E150" s="218" t="s">
        <v>230</v>
      </c>
      <c r="F150" s="219" t="s">
        <v>231</v>
      </c>
      <c r="G150" s="220" t="s">
        <v>147</v>
      </c>
      <c r="H150" s="221">
        <v>3</v>
      </c>
      <c r="I150" s="222"/>
      <c r="J150" s="223"/>
      <c r="K150" s="224">
        <f t="shared" ref="K150:K169" si="14">ROUND(P150*H150,2)</f>
        <v>0</v>
      </c>
      <c r="L150" s="223"/>
      <c r="M150" s="225"/>
      <c r="N150" s="226" t="s">
        <v>1</v>
      </c>
      <c r="O150" s="211" t="s">
        <v>41</v>
      </c>
      <c r="P150" s="212">
        <f t="shared" ref="P150:P169" si="15">I150+J150</f>
        <v>0</v>
      </c>
      <c r="Q150" s="212">
        <f t="shared" ref="Q150:Q169" si="16">ROUND(I150*H150,2)</f>
        <v>0</v>
      </c>
      <c r="R150" s="212">
        <f t="shared" ref="R150:R169" si="17">ROUND(J150*H150,2)</f>
        <v>0</v>
      </c>
      <c r="S150" s="72"/>
      <c r="T150" s="213">
        <f t="shared" ref="T150:T169" si="18">S150*H150</f>
        <v>0</v>
      </c>
      <c r="U150" s="213">
        <v>0</v>
      </c>
      <c r="V150" s="213">
        <f t="shared" ref="V150:V169" si="19">U150*H150</f>
        <v>0</v>
      </c>
      <c r="W150" s="213">
        <v>0</v>
      </c>
      <c r="X150" s="214">
        <f t="shared" ref="X150:X169" si="20">W150*H150</f>
        <v>0</v>
      </c>
      <c r="Y150" s="31"/>
      <c r="Z150" s="31"/>
      <c r="AA150" s="31"/>
      <c r="AB150" s="31"/>
      <c r="AC150" s="31"/>
      <c r="AD150" s="31"/>
      <c r="AE150" s="31"/>
      <c r="AR150" s="215" t="s">
        <v>232</v>
      </c>
      <c r="AT150" s="215" t="s">
        <v>133</v>
      </c>
      <c r="AU150" s="215" t="s">
        <v>91</v>
      </c>
      <c r="AY150" s="14" t="s">
        <v>136</v>
      </c>
      <c r="BE150" s="216">
        <f t="shared" ref="BE150:BE169" si="21">IF(O150="základná",K150,0)</f>
        <v>0</v>
      </c>
      <c r="BF150" s="216">
        <f t="shared" ref="BF150:BF169" si="22">IF(O150="znížená",K150,0)</f>
        <v>0</v>
      </c>
      <c r="BG150" s="216">
        <f t="shared" ref="BG150:BG169" si="23">IF(O150="zákl. prenesená",K150,0)</f>
        <v>0</v>
      </c>
      <c r="BH150" s="216">
        <f t="shared" ref="BH150:BH169" si="24">IF(O150="zníž. prenesená",K150,0)</f>
        <v>0</v>
      </c>
      <c r="BI150" s="216">
        <f t="shared" ref="BI150:BI169" si="25">IF(O150="nulová",K150,0)</f>
        <v>0</v>
      </c>
      <c r="BJ150" s="14" t="s">
        <v>91</v>
      </c>
      <c r="BK150" s="216">
        <f t="shared" ref="BK150:BK169" si="26">ROUND(P150*H150,2)</f>
        <v>0</v>
      </c>
      <c r="BL150" s="14" t="s">
        <v>143</v>
      </c>
      <c r="BM150" s="215" t="s">
        <v>233</v>
      </c>
    </row>
    <row r="151" spans="1:65" s="2" customFormat="1" ht="21.75" customHeight="1">
      <c r="A151" s="31"/>
      <c r="B151" s="32"/>
      <c r="C151" s="202" t="s">
        <v>234</v>
      </c>
      <c r="D151" s="202" t="s">
        <v>139</v>
      </c>
      <c r="E151" s="203" t="s">
        <v>235</v>
      </c>
      <c r="F151" s="204" t="s">
        <v>236</v>
      </c>
      <c r="G151" s="205" t="s">
        <v>147</v>
      </c>
      <c r="H151" s="206">
        <v>50</v>
      </c>
      <c r="I151" s="207"/>
      <c r="J151" s="207"/>
      <c r="K151" s="208">
        <f t="shared" si="14"/>
        <v>0</v>
      </c>
      <c r="L151" s="209"/>
      <c r="M151" s="36"/>
      <c r="N151" s="210" t="s">
        <v>1</v>
      </c>
      <c r="O151" s="211" t="s">
        <v>41</v>
      </c>
      <c r="P151" s="212">
        <f t="shared" si="15"/>
        <v>0</v>
      </c>
      <c r="Q151" s="212">
        <f t="shared" si="16"/>
        <v>0</v>
      </c>
      <c r="R151" s="212">
        <f t="shared" si="17"/>
        <v>0</v>
      </c>
      <c r="S151" s="72"/>
      <c r="T151" s="213">
        <f t="shared" si="18"/>
        <v>0</v>
      </c>
      <c r="U151" s="213">
        <v>0</v>
      </c>
      <c r="V151" s="213">
        <f t="shared" si="19"/>
        <v>0</v>
      </c>
      <c r="W151" s="213">
        <v>0</v>
      </c>
      <c r="X151" s="214">
        <f t="shared" si="20"/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 t="shared" si="21"/>
        <v>0</v>
      </c>
      <c r="BF151" s="216">
        <f t="shared" si="22"/>
        <v>0</v>
      </c>
      <c r="BG151" s="216">
        <f t="shared" si="23"/>
        <v>0</v>
      </c>
      <c r="BH151" s="216">
        <f t="shared" si="24"/>
        <v>0</v>
      </c>
      <c r="BI151" s="216">
        <f t="shared" si="25"/>
        <v>0</v>
      </c>
      <c r="BJ151" s="14" t="s">
        <v>91</v>
      </c>
      <c r="BK151" s="216">
        <f t="shared" si="26"/>
        <v>0</v>
      </c>
      <c r="BL151" s="14" t="s">
        <v>143</v>
      </c>
      <c r="BM151" s="215" t="s">
        <v>237</v>
      </c>
    </row>
    <row r="152" spans="1:65" s="2" customFormat="1" ht="24.25" customHeight="1">
      <c r="A152" s="31"/>
      <c r="B152" s="32"/>
      <c r="C152" s="202" t="s">
        <v>238</v>
      </c>
      <c r="D152" s="202" t="s">
        <v>139</v>
      </c>
      <c r="E152" s="203" t="s">
        <v>239</v>
      </c>
      <c r="F152" s="204" t="s">
        <v>240</v>
      </c>
      <c r="G152" s="205" t="s">
        <v>147</v>
      </c>
      <c r="H152" s="206">
        <v>50</v>
      </c>
      <c r="I152" s="207"/>
      <c r="J152" s="207"/>
      <c r="K152" s="208">
        <f t="shared" si="14"/>
        <v>0</v>
      </c>
      <c r="L152" s="209"/>
      <c r="M152" s="36"/>
      <c r="N152" s="210" t="s">
        <v>1</v>
      </c>
      <c r="O152" s="211" t="s">
        <v>41</v>
      </c>
      <c r="P152" s="212">
        <f t="shared" si="15"/>
        <v>0</v>
      </c>
      <c r="Q152" s="212">
        <f t="shared" si="16"/>
        <v>0</v>
      </c>
      <c r="R152" s="212">
        <f t="shared" si="17"/>
        <v>0</v>
      </c>
      <c r="S152" s="72"/>
      <c r="T152" s="213">
        <f t="shared" si="18"/>
        <v>0</v>
      </c>
      <c r="U152" s="213">
        <v>0</v>
      </c>
      <c r="V152" s="213">
        <f t="shared" si="19"/>
        <v>0</v>
      </c>
      <c r="W152" s="213">
        <v>0</v>
      </c>
      <c r="X152" s="214">
        <f t="shared" si="20"/>
        <v>0</v>
      </c>
      <c r="Y152" s="31"/>
      <c r="Z152" s="31"/>
      <c r="AA152" s="31"/>
      <c r="AB152" s="31"/>
      <c r="AC152" s="31"/>
      <c r="AD152" s="31"/>
      <c r="AE152" s="31"/>
      <c r="AR152" s="215" t="s">
        <v>143</v>
      </c>
      <c r="AT152" s="215" t="s">
        <v>139</v>
      </c>
      <c r="AU152" s="215" t="s">
        <v>91</v>
      </c>
      <c r="AY152" s="14" t="s">
        <v>136</v>
      </c>
      <c r="BE152" s="216">
        <f t="shared" si="21"/>
        <v>0</v>
      </c>
      <c r="BF152" s="216">
        <f t="shared" si="22"/>
        <v>0</v>
      </c>
      <c r="BG152" s="216">
        <f t="shared" si="23"/>
        <v>0</v>
      </c>
      <c r="BH152" s="216">
        <f t="shared" si="24"/>
        <v>0</v>
      </c>
      <c r="BI152" s="216">
        <f t="shared" si="25"/>
        <v>0</v>
      </c>
      <c r="BJ152" s="14" t="s">
        <v>91</v>
      </c>
      <c r="BK152" s="216">
        <f t="shared" si="26"/>
        <v>0</v>
      </c>
      <c r="BL152" s="14" t="s">
        <v>143</v>
      </c>
      <c r="BM152" s="215" t="s">
        <v>241</v>
      </c>
    </row>
    <row r="153" spans="1:65" s="2" customFormat="1" ht="16.5" customHeight="1">
      <c r="A153" s="31"/>
      <c r="B153" s="32"/>
      <c r="C153" s="217" t="s">
        <v>242</v>
      </c>
      <c r="D153" s="217" t="s">
        <v>133</v>
      </c>
      <c r="E153" s="218" t="s">
        <v>243</v>
      </c>
      <c r="F153" s="219" t="s">
        <v>244</v>
      </c>
      <c r="G153" s="220" t="s">
        <v>147</v>
      </c>
      <c r="H153" s="221">
        <v>50</v>
      </c>
      <c r="I153" s="222"/>
      <c r="J153" s="223"/>
      <c r="K153" s="224">
        <f t="shared" si="14"/>
        <v>0</v>
      </c>
      <c r="L153" s="223"/>
      <c r="M153" s="225"/>
      <c r="N153" s="226" t="s">
        <v>1</v>
      </c>
      <c r="O153" s="211" t="s">
        <v>41</v>
      </c>
      <c r="P153" s="212">
        <f t="shared" si="15"/>
        <v>0</v>
      </c>
      <c r="Q153" s="212">
        <f t="shared" si="16"/>
        <v>0</v>
      </c>
      <c r="R153" s="212">
        <f t="shared" si="17"/>
        <v>0</v>
      </c>
      <c r="S153" s="72"/>
      <c r="T153" s="213">
        <f t="shared" si="18"/>
        <v>0</v>
      </c>
      <c r="U153" s="213">
        <v>0</v>
      </c>
      <c r="V153" s="213">
        <f t="shared" si="19"/>
        <v>0</v>
      </c>
      <c r="W153" s="213">
        <v>0</v>
      </c>
      <c r="X153" s="214">
        <f t="shared" si="20"/>
        <v>0</v>
      </c>
      <c r="Y153" s="31"/>
      <c r="Z153" s="31"/>
      <c r="AA153" s="31"/>
      <c r="AB153" s="31"/>
      <c r="AC153" s="31"/>
      <c r="AD153" s="31"/>
      <c r="AE153" s="31"/>
      <c r="AR153" s="215" t="s">
        <v>176</v>
      </c>
      <c r="AT153" s="215" t="s">
        <v>133</v>
      </c>
      <c r="AU153" s="215" t="s">
        <v>91</v>
      </c>
      <c r="AY153" s="14" t="s">
        <v>136</v>
      </c>
      <c r="BE153" s="216">
        <f t="shared" si="21"/>
        <v>0</v>
      </c>
      <c r="BF153" s="216">
        <f t="shared" si="22"/>
        <v>0</v>
      </c>
      <c r="BG153" s="216">
        <f t="shared" si="23"/>
        <v>0</v>
      </c>
      <c r="BH153" s="216">
        <f t="shared" si="24"/>
        <v>0</v>
      </c>
      <c r="BI153" s="216">
        <f t="shared" si="25"/>
        <v>0</v>
      </c>
      <c r="BJ153" s="14" t="s">
        <v>91</v>
      </c>
      <c r="BK153" s="216">
        <f t="shared" si="26"/>
        <v>0</v>
      </c>
      <c r="BL153" s="14" t="s">
        <v>176</v>
      </c>
      <c r="BM153" s="215" t="s">
        <v>245</v>
      </c>
    </row>
    <row r="154" spans="1:65" s="2" customFormat="1" ht="24.25" customHeight="1">
      <c r="A154" s="31"/>
      <c r="B154" s="32"/>
      <c r="C154" s="217" t="s">
        <v>246</v>
      </c>
      <c r="D154" s="217" t="s">
        <v>133</v>
      </c>
      <c r="E154" s="218" t="s">
        <v>247</v>
      </c>
      <c r="F154" s="219" t="s">
        <v>248</v>
      </c>
      <c r="G154" s="220" t="s">
        <v>147</v>
      </c>
      <c r="H154" s="221">
        <v>50</v>
      </c>
      <c r="I154" s="222"/>
      <c r="J154" s="223"/>
      <c r="K154" s="224">
        <f t="shared" si="14"/>
        <v>0</v>
      </c>
      <c r="L154" s="223"/>
      <c r="M154" s="225"/>
      <c r="N154" s="226" t="s">
        <v>1</v>
      </c>
      <c r="O154" s="211" t="s">
        <v>41</v>
      </c>
      <c r="P154" s="212">
        <f t="shared" si="15"/>
        <v>0</v>
      </c>
      <c r="Q154" s="212">
        <f t="shared" si="16"/>
        <v>0</v>
      </c>
      <c r="R154" s="212">
        <f t="shared" si="17"/>
        <v>0</v>
      </c>
      <c r="S154" s="72"/>
      <c r="T154" s="213">
        <f t="shared" si="18"/>
        <v>0</v>
      </c>
      <c r="U154" s="213">
        <v>2.0000000000000001E-4</v>
      </c>
      <c r="V154" s="213">
        <f t="shared" si="19"/>
        <v>0.01</v>
      </c>
      <c r="W154" s="213">
        <v>0</v>
      </c>
      <c r="X154" s="214">
        <f t="shared" si="20"/>
        <v>0</v>
      </c>
      <c r="Y154" s="31"/>
      <c r="Z154" s="31"/>
      <c r="AA154" s="31"/>
      <c r="AB154" s="31"/>
      <c r="AC154" s="31"/>
      <c r="AD154" s="31"/>
      <c r="AE154" s="31"/>
      <c r="AR154" s="215" t="s">
        <v>176</v>
      </c>
      <c r="AT154" s="215" t="s">
        <v>133</v>
      </c>
      <c r="AU154" s="215" t="s">
        <v>91</v>
      </c>
      <c r="AY154" s="14" t="s">
        <v>136</v>
      </c>
      <c r="BE154" s="216">
        <f t="shared" si="21"/>
        <v>0</v>
      </c>
      <c r="BF154" s="216">
        <f t="shared" si="22"/>
        <v>0</v>
      </c>
      <c r="BG154" s="216">
        <f t="shared" si="23"/>
        <v>0</v>
      </c>
      <c r="BH154" s="216">
        <f t="shared" si="24"/>
        <v>0</v>
      </c>
      <c r="BI154" s="216">
        <f t="shared" si="25"/>
        <v>0</v>
      </c>
      <c r="BJ154" s="14" t="s">
        <v>91</v>
      </c>
      <c r="BK154" s="216">
        <f t="shared" si="26"/>
        <v>0</v>
      </c>
      <c r="BL154" s="14" t="s">
        <v>176</v>
      </c>
      <c r="BM154" s="215" t="s">
        <v>249</v>
      </c>
    </row>
    <row r="155" spans="1:65" s="2" customFormat="1" ht="16.5" customHeight="1">
      <c r="A155" s="31"/>
      <c r="B155" s="32"/>
      <c r="C155" s="202" t="s">
        <v>250</v>
      </c>
      <c r="D155" s="202" t="s">
        <v>139</v>
      </c>
      <c r="E155" s="203" t="s">
        <v>251</v>
      </c>
      <c r="F155" s="204" t="s">
        <v>252</v>
      </c>
      <c r="G155" s="205" t="s">
        <v>147</v>
      </c>
      <c r="H155" s="206">
        <v>6</v>
      </c>
      <c r="I155" s="207"/>
      <c r="J155" s="207"/>
      <c r="K155" s="208">
        <f t="shared" si="14"/>
        <v>0</v>
      </c>
      <c r="L155" s="209"/>
      <c r="M155" s="36"/>
      <c r="N155" s="210" t="s">
        <v>1</v>
      </c>
      <c r="O155" s="211" t="s">
        <v>41</v>
      </c>
      <c r="P155" s="212">
        <f t="shared" si="15"/>
        <v>0</v>
      </c>
      <c r="Q155" s="212">
        <f t="shared" si="16"/>
        <v>0</v>
      </c>
      <c r="R155" s="212">
        <f t="shared" si="17"/>
        <v>0</v>
      </c>
      <c r="S155" s="72"/>
      <c r="T155" s="213">
        <f t="shared" si="18"/>
        <v>0</v>
      </c>
      <c r="U155" s="213">
        <v>0</v>
      </c>
      <c r="V155" s="213">
        <f t="shared" si="19"/>
        <v>0</v>
      </c>
      <c r="W155" s="213">
        <v>0</v>
      </c>
      <c r="X155" s="214">
        <f t="shared" si="20"/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 t="shared" si="21"/>
        <v>0</v>
      </c>
      <c r="BF155" s="216">
        <f t="shared" si="22"/>
        <v>0</v>
      </c>
      <c r="BG155" s="216">
        <f t="shared" si="23"/>
        <v>0</v>
      </c>
      <c r="BH155" s="216">
        <f t="shared" si="24"/>
        <v>0</v>
      </c>
      <c r="BI155" s="216">
        <f t="shared" si="25"/>
        <v>0</v>
      </c>
      <c r="BJ155" s="14" t="s">
        <v>91</v>
      </c>
      <c r="BK155" s="216">
        <f t="shared" si="26"/>
        <v>0</v>
      </c>
      <c r="BL155" s="14" t="s">
        <v>143</v>
      </c>
      <c r="BM155" s="215" t="s">
        <v>253</v>
      </c>
    </row>
    <row r="156" spans="1:65" s="2" customFormat="1" ht="16.5" customHeight="1">
      <c r="A156" s="31"/>
      <c r="B156" s="32"/>
      <c r="C156" s="217" t="s">
        <v>254</v>
      </c>
      <c r="D156" s="217" t="s">
        <v>133</v>
      </c>
      <c r="E156" s="218" t="s">
        <v>255</v>
      </c>
      <c r="F156" s="219" t="s">
        <v>256</v>
      </c>
      <c r="G156" s="220" t="s">
        <v>147</v>
      </c>
      <c r="H156" s="221">
        <v>6</v>
      </c>
      <c r="I156" s="222"/>
      <c r="J156" s="223"/>
      <c r="K156" s="224">
        <f t="shared" si="14"/>
        <v>0</v>
      </c>
      <c r="L156" s="223"/>
      <c r="M156" s="225"/>
      <c r="N156" s="226" t="s">
        <v>1</v>
      </c>
      <c r="O156" s="211" t="s">
        <v>41</v>
      </c>
      <c r="P156" s="212">
        <f t="shared" si="15"/>
        <v>0</v>
      </c>
      <c r="Q156" s="212">
        <f t="shared" si="16"/>
        <v>0</v>
      </c>
      <c r="R156" s="212">
        <f t="shared" si="17"/>
        <v>0</v>
      </c>
      <c r="S156" s="72"/>
      <c r="T156" s="213">
        <f t="shared" si="18"/>
        <v>0</v>
      </c>
      <c r="U156" s="213">
        <v>1.7000000000000001E-4</v>
      </c>
      <c r="V156" s="213">
        <f t="shared" si="19"/>
        <v>1.0200000000000001E-3</v>
      </c>
      <c r="W156" s="213">
        <v>0</v>
      </c>
      <c r="X156" s="214">
        <f t="shared" si="20"/>
        <v>0</v>
      </c>
      <c r="Y156" s="31"/>
      <c r="Z156" s="31"/>
      <c r="AA156" s="31"/>
      <c r="AB156" s="31"/>
      <c r="AC156" s="31"/>
      <c r="AD156" s="31"/>
      <c r="AE156" s="31"/>
      <c r="AR156" s="215" t="s">
        <v>176</v>
      </c>
      <c r="AT156" s="215" t="s">
        <v>133</v>
      </c>
      <c r="AU156" s="215" t="s">
        <v>91</v>
      </c>
      <c r="AY156" s="14" t="s">
        <v>136</v>
      </c>
      <c r="BE156" s="216">
        <f t="shared" si="21"/>
        <v>0</v>
      </c>
      <c r="BF156" s="216">
        <f t="shared" si="22"/>
        <v>0</v>
      </c>
      <c r="BG156" s="216">
        <f t="shared" si="23"/>
        <v>0</v>
      </c>
      <c r="BH156" s="216">
        <f t="shared" si="24"/>
        <v>0</v>
      </c>
      <c r="BI156" s="216">
        <f t="shared" si="25"/>
        <v>0</v>
      </c>
      <c r="BJ156" s="14" t="s">
        <v>91</v>
      </c>
      <c r="BK156" s="216">
        <f t="shared" si="26"/>
        <v>0</v>
      </c>
      <c r="BL156" s="14" t="s">
        <v>176</v>
      </c>
      <c r="BM156" s="215" t="s">
        <v>257</v>
      </c>
    </row>
    <row r="157" spans="1:65" s="2" customFormat="1" ht="16.5" customHeight="1">
      <c r="A157" s="31"/>
      <c r="B157" s="32"/>
      <c r="C157" s="202" t="s">
        <v>258</v>
      </c>
      <c r="D157" s="202" t="s">
        <v>139</v>
      </c>
      <c r="E157" s="203" t="s">
        <v>259</v>
      </c>
      <c r="F157" s="204" t="s">
        <v>260</v>
      </c>
      <c r="G157" s="205" t="s">
        <v>147</v>
      </c>
      <c r="H157" s="206">
        <v>6</v>
      </c>
      <c r="I157" s="207"/>
      <c r="J157" s="207"/>
      <c r="K157" s="208">
        <f t="shared" si="14"/>
        <v>0</v>
      </c>
      <c r="L157" s="209"/>
      <c r="M157" s="36"/>
      <c r="N157" s="210" t="s">
        <v>1</v>
      </c>
      <c r="O157" s="211" t="s">
        <v>41</v>
      </c>
      <c r="P157" s="212">
        <f t="shared" si="15"/>
        <v>0</v>
      </c>
      <c r="Q157" s="212">
        <f t="shared" si="16"/>
        <v>0</v>
      </c>
      <c r="R157" s="212">
        <f t="shared" si="17"/>
        <v>0</v>
      </c>
      <c r="S157" s="72"/>
      <c r="T157" s="213">
        <f t="shared" si="18"/>
        <v>0</v>
      </c>
      <c r="U157" s="213">
        <v>0</v>
      </c>
      <c r="V157" s="213">
        <f t="shared" si="19"/>
        <v>0</v>
      </c>
      <c r="W157" s="213">
        <v>0</v>
      </c>
      <c r="X157" s="214">
        <f t="shared" si="20"/>
        <v>0</v>
      </c>
      <c r="Y157" s="31"/>
      <c r="Z157" s="31"/>
      <c r="AA157" s="31"/>
      <c r="AB157" s="31"/>
      <c r="AC157" s="31"/>
      <c r="AD157" s="31"/>
      <c r="AE157" s="31"/>
      <c r="AR157" s="215" t="s">
        <v>143</v>
      </c>
      <c r="AT157" s="215" t="s">
        <v>139</v>
      </c>
      <c r="AU157" s="215" t="s">
        <v>91</v>
      </c>
      <c r="AY157" s="14" t="s">
        <v>136</v>
      </c>
      <c r="BE157" s="216">
        <f t="shared" si="21"/>
        <v>0</v>
      </c>
      <c r="BF157" s="216">
        <f t="shared" si="22"/>
        <v>0</v>
      </c>
      <c r="BG157" s="216">
        <f t="shared" si="23"/>
        <v>0</v>
      </c>
      <c r="BH157" s="216">
        <f t="shared" si="24"/>
        <v>0</v>
      </c>
      <c r="BI157" s="216">
        <f t="shared" si="25"/>
        <v>0</v>
      </c>
      <c r="BJ157" s="14" t="s">
        <v>91</v>
      </c>
      <c r="BK157" s="216">
        <f t="shared" si="26"/>
        <v>0</v>
      </c>
      <c r="BL157" s="14" t="s">
        <v>143</v>
      </c>
      <c r="BM157" s="215" t="s">
        <v>261</v>
      </c>
    </row>
    <row r="158" spans="1:65" s="2" customFormat="1" ht="16.5" customHeight="1">
      <c r="A158" s="31"/>
      <c r="B158" s="32"/>
      <c r="C158" s="217" t="s">
        <v>262</v>
      </c>
      <c r="D158" s="217" t="s">
        <v>133</v>
      </c>
      <c r="E158" s="218" t="s">
        <v>263</v>
      </c>
      <c r="F158" s="219" t="s">
        <v>264</v>
      </c>
      <c r="G158" s="220" t="s">
        <v>147</v>
      </c>
      <c r="H158" s="221">
        <v>6</v>
      </c>
      <c r="I158" s="222"/>
      <c r="J158" s="223"/>
      <c r="K158" s="224">
        <f t="shared" si="14"/>
        <v>0</v>
      </c>
      <c r="L158" s="223"/>
      <c r="M158" s="225"/>
      <c r="N158" s="226" t="s">
        <v>1</v>
      </c>
      <c r="O158" s="211" t="s">
        <v>41</v>
      </c>
      <c r="P158" s="212">
        <f t="shared" si="15"/>
        <v>0</v>
      </c>
      <c r="Q158" s="212">
        <f t="shared" si="16"/>
        <v>0</v>
      </c>
      <c r="R158" s="212">
        <f t="shared" si="17"/>
        <v>0</v>
      </c>
      <c r="S158" s="72"/>
      <c r="T158" s="213">
        <f t="shared" si="18"/>
        <v>0</v>
      </c>
      <c r="U158" s="213">
        <v>1.7700000000000001E-3</v>
      </c>
      <c r="V158" s="213">
        <f t="shared" si="19"/>
        <v>1.0620000000000001E-2</v>
      </c>
      <c r="W158" s="213">
        <v>0</v>
      </c>
      <c r="X158" s="214">
        <f t="shared" si="20"/>
        <v>0</v>
      </c>
      <c r="Y158" s="31"/>
      <c r="Z158" s="31"/>
      <c r="AA158" s="31"/>
      <c r="AB158" s="31"/>
      <c r="AC158" s="31"/>
      <c r="AD158" s="31"/>
      <c r="AE158" s="31"/>
      <c r="AR158" s="215" t="s">
        <v>176</v>
      </c>
      <c r="AT158" s="215" t="s">
        <v>133</v>
      </c>
      <c r="AU158" s="215" t="s">
        <v>91</v>
      </c>
      <c r="AY158" s="14" t="s">
        <v>136</v>
      </c>
      <c r="BE158" s="216">
        <f t="shared" si="21"/>
        <v>0</v>
      </c>
      <c r="BF158" s="216">
        <f t="shared" si="22"/>
        <v>0</v>
      </c>
      <c r="BG158" s="216">
        <f t="shared" si="23"/>
        <v>0</v>
      </c>
      <c r="BH158" s="216">
        <f t="shared" si="24"/>
        <v>0</v>
      </c>
      <c r="BI158" s="216">
        <f t="shared" si="25"/>
        <v>0</v>
      </c>
      <c r="BJ158" s="14" t="s">
        <v>91</v>
      </c>
      <c r="BK158" s="216">
        <f t="shared" si="26"/>
        <v>0</v>
      </c>
      <c r="BL158" s="14" t="s">
        <v>176</v>
      </c>
      <c r="BM158" s="215" t="s">
        <v>265</v>
      </c>
    </row>
    <row r="159" spans="1:65" s="2" customFormat="1" ht="24.25" customHeight="1">
      <c r="A159" s="31"/>
      <c r="B159" s="32"/>
      <c r="C159" s="202" t="s">
        <v>266</v>
      </c>
      <c r="D159" s="202" t="s">
        <v>139</v>
      </c>
      <c r="E159" s="203" t="s">
        <v>267</v>
      </c>
      <c r="F159" s="204" t="s">
        <v>268</v>
      </c>
      <c r="G159" s="205" t="s">
        <v>147</v>
      </c>
      <c r="H159" s="206">
        <v>6</v>
      </c>
      <c r="I159" s="207"/>
      <c r="J159" s="207"/>
      <c r="K159" s="208">
        <f t="shared" si="14"/>
        <v>0</v>
      </c>
      <c r="L159" s="209"/>
      <c r="M159" s="36"/>
      <c r="N159" s="210" t="s">
        <v>1</v>
      </c>
      <c r="O159" s="211" t="s">
        <v>41</v>
      </c>
      <c r="P159" s="212">
        <f t="shared" si="15"/>
        <v>0</v>
      </c>
      <c r="Q159" s="212">
        <f t="shared" si="16"/>
        <v>0</v>
      </c>
      <c r="R159" s="212">
        <f t="shared" si="17"/>
        <v>0</v>
      </c>
      <c r="S159" s="72"/>
      <c r="T159" s="213">
        <f t="shared" si="18"/>
        <v>0</v>
      </c>
      <c r="U159" s="213">
        <v>0</v>
      </c>
      <c r="V159" s="213">
        <f t="shared" si="19"/>
        <v>0</v>
      </c>
      <c r="W159" s="213">
        <v>0</v>
      </c>
      <c r="X159" s="214">
        <f t="shared" si="20"/>
        <v>0</v>
      </c>
      <c r="Y159" s="31"/>
      <c r="Z159" s="31"/>
      <c r="AA159" s="31"/>
      <c r="AB159" s="31"/>
      <c r="AC159" s="31"/>
      <c r="AD159" s="31"/>
      <c r="AE159" s="31"/>
      <c r="AR159" s="215" t="s">
        <v>143</v>
      </c>
      <c r="AT159" s="215" t="s">
        <v>139</v>
      </c>
      <c r="AU159" s="215" t="s">
        <v>91</v>
      </c>
      <c r="AY159" s="14" t="s">
        <v>136</v>
      </c>
      <c r="BE159" s="216">
        <f t="shared" si="21"/>
        <v>0</v>
      </c>
      <c r="BF159" s="216">
        <f t="shared" si="22"/>
        <v>0</v>
      </c>
      <c r="BG159" s="216">
        <f t="shared" si="23"/>
        <v>0</v>
      </c>
      <c r="BH159" s="216">
        <f t="shared" si="24"/>
        <v>0</v>
      </c>
      <c r="BI159" s="216">
        <f t="shared" si="25"/>
        <v>0</v>
      </c>
      <c r="BJ159" s="14" t="s">
        <v>91</v>
      </c>
      <c r="BK159" s="216">
        <f t="shared" si="26"/>
        <v>0</v>
      </c>
      <c r="BL159" s="14" t="s">
        <v>143</v>
      </c>
      <c r="BM159" s="215" t="s">
        <v>269</v>
      </c>
    </row>
    <row r="160" spans="1:65" s="2" customFormat="1" ht="24.25" customHeight="1">
      <c r="A160" s="31"/>
      <c r="B160" s="32"/>
      <c r="C160" s="217" t="s">
        <v>270</v>
      </c>
      <c r="D160" s="217" t="s">
        <v>133</v>
      </c>
      <c r="E160" s="218" t="s">
        <v>271</v>
      </c>
      <c r="F160" s="219" t="s">
        <v>272</v>
      </c>
      <c r="G160" s="220" t="s">
        <v>147</v>
      </c>
      <c r="H160" s="221">
        <v>6</v>
      </c>
      <c r="I160" s="222"/>
      <c r="J160" s="223"/>
      <c r="K160" s="224">
        <f t="shared" si="14"/>
        <v>0</v>
      </c>
      <c r="L160" s="223"/>
      <c r="M160" s="225"/>
      <c r="N160" s="226" t="s">
        <v>1</v>
      </c>
      <c r="O160" s="211" t="s">
        <v>41</v>
      </c>
      <c r="P160" s="212">
        <f t="shared" si="15"/>
        <v>0</v>
      </c>
      <c r="Q160" s="212">
        <f t="shared" si="16"/>
        <v>0</v>
      </c>
      <c r="R160" s="212">
        <f t="shared" si="17"/>
        <v>0</v>
      </c>
      <c r="S160" s="72"/>
      <c r="T160" s="213">
        <f t="shared" si="18"/>
        <v>0</v>
      </c>
      <c r="U160" s="213">
        <v>3.8000000000000002E-4</v>
      </c>
      <c r="V160" s="213">
        <f t="shared" si="19"/>
        <v>2.2799999999999999E-3</v>
      </c>
      <c r="W160" s="213">
        <v>0</v>
      </c>
      <c r="X160" s="214">
        <f t="shared" si="20"/>
        <v>0</v>
      </c>
      <c r="Y160" s="31"/>
      <c r="Z160" s="31"/>
      <c r="AA160" s="31"/>
      <c r="AB160" s="31"/>
      <c r="AC160" s="31"/>
      <c r="AD160" s="31"/>
      <c r="AE160" s="31"/>
      <c r="AR160" s="215" t="s">
        <v>176</v>
      </c>
      <c r="AT160" s="215" t="s">
        <v>133</v>
      </c>
      <c r="AU160" s="215" t="s">
        <v>91</v>
      </c>
      <c r="AY160" s="14" t="s">
        <v>136</v>
      </c>
      <c r="BE160" s="216">
        <f t="shared" si="21"/>
        <v>0</v>
      </c>
      <c r="BF160" s="216">
        <f t="shared" si="22"/>
        <v>0</v>
      </c>
      <c r="BG160" s="216">
        <f t="shared" si="23"/>
        <v>0</v>
      </c>
      <c r="BH160" s="216">
        <f t="shared" si="24"/>
        <v>0</v>
      </c>
      <c r="BI160" s="216">
        <f t="shared" si="25"/>
        <v>0</v>
      </c>
      <c r="BJ160" s="14" t="s">
        <v>91</v>
      </c>
      <c r="BK160" s="216">
        <f t="shared" si="26"/>
        <v>0</v>
      </c>
      <c r="BL160" s="14" t="s">
        <v>176</v>
      </c>
      <c r="BM160" s="215" t="s">
        <v>273</v>
      </c>
    </row>
    <row r="161" spans="1:65" s="2" customFormat="1" ht="16.5" customHeight="1">
      <c r="A161" s="31"/>
      <c r="B161" s="32"/>
      <c r="C161" s="202" t="s">
        <v>274</v>
      </c>
      <c r="D161" s="202" t="s">
        <v>139</v>
      </c>
      <c r="E161" s="203" t="s">
        <v>275</v>
      </c>
      <c r="F161" s="204" t="s">
        <v>276</v>
      </c>
      <c r="G161" s="205" t="s">
        <v>147</v>
      </c>
      <c r="H161" s="206">
        <v>6</v>
      </c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41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91</v>
      </c>
      <c r="BK161" s="216">
        <f t="shared" si="26"/>
        <v>0</v>
      </c>
      <c r="BL161" s="14" t="s">
        <v>143</v>
      </c>
      <c r="BM161" s="215" t="s">
        <v>277</v>
      </c>
    </row>
    <row r="162" spans="1:65" s="2" customFormat="1" ht="16.5" customHeight="1">
      <c r="A162" s="31"/>
      <c r="B162" s="32"/>
      <c r="C162" s="217" t="s">
        <v>278</v>
      </c>
      <c r="D162" s="217" t="s">
        <v>133</v>
      </c>
      <c r="E162" s="218" t="s">
        <v>279</v>
      </c>
      <c r="F162" s="219" t="s">
        <v>280</v>
      </c>
      <c r="G162" s="220" t="s">
        <v>147</v>
      </c>
      <c r="H162" s="221">
        <v>6</v>
      </c>
      <c r="I162" s="222"/>
      <c r="J162" s="223"/>
      <c r="K162" s="224">
        <f t="shared" si="14"/>
        <v>0</v>
      </c>
      <c r="L162" s="223"/>
      <c r="M162" s="225"/>
      <c r="N162" s="226" t="s">
        <v>1</v>
      </c>
      <c r="O162" s="211" t="s">
        <v>41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3.0000000000000001E-5</v>
      </c>
      <c r="V162" s="213">
        <f t="shared" si="19"/>
        <v>1.8000000000000001E-4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176</v>
      </c>
      <c r="AT162" s="215" t="s">
        <v>133</v>
      </c>
      <c r="AU162" s="215" t="s">
        <v>91</v>
      </c>
      <c r="AY162" s="14" t="s">
        <v>136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91</v>
      </c>
      <c r="BK162" s="216">
        <f t="shared" si="26"/>
        <v>0</v>
      </c>
      <c r="BL162" s="14" t="s">
        <v>176</v>
      </c>
      <c r="BM162" s="215" t="s">
        <v>281</v>
      </c>
    </row>
    <row r="163" spans="1:65" s="2" customFormat="1" ht="24.25" customHeight="1">
      <c r="A163" s="31"/>
      <c r="B163" s="32"/>
      <c r="C163" s="202" t="s">
        <v>282</v>
      </c>
      <c r="D163" s="202" t="s">
        <v>139</v>
      </c>
      <c r="E163" s="203" t="s">
        <v>283</v>
      </c>
      <c r="F163" s="204" t="s">
        <v>284</v>
      </c>
      <c r="G163" s="205" t="s">
        <v>147</v>
      </c>
      <c r="H163" s="206">
        <v>6</v>
      </c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41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143</v>
      </c>
      <c r="AT163" s="215" t="s">
        <v>139</v>
      </c>
      <c r="AU163" s="215" t="s">
        <v>91</v>
      </c>
      <c r="AY163" s="14" t="s">
        <v>136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91</v>
      </c>
      <c r="BK163" s="216">
        <f t="shared" si="26"/>
        <v>0</v>
      </c>
      <c r="BL163" s="14" t="s">
        <v>143</v>
      </c>
      <c r="BM163" s="215" t="s">
        <v>285</v>
      </c>
    </row>
    <row r="164" spans="1:65" s="2" customFormat="1" ht="16.5" customHeight="1">
      <c r="A164" s="31"/>
      <c r="B164" s="32"/>
      <c r="C164" s="217" t="s">
        <v>286</v>
      </c>
      <c r="D164" s="217" t="s">
        <v>133</v>
      </c>
      <c r="E164" s="218" t="s">
        <v>287</v>
      </c>
      <c r="F164" s="219" t="s">
        <v>288</v>
      </c>
      <c r="G164" s="220" t="s">
        <v>147</v>
      </c>
      <c r="H164" s="221">
        <v>6</v>
      </c>
      <c r="I164" s="222"/>
      <c r="J164" s="223"/>
      <c r="K164" s="224">
        <f t="shared" si="14"/>
        <v>0</v>
      </c>
      <c r="L164" s="223"/>
      <c r="M164" s="225"/>
      <c r="N164" s="226" t="s">
        <v>1</v>
      </c>
      <c r="O164" s="211" t="s">
        <v>41</v>
      </c>
      <c r="P164" s="212">
        <f t="shared" si="15"/>
        <v>0</v>
      </c>
      <c r="Q164" s="212">
        <f t="shared" si="16"/>
        <v>0</v>
      </c>
      <c r="R164" s="212">
        <f t="shared" si="17"/>
        <v>0</v>
      </c>
      <c r="S164" s="72"/>
      <c r="T164" s="213">
        <f t="shared" si="18"/>
        <v>0</v>
      </c>
      <c r="U164" s="213">
        <v>0</v>
      </c>
      <c r="V164" s="213">
        <f t="shared" si="19"/>
        <v>0</v>
      </c>
      <c r="W164" s="213">
        <v>0</v>
      </c>
      <c r="X164" s="214">
        <f t="shared" si="20"/>
        <v>0</v>
      </c>
      <c r="Y164" s="31"/>
      <c r="Z164" s="31"/>
      <c r="AA164" s="31"/>
      <c r="AB164" s="31"/>
      <c r="AC164" s="31"/>
      <c r="AD164" s="31"/>
      <c r="AE164" s="31"/>
      <c r="AR164" s="215" t="s">
        <v>232</v>
      </c>
      <c r="AT164" s="215" t="s">
        <v>133</v>
      </c>
      <c r="AU164" s="215" t="s">
        <v>91</v>
      </c>
      <c r="AY164" s="14" t="s">
        <v>136</v>
      </c>
      <c r="BE164" s="216">
        <f t="shared" si="21"/>
        <v>0</v>
      </c>
      <c r="BF164" s="216">
        <f t="shared" si="22"/>
        <v>0</v>
      </c>
      <c r="BG164" s="216">
        <f t="shared" si="23"/>
        <v>0</v>
      </c>
      <c r="BH164" s="216">
        <f t="shared" si="24"/>
        <v>0</v>
      </c>
      <c r="BI164" s="216">
        <f t="shared" si="25"/>
        <v>0</v>
      </c>
      <c r="BJ164" s="14" t="s">
        <v>91</v>
      </c>
      <c r="BK164" s="216">
        <f t="shared" si="26"/>
        <v>0</v>
      </c>
      <c r="BL164" s="14" t="s">
        <v>143</v>
      </c>
      <c r="BM164" s="215" t="s">
        <v>289</v>
      </c>
    </row>
    <row r="165" spans="1:65" s="2" customFormat="1" ht="16.5" customHeight="1">
      <c r="A165" s="31"/>
      <c r="B165" s="32"/>
      <c r="C165" s="202" t="s">
        <v>290</v>
      </c>
      <c r="D165" s="202" t="s">
        <v>139</v>
      </c>
      <c r="E165" s="203" t="s">
        <v>291</v>
      </c>
      <c r="F165" s="204" t="s">
        <v>292</v>
      </c>
      <c r="G165" s="205" t="s">
        <v>293</v>
      </c>
      <c r="H165" s="232"/>
      <c r="I165" s="207"/>
      <c r="J165" s="207"/>
      <c r="K165" s="208">
        <f t="shared" si="14"/>
        <v>0</v>
      </c>
      <c r="L165" s="209"/>
      <c r="M165" s="36"/>
      <c r="N165" s="210" t="s">
        <v>1</v>
      </c>
      <c r="O165" s="211" t="s">
        <v>41</v>
      </c>
      <c r="P165" s="212">
        <f t="shared" si="15"/>
        <v>0</v>
      </c>
      <c r="Q165" s="212">
        <f t="shared" si="16"/>
        <v>0</v>
      </c>
      <c r="R165" s="212">
        <f t="shared" si="17"/>
        <v>0</v>
      </c>
      <c r="S165" s="72"/>
      <c r="T165" s="213">
        <f t="shared" si="18"/>
        <v>0</v>
      </c>
      <c r="U165" s="213">
        <v>0</v>
      </c>
      <c r="V165" s="213">
        <f t="shared" si="19"/>
        <v>0</v>
      </c>
      <c r="W165" s="213">
        <v>0</v>
      </c>
      <c r="X165" s="214">
        <f t="shared" si="20"/>
        <v>0</v>
      </c>
      <c r="Y165" s="31"/>
      <c r="Z165" s="31"/>
      <c r="AA165" s="31"/>
      <c r="AB165" s="31"/>
      <c r="AC165" s="31"/>
      <c r="AD165" s="31"/>
      <c r="AE165" s="31"/>
      <c r="AR165" s="215" t="s">
        <v>143</v>
      </c>
      <c r="AT165" s="215" t="s">
        <v>139</v>
      </c>
      <c r="AU165" s="215" t="s">
        <v>91</v>
      </c>
      <c r="AY165" s="14" t="s">
        <v>136</v>
      </c>
      <c r="BE165" s="216">
        <f t="shared" si="21"/>
        <v>0</v>
      </c>
      <c r="BF165" s="216">
        <f t="shared" si="22"/>
        <v>0</v>
      </c>
      <c r="BG165" s="216">
        <f t="shared" si="23"/>
        <v>0</v>
      </c>
      <c r="BH165" s="216">
        <f t="shared" si="24"/>
        <v>0</v>
      </c>
      <c r="BI165" s="216">
        <f t="shared" si="25"/>
        <v>0</v>
      </c>
      <c r="BJ165" s="14" t="s">
        <v>91</v>
      </c>
      <c r="BK165" s="216">
        <f t="shared" si="26"/>
        <v>0</v>
      </c>
      <c r="BL165" s="14" t="s">
        <v>143</v>
      </c>
      <c r="BM165" s="215" t="s">
        <v>294</v>
      </c>
    </row>
    <row r="166" spans="1:65" s="2" customFormat="1" ht="16.5" customHeight="1">
      <c r="A166" s="31"/>
      <c r="B166" s="32"/>
      <c r="C166" s="202" t="s">
        <v>295</v>
      </c>
      <c r="D166" s="202" t="s">
        <v>139</v>
      </c>
      <c r="E166" s="203" t="s">
        <v>296</v>
      </c>
      <c r="F166" s="204" t="s">
        <v>297</v>
      </c>
      <c r="G166" s="205" t="s">
        <v>293</v>
      </c>
      <c r="H166" s="232"/>
      <c r="I166" s="207"/>
      <c r="J166" s="207"/>
      <c r="K166" s="208">
        <f t="shared" si="14"/>
        <v>0</v>
      </c>
      <c r="L166" s="209"/>
      <c r="M166" s="36"/>
      <c r="N166" s="210" t="s">
        <v>1</v>
      </c>
      <c r="O166" s="211" t="s">
        <v>41</v>
      </c>
      <c r="P166" s="212">
        <f t="shared" si="15"/>
        <v>0</v>
      </c>
      <c r="Q166" s="212">
        <f t="shared" si="16"/>
        <v>0</v>
      </c>
      <c r="R166" s="212">
        <f t="shared" si="17"/>
        <v>0</v>
      </c>
      <c r="S166" s="72"/>
      <c r="T166" s="213">
        <f t="shared" si="18"/>
        <v>0</v>
      </c>
      <c r="U166" s="213">
        <v>0</v>
      </c>
      <c r="V166" s="213">
        <f t="shared" si="19"/>
        <v>0</v>
      </c>
      <c r="W166" s="213">
        <v>0</v>
      </c>
      <c r="X166" s="214">
        <f t="shared" si="20"/>
        <v>0</v>
      </c>
      <c r="Y166" s="31"/>
      <c r="Z166" s="31"/>
      <c r="AA166" s="31"/>
      <c r="AB166" s="31"/>
      <c r="AC166" s="31"/>
      <c r="AD166" s="31"/>
      <c r="AE166" s="31"/>
      <c r="AR166" s="215" t="s">
        <v>143</v>
      </c>
      <c r="AT166" s="215" t="s">
        <v>139</v>
      </c>
      <c r="AU166" s="215" t="s">
        <v>91</v>
      </c>
      <c r="AY166" s="14" t="s">
        <v>136</v>
      </c>
      <c r="BE166" s="216">
        <f t="shared" si="21"/>
        <v>0</v>
      </c>
      <c r="BF166" s="216">
        <f t="shared" si="22"/>
        <v>0</v>
      </c>
      <c r="BG166" s="216">
        <f t="shared" si="23"/>
        <v>0</v>
      </c>
      <c r="BH166" s="216">
        <f t="shared" si="24"/>
        <v>0</v>
      </c>
      <c r="BI166" s="216">
        <f t="shared" si="25"/>
        <v>0</v>
      </c>
      <c r="BJ166" s="14" t="s">
        <v>91</v>
      </c>
      <c r="BK166" s="216">
        <f t="shared" si="26"/>
        <v>0</v>
      </c>
      <c r="BL166" s="14" t="s">
        <v>143</v>
      </c>
      <c r="BM166" s="215" t="s">
        <v>298</v>
      </c>
    </row>
    <row r="167" spans="1:65" s="2" customFormat="1" ht="16.5" customHeight="1">
      <c r="A167" s="31"/>
      <c r="B167" s="32"/>
      <c r="C167" s="202" t="s">
        <v>299</v>
      </c>
      <c r="D167" s="202" t="s">
        <v>139</v>
      </c>
      <c r="E167" s="203" t="s">
        <v>300</v>
      </c>
      <c r="F167" s="204" t="s">
        <v>301</v>
      </c>
      <c r="G167" s="205" t="s">
        <v>293</v>
      </c>
      <c r="H167" s="232"/>
      <c r="I167" s="207"/>
      <c r="J167" s="207"/>
      <c r="K167" s="208">
        <f t="shared" si="14"/>
        <v>0</v>
      </c>
      <c r="L167" s="209"/>
      <c r="M167" s="36"/>
      <c r="N167" s="210" t="s">
        <v>1</v>
      </c>
      <c r="O167" s="211" t="s">
        <v>41</v>
      </c>
      <c r="P167" s="212">
        <f t="shared" si="15"/>
        <v>0</v>
      </c>
      <c r="Q167" s="212">
        <f t="shared" si="16"/>
        <v>0</v>
      </c>
      <c r="R167" s="212">
        <f t="shared" si="17"/>
        <v>0</v>
      </c>
      <c r="S167" s="72"/>
      <c r="T167" s="213">
        <f t="shared" si="18"/>
        <v>0</v>
      </c>
      <c r="U167" s="213">
        <v>0</v>
      </c>
      <c r="V167" s="213">
        <f t="shared" si="19"/>
        <v>0</v>
      </c>
      <c r="W167" s="213">
        <v>0</v>
      </c>
      <c r="X167" s="214">
        <f t="shared" si="20"/>
        <v>0</v>
      </c>
      <c r="Y167" s="31"/>
      <c r="Z167" s="31"/>
      <c r="AA167" s="31"/>
      <c r="AB167" s="31"/>
      <c r="AC167" s="31"/>
      <c r="AD167" s="31"/>
      <c r="AE167" s="31"/>
      <c r="AR167" s="215" t="s">
        <v>143</v>
      </c>
      <c r="AT167" s="215" t="s">
        <v>139</v>
      </c>
      <c r="AU167" s="215" t="s">
        <v>91</v>
      </c>
      <c r="AY167" s="14" t="s">
        <v>136</v>
      </c>
      <c r="BE167" s="216">
        <f t="shared" si="21"/>
        <v>0</v>
      </c>
      <c r="BF167" s="216">
        <f t="shared" si="22"/>
        <v>0</v>
      </c>
      <c r="BG167" s="216">
        <f t="shared" si="23"/>
        <v>0</v>
      </c>
      <c r="BH167" s="216">
        <f t="shared" si="24"/>
        <v>0</v>
      </c>
      <c r="BI167" s="216">
        <f t="shared" si="25"/>
        <v>0</v>
      </c>
      <c r="BJ167" s="14" t="s">
        <v>91</v>
      </c>
      <c r="BK167" s="216">
        <f t="shared" si="26"/>
        <v>0</v>
      </c>
      <c r="BL167" s="14" t="s">
        <v>143</v>
      </c>
      <c r="BM167" s="215" t="s">
        <v>302</v>
      </c>
    </row>
    <row r="168" spans="1:65" s="2" customFormat="1" ht="16.5" customHeight="1">
      <c r="A168" s="31"/>
      <c r="B168" s="32"/>
      <c r="C168" s="202" t="s">
        <v>303</v>
      </c>
      <c r="D168" s="202" t="s">
        <v>139</v>
      </c>
      <c r="E168" s="203" t="s">
        <v>304</v>
      </c>
      <c r="F168" s="204" t="s">
        <v>305</v>
      </c>
      <c r="G168" s="205" t="s">
        <v>293</v>
      </c>
      <c r="H168" s="232"/>
      <c r="I168" s="207"/>
      <c r="J168" s="207"/>
      <c r="K168" s="208">
        <f t="shared" si="14"/>
        <v>0</v>
      </c>
      <c r="L168" s="209"/>
      <c r="M168" s="36"/>
      <c r="N168" s="210" t="s">
        <v>1</v>
      </c>
      <c r="O168" s="211" t="s">
        <v>41</v>
      </c>
      <c r="P168" s="212">
        <f t="shared" si="15"/>
        <v>0</v>
      </c>
      <c r="Q168" s="212">
        <f t="shared" si="16"/>
        <v>0</v>
      </c>
      <c r="R168" s="212">
        <f t="shared" si="17"/>
        <v>0</v>
      </c>
      <c r="S168" s="72"/>
      <c r="T168" s="213">
        <f t="shared" si="18"/>
        <v>0</v>
      </c>
      <c r="U168" s="213">
        <v>0</v>
      </c>
      <c r="V168" s="213">
        <f t="shared" si="19"/>
        <v>0</v>
      </c>
      <c r="W168" s="213">
        <v>0</v>
      </c>
      <c r="X168" s="214">
        <f t="shared" si="20"/>
        <v>0</v>
      </c>
      <c r="Y168" s="31"/>
      <c r="Z168" s="31"/>
      <c r="AA168" s="31"/>
      <c r="AB168" s="31"/>
      <c r="AC168" s="31"/>
      <c r="AD168" s="31"/>
      <c r="AE168" s="31"/>
      <c r="AR168" s="215" t="s">
        <v>176</v>
      </c>
      <c r="AT168" s="215" t="s">
        <v>139</v>
      </c>
      <c r="AU168" s="215" t="s">
        <v>91</v>
      </c>
      <c r="AY168" s="14" t="s">
        <v>136</v>
      </c>
      <c r="BE168" s="216">
        <f t="shared" si="21"/>
        <v>0</v>
      </c>
      <c r="BF168" s="216">
        <f t="shared" si="22"/>
        <v>0</v>
      </c>
      <c r="BG168" s="216">
        <f t="shared" si="23"/>
        <v>0</v>
      </c>
      <c r="BH168" s="216">
        <f t="shared" si="24"/>
        <v>0</v>
      </c>
      <c r="BI168" s="216">
        <f t="shared" si="25"/>
        <v>0</v>
      </c>
      <c r="BJ168" s="14" t="s">
        <v>91</v>
      </c>
      <c r="BK168" s="216">
        <f t="shared" si="26"/>
        <v>0</v>
      </c>
      <c r="BL168" s="14" t="s">
        <v>176</v>
      </c>
      <c r="BM168" s="215" t="s">
        <v>306</v>
      </c>
    </row>
    <row r="169" spans="1:65" s="2" customFormat="1" ht="16.5" customHeight="1">
      <c r="A169" s="31"/>
      <c r="B169" s="32"/>
      <c r="C169" s="202" t="s">
        <v>307</v>
      </c>
      <c r="D169" s="202" t="s">
        <v>139</v>
      </c>
      <c r="E169" s="203" t="s">
        <v>308</v>
      </c>
      <c r="F169" s="204" t="s">
        <v>309</v>
      </c>
      <c r="G169" s="205" t="s">
        <v>293</v>
      </c>
      <c r="H169" s="232"/>
      <c r="I169" s="207"/>
      <c r="J169" s="207"/>
      <c r="K169" s="208">
        <f t="shared" si="14"/>
        <v>0</v>
      </c>
      <c r="L169" s="209"/>
      <c r="M169" s="36"/>
      <c r="N169" s="210" t="s">
        <v>1</v>
      </c>
      <c r="O169" s="211" t="s">
        <v>41</v>
      </c>
      <c r="P169" s="212">
        <f t="shared" si="15"/>
        <v>0</v>
      </c>
      <c r="Q169" s="212">
        <f t="shared" si="16"/>
        <v>0</v>
      </c>
      <c r="R169" s="212">
        <f t="shared" si="17"/>
        <v>0</v>
      </c>
      <c r="S169" s="72"/>
      <c r="T169" s="213">
        <f t="shared" si="18"/>
        <v>0</v>
      </c>
      <c r="U169" s="213">
        <v>0</v>
      </c>
      <c r="V169" s="213">
        <f t="shared" si="19"/>
        <v>0</v>
      </c>
      <c r="W169" s="213">
        <v>0</v>
      </c>
      <c r="X169" s="214">
        <f t="shared" si="20"/>
        <v>0</v>
      </c>
      <c r="Y169" s="31"/>
      <c r="Z169" s="31"/>
      <c r="AA169" s="31"/>
      <c r="AB169" s="31"/>
      <c r="AC169" s="31"/>
      <c r="AD169" s="31"/>
      <c r="AE169" s="31"/>
      <c r="AR169" s="215" t="s">
        <v>143</v>
      </c>
      <c r="AT169" s="215" t="s">
        <v>139</v>
      </c>
      <c r="AU169" s="215" t="s">
        <v>91</v>
      </c>
      <c r="AY169" s="14" t="s">
        <v>136</v>
      </c>
      <c r="BE169" s="216">
        <f t="shared" si="21"/>
        <v>0</v>
      </c>
      <c r="BF169" s="216">
        <f t="shared" si="22"/>
        <v>0</v>
      </c>
      <c r="BG169" s="216">
        <f t="shared" si="23"/>
        <v>0</v>
      </c>
      <c r="BH169" s="216">
        <f t="shared" si="24"/>
        <v>0</v>
      </c>
      <c r="BI169" s="216">
        <f t="shared" si="25"/>
        <v>0</v>
      </c>
      <c r="BJ169" s="14" t="s">
        <v>91</v>
      </c>
      <c r="BK169" s="216">
        <f t="shared" si="26"/>
        <v>0</v>
      </c>
      <c r="BL169" s="14" t="s">
        <v>143</v>
      </c>
      <c r="BM169" s="215" t="s">
        <v>310</v>
      </c>
    </row>
    <row r="170" spans="1:65" s="12" customFormat="1" ht="22.75" customHeight="1">
      <c r="B170" s="185"/>
      <c r="C170" s="186"/>
      <c r="D170" s="187" t="s">
        <v>76</v>
      </c>
      <c r="E170" s="200" t="s">
        <v>311</v>
      </c>
      <c r="F170" s="200" t="s">
        <v>312</v>
      </c>
      <c r="G170" s="186"/>
      <c r="H170" s="186"/>
      <c r="I170" s="189"/>
      <c r="J170" s="189"/>
      <c r="K170" s="201">
        <f>BK170</f>
        <v>0</v>
      </c>
      <c r="L170" s="186"/>
      <c r="M170" s="191"/>
      <c r="N170" s="192"/>
      <c r="O170" s="193"/>
      <c r="P170" s="193"/>
      <c r="Q170" s="194">
        <f>Q171</f>
        <v>0</v>
      </c>
      <c r="R170" s="194">
        <f>R171</f>
        <v>0</v>
      </c>
      <c r="S170" s="193"/>
      <c r="T170" s="195">
        <f>T171</f>
        <v>0</v>
      </c>
      <c r="U170" s="193"/>
      <c r="V170" s="195">
        <f>V171</f>
        <v>0</v>
      </c>
      <c r="W170" s="193"/>
      <c r="X170" s="196">
        <f>X171</f>
        <v>0</v>
      </c>
      <c r="AR170" s="197" t="s">
        <v>135</v>
      </c>
      <c r="AT170" s="198" t="s">
        <v>76</v>
      </c>
      <c r="AU170" s="198" t="s">
        <v>85</v>
      </c>
      <c r="AY170" s="197" t="s">
        <v>136</v>
      </c>
      <c r="BK170" s="199">
        <f>BK171</f>
        <v>0</v>
      </c>
    </row>
    <row r="171" spans="1:65" s="2" customFormat="1" ht="24.25" customHeight="1">
      <c r="A171" s="31"/>
      <c r="B171" s="32"/>
      <c r="C171" s="202" t="s">
        <v>313</v>
      </c>
      <c r="D171" s="202" t="s">
        <v>139</v>
      </c>
      <c r="E171" s="203" t="s">
        <v>314</v>
      </c>
      <c r="F171" s="204" t="s">
        <v>315</v>
      </c>
      <c r="G171" s="205" t="s">
        <v>316</v>
      </c>
      <c r="H171" s="206">
        <v>1</v>
      </c>
      <c r="I171" s="207"/>
      <c r="J171" s="207"/>
      <c r="K171" s="208">
        <f>ROUND(P171*H171,2)</f>
        <v>0</v>
      </c>
      <c r="L171" s="209"/>
      <c r="M171" s="36"/>
      <c r="N171" s="210" t="s">
        <v>1</v>
      </c>
      <c r="O171" s="211" t="s">
        <v>41</v>
      </c>
      <c r="P171" s="212">
        <f>I171+J171</f>
        <v>0</v>
      </c>
      <c r="Q171" s="212">
        <f>ROUND(I171*H171,2)</f>
        <v>0</v>
      </c>
      <c r="R171" s="212">
        <f>ROUND(J171*H171,2)</f>
        <v>0</v>
      </c>
      <c r="S171" s="72"/>
      <c r="T171" s="213">
        <f>S171*H171</f>
        <v>0</v>
      </c>
      <c r="U171" s="213">
        <v>0</v>
      </c>
      <c r="V171" s="213">
        <f>U171*H171</f>
        <v>0</v>
      </c>
      <c r="W171" s="213">
        <v>0</v>
      </c>
      <c r="X171" s="214">
        <f>W171*H171</f>
        <v>0</v>
      </c>
      <c r="Y171" s="31"/>
      <c r="Z171" s="31"/>
      <c r="AA171" s="31"/>
      <c r="AB171" s="31"/>
      <c r="AC171" s="31"/>
      <c r="AD171" s="31"/>
      <c r="AE171" s="31"/>
      <c r="AR171" s="215" t="s">
        <v>143</v>
      </c>
      <c r="AT171" s="215" t="s">
        <v>139</v>
      </c>
      <c r="AU171" s="215" t="s">
        <v>91</v>
      </c>
      <c r="AY171" s="14" t="s">
        <v>136</v>
      </c>
      <c r="BE171" s="216">
        <f>IF(O171="základná",K171,0)</f>
        <v>0</v>
      </c>
      <c r="BF171" s="216">
        <f>IF(O171="znížená",K171,0)</f>
        <v>0</v>
      </c>
      <c r="BG171" s="216">
        <f>IF(O171="zákl. prenesená",K171,0)</f>
        <v>0</v>
      </c>
      <c r="BH171" s="216">
        <f>IF(O171="zníž. prenesená",K171,0)</f>
        <v>0</v>
      </c>
      <c r="BI171" s="216">
        <f>IF(O171="nulová",K171,0)</f>
        <v>0</v>
      </c>
      <c r="BJ171" s="14" t="s">
        <v>91</v>
      </c>
      <c r="BK171" s="216">
        <f>ROUND(P171*H171,2)</f>
        <v>0</v>
      </c>
      <c r="BL171" s="14" t="s">
        <v>143</v>
      </c>
      <c r="BM171" s="215" t="s">
        <v>317</v>
      </c>
    </row>
    <row r="172" spans="1:65" s="12" customFormat="1" ht="26" customHeight="1">
      <c r="B172" s="185"/>
      <c r="C172" s="186"/>
      <c r="D172" s="187" t="s">
        <v>76</v>
      </c>
      <c r="E172" s="188" t="s">
        <v>318</v>
      </c>
      <c r="F172" s="188" t="s">
        <v>319</v>
      </c>
      <c r="G172" s="186"/>
      <c r="H172" s="186"/>
      <c r="I172" s="189"/>
      <c r="J172" s="189"/>
      <c r="K172" s="190">
        <f>BK172</f>
        <v>0</v>
      </c>
      <c r="L172" s="186"/>
      <c r="M172" s="191"/>
      <c r="N172" s="192"/>
      <c r="O172" s="193"/>
      <c r="P172" s="193"/>
      <c r="Q172" s="194">
        <f>SUM(Q173:Q174)</f>
        <v>0</v>
      </c>
      <c r="R172" s="194">
        <f>SUM(R173:R174)</f>
        <v>0</v>
      </c>
      <c r="S172" s="193"/>
      <c r="T172" s="195">
        <f>SUM(T173:T174)</f>
        <v>0</v>
      </c>
      <c r="U172" s="193"/>
      <c r="V172" s="195">
        <f>SUM(V173:V174)</f>
        <v>0</v>
      </c>
      <c r="W172" s="193"/>
      <c r="X172" s="196">
        <f>SUM(X173:X174)</f>
        <v>0</v>
      </c>
      <c r="AR172" s="197" t="s">
        <v>156</v>
      </c>
      <c r="AT172" s="198" t="s">
        <v>76</v>
      </c>
      <c r="AU172" s="198" t="s">
        <v>77</v>
      </c>
      <c r="AY172" s="197" t="s">
        <v>136</v>
      </c>
      <c r="BK172" s="199">
        <f>SUM(BK173:BK174)</f>
        <v>0</v>
      </c>
    </row>
    <row r="173" spans="1:65" s="2" customFormat="1" ht="33" customHeight="1">
      <c r="A173" s="31"/>
      <c r="B173" s="32"/>
      <c r="C173" s="202" t="s">
        <v>320</v>
      </c>
      <c r="D173" s="202" t="s">
        <v>139</v>
      </c>
      <c r="E173" s="203" t="s">
        <v>321</v>
      </c>
      <c r="F173" s="204" t="s">
        <v>322</v>
      </c>
      <c r="G173" s="205" t="s">
        <v>323</v>
      </c>
      <c r="H173" s="206">
        <v>1</v>
      </c>
      <c r="I173" s="207"/>
      <c r="J173" s="207"/>
      <c r="K173" s="208">
        <f>ROUND(P173*H173,2)</f>
        <v>0</v>
      </c>
      <c r="L173" s="209"/>
      <c r="M173" s="36"/>
      <c r="N173" s="210" t="s">
        <v>1</v>
      </c>
      <c r="O173" s="211" t="s">
        <v>41</v>
      </c>
      <c r="P173" s="212">
        <f>I173+J173</f>
        <v>0</v>
      </c>
      <c r="Q173" s="212">
        <f>ROUND(I173*H173,2)</f>
        <v>0</v>
      </c>
      <c r="R173" s="212">
        <f>ROUND(J173*H173,2)</f>
        <v>0</v>
      </c>
      <c r="S173" s="72"/>
      <c r="T173" s="213">
        <f>S173*H173</f>
        <v>0</v>
      </c>
      <c r="U173" s="213">
        <v>0</v>
      </c>
      <c r="V173" s="213">
        <f>U173*H173</f>
        <v>0</v>
      </c>
      <c r="W173" s="213">
        <v>0</v>
      </c>
      <c r="X173" s="214">
        <f>W173*H173</f>
        <v>0</v>
      </c>
      <c r="Y173" s="31"/>
      <c r="Z173" s="31"/>
      <c r="AA173" s="31"/>
      <c r="AB173" s="31"/>
      <c r="AC173" s="31"/>
      <c r="AD173" s="31"/>
      <c r="AE173" s="31"/>
      <c r="AR173" s="215" t="s">
        <v>324</v>
      </c>
      <c r="AT173" s="215" t="s">
        <v>139</v>
      </c>
      <c r="AU173" s="215" t="s">
        <v>85</v>
      </c>
      <c r="AY173" s="14" t="s">
        <v>136</v>
      </c>
      <c r="BE173" s="216">
        <f>IF(O173="základná",K173,0)</f>
        <v>0</v>
      </c>
      <c r="BF173" s="216">
        <f>IF(O173="znížená",K173,0)</f>
        <v>0</v>
      </c>
      <c r="BG173" s="216">
        <f>IF(O173="zákl. prenesená",K173,0)</f>
        <v>0</v>
      </c>
      <c r="BH173" s="216">
        <f>IF(O173="zníž. prenesená",K173,0)</f>
        <v>0</v>
      </c>
      <c r="BI173" s="216">
        <f>IF(O173="nulová",K173,0)</f>
        <v>0</v>
      </c>
      <c r="BJ173" s="14" t="s">
        <v>91</v>
      </c>
      <c r="BK173" s="216">
        <f>ROUND(P173*H173,2)</f>
        <v>0</v>
      </c>
      <c r="BL173" s="14" t="s">
        <v>324</v>
      </c>
      <c r="BM173" s="215" t="s">
        <v>325</v>
      </c>
    </row>
    <row r="174" spans="1:65" s="2" customFormat="1" ht="24">
      <c r="A174" s="31"/>
      <c r="B174" s="32"/>
      <c r="C174" s="33"/>
      <c r="D174" s="227" t="s">
        <v>182</v>
      </c>
      <c r="E174" s="33"/>
      <c r="F174" s="228" t="s">
        <v>326</v>
      </c>
      <c r="G174" s="33"/>
      <c r="H174" s="33"/>
      <c r="I174" s="229"/>
      <c r="J174" s="229"/>
      <c r="K174" s="33"/>
      <c r="L174" s="33"/>
      <c r="M174" s="36"/>
      <c r="N174" s="233"/>
      <c r="O174" s="234"/>
      <c r="P174" s="235"/>
      <c r="Q174" s="235"/>
      <c r="R174" s="235"/>
      <c r="S174" s="235"/>
      <c r="T174" s="235"/>
      <c r="U174" s="235"/>
      <c r="V174" s="235"/>
      <c r="W174" s="235"/>
      <c r="X174" s="236"/>
      <c r="Y174" s="31"/>
      <c r="Z174" s="31"/>
      <c r="AA174" s="31"/>
      <c r="AB174" s="31"/>
      <c r="AC174" s="31"/>
      <c r="AD174" s="31"/>
      <c r="AE174" s="31"/>
      <c r="AT174" s="14" t="s">
        <v>182</v>
      </c>
      <c r="AU174" s="14" t="s">
        <v>85</v>
      </c>
    </row>
    <row r="175" spans="1:65" s="2" customFormat="1" ht="7" customHeight="1">
      <c r="A175" s="31"/>
      <c r="B175" s="55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36"/>
      <c r="N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</row>
  </sheetData>
  <sheetProtection algorithmName="SHA-512" hashValue="kU4IvUdUNDJfLCjvJYG8S6URcgxTZfFp3kcDBtyLnYQHHWmA4urljACDuTNwhpsB0BdEqXbi+yFODRLKw07elQ==" saltValue="5I/Xkt8+sEer03i4mg/Ycu7jfMDXPq07tnLn2x4ofuN7zzkdH2Kaf6V9TvAIJKmho0T5/DpvmhRJZyeOsu4j1A==" spinCount="100000" sheet="1" objects="1" scenarios="1" formatColumns="0" formatRows="0" autoFilter="0"/>
  <autoFilter ref="C119:L174" xr:uid="{00000000-0009-0000-0000-000001000000}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7"/>
  <sheetViews>
    <sheetView showGridLines="0" tabSelected="1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89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ROUND(K121,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ROUND((SUM(BE121:BE166)),  2)</f>
        <v>0</v>
      </c>
      <c r="G35" s="136"/>
      <c r="H35" s="136"/>
      <c r="I35" s="137">
        <v>0.2</v>
      </c>
      <c r="J35" s="136"/>
      <c r="K35" s="135">
        <f>ROUND(((SUM(BE121:BE166))*I35),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ROUND((SUM(BF121:BF166)),  2)</f>
        <v>0</v>
      </c>
      <c r="G36" s="136"/>
      <c r="H36" s="136"/>
      <c r="I36" s="137">
        <v>0.2</v>
      </c>
      <c r="J36" s="136"/>
      <c r="K36" s="135">
        <f>ROUND(((SUM(BF121:BF166))*I36),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ROUND((SUM(BG121:BG166)),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ROUND((SUM(BH121:BH166)),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ROUND((SUM(BI121:BI166)),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FTV - Fotovoltický zdroj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Q121</f>
        <v>0</v>
      </c>
      <c r="J96" s="85">
        <f t="shared" si="0"/>
        <v>0</v>
      </c>
      <c r="K96" s="85">
        <f>K121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328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K122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329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K123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>Q128</f>
        <v>0</v>
      </c>
      <c r="J99" s="165">
        <f>R128</f>
        <v>0</v>
      </c>
      <c r="K99" s="165">
        <f>K128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>Q129</f>
        <v>0</v>
      </c>
      <c r="J100" s="170">
        <f>R129</f>
        <v>0</v>
      </c>
      <c r="K100" s="170">
        <f>K129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115</v>
      </c>
      <c r="E101" s="169"/>
      <c r="F101" s="169"/>
      <c r="G101" s="169"/>
      <c r="H101" s="169"/>
      <c r="I101" s="170">
        <f>Q165</f>
        <v>0</v>
      </c>
      <c r="J101" s="170">
        <f>R165</f>
        <v>0</v>
      </c>
      <c r="K101" s="170">
        <f>K165</f>
        <v>0</v>
      </c>
      <c r="L101" s="108"/>
      <c r="M101" s="171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1" hidden="1"/>
    <row r="105" spans="1:31" ht="11" hidden="1"/>
    <row r="106" spans="1:31" ht="11" hidden="1"/>
    <row r="107" spans="1:31" s="2" customFormat="1" ht="7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97" t="str">
        <f>E7</f>
        <v>Budova Technických služieb v meste Kremnica</v>
      </c>
      <c r="F111" s="298"/>
      <c r="G111" s="298"/>
      <c r="H111" s="298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2" t="str">
        <f>E9</f>
        <v>FTV - Fotovoltický zdroj</v>
      </c>
      <c r="F113" s="299"/>
      <c r="G113" s="299"/>
      <c r="H113" s="299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k. ú. Kremnica, parc. číslo: C-KN 168/1</v>
      </c>
      <c r="G115" s="33"/>
      <c r="H115" s="33"/>
      <c r="I115" s="26" t="s">
        <v>22</v>
      </c>
      <c r="J115" s="67">
        <f>IF(J12="","",J12)</f>
        <v>0</v>
      </c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23</v>
      </c>
      <c r="D117" s="33"/>
      <c r="E117" s="33"/>
      <c r="F117" s="24" t="str">
        <f>E15</f>
        <v>Mesto Kremnica, Štefánikovo námestie 1/1, 96701, K</v>
      </c>
      <c r="G117" s="33"/>
      <c r="H117" s="33"/>
      <c r="I117" s="26" t="s">
        <v>29</v>
      </c>
      <c r="J117" s="29" t="str">
        <f>E21</f>
        <v>Ing. Ľubomír Gecík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31</v>
      </c>
      <c r="J118" s="29" t="str">
        <f>E24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2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118</v>
      </c>
      <c r="D120" s="175" t="s">
        <v>60</v>
      </c>
      <c r="E120" s="175" t="s">
        <v>56</v>
      </c>
      <c r="F120" s="175" t="s">
        <v>57</v>
      </c>
      <c r="G120" s="175" t="s">
        <v>119</v>
      </c>
      <c r="H120" s="175" t="s">
        <v>120</v>
      </c>
      <c r="I120" s="175" t="s">
        <v>121</v>
      </c>
      <c r="J120" s="175" t="s">
        <v>122</v>
      </c>
      <c r="K120" s="176" t="s">
        <v>110</v>
      </c>
      <c r="L120" s="177" t="s">
        <v>123</v>
      </c>
      <c r="M120" s="178"/>
      <c r="N120" s="76" t="s">
        <v>1</v>
      </c>
      <c r="O120" s="77" t="s">
        <v>39</v>
      </c>
      <c r="P120" s="77" t="s">
        <v>124</v>
      </c>
      <c r="Q120" s="77" t="s">
        <v>125</v>
      </c>
      <c r="R120" s="77" t="s">
        <v>126</v>
      </c>
      <c r="S120" s="77" t="s">
        <v>127</v>
      </c>
      <c r="T120" s="77" t="s">
        <v>128</v>
      </c>
      <c r="U120" s="77" t="s">
        <v>129</v>
      </c>
      <c r="V120" s="77" t="s">
        <v>130</v>
      </c>
      <c r="W120" s="77" t="s">
        <v>131</v>
      </c>
      <c r="X120" s="78" t="s">
        <v>132</v>
      </c>
      <c r="Y120" s="172"/>
      <c r="Z120" s="172"/>
      <c r="AA120" s="172"/>
      <c r="AB120" s="172"/>
      <c r="AC120" s="172"/>
      <c r="AD120" s="172"/>
      <c r="AE120" s="172"/>
    </row>
    <row r="121" spans="1:65" s="2" customFormat="1" ht="22.75" customHeight="1">
      <c r="A121" s="31"/>
      <c r="B121" s="32"/>
      <c r="C121" s="83" t="s">
        <v>111</v>
      </c>
      <c r="D121" s="33"/>
      <c r="E121" s="33"/>
      <c r="F121" s="33"/>
      <c r="G121" s="33"/>
      <c r="H121" s="33"/>
      <c r="I121" s="33"/>
      <c r="J121" s="33"/>
      <c r="K121" s="179">
        <f>BK121</f>
        <v>0</v>
      </c>
      <c r="L121" s="33"/>
      <c r="M121" s="36"/>
      <c r="N121" s="79"/>
      <c r="O121" s="180"/>
      <c r="P121" s="80"/>
      <c r="Q121" s="181">
        <f>Q122+Q128</f>
        <v>0</v>
      </c>
      <c r="R121" s="181">
        <f>R122+R128</f>
        <v>0</v>
      </c>
      <c r="S121" s="80"/>
      <c r="T121" s="182">
        <f>T122+T128</f>
        <v>0</v>
      </c>
      <c r="U121" s="80"/>
      <c r="V121" s="182">
        <f>V122+V128</f>
        <v>3.1289999999999998E-2</v>
      </c>
      <c r="W121" s="80"/>
      <c r="X121" s="183">
        <f>X122+X128</f>
        <v>2.0500000000000001E-2</v>
      </c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112</v>
      </c>
      <c r="BK121" s="184">
        <f>BK122+BK128</f>
        <v>0</v>
      </c>
    </row>
    <row r="122" spans="1:65" s="12" customFormat="1" ht="26" customHeight="1">
      <c r="B122" s="185"/>
      <c r="C122" s="186"/>
      <c r="D122" s="187" t="s">
        <v>76</v>
      </c>
      <c r="E122" s="188" t="s">
        <v>330</v>
      </c>
      <c r="F122" s="188" t="s">
        <v>331</v>
      </c>
      <c r="G122" s="186"/>
      <c r="H122" s="186"/>
      <c r="I122" s="189"/>
      <c r="J122" s="189"/>
      <c r="K122" s="190">
        <f>BK122</f>
        <v>0</v>
      </c>
      <c r="L122" s="186"/>
      <c r="M122" s="191"/>
      <c r="N122" s="192"/>
      <c r="O122" s="193"/>
      <c r="P122" s="193"/>
      <c r="Q122" s="194">
        <f>Q123</f>
        <v>0</v>
      </c>
      <c r="R122" s="194">
        <f>R123</f>
        <v>0</v>
      </c>
      <c r="S122" s="193"/>
      <c r="T122" s="195">
        <f>T123</f>
        <v>0</v>
      </c>
      <c r="U122" s="193"/>
      <c r="V122" s="195">
        <f>V123</f>
        <v>5.0000000000000001E-4</v>
      </c>
      <c r="W122" s="193"/>
      <c r="X122" s="196">
        <f>X123</f>
        <v>2.0500000000000001E-2</v>
      </c>
      <c r="AR122" s="197" t="s">
        <v>85</v>
      </c>
      <c r="AT122" s="198" t="s">
        <v>76</v>
      </c>
      <c r="AU122" s="198" t="s">
        <v>77</v>
      </c>
      <c r="AY122" s="197" t="s">
        <v>136</v>
      </c>
      <c r="BK122" s="199">
        <f>BK123</f>
        <v>0</v>
      </c>
    </row>
    <row r="123" spans="1:65" s="12" customFormat="1" ht="22.75" customHeight="1">
      <c r="B123" s="185"/>
      <c r="C123" s="186"/>
      <c r="D123" s="187" t="s">
        <v>76</v>
      </c>
      <c r="E123" s="200" t="s">
        <v>172</v>
      </c>
      <c r="F123" s="200" t="s">
        <v>332</v>
      </c>
      <c r="G123" s="186"/>
      <c r="H123" s="186"/>
      <c r="I123" s="189"/>
      <c r="J123" s="189"/>
      <c r="K123" s="201">
        <f>BK123</f>
        <v>0</v>
      </c>
      <c r="L123" s="186"/>
      <c r="M123" s="191"/>
      <c r="N123" s="192"/>
      <c r="O123" s="193"/>
      <c r="P123" s="193"/>
      <c r="Q123" s="194">
        <f>SUM(Q124:Q127)</f>
        <v>0</v>
      </c>
      <c r="R123" s="194">
        <f>SUM(R124:R127)</f>
        <v>0</v>
      </c>
      <c r="S123" s="193"/>
      <c r="T123" s="195">
        <f>SUM(T124:T127)</f>
        <v>0</v>
      </c>
      <c r="U123" s="193"/>
      <c r="V123" s="195">
        <f>SUM(V124:V127)</f>
        <v>5.0000000000000001E-4</v>
      </c>
      <c r="W123" s="193"/>
      <c r="X123" s="196">
        <f>SUM(X124:X127)</f>
        <v>2.0500000000000001E-2</v>
      </c>
      <c r="AR123" s="197" t="s">
        <v>85</v>
      </c>
      <c r="AT123" s="198" t="s">
        <v>76</v>
      </c>
      <c r="AU123" s="198" t="s">
        <v>85</v>
      </c>
      <c r="AY123" s="197" t="s">
        <v>136</v>
      </c>
      <c r="BK123" s="199">
        <f>SUM(BK124:BK127)</f>
        <v>0</v>
      </c>
    </row>
    <row r="124" spans="1:65" s="2" customFormat="1" ht="24.25" customHeight="1">
      <c r="A124" s="31"/>
      <c r="B124" s="32"/>
      <c r="C124" s="202" t="s">
        <v>85</v>
      </c>
      <c r="D124" s="202" t="s">
        <v>139</v>
      </c>
      <c r="E124" s="203" t="s">
        <v>333</v>
      </c>
      <c r="F124" s="204" t="s">
        <v>334</v>
      </c>
      <c r="G124" s="205" t="s">
        <v>147</v>
      </c>
      <c r="H124" s="206">
        <v>10</v>
      </c>
      <c r="I124" s="207"/>
      <c r="J124" s="207"/>
      <c r="K124" s="208">
        <f>ROUND(P124*H124,2)</f>
        <v>0</v>
      </c>
      <c r="L124" s="209"/>
      <c r="M124" s="36"/>
      <c r="N124" s="210" t="s">
        <v>1</v>
      </c>
      <c r="O124" s="211" t="s">
        <v>41</v>
      </c>
      <c r="P124" s="212">
        <f>I124+J124</f>
        <v>0</v>
      </c>
      <c r="Q124" s="212">
        <f>ROUND(I124*H124,2)</f>
        <v>0</v>
      </c>
      <c r="R124" s="212">
        <f>ROUND(J124*H124,2)</f>
        <v>0</v>
      </c>
      <c r="S124" s="72"/>
      <c r="T124" s="213">
        <f>S124*H124</f>
        <v>0</v>
      </c>
      <c r="U124" s="213">
        <v>0</v>
      </c>
      <c r="V124" s="213">
        <f>U124*H124</f>
        <v>0</v>
      </c>
      <c r="W124" s="213">
        <v>1E-3</v>
      </c>
      <c r="X124" s="214">
        <f>W124*H124</f>
        <v>0.01</v>
      </c>
      <c r="Y124" s="31"/>
      <c r="Z124" s="31"/>
      <c r="AA124" s="31"/>
      <c r="AB124" s="31"/>
      <c r="AC124" s="31"/>
      <c r="AD124" s="31"/>
      <c r="AE124" s="31"/>
      <c r="AR124" s="215" t="s">
        <v>152</v>
      </c>
      <c r="AT124" s="215" t="s">
        <v>139</v>
      </c>
      <c r="AU124" s="215" t="s">
        <v>91</v>
      </c>
      <c r="AY124" s="14" t="s">
        <v>136</v>
      </c>
      <c r="BE124" s="216">
        <f>IF(O124="základná",K124,0)</f>
        <v>0</v>
      </c>
      <c r="BF124" s="216">
        <f>IF(O124="znížená",K124,0)</f>
        <v>0</v>
      </c>
      <c r="BG124" s="216">
        <f>IF(O124="zákl. prenesená",K124,0)</f>
        <v>0</v>
      </c>
      <c r="BH124" s="216">
        <f>IF(O124="zníž. prenesená",K124,0)</f>
        <v>0</v>
      </c>
      <c r="BI124" s="216">
        <f>IF(O124="nulová",K124,0)</f>
        <v>0</v>
      </c>
      <c r="BJ124" s="14" t="s">
        <v>91</v>
      </c>
      <c r="BK124" s="216">
        <f>ROUND(P124*H124,2)</f>
        <v>0</v>
      </c>
      <c r="BL124" s="14" t="s">
        <v>152</v>
      </c>
      <c r="BM124" s="215" t="s">
        <v>335</v>
      </c>
    </row>
    <row r="125" spans="1:65" s="2" customFormat="1" ht="24">
      <c r="A125" s="31"/>
      <c r="B125" s="32"/>
      <c r="C125" s="33"/>
      <c r="D125" s="227" t="s">
        <v>182</v>
      </c>
      <c r="E125" s="33"/>
      <c r="F125" s="228" t="s">
        <v>336</v>
      </c>
      <c r="G125" s="33"/>
      <c r="H125" s="33"/>
      <c r="I125" s="229"/>
      <c r="J125" s="229"/>
      <c r="K125" s="33"/>
      <c r="L125" s="33"/>
      <c r="M125" s="36"/>
      <c r="N125" s="230"/>
      <c r="O125" s="231"/>
      <c r="P125" s="72"/>
      <c r="Q125" s="72"/>
      <c r="R125" s="72"/>
      <c r="S125" s="72"/>
      <c r="T125" s="72"/>
      <c r="U125" s="72"/>
      <c r="V125" s="72"/>
      <c r="W125" s="72"/>
      <c r="X125" s="73"/>
      <c r="Y125" s="31"/>
      <c r="Z125" s="31"/>
      <c r="AA125" s="31"/>
      <c r="AB125" s="31"/>
      <c r="AC125" s="31"/>
      <c r="AD125" s="31"/>
      <c r="AE125" s="31"/>
      <c r="AT125" s="14" t="s">
        <v>182</v>
      </c>
      <c r="AU125" s="14" t="s">
        <v>91</v>
      </c>
    </row>
    <row r="126" spans="1:65" s="2" customFormat="1" ht="24.25" customHeight="1">
      <c r="A126" s="31"/>
      <c r="B126" s="32"/>
      <c r="C126" s="202" t="s">
        <v>91</v>
      </c>
      <c r="D126" s="202" t="s">
        <v>139</v>
      </c>
      <c r="E126" s="203" t="s">
        <v>337</v>
      </c>
      <c r="F126" s="204" t="s">
        <v>338</v>
      </c>
      <c r="G126" s="205" t="s">
        <v>339</v>
      </c>
      <c r="H126" s="206">
        <v>50</v>
      </c>
      <c r="I126" s="207"/>
      <c r="J126" s="207"/>
      <c r="K126" s="208">
        <f>ROUND(P126*H126,2)</f>
        <v>0</v>
      </c>
      <c r="L126" s="209"/>
      <c r="M126" s="36"/>
      <c r="N126" s="210" t="s">
        <v>1</v>
      </c>
      <c r="O126" s="211" t="s">
        <v>41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1.0000000000000001E-5</v>
      </c>
      <c r="V126" s="213">
        <f>U126*H126</f>
        <v>5.0000000000000001E-4</v>
      </c>
      <c r="W126" s="213">
        <v>2.1000000000000001E-4</v>
      </c>
      <c r="X126" s="214">
        <f>W126*H126</f>
        <v>1.0500000000000001E-2</v>
      </c>
      <c r="Y126" s="31"/>
      <c r="Z126" s="31"/>
      <c r="AA126" s="31"/>
      <c r="AB126" s="31"/>
      <c r="AC126" s="31"/>
      <c r="AD126" s="31"/>
      <c r="AE126" s="31"/>
      <c r="AR126" s="215" t="s">
        <v>152</v>
      </c>
      <c r="AT126" s="215" t="s">
        <v>139</v>
      </c>
      <c r="AU126" s="215" t="s">
        <v>91</v>
      </c>
      <c r="AY126" s="14" t="s">
        <v>136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91</v>
      </c>
      <c r="BK126" s="216">
        <f>ROUND(P126*H126,2)</f>
        <v>0</v>
      </c>
      <c r="BL126" s="14" t="s">
        <v>152</v>
      </c>
      <c r="BM126" s="215" t="s">
        <v>340</v>
      </c>
    </row>
    <row r="127" spans="1:65" s="2" customFormat="1" ht="24">
      <c r="A127" s="31"/>
      <c r="B127" s="32"/>
      <c r="C127" s="33"/>
      <c r="D127" s="227" t="s">
        <v>182</v>
      </c>
      <c r="E127" s="33"/>
      <c r="F127" s="228" t="s">
        <v>341</v>
      </c>
      <c r="G127" s="33"/>
      <c r="H127" s="33"/>
      <c r="I127" s="229"/>
      <c r="J127" s="229"/>
      <c r="K127" s="33"/>
      <c r="L127" s="33"/>
      <c r="M127" s="36"/>
      <c r="N127" s="230"/>
      <c r="O127" s="231"/>
      <c r="P127" s="72"/>
      <c r="Q127" s="72"/>
      <c r="R127" s="72"/>
      <c r="S127" s="72"/>
      <c r="T127" s="72"/>
      <c r="U127" s="72"/>
      <c r="V127" s="72"/>
      <c r="W127" s="72"/>
      <c r="X127" s="73"/>
      <c r="Y127" s="31"/>
      <c r="Z127" s="31"/>
      <c r="AA127" s="31"/>
      <c r="AB127" s="31"/>
      <c r="AC127" s="31"/>
      <c r="AD127" s="31"/>
      <c r="AE127" s="31"/>
      <c r="AT127" s="14" t="s">
        <v>182</v>
      </c>
      <c r="AU127" s="14" t="s">
        <v>91</v>
      </c>
    </row>
    <row r="128" spans="1:65" s="12" customFormat="1" ht="26" customHeight="1">
      <c r="B128" s="185"/>
      <c r="C128" s="186"/>
      <c r="D128" s="187" t="s">
        <v>76</v>
      </c>
      <c r="E128" s="188" t="s">
        <v>133</v>
      </c>
      <c r="F128" s="188" t="s">
        <v>134</v>
      </c>
      <c r="G128" s="186"/>
      <c r="H128" s="186"/>
      <c r="I128" s="189"/>
      <c r="J128" s="189"/>
      <c r="K128" s="190">
        <f>BK128</f>
        <v>0</v>
      </c>
      <c r="L128" s="186"/>
      <c r="M128" s="191"/>
      <c r="N128" s="192"/>
      <c r="O128" s="193"/>
      <c r="P128" s="193"/>
      <c r="Q128" s="194">
        <f>Q129+Q165</f>
        <v>0</v>
      </c>
      <c r="R128" s="194">
        <f>R129+R165</f>
        <v>0</v>
      </c>
      <c r="S128" s="193"/>
      <c r="T128" s="195">
        <f>T129+T165</f>
        <v>0</v>
      </c>
      <c r="U128" s="193"/>
      <c r="V128" s="195">
        <f>V129+V165</f>
        <v>3.0789999999999998E-2</v>
      </c>
      <c r="W128" s="193"/>
      <c r="X128" s="196">
        <f>X129+X165</f>
        <v>0</v>
      </c>
      <c r="AR128" s="197" t="s">
        <v>135</v>
      </c>
      <c r="AT128" s="198" t="s">
        <v>76</v>
      </c>
      <c r="AU128" s="198" t="s">
        <v>77</v>
      </c>
      <c r="AY128" s="197" t="s">
        <v>136</v>
      </c>
      <c r="BK128" s="199">
        <f>BK129+BK165</f>
        <v>0</v>
      </c>
    </row>
    <row r="129" spans="1:65" s="12" customFormat="1" ht="22.75" customHeight="1">
      <c r="B129" s="185"/>
      <c r="C129" s="186"/>
      <c r="D129" s="187" t="s">
        <v>76</v>
      </c>
      <c r="E129" s="200" t="s">
        <v>137</v>
      </c>
      <c r="F129" s="200" t="s">
        <v>138</v>
      </c>
      <c r="G129" s="186"/>
      <c r="H129" s="186"/>
      <c r="I129" s="189"/>
      <c r="J129" s="189"/>
      <c r="K129" s="201">
        <f>BK129</f>
        <v>0</v>
      </c>
      <c r="L129" s="186"/>
      <c r="M129" s="191"/>
      <c r="N129" s="192"/>
      <c r="O129" s="193"/>
      <c r="P129" s="193"/>
      <c r="Q129" s="194">
        <f>SUM(Q130:Q164)</f>
        <v>0</v>
      </c>
      <c r="R129" s="194">
        <f>SUM(R130:R164)</f>
        <v>0</v>
      </c>
      <c r="S129" s="193"/>
      <c r="T129" s="195">
        <f>SUM(T130:T164)</f>
        <v>0</v>
      </c>
      <c r="U129" s="193"/>
      <c r="V129" s="195">
        <f>SUM(V130:V164)</f>
        <v>3.0789999999999998E-2</v>
      </c>
      <c r="W129" s="193"/>
      <c r="X129" s="196">
        <f>SUM(X130:X164)</f>
        <v>0</v>
      </c>
      <c r="AR129" s="197" t="s">
        <v>135</v>
      </c>
      <c r="AT129" s="198" t="s">
        <v>76</v>
      </c>
      <c r="AU129" s="198" t="s">
        <v>85</v>
      </c>
      <c r="AY129" s="197" t="s">
        <v>136</v>
      </c>
      <c r="BK129" s="199">
        <f>SUM(BK130:BK164)</f>
        <v>0</v>
      </c>
    </row>
    <row r="130" spans="1:65" s="2" customFormat="1" ht="21.75" customHeight="1">
      <c r="A130" s="31"/>
      <c r="B130" s="32"/>
      <c r="C130" s="202" t="s">
        <v>135</v>
      </c>
      <c r="D130" s="202" t="s">
        <v>139</v>
      </c>
      <c r="E130" s="203" t="s">
        <v>342</v>
      </c>
      <c r="F130" s="204" t="s">
        <v>343</v>
      </c>
      <c r="G130" s="205" t="s">
        <v>344</v>
      </c>
      <c r="H130" s="206">
        <v>1</v>
      </c>
      <c r="I130" s="207"/>
      <c r="J130" s="207"/>
      <c r="K130" s="208">
        <f t="shared" ref="K130:K164" si="1">ROUND(P130*H130,2)</f>
        <v>0</v>
      </c>
      <c r="L130" s="209"/>
      <c r="M130" s="36"/>
      <c r="N130" s="210" t="s">
        <v>1</v>
      </c>
      <c r="O130" s="211" t="s">
        <v>41</v>
      </c>
      <c r="P130" s="212">
        <f t="shared" ref="P130:P164" si="2">I130+J130</f>
        <v>0</v>
      </c>
      <c r="Q130" s="212">
        <f t="shared" ref="Q130:Q164" si="3">ROUND(I130*H130,2)</f>
        <v>0</v>
      </c>
      <c r="R130" s="212">
        <f t="shared" ref="R130:R164" si="4">ROUND(J130*H130,2)</f>
        <v>0</v>
      </c>
      <c r="S130" s="72"/>
      <c r="T130" s="213">
        <f t="shared" ref="T130:T164" si="5">S130*H130</f>
        <v>0</v>
      </c>
      <c r="U130" s="213">
        <v>0</v>
      </c>
      <c r="V130" s="213">
        <f t="shared" ref="V130:V164" si="6">U130*H130</f>
        <v>0</v>
      </c>
      <c r="W130" s="213">
        <v>0</v>
      </c>
      <c r="X130" s="214">
        <f t="shared" ref="X130:X164" si="7">W130*H130</f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ref="BE130:BE164" si="8">IF(O130="základná",K130,0)</f>
        <v>0</v>
      </c>
      <c r="BF130" s="216">
        <f t="shared" ref="BF130:BF164" si="9">IF(O130="znížená",K130,0)</f>
        <v>0</v>
      </c>
      <c r="BG130" s="216">
        <f t="shared" ref="BG130:BG164" si="10">IF(O130="zákl. prenesená",K130,0)</f>
        <v>0</v>
      </c>
      <c r="BH130" s="216">
        <f t="shared" ref="BH130:BH164" si="11">IF(O130="zníž. prenesená",K130,0)</f>
        <v>0</v>
      </c>
      <c r="BI130" s="216">
        <f t="shared" ref="BI130:BI164" si="12">IF(O130="nulová",K130,0)</f>
        <v>0</v>
      </c>
      <c r="BJ130" s="14" t="s">
        <v>91</v>
      </c>
      <c r="BK130" s="216">
        <f t="shared" ref="BK130:BK164" si="13">ROUND(P130*H130,2)</f>
        <v>0</v>
      </c>
      <c r="BL130" s="14" t="s">
        <v>143</v>
      </c>
      <c r="BM130" s="215" t="s">
        <v>345</v>
      </c>
    </row>
    <row r="131" spans="1:65" s="2" customFormat="1" ht="24.25" customHeight="1">
      <c r="A131" s="31"/>
      <c r="B131" s="32"/>
      <c r="C131" s="202" t="s">
        <v>152</v>
      </c>
      <c r="D131" s="202" t="s">
        <v>139</v>
      </c>
      <c r="E131" s="203" t="s">
        <v>346</v>
      </c>
      <c r="F131" s="204" t="s">
        <v>347</v>
      </c>
      <c r="G131" s="205" t="s">
        <v>348</v>
      </c>
      <c r="H131" s="206">
        <v>12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143</v>
      </c>
      <c r="AT131" s="215" t="s">
        <v>139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143</v>
      </c>
      <c r="BM131" s="215" t="s">
        <v>349</v>
      </c>
    </row>
    <row r="132" spans="1:65" s="2" customFormat="1" ht="16.5" customHeight="1">
      <c r="A132" s="31"/>
      <c r="B132" s="32"/>
      <c r="C132" s="217" t="s">
        <v>156</v>
      </c>
      <c r="D132" s="217" t="s">
        <v>133</v>
      </c>
      <c r="E132" s="218" t="s">
        <v>350</v>
      </c>
      <c r="F132" s="219" t="s">
        <v>351</v>
      </c>
      <c r="G132" s="220" t="s">
        <v>147</v>
      </c>
      <c r="H132" s="221">
        <v>12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232</v>
      </c>
      <c r="AT132" s="215" t="s">
        <v>133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352</v>
      </c>
    </row>
    <row r="133" spans="1:65" s="2" customFormat="1" ht="24.25" customHeight="1">
      <c r="A133" s="31"/>
      <c r="B133" s="32"/>
      <c r="C133" s="202" t="s">
        <v>160</v>
      </c>
      <c r="D133" s="202" t="s">
        <v>139</v>
      </c>
      <c r="E133" s="203" t="s">
        <v>353</v>
      </c>
      <c r="F133" s="204" t="s">
        <v>354</v>
      </c>
      <c r="G133" s="205" t="s">
        <v>355</v>
      </c>
      <c r="H133" s="206">
        <v>1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8.0000000000000007E-5</v>
      </c>
      <c r="V133" s="213">
        <f t="shared" si="6"/>
        <v>8.0000000000000007E-5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143</v>
      </c>
      <c r="AT133" s="215" t="s">
        <v>139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143</v>
      </c>
      <c r="BM133" s="215" t="s">
        <v>356</v>
      </c>
    </row>
    <row r="134" spans="1:65" s="2" customFormat="1" ht="16.5" customHeight="1">
      <c r="A134" s="31"/>
      <c r="B134" s="32"/>
      <c r="C134" s="217" t="s">
        <v>164</v>
      </c>
      <c r="D134" s="217" t="s">
        <v>133</v>
      </c>
      <c r="E134" s="218" t="s">
        <v>357</v>
      </c>
      <c r="F134" s="219" t="s">
        <v>358</v>
      </c>
      <c r="G134" s="220" t="s">
        <v>355</v>
      </c>
      <c r="H134" s="221">
        <v>1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232</v>
      </c>
      <c r="AT134" s="215" t="s">
        <v>133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143</v>
      </c>
      <c r="BM134" s="215" t="s">
        <v>359</v>
      </c>
    </row>
    <row r="135" spans="1:65" s="2" customFormat="1" ht="16.5" customHeight="1">
      <c r="A135" s="31"/>
      <c r="B135" s="32"/>
      <c r="C135" s="217" t="s">
        <v>168</v>
      </c>
      <c r="D135" s="217" t="s">
        <v>133</v>
      </c>
      <c r="E135" s="218" t="s">
        <v>360</v>
      </c>
      <c r="F135" s="219" t="s">
        <v>361</v>
      </c>
      <c r="G135" s="220" t="s">
        <v>147</v>
      </c>
      <c r="H135" s="221">
        <v>54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232</v>
      </c>
      <c r="AT135" s="215" t="s">
        <v>133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362</v>
      </c>
    </row>
    <row r="136" spans="1:65" s="2" customFormat="1" ht="24.25" customHeight="1">
      <c r="A136" s="31"/>
      <c r="B136" s="32"/>
      <c r="C136" s="202" t="s">
        <v>172</v>
      </c>
      <c r="D136" s="202" t="s">
        <v>139</v>
      </c>
      <c r="E136" s="203" t="s">
        <v>363</v>
      </c>
      <c r="F136" s="204" t="s">
        <v>364</v>
      </c>
      <c r="G136" s="205" t="s">
        <v>142</v>
      </c>
      <c r="H136" s="206">
        <v>25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143</v>
      </c>
      <c r="AT136" s="215" t="s">
        <v>139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143</v>
      </c>
      <c r="BM136" s="215" t="s">
        <v>365</v>
      </c>
    </row>
    <row r="137" spans="1:65" s="2" customFormat="1" ht="24.25" customHeight="1">
      <c r="A137" s="31"/>
      <c r="B137" s="32"/>
      <c r="C137" s="217" t="s">
        <v>178</v>
      </c>
      <c r="D137" s="217" t="s">
        <v>133</v>
      </c>
      <c r="E137" s="218" t="s">
        <v>366</v>
      </c>
      <c r="F137" s="219" t="s">
        <v>367</v>
      </c>
      <c r="G137" s="220" t="s">
        <v>142</v>
      </c>
      <c r="H137" s="221">
        <v>25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6.0000000000000002E-5</v>
      </c>
      <c r="V137" s="213">
        <f t="shared" si="6"/>
        <v>1.5E-3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232</v>
      </c>
      <c r="AT137" s="215" t="s">
        <v>133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143</v>
      </c>
      <c r="BM137" s="215" t="s">
        <v>368</v>
      </c>
    </row>
    <row r="138" spans="1:65" s="2" customFormat="1" ht="16.5" customHeight="1">
      <c r="A138" s="31"/>
      <c r="B138" s="32"/>
      <c r="C138" s="217" t="s">
        <v>184</v>
      </c>
      <c r="D138" s="217" t="s">
        <v>133</v>
      </c>
      <c r="E138" s="218" t="s">
        <v>369</v>
      </c>
      <c r="F138" s="219" t="s">
        <v>370</v>
      </c>
      <c r="G138" s="220" t="s">
        <v>147</v>
      </c>
      <c r="H138" s="221">
        <v>1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232</v>
      </c>
      <c r="AT138" s="215" t="s">
        <v>133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143</v>
      </c>
      <c r="BM138" s="215" t="s">
        <v>371</v>
      </c>
    </row>
    <row r="139" spans="1:65" s="2" customFormat="1" ht="16.5" customHeight="1">
      <c r="A139" s="31"/>
      <c r="B139" s="32"/>
      <c r="C139" s="217" t="s">
        <v>188</v>
      </c>
      <c r="D139" s="217" t="s">
        <v>133</v>
      </c>
      <c r="E139" s="218" t="s">
        <v>372</v>
      </c>
      <c r="F139" s="219" t="s">
        <v>373</v>
      </c>
      <c r="G139" s="220" t="s">
        <v>147</v>
      </c>
      <c r="H139" s="221">
        <v>1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232</v>
      </c>
      <c r="AT139" s="215" t="s">
        <v>133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143</v>
      </c>
      <c r="BM139" s="215" t="s">
        <v>374</v>
      </c>
    </row>
    <row r="140" spans="1:65" s="2" customFormat="1" ht="24.25" customHeight="1">
      <c r="A140" s="31"/>
      <c r="B140" s="32"/>
      <c r="C140" s="202" t="s">
        <v>192</v>
      </c>
      <c r="D140" s="202" t="s">
        <v>139</v>
      </c>
      <c r="E140" s="203" t="s">
        <v>375</v>
      </c>
      <c r="F140" s="204" t="s">
        <v>376</v>
      </c>
      <c r="G140" s="205" t="s">
        <v>142</v>
      </c>
      <c r="H140" s="206">
        <v>200</v>
      </c>
      <c r="I140" s="207"/>
      <c r="J140" s="207"/>
      <c r="K140" s="208">
        <f t="shared" si="1"/>
        <v>0</v>
      </c>
      <c r="L140" s="209"/>
      <c r="M140" s="36"/>
      <c r="N140" s="210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143</v>
      </c>
      <c r="AT140" s="215" t="s">
        <v>139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143</v>
      </c>
      <c r="BM140" s="215" t="s">
        <v>377</v>
      </c>
    </row>
    <row r="141" spans="1:65" s="2" customFormat="1" ht="16.5" customHeight="1">
      <c r="A141" s="31"/>
      <c r="B141" s="32"/>
      <c r="C141" s="217" t="s">
        <v>196</v>
      </c>
      <c r="D141" s="217" t="s">
        <v>133</v>
      </c>
      <c r="E141" s="218" t="s">
        <v>378</v>
      </c>
      <c r="F141" s="219" t="s">
        <v>379</v>
      </c>
      <c r="G141" s="220" t="s">
        <v>380</v>
      </c>
      <c r="H141" s="221">
        <v>1</v>
      </c>
      <c r="I141" s="222"/>
      <c r="J141" s="223"/>
      <c r="K141" s="224">
        <f t="shared" si="1"/>
        <v>0</v>
      </c>
      <c r="L141" s="223"/>
      <c r="M141" s="225"/>
      <c r="N141" s="226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232</v>
      </c>
      <c r="AT141" s="215" t="s">
        <v>133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143</v>
      </c>
      <c r="BM141" s="215" t="s">
        <v>381</v>
      </c>
    </row>
    <row r="142" spans="1:65" s="2" customFormat="1" ht="16.5" customHeight="1">
      <c r="A142" s="31"/>
      <c r="B142" s="32"/>
      <c r="C142" s="217" t="s">
        <v>200</v>
      </c>
      <c r="D142" s="217" t="s">
        <v>133</v>
      </c>
      <c r="E142" s="218" t="s">
        <v>382</v>
      </c>
      <c r="F142" s="219" t="s">
        <v>383</v>
      </c>
      <c r="G142" s="220" t="s">
        <v>380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232</v>
      </c>
      <c r="AT142" s="215" t="s">
        <v>133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143</v>
      </c>
      <c r="BM142" s="215" t="s">
        <v>384</v>
      </c>
    </row>
    <row r="143" spans="1:65" s="2" customFormat="1" ht="21.75" customHeight="1">
      <c r="A143" s="31"/>
      <c r="B143" s="32"/>
      <c r="C143" s="202" t="s">
        <v>205</v>
      </c>
      <c r="D143" s="202" t="s">
        <v>139</v>
      </c>
      <c r="E143" s="203" t="s">
        <v>385</v>
      </c>
      <c r="F143" s="204" t="s">
        <v>386</v>
      </c>
      <c r="G143" s="205" t="s">
        <v>142</v>
      </c>
      <c r="H143" s="206">
        <v>50</v>
      </c>
      <c r="I143" s="207"/>
      <c r="J143" s="207"/>
      <c r="K143" s="208">
        <f t="shared" si="1"/>
        <v>0</v>
      </c>
      <c r="L143" s="209"/>
      <c r="M143" s="36"/>
      <c r="N143" s="210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143</v>
      </c>
      <c r="AT143" s="215" t="s">
        <v>139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143</v>
      </c>
      <c r="BM143" s="215" t="s">
        <v>387</v>
      </c>
    </row>
    <row r="144" spans="1:65" s="2" customFormat="1" ht="16.5" customHeight="1">
      <c r="A144" s="31"/>
      <c r="B144" s="32"/>
      <c r="C144" s="217" t="s">
        <v>209</v>
      </c>
      <c r="D144" s="217" t="s">
        <v>133</v>
      </c>
      <c r="E144" s="218" t="s">
        <v>388</v>
      </c>
      <c r="F144" s="219" t="s">
        <v>389</v>
      </c>
      <c r="G144" s="220" t="s">
        <v>142</v>
      </c>
      <c r="H144" s="221">
        <v>50</v>
      </c>
      <c r="I144" s="222"/>
      <c r="J144" s="223"/>
      <c r="K144" s="224">
        <f t="shared" si="1"/>
        <v>0</v>
      </c>
      <c r="L144" s="223"/>
      <c r="M144" s="225"/>
      <c r="N144" s="226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6.9999999999999994E-5</v>
      </c>
      <c r="V144" s="213">
        <f t="shared" si="6"/>
        <v>3.4999999999999996E-3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176</v>
      </c>
      <c r="AT144" s="215" t="s">
        <v>133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176</v>
      </c>
      <c r="BM144" s="215" t="s">
        <v>390</v>
      </c>
    </row>
    <row r="145" spans="1:65" s="2" customFormat="1" ht="24.25" customHeight="1">
      <c r="A145" s="31"/>
      <c r="B145" s="32"/>
      <c r="C145" s="202" t="s">
        <v>213</v>
      </c>
      <c r="D145" s="202" t="s">
        <v>139</v>
      </c>
      <c r="E145" s="203" t="s">
        <v>391</v>
      </c>
      <c r="F145" s="204" t="s">
        <v>392</v>
      </c>
      <c r="G145" s="205" t="s">
        <v>147</v>
      </c>
      <c r="H145" s="206">
        <v>1</v>
      </c>
      <c r="I145" s="207"/>
      <c r="J145" s="207"/>
      <c r="K145" s="208">
        <f t="shared" si="1"/>
        <v>0</v>
      </c>
      <c r="L145" s="209"/>
      <c r="M145" s="36"/>
      <c r="N145" s="210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393</v>
      </c>
    </row>
    <row r="146" spans="1:65" s="2" customFormat="1" ht="21.75" customHeight="1">
      <c r="A146" s="31"/>
      <c r="B146" s="32"/>
      <c r="C146" s="217" t="s">
        <v>216</v>
      </c>
      <c r="D146" s="217" t="s">
        <v>133</v>
      </c>
      <c r="E146" s="218" t="s">
        <v>394</v>
      </c>
      <c r="F146" s="219" t="s">
        <v>395</v>
      </c>
      <c r="G146" s="220" t="s">
        <v>147</v>
      </c>
      <c r="H146" s="221">
        <v>1</v>
      </c>
      <c r="I146" s="222"/>
      <c r="J146" s="223"/>
      <c r="K146" s="224">
        <f t="shared" si="1"/>
        <v>0</v>
      </c>
      <c r="L146" s="223"/>
      <c r="M146" s="225"/>
      <c r="N146" s="226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232</v>
      </c>
      <c r="AT146" s="215" t="s">
        <v>133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143</v>
      </c>
      <c r="BM146" s="215" t="s">
        <v>396</v>
      </c>
    </row>
    <row r="147" spans="1:65" s="2" customFormat="1" ht="21.75" customHeight="1">
      <c r="A147" s="31"/>
      <c r="B147" s="32"/>
      <c r="C147" s="202" t="s">
        <v>8</v>
      </c>
      <c r="D147" s="202" t="s">
        <v>139</v>
      </c>
      <c r="E147" s="203" t="s">
        <v>397</v>
      </c>
      <c r="F147" s="204" t="s">
        <v>398</v>
      </c>
      <c r="G147" s="205" t="s">
        <v>142</v>
      </c>
      <c r="H147" s="206">
        <v>30</v>
      </c>
      <c r="I147" s="207"/>
      <c r="J147" s="207"/>
      <c r="K147" s="208">
        <f t="shared" si="1"/>
        <v>0</v>
      </c>
      <c r="L147" s="209"/>
      <c r="M147" s="36"/>
      <c r="N147" s="210" t="s">
        <v>1</v>
      </c>
      <c r="O147" s="211" t="s">
        <v>41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143</v>
      </c>
      <c r="AT147" s="215" t="s">
        <v>139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399</v>
      </c>
    </row>
    <row r="148" spans="1:65" s="2" customFormat="1" ht="16.5" customHeight="1">
      <c r="A148" s="31"/>
      <c r="B148" s="32"/>
      <c r="C148" s="217" t="s">
        <v>222</v>
      </c>
      <c r="D148" s="217" t="s">
        <v>133</v>
      </c>
      <c r="E148" s="218" t="s">
        <v>400</v>
      </c>
      <c r="F148" s="219" t="s">
        <v>401</v>
      </c>
      <c r="G148" s="220" t="s">
        <v>142</v>
      </c>
      <c r="H148" s="221">
        <v>30</v>
      </c>
      <c r="I148" s="222"/>
      <c r="J148" s="223"/>
      <c r="K148" s="224">
        <f t="shared" si="1"/>
        <v>0</v>
      </c>
      <c r="L148" s="223"/>
      <c r="M148" s="225"/>
      <c r="N148" s="226" t="s">
        <v>1</v>
      </c>
      <c r="O148" s="211" t="s">
        <v>41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4.8000000000000001E-4</v>
      </c>
      <c r="V148" s="213">
        <f t="shared" si="6"/>
        <v>1.44E-2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176</v>
      </c>
      <c r="AT148" s="215" t="s">
        <v>133</v>
      </c>
      <c r="AU148" s="215" t="s">
        <v>91</v>
      </c>
      <c r="AY148" s="14" t="s">
        <v>136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91</v>
      </c>
      <c r="BK148" s="216">
        <f t="shared" si="13"/>
        <v>0</v>
      </c>
      <c r="BL148" s="14" t="s">
        <v>176</v>
      </c>
      <c r="BM148" s="215" t="s">
        <v>402</v>
      </c>
    </row>
    <row r="149" spans="1:65" s="2" customFormat="1" ht="24.25" customHeight="1">
      <c r="A149" s="31"/>
      <c r="B149" s="32"/>
      <c r="C149" s="202" t="s">
        <v>226</v>
      </c>
      <c r="D149" s="202" t="s">
        <v>139</v>
      </c>
      <c r="E149" s="203" t="s">
        <v>403</v>
      </c>
      <c r="F149" s="204" t="s">
        <v>404</v>
      </c>
      <c r="G149" s="205" t="s">
        <v>142</v>
      </c>
      <c r="H149" s="206">
        <v>25</v>
      </c>
      <c r="I149" s="207"/>
      <c r="J149" s="207"/>
      <c r="K149" s="208">
        <f t="shared" si="1"/>
        <v>0</v>
      </c>
      <c r="L149" s="209"/>
      <c r="M149" s="36"/>
      <c r="N149" s="210" t="s">
        <v>1</v>
      </c>
      <c r="O149" s="211" t="s">
        <v>41</v>
      </c>
      <c r="P149" s="212">
        <f t="shared" si="2"/>
        <v>0</v>
      </c>
      <c r="Q149" s="212">
        <f t="shared" si="3"/>
        <v>0</v>
      </c>
      <c r="R149" s="212">
        <f t="shared" si="4"/>
        <v>0</v>
      </c>
      <c r="S149" s="72"/>
      <c r="T149" s="213">
        <f t="shared" si="5"/>
        <v>0</v>
      </c>
      <c r="U149" s="213">
        <v>0</v>
      </c>
      <c r="V149" s="213">
        <f t="shared" si="6"/>
        <v>0</v>
      </c>
      <c r="W149" s="213">
        <v>0</v>
      </c>
      <c r="X149" s="214">
        <f t="shared" si="7"/>
        <v>0</v>
      </c>
      <c r="Y149" s="31"/>
      <c r="Z149" s="31"/>
      <c r="AA149" s="31"/>
      <c r="AB149" s="31"/>
      <c r="AC149" s="31"/>
      <c r="AD149" s="31"/>
      <c r="AE149" s="31"/>
      <c r="AR149" s="215" t="s">
        <v>143</v>
      </c>
      <c r="AT149" s="215" t="s">
        <v>139</v>
      </c>
      <c r="AU149" s="215" t="s">
        <v>91</v>
      </c>
      <c r="AY149" s="14" t="s">
        <v>136</v>
      </c>
      <c r="BE149" s="216">
        <f t="shared" si="8"/>
        <v>0</v>
      </c>
      <c r="BF149" s="216">
        <f t="shared" si="9"/>
        <v>0</v>
      </c>
      <c r="BG149" s="216">
        <f t="shared" si="10"/>
        <v>0</v>
      </c>
      <c r="BH149" s="216">
        <f t="shared" si="11"/>
        <v>0</v>
      </c>
      <c r="BI149" s="216">
        <f t="shared" si="12"/>
        <v>0</v>
      </c>
      <c r="BJ149" s="14" t="s">
        <v>91</v>
      </c>
      <c r="BK149" s="216">
        <f t="shared" si="13"/>
        <v>0</v>
      </c>
      <c r="BL149" s="14" t="s">
        <v>143</v>
      </c>
      <c r="BM149" s="215" t="s">
        <v>405</v>
      </c>
    </row>
    <row r="150" spans="1:65" s="2" customFormat="1" ht="33" customHeight="1">
      <c r="A150" s="31"/>
      <c r="B150" s="32"/>
      <c r="C150" s="217" t="s">
        <v>229</v>
      </c>
      <c r="D150" s="217" t="s">
        <v>133</v>
      </c>
      <c r="E150" s="218" t="s">
        <v>406</v>
      </c>
      <c r="F150" s="219" t="s">
        <v>407</v>
      </c>
      <c r="G150" s="220" t="s">
        <v>142</v>
      </c>
      <c r="H150" s="221">
        <v>25</v>
      </c>
      <c r="I150" s="222"/>
      <c r="J150" s="223"/>
      <c r="K150" s="224">
        <f t="shared" si="1"/>
        <v>0</v>
      </c>
      <c r="L150" s="223"/>
      <c r="M150" s="225"/>
      <c r="N150" s="226" t="s">
        <v>1</v>
      </c>
      <c r="O150" s="211" t="s">
        <v>41</v>
      </c>
      <c r="P150" s="212">
        <f t="shared" si="2"/>
        <v>0</v>
      </c>
      <c r="Q150" s="212">
        <f t="shared" si="3"/>
        <v>0</v>
      </c>
      <c r="R150" s="212">
        <f t="shared" si="4"/>
        <v>0</v>
      </c>
      <c r="S150" s="72"/>
      <c r="T150" s="213">
        <f t="shared" si="5"/>
        <v>0</v>
      </c>
      <c r="U150" s="213">
        <v>1.7000000000000001E-4</v>
      </c>
      <c r="V150" s="213">
        <f t="shared" si="6"/>
        <v>4.2500000000000003E-3</v>
      </c>
      <c r="W150" s="213">
        <v>0</v>
      </c>
      <c r="X150" s="214">
        <f t="shared" si="7"/>
        <v>0</v>
      </c>
      <c r="Y150" s="31"/>
      <c r="Z150" s="31"/>
      <c r="AA150" s="31"/>
      <c r="AB150" s="31"/>
      <c r="AC150" s="31"/>
      <c r="AD150" s="31"/>
      <c r="AE150" s="31"/>
      <c r="AR150" s="215" t="s">
        <v>176</v>
      </c>
      <c r="AT150" s="215" t="s">
        <v>133</v>
      </c>
      <c r="AU150" s="215" t="s">
        <v>91</v>
      </c>
      <c r="AY150" s="14" t="s">
        <v>136</v>
      </c>
      <c r="BE150" s="216">
        <f t="shared" si="8"/>
        <v>0</v>
      </c>
      <c r="BF150" s="216">
        <f t="shared" si="9"/>
        <v>0</v>
      </c>
      <c r="BG150" s="216">
        <f t="shared" si="10"/>
        <v>0</v>
      </c>
      <c r="BH150" s="216">
        <f t="shared" si="11"/>
        <v>0</v>
      </c>
      <c r="BI150" s="216">
        <f t="shared" si="12"/>
        <v>0</v>
      </c>
      <c r="BJ150" s="14" t="s">
        <v>91</v>
      </c>
      <c r="BK150" s="216">
        <f t="shared" si="13"/>
        <v>0</v>
      </c>
      <c r="BL150" s="14" t="s">
        <v>176</v>
      </c>
      <c r="BM150" s="215" t="s">
        <v>408</v>
      </c>
    </row>
    <row r="151" spans="1:65" s="2" customFormat="1" ht="24.25" customHeight="1">
      <c r="A151" s="31"/>
      <c r="B151" s="32"/>
      <c r="C151" s="202" t="s">
        <v>234</v>
      </c>
      <c r="D151" s="202" t="s">
        <v>139</v>
      </c>
      <c r="E151" s="203" t="s">
        <v>409</v>
      </c>
      <c r="F151" s="204" t="s">
        <v>410</v>
      </c>
      <c r="G151" s="205" t="s">
        <v>142</v>
      </c>
      <c r="H151" s="206">
        <v>2</v>
      </c>
      <c r="I151" s="207"/>
      <c r="J151" s="207"/>
      <c r="K151" s="208">
        <f t="shared" si="1"/>
        <v>0</v>
      </c>
      <c r="L151" s="209"/>
      <c r="M151" s="36"/>
      <c r="N151" s="210" t="s">
        <v>1</v>
      </c>
      <c r="O151" s="211" t="s">
        <v>41</v>
      </c>
      <c r="P151" s="212">
        <f t="shared" si="2"/>
        <v>0</v>
      </c>
      <c r="Q151" s="212">
        <f t="shared" si="3"/>
        <v>0</v>
      </c>
      <c r="R151" s="212">
        <f t="shared" si="4"/>
        <v>0</v>
      </c>
      <c r="S151" s="72"/>
      <c r="T151" s="213">
        <f t="shared" si="5"/>
        <v>0</v>
      </c>
      <c r="U151" s="213">
        <v>0</v>
      </c>
      <c r="V151" s="213">
        <f t="shared" si="6"/>
        <v>0</v>
      </c>
      <c r="W151" s="213">
        <v>0</v>
      </c>
      <c r="X151" s="214">
        <f t="shared" si="7"/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 t="shared" si="8"/>
        <v>0</v>
      </c>
      <c r="BF151" s="216">
        <f t="shared" si="9"/>
        <v>0</v>
      </c>
      <c r="BG151" s="216">
        <f t="shared" si="10"/>
        <v>0</v>
      </c>
      <c r="BH151" s="216">
        <f t="shared" si="11"/>
        <v>0</v>
      </c>
      <c r="BI151" s="216">
        <f t="shared" si="12"/>
        <v>0</v>
      </c>
      <c r="BJ151" s="14" t="s">
        <v>91</v>
      </c>
      <c r="BK151" s="216">
        <f t="shared" si="13"/>
        <v>0</v>
      </c>
      <c r="BL151" s="14" t="s">
        <v>143</v>
      </c>
      <c r="BM151" s="215" t="s">
        <v>411</v>
      </c>
    </row>
    <row r="152" spans="1:65" s="2" customFormat="1" ht="24.25" customHeight="1">
      <c r="A152" s="31"/>
      <c r="B152" s="32"/>
      <c r="C152" s="217" t="s">
        <v>238</v>
      </c>
      <c r="D152" s="217" t="s">
        <v>133</v>
      </c>
      <c r="E152" s="218" t="s">
        <v>412</v>
      </c>
      <c r="F152" s="219" t="s">
        <v>413</v>
      </c>
      <c r="G152" s="220" t="s">
        <v>142</v>
      </c>
      <c r="H152" s="221">
        <v>2</v>
      </c>
      <c r="I152" s="222"/>
      <c r="J152" s="223"/>
      <c r="K152" s="224">
        <f t="shared" si="1"/>
        <v>0</v>
      </c>
      <c r="L152" s="223"/>
      <c r="M152" s="225"/>
      <c r="N152" s="226" t="s">
        <v>1</v>
      </c>
      <c r="O152" s="211" t="s">
        <v>41</v>
      </c>
      <c r="P152" s="212">
        <f t="shared" si="2"/>
        <v>0</v>
      </c>
      <c r="Q152" s="212">
        <f t="shared" si="3"/>
        <v>0</v>
      </c>
      <c r="R152" s="212">
        <f t="shared" si="4"/>
        <v>0</v>
      </c>
      <c r="S152" s="72"/>
      <c r="T152" s="213">
        <f t="shared" si="5"/>
        <v>0</v>
      </c>
      <c r="U152" s="213">
        <v>2.7E-4</v>
      </c>
      <c r="V152" s="213">
        <f t="shared" si="6"/>
        <v>5.4000000000000001E-4</v>
      </c>
      <c r="W152" s="213">
        <v>0</v>
      </c>
      <c r="X152" s="214">
        <f t="shared" si="7"/>
        <v>0</v>
      </c>
      <c r="Y152" s="31"/>
      <c r="Z152" s="31"/>
      <c r="AA152" s="31"/>
      <c r="AB152" s="31"/>
      <c r="AC152" s="31"/>
      <c r="AD152" s="31"/>
      <c r="AE152" s="31"/>
      <c r="AR152" s="215" t="s">
        <v>176</v>
      </c>
      <c r="AT152" s="215" t="s">
        <v>133</v>
      </c>
      <c r="AU152" s="215" t="s">
        <v>91</v>
      </c>
      <c r="AY152" s="14" t="s">
        <v>136</v>
      </c>
      <c r="BE152" s="216">
        <f t="shared" si="8"/>
        <v>0</v>
      </c>
      <c r="BF152" s="216">
        <f t="shared" si="9"/>
        <v>0</v>
      </c>
      <c r="BG152" s="216">
        <f t="shared" si="10"/>
        <v>0</v>
      </c>
      <c r="BH152" s="216">
        <f t="shared" si="11"/>
        <v>0</v>
      </c>
      <c r="BI152" s="216">
        <f t="shared" si="12"/>
        <v>0</v>
      </c>
      <c r="BJ152" s="14" t="s">
        <v>91</v>
      </c>
      <c r="BK152" s="216">
        <f t="shared" si="13"/>
        <v>0</v>
      </c>
      <c r="BL152" s="14" t="s">
        <v>176</v>
      </c>
      <c r="BM152" s="215" t="s">
        <v>414</v>
      </c>
    </row>
    <row r="153" spans="1:65" s="2" customFormat="1" ht="16.5" customHeight="1">
      <c r="A153" s="31"/>
      <c r="B153" s="32"/>
      <c r="C153" s="202" t="s">
        <v>242</v>
      </c>
      <c r="D153" s="202" t="s">
        <v>139</v>
      </c>
      <c r="E153" s="203" t="s">
        <v>415</v>
      </c>
      <c r="F153" s="204" t="s">
        <v>416</v>
      </c>
      <c r="G153" s="205" t="s">
        <v>147</v>
      </c>
      <c r="H153" s="206">
        <v>1</v>
      </c>
      <c r="I153" s="207"/>
      <c r="J153" s="207"/>
      <c r="K153" s="208">
        <f t="shared" si="1"/>
        <v>0</v>
      </c>
      <c r="L153" s="209"/>
      <c r="M153" s="36"/>
      <c r="N153" s="210" t="s">
        <v>1</v>
      </c>
      <c r="O153" s="211" t="s">
        <v>41</v>
      </c>
      <c r="P153" s="212">
        <f t="shared" si="2"/>
        <v>0</v>
      </c>
      <c r="Q153" s="212">
        <f t="shared" si="3"/>
        <v>0</v>
      </c>
      <c r="R153" s="212">
        <f t="shared" si="4"/>
        <v>0</v>
      </c>
      <c r="S153" s="72"/>
      <c r="T153" s="213">
        <f t="shared" si="5"/>
        <v>0</v>
      </c>
      <c r="U153" s="213">
        <v>0</v>
      </c>
      <c r="V153" s="213">
        <f t="shared" si="6"/>
        <v>0</v>
      </c>
      <c r="W153" s="213">
        <v>0</v>
      </c>
      <c r="X153" s="214">
        <f t="shared" si="7"/>
        <v>0</v>
      </c>
      <c r="Y153" s="31"/>
      <c r="Z153" s="31"/>
      <c r="AA153" s="31"/>
      <c r="AB153" s="31"/>
      <c r="AC153" s="31"/>
      <c r="AD153" s="31"/>
      <c r="AE153" s="31"/>
      <c r="AR153" s="215" t="s">
        <v>143</v>
      </c>
      <c r="AT153" s="215" t="s">
        <v>139</v>
      </c>
      <c r="AU153" s="215" t="s">
        <v>91</v>
      </c>
      <c r="AY153" s="14" t="s">
        <v>136</v>
      </c>
      <c r="BE153" s="216">
        <f t="shared" si="8"/>
        <v>0</v>
      </c>
      <c r="BF153" s="216">
        <f t="shared" si="9"/>
        <v>0</v>
      </c>
      <c r="BG153" s="216">
        <f t="shared" si="10"/>
        <v>0</v>
      </c>
      <c r="BH153" s="216">
        <f t="shared" si="11"/>
        <v>0</v>
      </c>
      <c r="BI153" s="216">
        <f t="shared" si="12"/>
        <v>0</v>
      </c>
      <c r="BJ153" s="14" t="s">
        <v>91</v>
      </c>
      <c r="BK153" s="216">
        <f t="shared" si="13"/>
        <v>0</v>
      </c>
      <c r="BL153" s="14" t="s">
        <v>143</v>
      </c>
      <c r="BM153" s="215" t="s">
        <v>417</v>
      </c>
    </row>
    <row r="154" spans="1:65" s="2" customFormat="1" ht="16.5" customHeight="1">
      <c r="A154" s="31"/>
      <c r="B154" s="32"/>
      <c r="C154" s="217" t="s">
        <v>246</v>
      </c>
      <c r="D154" s="217" t="s">
        <v>133</v>
      </c>
      <c r="E154" s="218" t="s">
        <v>418</v>
      </c>
      <c r="F154" s="219" t="s">
        <v>419</v>
      </c>
      <c r="G154" s="220" t="s">
        <v>147</v>
      </c>
      <c r="H154" s="221">
        <v>1</v>
      </c>
      <c r="I154" s="222"/>
      <c r="J154" s="223"/>
      <c r="K154" s="224">
        <f t="shared" si="1"/>
        <v>0</v>
      </c>
      <c r="L154" s="223"/>
      <c r="M154" s="225"/>
      <c r="N154" s="226" t="s">
        <v>1</v>
      </c>
      <c r="O154" s="211" t="s">
        <v>41</v>
      </c>
      <c r="P154" s="212">
        <f t="shared" si="2"/>
        <v>0</v>
      </c>
      <c r="Q154" s="212">
        <f t="shared" si="3"/>
        <v>0</v>
      </c>
      <c r="R154" s="212">
        <f t="shared" si="4"/>
        <v>0</v>
      </c>
      <c r="S154" s="72"/>
      <c r="T154" s="213">
        <f t="shared" si="5"/>
        <v>0</v>
      </c>
      <c r="U154" s="213">
        <v>0</v>
      </c>
      <c r="V154" s="213">
        <f t="shared" si="6"/>
        <v>0</v>
      </c>
      <c r="W154" s="213">
        <v>0</v>
      </c>
      <c r="X154" s="214">
        <f t="shared" si="7"/>
        <v>0</v>
      </c>
      <c r="Y154" s="31"/>
      <c r="Z154" s="31"/>
      <c r="AA154" s="31"/>
      <c r="AB154" s="31"/>
      <c r="AC154" s="31"/>
      <c r="AD154" s="31"/>
      <c r="AE154" s="31"/>
      <c r="AR154" s="215" t="s">
        <v>232</v>
      </c>
      <c r="AT154" s="215" t="s">
        <v>133</v>
      </c>
      <c r="AU154" s="215" t="s">
        <v>91</v>
      </c>
      <c r="AY154" s="14" t="s">
        <v>136</v>
      </c>
      <c r="BE154" s="216">
        <f t="shared" si="8"/>
        <v>0</v>
      </c>
      <c r="BF154" s="216">
        <f t="shared" si="9"/>
        <v>0</v>
      </c>
      <c r="BG154" s="216">
        <f t="shared" si="10"/>
        <v>0</v>
      </c>
      <c r="BH154" s="216">
        <f t="shared" si="11"/>
        <v>0</v>
      </c>
      <c r="BI154" s="216">
        <f t="shared" si="12"/>
        <v>0</v>
      </c>
      <c r="BJ154" s="14" t="s">
        <v>91</v>
      </c>
      <c r="BK154" s="216">
        <f t="shared" si="13"/>
        <v>0</v>
      </c>
      <c r="BL154" s="14" t="s">
        <v>143</v>
      </c>
      <c r="BM154" s="215" t="s">
        <v>420</v>
      </c>
    </row>
    <row r="155" spans="1:65" s="2" customFormat="1" ht="24.25" customHeight="1">
      <c r="A155" s="31"/>
      <c r="B155" s="32"/>
      <c r="C155" s="202" t="s">
        <v>250</v>
      </c>
      <c r="D155" s="202" t="s">
        <v>139</v>
      </c>
      <c r="E155" s="203" t="s">
        <v>421</v>
      </c>
      <c r="F155" s="204" t="s">
        <v>422</v>
      </c>
      <c r="G155" s="205" t="s">
        <v>142</v>
      </c>
      <c r="H155" s="206">
        <v>25</v>
      </c>
      <c r="I155" s="207"/>
      <c r="J155" s="207"/>
      <c r="K155" s="208">
        <f t="shared" si="1"/>
        <v>0</v>
      </c>
      <c r="L155" s="209"/>
      <c r="M155" s="36"/>
      <c r="N155" s="210" t="s">
        <v>1</v>
      </c>
      <c r="O155" s="211" t="s">
        <v>41</v>
      </c>
      <c r="P155" s="212">
        <f t="shared" si="2"/>
        <v>0</v>
      </c>
      <c r="Q155" s="212">
        <f t="shared" si="3"/>
        <v>0</v>
      </c>
      <c r="R155" s="212">
        <f t="shared" si="4"/>
        <v>0</v>
      </c>
      <c r="S155" s="72"/>
      <c r="T155" s="213">
        <f t="shared" si="5"/>
        <v>0</v>
      </c>
      <c r="U155" s="213">
        <v>0</v>
      </c>
      <c r="V155" s="213">
        <f t="shared" si="6"/>
        <v>0</v>
      </c>
      <c r="W155" s="213">
        <v>0</v>
      </c>
      <c r="X155" s="214">
        <f t="shared" si="7"/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 t="shared" si="8"/>
        <v>0</v>
      </c>
      <c r="BF155" s="216">
        <f t="shared" si="9"/>
        <v>0</v>
      </c>
      <c r="BG155" s="216">
        <f t="shared" si="10"/>
        <v>0</v>
      </c>
      <c r="BH155" s="216">
        <f t="shared" si="11"/>
        <v>0</v>
      </c>
      <c r="BI155" s="216">
        <f t="shared" si="12"/>
        <v>0</v>
      </c>
      <c r="BJ155" s="14" t="s">
        <v>91</v>
      </c>
      <c r="BK155" s="216">
        <f t="shared" si="13"/>
        <v>0</v>
      </c>
      <c r="BL155" s="14" t="s">
        <v>143</v>
      </c>
      <c r="BM155" s="215" t="s">
        <v>423</v>
      </c>
    </row>
    <row r="156" spans="1:65" s="2" customFormat="1" ht="16.5" customHeight="1">
      <c r="A156" s="31"/>
      <c r="B156" s="32"/>
      <c r="C156" s="217" t="s">
        <v>254</v>
      </c>
      <c r="D156" s="217" t="s">
        <v>133</v>
      </c>
      <c r="E156" s="218" t="s">
        <v>424</v>
      </c>
      <c r="F156" s="219" t="s">
        <v>425</v>
      </c>
      <c r="G156" s="220" t="s">
        <v>142</v>
      </c>
      <c r="H156" s="221">
        <v>25</v>
      </c>
      <c r="I156" s="222"/>
      <c r="J156" s="223"/>
      <c r="K156" s="224">
        <f t="shared" si="1"/>
        <v>0</v>
      </c>
      <c r="L156" s="223"/>
      <c r="M156" s="225"/>
      <c r="N156" s="226" t="s">
        <v>1</v>
      </c>
      <c r="O156" s="211" t="s">
        <v>41</v>
      </c>
      <c r="P156" s="212">
        <f t="shared" si="2"/>
        <v>0</v>
      </c>
      <c r="Q156" s="212">
        <f t="shared" si="3"/>
        <v>0</v>
      </c>
      <c r="R156" s="212">
        <f t="shared" si="4"/>
        <v>0</v>
      </c>
      <c r="S156" s="72"/>
      <c r="T156" s="213">
        <f t="shared" si="5"/>
        <v>0</v>
      </c>
      <c r="U156" s="213">
        <v>2.4000000000000001E-4</v>
      </c>
      <c r="V156" s="213">
        <f t="shared" si="6"/>
        <v>6.0000000000000001E-3</v>
      </c>
      <c r="W156" s="213">
        <v>0</v>
      </c>
      <c r="X156" s="214">
        <f t="shared" si="7"/>
        <v>0</v>
      </c>
      <c r="Y156" s="31"/>
      <c r="Z156" s="31"/>
      <c r="AA156" s="31"/>
      <c r="AB156" s="31"/>
      <c r="AC156" s="31"/>
      <c r="AD156" s="31"/>
      <c r="AE156" s="31"/>
      <c r="AR156" s="215" t="s">
        <v>176</v>
      </c>
      <c r="AT156" s="215" t="s">
        <v>133</v>
      </c>
      <c r="AU156" s="215" t="s">
        <v>91</v>
      </c>
      <c r="AY156" s="14" t="s">
        <v>136</v>
      </c>
      <c r="BE156" s="216">
        <f t="shared" si="8"/>
        <v>0</v>
      </c>
      <c r="BF156" s="216">
        <f t="shared" si="9"/>
        <v>0</v>
      </c>
      <c r="BG156" s="216">
        <f t="shared" si="10"/>
        <v>0</v>
      </c>
      <c r="BH156" s="216">
        <f t="shared" si="11"/>
        <v>0</v>
      </c>
      <c r="BI156" s="216">
        <f t="shared" si="12"/>
        <v>0</v>
      </c>
      <c r="BJ156" s="14" t="s">
        <v>91</v>
      </c>
      <c r="BK156" s="216">
        <f t="shared" si="13"/>
        <v>0</v>
      </c>
      <c r="BL156" s="14" t="s">
        <v>176</v>
      </c>
      <c r="BM156" s="215" t="s">
        <v>426</v>
      </c>
    </row>
    <row r="157" spans="1:65" s="2" customFormat="1" ht="24.25" customHeight="1">
      <c r="A157" s="31"/>
      <c r="B157" s="32"/>
      <c r="C157" s="202" t="s">
        <v>258</v>
      </c>
      <c r="D157" s="202" t="s">
        <v>139</v>
      </c>
      <c r="E157" s="203" t="s">
        <v>427</v>
      </c>
      <c r="F157" s="204" t="s">
        <v>428</v>
      </c>
      <c r="G157" s="205" t="s">
        <v>147</v>
      </c>
      <c r="H157" s="206">
        <v>1</v>
      </c>
      <c r="I157" s="207"/>
      <c r="J157" s="207"/>
      <c r="K157" s="208">
        <f t="shared" si="1"/>
        <v>0</v>
      </c>
      <c r="L157" s="209"/>
      <c r="M157" s="36"/>
      <c r="N157" s="210" t="s">
        <v>1</v>
      </c>
      <c r="O157" s="211" t="s">
        <v>41</v>
      </c>
      <c r="P157" s="212">
        <f t="shared" si="2"/>
        <v>0</v>
      </c>
      <c r="Q157" s="212">
        <f t="shared" si="3"/>
        <v>0</v>
      </c>
      <c r="R157" s="212">
        <f t="shared" si="4"/>
        <v>0</v>
      </c>
      <c r="S157" s="72"/>
      <c r="T157" s="213">
        <f t="shared" si="5"/>
        <v>0</v>
      </c>
      <c r="U157" s="213">
        <v>0</v>
      </c>
      <c r="V157" s="213">
        <f t="shared" si="6"/>
        <v>0</v>
      </c>
      <c r="W157" s="213">
        <v>0</v>
      </c>
      <c r="X157" s="214">
        <f t="shared" si="7"/>
        <v>0</v>
      </c>
      <c r="Y157" s="31"/>
      <c r="Z157" s="31"/>
      <c r="AA157" s="31"/>
      <c r="AB157" s="31"/>
      <c r="AC157" s="31"/>
      <c r="AD157" s="31"/>
      <c r="AE157" s="31"/>
      <c r="AR157" s="215" t="s">
        <v>143</v>
      </c>
      <c r="AT157" s="215" t="s">
        <v>139</v>
      </c>
      <c r="AU157" s="215" t="s">
        <v>91</v>
      </c>
      <c r="AY157" s="14" t="s">
        <v>136</v>
      </c>
      <c r="BE157" s="216">
        <f t="shared" si="8"/>
        <v>0</v>
      </c>
      <c r="BF157" s="216">
        <f t="shared" si="9"/>
        <v>0</v>
      </c>
      <c r="BG157" s="216">
        <f t="shared" si="10"/>
        <v>0</v>
      </c>
      <c r="BH157" s="216">
        <f t="shared" si="11"/>
        <v>0</v>
      </c>
      <c r="BI157" s="216">
        <f t="shared" si="12"/>
        <v>0</v>
      </c>
      <c r="BJ157" s="14" t="s">
        <v>91</v>
      </c>
      <c r="BK157" s="216">
        <f t="shared" si="13"/>
        <v>0</v>
      </c>
      <c r="BL157" s="14" t="s">
        <v>143</v>
      </c>
      <c r="BM157" s="215" t="s">
        <v>429</v>
      </c>
    </row>
    <row r="158" spans="1:65" s="2" customFormat="1" ht="24.25" customHeight="1">
      <c r="A158" s="31"/>
      <c r="B158" s="32"/>
      <c r="C158" s="217" t="s">
        <v>262</v>
      </c>
      <c r="D158" s="217" t="s">
        <v>133</v>
      </c>
      <c r="E158" s="218" t="s">
        <v>430</v>
      </c>
      <c r="F158" s="219" t="s">
        <v>431</v>
      </c>
      <c r="G158" s="220" t="s">
        <v>147</v>
      </c>
      <c r="H158" s="221">
        <v>1</v>
      </c>
      <c r="I158" s="222"/>
      <c r="J158" s="223"/>
      <c r="K158" s="224">
        <f t="shared" si="1"/>
        <v>0</v>
      </c>
      <c r="L158" s="223"/>
      <c r="M158" s="225"/>
      <c r="N158" s="226" t="s">
        <v>1</v>
      </c>
      <c r="O158" s="211" t="s">
        <v>41</v>
      </c>
      <c r="P158" s="212">
        <f t="shared" si="2"/>
        <v>0</v>
      </c>
      <c r="Q158" s="212">
        <f t="shared" si="3"/>
        <v>0</v>
      </c>
      <c r="R158" s="212">
        <f t="shared" si="4"/>
        <v>0</v>
      </c>
      <c r="S158" s="72"/>
      <c r="T158" s="213">
        <f t="shared" si="5"/>
        <v>0</v>
      </c>
      <c r="U158" s="213">
        <v>2.7999999999999998E-4</v>
      </c>
      <c r="V158" s="213">
        <f t="shared" si="6"/>
        <v>2.7999999999999998E-4</v>
      </c>
      <c r="W158" s="213">
        <v>0</v>
      </c>
      <c r="X158" s="214">
        <f t="shared" si="7"/>
        <v>0</v>
      </c>
      <c r="Y158" s="31"/>
      <c r="Z158" s="31"/>
      <c r="AA158" s="31"/>
      <c r="AB158" s="31"/>
      <c r="AC158" s="31"/>
      <c r="AD158" s="31"/>
      <c r="AE158" s="31"/>
      <c r="AR158" s="215" t="s">
        <v>176</v>
      </c>
      <c r="AT158" s="215" t="s">
        <v>133</v>
      </c>
      <c r="AU158" s="215" t="s">
        <v>91</v>
      </c>
      <c r="AY158" s="14" t="s">
        <v>136</v>
      </c>
      <c r="BE158" s="216">
        <f t="shared" si="8"/>
        <v>0</v>
      </c>
      <c r="BF158" s="216">
        <f t="shared" si="9"/>
        <v>0</v>
      </c>
      <c r="BG158" s="216">
        <f t="shared" si="10"/>
        <v>0</v>
      </c>
      <c r="BH158" s="216">
        <f t="shared" si="11"/>
        <v>0</v>
      </c>
      <c r="BI158" s="216">
        <f t="shared" si="12"/>
        <v>0</v>
      </c>
      <c r="BJ158" s="14" t="s">
        <v>91</v>
      </c>
      <c r="BK158" s="216">
        <f t="shared" si="13"/>
        <v>0</v>
      </c>
      <c r="BL158" s="14" t="s">
        <v>176</v>
      </c>
      <c r="BM158" s="215" t="s">
        <v>432</v>
      </c>
    </row>
    <row r="159" spans="1:65" s="2" customFormat="1" ht="16.5" customHeight="1">
      <c r="A159" s="31"/>
      <c r="B159" s="32"/>
      <c r="C159" s="217" t="s">
        <v>266</v>
      </c>
      <c r="D159" s="217" t="s">
        <v>133</v>
      </c>
      <c r="E159" s="218" t="s">
        <v>433</v>
      </c>
      <c r="F159" s="219" t="s">
        <v>434</v>
      </c>
      <c r="G159" s="220" t="s">
        <v>147</v>
      </c>
      <c r="H159" s="221">
        <v>1</v>
      </c>
      <c r="I159" s="222"/>
      <c r="J159" s="223"/>
      <c r="K159" s="224">
        <f t="shared" si="1"/>
        <v>0</v>
      </c>
      <c r="L159" s="223"/>
      <c r="M159" s="225"/>
      <c r="N159" s="226" t="s">
        <v>1</v>
      </c>
      <c r="O159" s="211" t="s">
        <v>41</v>
      </c>
      <c r="P159" s="212">
        <f t="shared" si="2"/>
        <v>0</v>
      </c>
      <c r="Q159" s="212">
        <f t="shared" si="3"/>
        <v>0</v>
      </c>
      <c r="R159" s="212">
        <f t="shared" si="4"/>
        <v>0</v>
      </c>
      <c r="S159" s="72"/>
      <c r="T159" s="213">
        <f t="shared" si="5"/>
        <v>0</v>
      </c>
      <c r="U159" s="213">
        <v>2.4000000000000001E-4</v>
      </c>
      <c r="V159" s="213">
        <f t="shared" si="6"/>
        <v>2.4000000000000001E-4</v>
      </c>
      <c r="W159" s="213">
        <v>0</v>
      </c>
      <c r="X159" s="214">
        <f t="shared" si="7"/>
        <v>0</v>
      </c>
      <c r="Y159" s="31"/>
      <c r="Z159" s="31"/>
      <c r="AA159" s="31"/>
      <c r="AB159" s="31"/>
      <c r="AC159" s="31"/>
      <c r="AD159" s="31"/>
      <c r="AE159" s="31"/>
      <c r="AR159" s="215" t="s">
        <v>176</v>
      </c>
      <c r="AT159" s="215" t="s">
        <v>133</v>
      </c>
      <c r="AU159" s="215" t="s">
        <v>91</v>
      </c>
      <c r="AY159" s="14" t="s">
        <v>136</v>
      </c>
      <c r="BE159" s="216">
        <f t="shared" si="8"/>
        <v>0</v>
      </c>
      <c r="BF159" s="216">
        <f t="shared" si="9"/>
        <v>0</v>
      </c>
      <c r="BG159" s="216">
        <f t="shared" si="10"/>
        <v>0</v>
      </c>
      <c r="BH159" s="216">
        <f t="shared" si="11"/>
        <v>0</v>
      </c>
      <c r="BI159" s="216">
        <f t="shared" si="12"/>
        <v>0</v>
      </c>
      <c r="BJ159" s="14" t="s">
        <v>91</v>
      </c>
      <c r="BK159" s="216">
        <f t="shared" si="13"/>
        <v>0</v>
      </c>
      <c r="BL159" s="14" t="s">
        <v>176</v>
      </c>
      <c r="BM159" s="215" t="s">
        <v>435</v>
      </c>
    </row>
    <row r="160" spans="1:65" s="2" customFormat="1" ht="16.5" customHeight="1">
      <c r="A160" s="31"/>
      <c r="B160" s="32"/>
      <c r="C160" s="202" t="s">
        <v>270</v>
      </c>
      <c r="D160" s="202" t="s">
        <v>139</v>
      </c>
      <c r="E160" s="203" t="s">
        <v>291</v>
      </c>
      <c r="F160" s="204" t="s">
        <v>292</v>
      </c>
      <c r="G160" s="205" t="s">
        <v>293</v>
      </c>
      <c r="H160" s="232"/>
      <c r="I160" s="207"/>
      <c r="J160" s="207"/>
      <c r="K160" s="208">
        <f t="shared" si="1"/>
        <v>0</v>
      </c>
      <c r="L160" s="209"/>
      <c r="M160" s="36"/>
      <c r="N160" s="210" t="s">
        <v>1</v>
      </c>
      <c r="O160" s="211" t="s">
        <v>41</v>
      </c>
      <c r="P160" s="212">
        <f t="shared" si="2"/>
        <v>0</v>
      </c>
      <c r="Q160" s="212">
        <f t="shared" si="3"/>
        <v>0</v>
      </c>
      <c r="R160" s="212">
        <f t="shared" si="4"/>
        <v>0</v>
      </c>
      <c r="S160" s="72"/>
      <c r="T160" s="213">
        <f t="shared" si="5"/>
        <v>0</v>
      </c>
      <c r="U160" s="213">
        <v>0</v>
      </c>
      <c r="V160" s="213">
        <f t="shared" si="6"/>
        <v>0</v>
      </c>
      <c r="W160" s="213">
        <v>0</v>
      </c>
      <c r="X160" s="214">
        <f t="shared" si="7"/>
        <v>0</v>
      </c>
      <c r="Y160" s="31"/>
      <c r="Z160" s="31"/>
      <c r="AA160" s="31"/>
      <c r="AB160" s="31"/>
      <c r="AC160" s="31"/>
      <c r="AD160" s="31"/>
      <c r="AE160" s="31"/>
      <c r="AR160" s="215" t="s">
        <v>143</v>
      </c>
      <c r="AT160" s="215" t="s">
        <v>139</v>
      </c>
      <c r="AU160" s="215" t="s">
        <v>91</v>
      </c>
      <c r="AY160" s="14" t="s">
        <v>136</v>
      </c>
      <c r="BE160" s="216">
        <f t="shared" si="8"/>
        <v>0</v>
      </c>
      <c r="BF160" s="216">
        <f t="shared" si="9"/>
        <v>0</v>
      </c>
      <c r="BG160" s="216">
        <f t="shared" si="10"/>
        <v>0</v>
      </c>
      <c r="BH160" s="216">
        <f t="shared" si="11"/>
        <v>0</v>
      </c>
      <c r="BI160" s="216">
        <f t="shared" si="12"/>
        <v>0</v>
      </c>
      <c r="BJ160" s="14" t="s">
        <v>91</v>
      </c>
      <c r="BK160" s="216">
        <f t="shared" si="13"/>
        <v>0</v>
      </c>
      <c r="BL160" s="14" t="s">
        <v>143</v>
      </c>
      <c r="BM160" s="215" t="s">
        <v>436</v>
      </c>
    </row>
    <row r="161" spans="1:65" s="2" customFormat="1" ht="16.5" customHeight="1">
      <c r="A161" s="31"/>
      <c r="B161" s="32"/>
      <c r="C161" s="202" t="s">
        <v>274</v>
      </c>
      <c r="D161" s="202" t="s">
        <v>139</v>
      </c>
      <c r="E161" s="203" t="s">
        <v>296</v>
      </c>
      <c r="F161" s="204" t="s">
        <v>297</v>
      </c>
      <c r="G161" s="205" t="s">
        <v>293</v>
      </c>
      <c r="H161" s="232"/>
      <c r="I161" s="207"/>
      <c r="J161" s="207"/>
      <c r="K161" s="208">
        <f t="shared" si="1"/>
        <v>0</v>
      </c>
      <c r="L161" s="209"/>
      <c r="M161" s="36"/>
      <c r="N161" s="210" t="s">
        <v>1</v>
      </c>
      <c r="O161" s="211" t="s">
        <v>41</v>
      </c>
      <c r="P161" s="212">
        <f t="shared" si="2"/>
        <v>0</v>
      </c>
      <c r="Q161" s="212">
        <f t="shared" si="3"/>
        <v>0</v>
      </c>
      <c r="R161" s="212">
        <f t="shared" si="4"/>
        <v>0</v>
      </c>
      <c r="S161" s="72"/>
      <c r="T161" s="213">
        <f t="shared" si="5"/>
        <v>0</v>
      </c>
      <c r="U161" s="213">
        <v>0</v>
      </c>
      <c r="V161" s="213">
        <f t="shared" si="6"/>
        <v>0</v>
      </c>
      <c r="W161" s="213">
        <v>0</v>
      </c>
      <c r="X161" s="214">
        <f t="shared" si="7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8"/>
        <v>0</v>
      </c>
      <c r="BF161" s="216">
        <f t="shared" si="9"/>
        <v>0</v>
      </c>
      <c r="BG161" s="216">
        <f t="shared" si="10"/>
        <v>0</v>
      </c>
      <c r="BH161" s="216">
        <f t="shared" si="11"/>
        <v>0</v>
      </c>
      <c r="BI161" s="216">
        <f t="shared" si="12"/>
        <v>0</v>
      </c>
      <c r="BJ161" s="14" t="s">
        <v>91</v>
      </c>
      <c r="BK161" s="216">
        <f t="shared" si="13"/>
        <v>0</v>
      </c>
      <c r="BL161" s="14" t="s">
        <v>143</v>
      </c>
      <c r="BM161" s="215" t="s">
        <v>437</v>
      </c>
    </row>
    <row r="162" spans="1:65" s="2" customFormat="1" ht="16.5" customHeight="1">
      <c r="A162" s="31"/>
      <c r="B162" s="32"/>
      <c r="C162" s="202" t="s">
        <v>278</v>
      </c>
      <c r="D162" s="202" t="s">
        <v>139</v>
      </c>
      <c r="E162" s="203" t="s">
        <v>300</v>
      </c>
      <c r="F162" s="204" t="s">
        <v>301</v>
      </c>
      <c r="G162" s="205" t="s">
        <v>293</v>
      </c>
      <c r="H162" s="232"/>
      <c r="I162" s="207"/>
      <c r="J162" s="207"/>
      <c r="K162" s="208">
        <f t="shared" si="1"/>
        <v>0</v>
      </c>
      <c r="L162" s="209"/>
      <c r="M162" s="36"/>
      <c r="N162" s="210" t="s">
        <v>1</v>
      </c>
      <c r="O162" s="211" t="s">
        <v>41</v>
      </c>
      <c r="P162" s="212">
        <f t="shared" si="2"/>
        <v>0</v>
      </c>
      <c r="Q162" s="212">
        <f t="shared" si="3"/>
        <v>0</v>
      </c>
      <c r="R162" s="212">
        <f t="shared" si="4"/>
        <v>0</v>
      </c>
      <c r="S162" s="72"/>
      <c r="T162" s="213">
        <f t="shared" si="5"/>
        <v>0</v>
      </c>
      <c r="U162" s="213">
        <v>0</v>
      </c>
      <c r="V162" s="213">
        <f t="shared" si="6"/>
        <v>0</v>
      </c>
      <c r="W162" s="213">
        <v>0</v>
      </c>
      <c r="X162" s="214">
        <f t="shared" si="7"/>
        <v>0</v>
      </c>
      <c r="Y162" s="31"/>
      <c r="Z162" s="31"/>
      <c r="AA162" s="31"/>
      <c r="AB162" s="31"/>
      <c r="AC162" s="31"/>
      <c r="AD162" s="31"/>
      <c r="AE162" s="31"/>
      <c r="AR162" s="215" t="s">
        <v>143</v>
      </c>
      <c r="AT162" s="215" t="s">
        <v>139</v>
      </c>
      <c r="AU162" s="215" t="s">
        <v>91</v>
      </c>
      <c r="AY162" s="14" t="s">
        <v>136</v>
      </c>
      <c r="BE162" s="216">
        <f t="shared" si="8"/>
        <v>0</v>
      </c>
      <c r="BF162" s="216">
        <f t="shared" si="9"/>
        <v>0</v>
      </c>
      <c r="BG162" s="216">
        <f t="shared" si="10"/>
        <v>0</v>
      </c>
      <c r="BH162" s="216">
        <f t="shared" si="11"/>
        <v>0</v>
      </c>
      <c r="BI162" s="216">
        <f t="shared" si="12"/>
        <v>0</v>
      </c>
      <c r="BJ162" s="14" t="s">
        <v>91</v>
      </c>
      <c r="BK162" s="216">
        <f t="shared" si="13"/>
        <v>0</v>
      </c>
      <c r="BL162" s="14" t="s">
        <v>143</v>
      </c>
      <c r="BM162" s="215" t="s">
        <v>438</v>
      </c>
    </row>
    <row r="163" spans="1:65" s="2" customFormat="1" ht="16.5" customHeight="1">
      <c r="A163" s="31"/>
      <c r="B163" s="32"/>
      <c r="C163" s="202" t="s">
        <v>282</v>
      </c>
      <c r="D163" s="202" t="s">
        <v>139</v>
      </c>
      <c r="E163" s="203" t="s">
        <v>304</v>
      </c>
      <c r="F163" s="204" t="s">
        <v>305</v>
      </c>
      <c r="G163" s="205" t="s">
        <v>293</v>
      </c>
      <c r="H163" s="232"/>
      <c r="I163" s="207"/>
      <c r="J163" s="207"/>
      <c r="K163" s="208">
        <f t="shared" si="1"/>
        <v>0</v>
      </c>
      <c r="L163" s="209"/>
      <c r="M163" s="36"/>
      <c r="N163" s="210" t="s">
        <v>1</v>
      </c>
      <c r="O163" s="211" t="s">
        <v>41</v>
      </c>
      <c r="P163" s="212">
        <f t="shared" si="2"/>
        <v>0</v>
      </c>
      <c r="Q163" s="212">
        <f t="shared" si="3"/>
        <v>0</v>
      </c>
      <c r="R163" s="212">
        <f t="shared" si="4"/>
        <v>0</v>
      </c>
      <c r="S163" s="72"/>
      <c r="T163" s="213">
        <f t="shared" si="5"/>
        <v>0</v>
      </c>
      <c r="U163" s="213">
        <v>0</v>
      </c>
      <c r="V163" s="213">
        <f t="shared" si="6"/>
        <v>0</v>
      </c>
      <c r="W163" s="213">
        <v>0</v>
      </c>
      <c r="X163" s="214">
        <f t="shared" si="7"/>
        <v>0</v>
      </c>
      <c r="Y163" s="31"/>
      <c r="Z163" s="31"/>
      <c r="AA163" s="31"/>
      <c r="AB163" s="31"/>
      <c r="AC163" s="31"/>
      <c r="AD163" s="31"/>
      <c r="AE163" s="31"/>
      <c r="AR163" s="215" t="s">
        <v>176</v>
      </c>
      <c r="AT163" s="215" t="s">
        <v>139</v>
      </c>
      <c r="AU163" s="215" t="s">
        <v>91</v>
      </c>
      <c r="AY163" s="14" t="s">
        <v>136</v>
      </c>
      <c r="BE163" s="216">
        <f t="shared" si="8"/>
        <v>0</v>
      </c>
      <c r="BF163" s="216">
        <f t="shared" si="9"/>
        <v>0</v>
      </c>
      <c r="BG163" s="216">
        <f t="shared" si="10"/>
        <v>0</v>
      </c>
      <c r="BH163" s="216">
        <f t="shared" si="11"/>
        <v>0</v>
      </c>
      <c r="BI163" s="216">
        <f t="shared" si="12"/>
        <v>0</v>
      </c>
      <c r="BJ163" s="14" t="s">
        <v>91</v>
      </c>
      <c r="BK163" s="216">
        <f t="shared" si="13"/>
        <v>0</v>
      </c>
      <c r="BL163" s="14" t="s">
        <v>176</v>
      </c>
      <c r="BM163" s="215" t="s">
        <v>439</v>
      </c>
    </row>
    <row r="164" spans="1:65" s="2" customFormat="1" ht="16.5" customHeight="1">
      <c r="A164" s="31"/>
      <c r="B164" s="32"/>
      <c r="C164" s="202" t="s">
        <v>286</v>
      </c>
      <c r="D164" s="202" t="s">
        <v>139</v>
      </c>
      <c r="E164" s="203" t="s">
        <v>308</v>
      </c>
      <c r="F164" s="204" t="s">
        <v>309</v>
      </c>
      <c r="G164" s="205" t="s">
        <v>293</v>
      </c>
      <c r="H164" s="232"/>
      <c r="I164" s="207"/>
      <c r="J164" s="207"/>
      <c r="K164" s="208">
        <f t="shared" si="1"/>
        <v>0</v>
      </c>
      <c r="L164" s="209"/>
      <c r="M164" s="36"/>
      <c r="N164" s="210" t="s">
        <v>1</v>
      </c>
      <c r="O164" s="211" t="s">
        <v>41</v>
      </c>
      <c r="P164" s="212">
        <f t="shared" si="2"/>
        <v>0</v>
      </c>
      <c r="Q164" s="212">
        <f t="shared" si="3"/>
        <v>0</v>
      </c>
      <c r="R164" s="212">
        <f t="shared" si="4"/>
        <v>0</v>
      </c>
      <c r="S164" s="72"/>
      <c r="T164" s="213">
        <f t="shared" si="5"/>
        <v>0</v>
      </c>
      <c r="U164" s="213">
        <v>0</v>
      </c>
      <c r="V164" s="213">
        <f t="shared" si="6"/>
        <v>0</v>
      </c>
      <c r="W164" s="213">
        <v>0</v>
      </c>
      <c r="X164" s="214">
        <f t="shared" si="7"/>
        <v>0</v>
      </c>
      <c r="Y164" s="31"/>
      <c r="Z164" s="31"/>
      <c r="AA164" s="31"/>
      <c r="AB164" s="31"/>
      <c r="AC164" s="31"/>
      <c r="AD164" s="31"/>
      <c r="AE164" s="31"/>
      <c r="AR164" s="215" t="s">
        <v>143</v>
      </c>
      <c r="AT164" s="215" t="s">
        <v>139</v>
      </c>
      <c r="AU164" s="215" t="s">
        <v>91</v>
      </c>
      <c r="AY164" s="14" t="s">
        <v>136</v>
      </c>
      <c r="BE164" s="216">
        <f t="shared" si="8"/>
        <v>0</v>
      </c>
      <c r="BF164" s="216">
        <f t="shared" si="9"/>
        <v>0</v>
      </c>
      <c r="BG164" s="216">
        <f t="shared" si="10"/>
        <v>0</v>
      </c>
      <c r="BH164" s="216">
        <f t="shared" si="11"/>
        <v>0</v>
      </c>
      <c r="BI164" s="216">
        <f t="shared" si="12"/>
        <v>0</v>
      </c>
      <c r="BJ164" s="14" t="s">
        <v>91</v>
      </c>
      <c r="BK164" s="216">
        <f t="shared" si="13"/>
        <v>0</v>
      </c>
      <c r="BL164" s="14" t="s">
        <v>143</v>
      </c>
      <c r="BM164" s="215" t="s">
        <v>440</v>
      </c>
    </row>
    <row r="165" spans="1:65" s="12" customFormat="1" ht="22.75" customHeight="1">
      <c r="B165" s="185"/>
      <c r="C165" s="186"/>
      <c r="D165" s="187" t="s">
        <v>76</v>
      </c>
      <c r="E165" s="200" t="s">
        <v>311</v>
      </c>
      <c r="F165" s="200" t="s">
        <v>312</v>
      </c>
      <c r="G165" s="186"/>
      <c r="H165" s="186"/>
      <c r="I165" s="189"/>
      <c r="J165" s="189"/>
      <c r="K165" s="201">
        <f>BK165</f>
        <v>0</v>
      </c>
      <c r="L165" s="186"/>
      <c r="M165" s="191"/>
      <c r="N165" s="192"/>
      <c r="O165" s="193"/>
      <c r="P165" s="193"/>
      <c r="Q165" s="194">
        <f>Q166</f>
        <v>0</v>
      </c>
      <c r="R165" s="194">
        <f>R166</f>
        <v>0</v>
      </c>
      <c r="S165" s="193"/>
      <c r="T165" s="195">
        <f>T166</f>
        <v>0</v>
      </c>
      <c r="U165" s="193"/>
      <c r="V165" s="195">
        <f>V166</f>
        <v>0</v>
      </c>
      <c r="W165" s="193"/>
      <c r="X165" s="196">
        <f>X166</f>
        <v>0</v>
      </c>
      <c r="AR165" s="197" t="s">
        <v>135</v>
      </c>
      <c r="AT165" s="198" t="s">
        <v>76</v>
      </c>
      <c r="AU165" s="198" t="s">
        <v>85</v>
      </c>
      <c r="AY165" s="197" t="s">
        <v>136</v>
      </c>
      <c r="BK165" s="199">
        <f>BK166</f>
        <v>0</v>
      </c>
    </row>
    <row r="166" spans="1:65" s="2" customFormat="1" ht="24.25" customHeight="1">
      <c r="A166" s="31"/>
      <c r="B166" s="32"/>
      <c r="C166" s="202" t="s">
        <v>290</v>
      </c>
      <c r="D166" s="202" t="s">
        <v>139</v>
      </c>
      <c r="E166" s="203" t="s">
        <v>85</v>
      </c>
      <c r="F166" s="204" t="s">
        <v>441</v>
      </c>
      <c r="G166" s="205" t="s">
        <v>316</v>
      </c>
      <c r="H166" s="206">
        <v>1</v>
      </c>
      <c r="I166" s="207"/>
      <c r="J166" s="207"/>
      <c r="K166" s="208">
        <f>ROUND(P166*H166,2)</f>
        <v>0</v>
      </c>
      <c r="L166" s="209"/>
      <c r="M166" s="36"/>
      <c r="N166" s="237" t="s">
        <v>1</v>
      </c>
      <c r="O166" s="238" t="s">
        <v>41</v>
      </c>
      <c r="P166" s="239">
        <f>I166+J166</f>
        <v>0</v>
      </c>
      <c r="Q166" s="239">
        <f>ROUND(I166*H166,2)</f>
        <v>0</v>
      </c>
      <c r="R166" s="239">
        <f>ROUND(J166*H166,2)</f>
        <v>0</v>
      </c>
      <c r="S166" s="235"/>
      <c r="T166" s="240">
        <f>S166*H166</f>
        <v>0</v>
      </c>
      <c r="U166" s="240">
        <v>0</v>
      </c>
      <c r="V166" s="240">
        <f>U166*H166</f>
        <v>0</v>
      </c>
      <c r="W166" s="240">
        <v>0</v>
      </c>
      <c r="X166" s="241">
        <f>W166*H166</f>
        <v>0</v>
      </c>
      <c r="Y166" s="31"/>
      <c r="Z166" s="31"/>
      <c r="AA166" s="31"/>
      <c r="AB166" s="31"/>
      <c r="AC166" s="31"/>
      <c r="AD166" s="31"/>
      <c r="AE166" s="31"/>
      <c r="AR166" s="215" t="s">
        <v>143</v>
      </c>
      <c r="AT166" s="215" t="s">
        <v>139</v>
      </c>
      <c r="AU166" s="215" t="s">
        <v>91</v>
      </c>
      <c r="AY166" s="14" t="s">
        <v>136</v>
      </c>
      <c r="BE166" s="216">
        <f>IF(O166="základná",K166,0)</f>
        <v>0</v>
      </c>
      <c r="BF166" s="216">
        <f>IF(O166="znížená",K166,0)</f>
        <v>0</v>
      </c>
      <c r="BG166" s="216">
        <f>IF(O166="zákl. prenesená",K166,0)</f>
        <v>0</v>
      </c>
      <c r="BH166" s="216">
        <f>IF(O166="zníž. prenesená",K166,0)</f>
        <v>0</v>
      </c>
      <c r="BI166" s="216">
        <f>IF(O166="nulová",K166,0)</f>
        <v>0</v>
      </c>
      <c r="BJ166" s="14" t="s">
        <v>91</v>
      </c>
      <c r="BK166" s="216">
        <f>ROUND(P166*H166,2)</f>
        <v>0</v>
      </c>
      <c r="BL166" s="14" t="s">
        <v>143</v>
      </c>
      <c r="BM166" s="215" t="s">
        <v>442</v>
      </c>
    </row>
    <row r="167" spans="1:65" s="2" customFormat="1" ht="7" customHeight="1">
      <c r="A167" s="31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36"/>
      <c r="N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sheetProtection algorithmName="SHA-512" hashValue="5BZis9PKSKvt1OSmy6oy8/eT7NS4KUaly9q0sWsRX2Ar+/vQ0YqfP+vvsUBNqwUwRZ8fxzBgpkerHCMchXczEQ==" saltValue="Muog4VbJ9SBOHEQiZy+gOnN7SqodE8ZqR/Rb+xU1kwVzClaaLkI3DfMgtf9byFfkERVBDCX7TPNcXN1V9OZCew==" spinCount="100000" sheet="1" objects="1" scenarios="1" formatColumns="0" formatRows="0" autoFilter="0"/>
  <autoFilter ref="C120:L166" xr:uid="{00000000-0009-0000-0000-000002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95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102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443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444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32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33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104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105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35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37</v>
      </c>
      <c r="G36" s="31"/>
      <c r="H36" s="31"/>
      <c r="I36" s="132" t="s">
        <v>36</v>
      </c>
      <c r="J36" s="31"/>
      <c r="K36" s="132" t="s">
        <v>38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39</v>
      </c>
      <c r="E37" s="134" t="s">
        <v>40</v>
      </c>
      <c r="F37" s="135">
        <f>ROUND((SUM(BE122:BE147)),  2)</f>
        <v>0</v>
      </c>
      <c r="G37" s="136"/>
      <c r="H37" s="136"/>
      <c r="I37" s="137">
        <v>0.2</v>
      </c>
      <c r="J37" s="136"/>
      <c r="K37" s="135">
        <f>ROUND(((SUM(BE122:BE147))*I37),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41</v>
      </c>
      <c r="F38" s="135">
        <f>ROUND((SUM(BF122:BF147)),  2)</f>
        <v>0</v>
      </c>
      <c r="G38" s="136"/>
      <c r="H38" s="136"/>
      <c r="I38" s="137">
        <v>0.2</v>
      </c>
      <c r="J38" s="136"/>
      <c r="K38" s="135">
        <f>ROUND(((SUM(BF122:BF147))*I38),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42</v>
      </c>
      <c r="F39" s="129">
        <f>ROUND((SUM(BG122:BG147)),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43</v>
      </c>
      <c r="F40" s="129">
        <f>ROUND((SUM(BH122:BH147)),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44</v>
      </c>
      <c r="F41" s="135">
        <f>ROUND((SUM(BI122:BI147)),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45</v>
      </c>
      <c r="E43" s="141"/>
      <c r="F43" s="141"/>
      <c r="G43" s="142" t="s">
        <v>46</v>
      </c>
      <c r="H43" s="143" t="s">
        <v>47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327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443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RFTVE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k. ú. Kremnica, parc. číslo: C-KN 168/1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Mesto Kremnica, Štefánikovo námestie 1/1, 96701, K</v>
      </c>
      <c r="G93" s="33"/>
      <c r="H93" s="33"/>
      <c r="I93" s="26" t="s">
        <v>29</v>
      </c>
      <c r="J93" s="29" t="str">
        <f>E23</f>
        <v>Ing. Ľubomír Gecík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107</v>
      </c>
      <c r="D96" s="158"/>
      <c r="E96" s="158"/>
      <c r="F96" s="158"/>
      <c r="G96" s="158"/>
      <c r="H96" s="158"/>
      <c r="I96" s="159" t="s">
        <v>108</v>
      </c>
      <c r="J96" s="159" t="s">
        <v>109</v>
      </c>
      <c r="K96" s="159" t="s">
        <v>110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111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112</v>
      </c>
    </row>
    <row r="99" spans="1:47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102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327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443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RFTVE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k. ú. Kremnica, parc. číslo: C-KN 168/1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Mesto Kremnica, Štefánikovo námestie 1/1, 96701, K</v>
      </c>
      <c r="G118" s="33"/>
      <c r="H118" s="33"/>
      <c r="I118" s="26" t="s">
        <v>29</v>
      </c>
      <c r="J118" s="29" t="str">
        <f>E23</f>
        <v>Ing. Ľubomír Gecík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118</v>
      </c>
      <c r="D121" s="175" t="s">
        <v>60</v>
      </c>
      <c r="E121" s="175" t="s">
        <v>56</v>
      </c>
      <c r="F121" s="175" t="s">
        <v>57</v>
      </c>
      <c r="G121" s="175" t="s">
        <v>119</v>
      </c>
      <c r="H121" s="175" t="s">
        <v>120</v>
      </c>
      <c r="I121" s="175" t="s">
        <v>121</v>
      </c>
      <c r="J121" s="175" t="s">
        <v>122</v>
      </c>
      <c r="K121" s="176" t="s">
        <v>110</v>
      </c>
      <c r="L121" s="177" t="s">
        <v>123</v>
      </c>
      <c r="M121" s="178"/>
      <c r="N121" s="76" t="s">
        <v>1</v>
      </c>
      <c r="O121" s="77" t="s">
        <v>39</v>
      </c>
      <c r="P121" s="77" t="s">
        <v>124</v>
      </c>
      <c r="Q121" s="77" t="s">
        <v>125</v>
      </c>
      <c r="R121" s="77" t="s">
        <v>126</v>
      </c>
      <c r="S121" s="77" t="s">
        <v>127</v>
      </c>
      <c r="T121" s="77" t="s">
        <v>128</v>
      </c>
      <c r="U121" s="77" t="s">
        <v>129</v>
      </c>
      <c r="V121" s="77" t="s">
        <v>130</v>
      </c>
      <c r="W121" s="77" t="s">
        <v>131</v>
      </c>
      <c r="X121" s="78" t="s">
        <v>132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111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1.8690000000000002E-2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76</v>
      </c>
      <c r="AU122" s="14" t="s">
        <v>112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76</v>
      </c>
      <c r="E123" s="188" t="s">
        <v>133</v>
      </c>
      <c r="F123" s="188" t="s">
        <v>134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1.8690000000000002E-2</v>
      </c>
      <c r="W123" s="193"/>
      <c r="X123" s="196">
        <f>X124</f>
        <v>0</v>
      </c>
      <c r="AR123" s="197" t="s">
        <v>135</v>
      </c>
      <c r="AT123" s="198" t="s">
        <v>76</v>
      </c>
      <c r="AU123" s="198" t="s">
        <v>77</v>
      </c>
      <c r="AY123" s="197" t="s">
        <v>136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76</v>
      </c>
      <c r="E124" s="200" t="s">
        <v>137</v>
      </c>
      <c r="F124" s="200" t="s">
        <v>138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SUM(Q125:Q147)</f>
        <v>0</v>
      </c>
      <c r="R124" s="194">
        <f>SUM(R125:R147)</f>
        <v>0</v>
      </c>
      <c r="S124" s="193"/>
      <c r="T124" s="195">
        <f>SUM(T125:T147)</f>
        <v>0</v>
      </c>
      <c r="U124" s="193"/>
      <c r="V124" s="195">
        <f>SUM(V125:V147)</f>
        <v>1.8690000000000002E-2</v>
      </c>
      <c r="W124" s="193"/>
      <c r="X124" s="196">
        <f>SUM(X125:X147)</f>
        <v>0</v>
      </c>
      <c r="AR124" s="197" t="s">
        <v>135</v>
      </c>
      <c r="AT124" s="198" t="s">
        <v>76</v>
      </c>
      <c r="AU124" s="198" t="s">
        <v>85</v>
      </c>
      <c r="AY124" s="197" t="s">
        <v>136</v>
      </c>
      <c r="BK124" s="199">
        <f>SUM(BK125:BK147)</f>
        <v>0</v>
      </c>
    </row>
    <row r="125" spans="1:65" s="2" customFormat="1" ht="24.25" customHeight="1">
      <c r="A125" s="31"/>
      <c r="B125" s="32"/>
      <c r="C125" s="202" t="s">
        <v>85</v>
      </c>
      <c r="D125" s="202" t="s">
        <v>139</v>
      </c>
      <c r="E125" s="203" t="s">
        <v>445</v>
      </c>
      <c r="F125" s="204" t="s">
        <v>446</v>
      </c>
      <c r="G125" s="205" t="s">
        <v>147</v>
      </c>
      <c r="H125" s="206">
        <v>1</v>
      </c>
      <c r="I125" s="207"/>
      <c r="J125" s="207"/>
      <c r="K125" s="208">
        <f t="shared" ref="K125:K147" si="1">ROUND(P125*H125,2)</f>
        <v>0</v>
      </c>
      <c r="L125" s="209"/>
      <c r="M125" s="36"/>
      <c r="N125" s="210" t="s">
        <v>1</v>
      </c>
      <c r="O125" s="211" t="s">
        <v>41</v>
      </c>
      <c r="P125" s="212">
        <f t="shared" ref="P125:P147" si="2">I125+J125</f>
        <v>0</v>
      </c>
      <c r="Q125" s="212">
        <f t="shared" ref="Q125:Q147" si="3">ROUND(I125*H125,2)</f>
        <v>0</v>
      </c>
      <c r="R125" s="212">
        <f t="shared" ref="R125:R147" si="4">ROUND(J125*H125,2)</f>
        <v>0</v>
      </c>
      <c r="S125" s="72"/>
      <c r="T125" s="213">
        <f t="shared" ref="T125:T147" si="5">S125*H125</f>
        <v>0</v>
      </c>
      <c r="U125" s="213">
        <v>0</v>
      </c>
      <c r="V125" s="213">
        <f t="shared" ref="V125:V147" si="6">U125*H125</f>
        <v>0</v>
      </c>
      <c r="W125" s="213">
        <v>0</v>
      </c>
      <c r="X125" s="214">
        <f t="shared" ref="X125:X147" si="7"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 t="shared" ref="BE125:BE147" si="8">IF(O125="základná",K125,0)</f>
        <v>0</v>
      </c>
      <c r="BF125" s="216">
        <f t="shared" ref="BF125:BF147" si="9">IF(O125="znížená",K125,0)</f>
        <v>0</v>
      </c>
      <c r="BG125" s="216">
        <f t="shared" ref="BG125:BG147" si="10">IF(O125="zákl. prenesená",K125,0)</f>
        <v>0</v>
      </c>
      <c r="BH125" s="216">
        <f t="shared" ref="BH125:BH147" si="11">IF(O125="zníž. prenesená",K125,0)</f>
        <v>0</v>
      </c>
      <c r="BI125" s="216">
        <f t="shared" ref="BI125:BI147" si="12">IF(O125="nulová",K125,0)</f>
        <v>0</v>
      </c>
      <c r="BJ125" s="14" t="s">
        <v>91</v>
      </c>
      <c r="BK125" s="216">
        <f t="shared" ref="BK125:BK147" si="13">ROUND(P125*H125,2)</f>
        <v>0</v>
      </c>
      <c r="BL125" s="14" t="s">
        <v>143</v>
      </c>
      <c r="BM125" s="215" t="s">
        <v>447</v>
      </c>
    </row>
    <row r="126" spans="1:65" s="2" customFormat="1" ht="16.5" customHeight="1">
      <c r="A126" s="31"/>
      <c r="B126" s="32"/>
      <c r="C126" s="217" t="s">
        <v>91</v>
      </c>
      <c r="D126" s="217" t="s">
        <v>133</v>
      </c>
      <c r="E126" s="218" t="s">
        <v>350</v>
      </c>
      <c r="F126" s="219" t="s">
        <v>448</v>
      </c>
      <c r="G126" s="220" t="s">
        <v>147</v>
      </c>
      <c r="H126" s="221">
        <v>1</v>
      </c>
      <c r="I126" s="222"/>
      <c r="J126" s="223"/>
      <c r="K126" s="224">
        <f t="shared" si="1"/>
        <v>0</v>
      </c>
      <c r="L126" s="223"/>
      <c r="M126" s="225"/>
      <c r="N126" s="226" t="s">
        <v>1</v>
      </c>
      <c r="O126" s="211" t="s">
        <v>41</v>
      </c>
      <c r="P126" s="212">
        <f t="shared" si="2"/>
        <v>0</v>
      </c>
      <c r="Q126" s="212">
        <f t="shared" si="3"/>
        <v>0</v>
      </c>
      <c r="R126" s="212">
        <f t="shared" si="4"/>
        <v>0</v>
      </c>
      <c r="S126" s="72"/>
      <c r="T126" s="213">
        <f t="shared" si="5"/>
        <v>0</v>
      </c>
      <c r="U126" s="213">
        <v>0</v>
      </c>
      <c r="V126" s="213">
        <f t="shared" si="6"/>
        <v>0</v>
      </c>
      <c r="W126" s="213">
        <v>0</v>
      </c>
      <c r="X126" s="214">
        <f t="shared" si="7"/>
        <v>0</v>
      </c>
      <c r="Y126" s="31"/>
      <c r="Z126" s="31"/>
      <c r="AA126" s="31"/>
      <c r="AB126" s="31"/>
      <c r="AC126" s="31"/>
      <c r="AD126" s="31"/>
      <c r="AE126" s="31"/>
      <c r="AR126" s="215" t="s">
        <v>232</v>
      </c>
      <c r="AT126" s="215" t="s">
        <v>133</v>
      </c>
      <c r="AU126" s="215" t="s">
        <v>91</v>
      </c>
      <c r="AY126" s="14" t="s">
        <v>136</v>
      </c>
      <c r="BE126" s="216">
        <f t="shared" si="8"/>
        <v>0</v>
      </c>
      <c r="BF126" s="216">
        <f t="shared" si="9"/>
        <v>0</v>
      </c>
      <c r="BG126" s="216">
        <f t="shared" si="10"/>
        <v>0</v>
      </c>
      <c r="BH126" s="216">
        <f t="shared" si="11"/>
        <v>0</v>
      </c>
      <c r="BI126" s="216">
        <f t="shared" si="12"/>
        <v>0</v>
      </c>
      <c r="BJ126" s="14" t="s">
        <v>91</v>
      </c>
      <c r="BK126" s="216">
        <f t="shared" si="13"/>
        <v>0</v>
      </c>
      <c r="BL126" s="14" t="s">
        <v>143</v>
      </c>
      <c r="BM126" s="215" t="s">
        <v>449</v>
      </c>
    </row>
    <row r="127" spans="1:65" s="2" customFormat="1" ht="16.5" customHeight="1">
      <c r="A127" s="31"/>
      <c r="B127" s="32"/>
      <c r="C127" s="202" t="s">
        <v>135</v>
      </c>
      <c r="D127" s="202" t="s">
        <v>139</v>
      </c>
      <c r="E127" s="203" t="s">
        <v>450</v>
      </c>
      <c r="F127" s="204" t="s">
        <v>451</v>
      </c>
      <c r="G127" s="205" t="s">
        <v>147</v>
      </c>
      <c r="H127" s="206">
        <v>1</v>
      </c>
      <c r="I127" s="207"/>
      <c r="J127" s="207"/>
      <c r="K127" s="208">
        <f t="shared" si="1"/>
        <v>0</v>
      </c>
      <c r="L127" s="209"/>
      <c r="M127" s="36"/>
      <c r="N127" s="210" t="s">
        <v>1</v>
      </c>
      <c r="O127" s="211" t="s">
        <v>41</v>
      </c>
      <c r="P127" s="212">
        <f t="shared" si="2"/>
        <v>0</v>
      </c>
      <c r="Q127" s="212">
        <f t="shared" si="3"/>
        <v>0</v>
      </c>
      <c r="R127" s="212">
        <f t="shared" si="4"/>
        <v>0</v>
      </c>
      <c r="S127" s="72"/>
      <c r="T127" s="213">
        <f t="shared" si="5"/>
        <v>0</v>
      </c>
      <c r="U127" s="213">
        <v>0</v>
      </c>
      <c r="V127" s="213">
        <f t="shared" si="6"/>
        <v>0</v>
      </c>
      <c r="W127" s="213">
        <v>0</v>
      </c>
      <c r="X127" s="214">
        <f t="shared" si="7"/>
        <v>0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 t="shared" si="8"/>
        <v>0</v>
      </c>
      <c r="BF127" s="216">
        <f t="shared" si="9"/>
        <v>0</v>
      </c>
      <c r="BG127" s="216">
        <f t="shared" si="10"/>
        <v>0</v>
      </c>
      <c r="BH127" s="216">
        <f t="shared" si="11"/>
        <v>0</v>
      </c>
      <c r="BI127" s="216">
        <f t="shared" si="12"/>
        <v>0</v>
      </c>
      <c r="BJ127" s="14" t="s">
        <v>91</v>
      </c>
      <c r="BK127" s="216">
        <f t="shared" si="13"/>
        <v>0</v>
      </c>
      <c r="BL127" s="14" t="s">
        <v>143</v>
      </c>
      <c r="BM127" s="215" t="s">
        <v>452</v>
      </c>
    </row>
    <row r="128" spans="1:65" s="2" customFormat="1" ht="16.5" customHeight="1">
      <c r="A128" s="31"/>
      <c r="B128" s="32"/>
      <c r="C128" s="217" t="s">
        <v>152</v>
      </c>
      <c r="D128" s="217" t="s">
        <v>133</v>
      </c>
      <c r="E128" s="218" t="s">
        <v>394</v>
      </c>
      <c r="F128" s="219" t="s">
        <v>453</v>
      </c>
      <c r="G128" s="220" t="s">
        <v>147</v>
      </c>
      <c r="H128" s="221">
        <v>1</v>
      </c>
      <c r="I128" s="222"/>
      <c r="J128" s="223"/>
      <c r="K128" s="224">
        <f t="shared" si="1"/>
        <v>0</v>
      </c>
      <c r="L128" s="223"/>
      <c r="M128" s="225"/>
      <c r="N128" s="226" t="s">
        <v>1</v>
      </c>
      <c r="O128" s="211" t="s">
        <v>41</v>
      </c>
      <c r="P128" s="212">
        <f t="shared" si="2"/>
        <v>0</v>
      </c>
      <c r="Q128" s="212">
        <f t="shared" si="3"/>
        <v>0</v>
      </c>
      <c r="R128" s="212">
        <f t="shared" si="4"/>
        <v>0</v>
      </c>
      <c r="S128" s="72"/>
      <c r="T128" s="213">
        <f t="shared" si="5"/>
        <v>0</v>
      </c>
      <c r="U128" s="213">
        <v>0</v>
      </c>
      <c r="V128" s="213">
        <f t="shared" si="6"/>
        <v>0</v>
      </c>
      <c r="W128" s="213">
        <v>0</v>
      </c>
      <c r="X128" s="214">
        <f t="shared" si="7"/>
        <v>0</v>
      </c>
      <c r="Y128" s="31"/>
      <c r="Z128" s="31"/>
      <c r="AA128" s="31"/>
      <c r="AB128" s="31"/>
      <c r="AC128" s="31"/>
      <c r="AD128" s="31"/>
      <c r="AE128" s="31"/>
      <c r="AR128" s="215" t="s">
        <v>232</v>
      </c>
      <c r="AT128" s="215" t="s">
        <v>133</v>
      </c>
      <c r="AU128" s="215" t="s">
        <v>91</v>
      </c>
      <c r="AY128" s="14" t="s">
        <v>136</v>
      </c>
      <c r="BE128" s="216">
        <f t="shared" si="8"/>
        <v>0</v>
      </c>
      <c r="BF128" s="216">
        <f t="shared" si="9"/>
        <v>0</v>
      </c>
      <c r="BG128" s="216">
        <f t="shared" si="10"/>
        <v>0</v>
      </c>
      <c r="BH128" s="216">
        <f t="shared" si="11"/>
        <v>0</v>
      </c>
      <c r="BI128" s="216">
        <f t="shared" si="12"/>
        <v>0</v>
      </c>
      <c r="BJ128" s="14" t="s">
        <v>91</v>
      </c>
      <c r="BK128" s="216">
        <f t="shared" si="13"/>
        <v>0</v>
      </c>
      <c r="BL128" s="14" t="s">
        <v>143</v>
      </c>
      <c r="BM128" s="215" t="s">
        <v>454</v>
      </c>
    </row>
    <row r="129" spans="1:65" s="2" customFormat="1" ht="16.5" customHeight="1">
      <c r="A129" s="31"/>
      <c r="B129" s="32"/>
      <c r="C129" s="202" t="s">
        <v>156</v>
      </c>
      <c r="D129" s="202" t="s">
        <v>139</v>
      </c>
      <c r="E129" s="203" t="s">
        <v>455</v>
      </c>
      <c r="F129" s="204" t="s">
        <v>456</v>
      </c>
      <c r="G129" s="205" t="s">
        <v>147</v>
      </c>
      <c r="H129" s="206">
        <v>1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457</v>
      </c>
    </row>
    <row r="130" spans="1:65" s="2" customFormat="1" ht="24.25" customHeight="1">
      <c r="A130" s="31"/>
      <c r="B130" s="32"/>
      <c r="C130" s="217" t="s">
        <v>160</v>
      </c>
      <c r="D130" s="217" t="s">
        <v>133</v>
      </c>
      <c r="E130" s="218" t="s">
        <v>458</v>
      </c>
      <c r="F130" s="219" t="s">
        <v>459</v>
      </c>
      <c r="G130" s="220" t="s">
        <v>147</v>
      </c>
      <c r="H130" s="221">
        <v>1</v>
      </c>
      <c r="I130" s="222"/>
      <c r="J130" s="223"/>
      <c r="K130" s="224">
        <f t="shared" si="1"/>
        <v>0</v>
      </c>
      <c r="L130" s="223"/>
      <c r="M130" s="225"/>
      <c r="N130" s="226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4.6000000000000001E-4</v>
      </c>
      <c r="V130" s="213">
        <f t="shared" si="6"/>
        <v>4.6000000000000001E-4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176</v>
      </c>
      <c r="AT130" s="215" t="s">
        <v>133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176</v>
      </c>
      <c r="BM130" s="215" t="s">
        <v>460</v>
      </c>
    </row>
    <row r="131" spans="1:65" s="2" customFormat="1" ht="16.5" customHeight="1">
      <c r="A131" s="31"/>
      <c r="B131" s="32"/>
      <c r="C131" s="202" t="s">
        <v>164</v>
      </c>
      <c r="D131" s="202" t="s">
        <v>139</v>
      </c>
      <c r="E131" s="203" t="s">
        <v>461</v>
      </c>
      <c r="F131" s="204" t="s">
        <v>462</v>
      </c>
      <c r="G131" s="205" t="s">
        <v>147</v>
      </c>
      <c r="H131" s="206">
        <v>1</v>
      </c>
      <c r="I131" s="207"/>
      <c r="J131" s="207"/>
      <c r="K131" s="208">
        <f t="shared" si="1"/>
        <v>0</v>
      </c>
      <c r="L131" s="209"/>
      <c r="M131" s="36"/>
      <c r="N131" s="210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152</v>
      </c>
      <c r="AT131" s="215" t="s">
        <v>139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152</v>
      </c>
      <c r="BM131" s="215" t="s">
        <v>463</v>
      </c>
    </row>
    <row r="132" spans="1:65" s="2" customFormat="1" ht="24.25" customHeight="1">
      <c r="A132" s="31"/>
      <c r="B132" s="32"/>
      <c r="C132" s="217" t="s">
        <v>168</v>
      </c>
      <c r="D132" s="217" t="s">
        <v>133</v>
      </c>
      <c r="E132" s="218" t="s">
        <v>464</v>
      </c>
      <c r="F132" s="219" t="s">
        <v>465</v>
      </c>
      <c r="G132" s="220" t="s">
        <v>147</v>
      </c>
      <c r="H132" s="221">
        <v>1</v>
      </c>
      <c r="I132" s="222"/>
      <c r="J132" s="223"/>
      <c r="K132" s="224">
        <f t="shared" si="1"/>
        <v>0</v>
      </c>
      <c r="L132" s="223"/>
      <c r="M132" s="225"/>
      <c r="N132" s="226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1.4999999999999999E-4</v>
      </c>
      <c r="V132" s="213">
        <f t="shared" si="6"/>
        <v>1.4999999999999999E-4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168</v>
      </c>
      <c r="AT132" s="215" t="s">
        <v>133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152</v>
      </c>
      <c r="BM132" s="215" t="s">
        <v>466</v>
      </c>
    </row>
    <row r="133" spans="1:65" s="2" customFormat="1" ht="24.25" customHeight="1">
      <c r="A133" s="31"/>
      <c r="B133" s="32"/>
      <c r="C133" s="202" t="s">
        <v>172</v>
      </c>
      <c r="D133" s="202" t="s">
        <v>139</v>
      </c>
      <c r="E133" s="203" t="s">
        <v>467</v>
      </c>
      <c r="F133" s="204" t="s">
        <v>468</v>
      </c>
      <c r="G133" s="205" t="s">
        <v>147</v>
      </c>
      <c r="H133" s="206">
        <v>1</v>
      </c>
      <c r="I133" s="207"/>
      <c r="J133" s="207"/>
      <c r="K133" s="208">
        <f t="shared" si="1"/>
        <v>0</v>
      </c>
      <c r="L133" s="209"/>
      <c r="M133" s="36"/>
      <c r="N133" s="210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152</v>
      </c>
      <c r="AT133" s="215" t="s">
        <v>139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152</v>
      </c>
      <c r="BM133" s="215" t="s">
        <v>469</v>
      </c>
    </row>
    <row r="134" spans="1:65" s="2" customFormat="1" ht="37.75" customHeight="1">
      <c r="A134" s="31"/>
      <c r="B134" s="32"/>
      <c r="C134" s="217" t="s">
        <v>178</v>
      </c>
      <c r="D134" s="217" t="s">
        <v>133</v>
      </c>
      <c r="E134" s="218" t="s">
        <v>470</v>
      </c>
      <c r="F134" s="219" t="s">
        <v>471</v>
      </c>
      <c r="G134" s="220" t="s">
        <v>147</v>
      </c>
      <c r="H134" s="221">
        <v>1</v>
      </c>
      <c r="I134" s="222"/>
      <c r="J134" s="223"/>
      <c r="K134" s="224">
        <f t="shared" si="1"/>
        <v>0</v>
      </c>
      <c r="L134" s="223"/>
      <c r="M134" s="225"/>
      <c r="N134" s="226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6.9999999999999994E-5</v>
      </c>
      <c r="V134" s="213">
        <f t="shared" si="6"/>
        <v>6.9999999999999994E-5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168</v>
      </c>
      <c r="AT134" s="215" t="s">
        <v>133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152</v>
      </c>
      <c r="BM134" s="215" t="s">
        <v>472</v>
      </c>
    </row>
    <row r="135" spans="1:65" s="2" customFormat="1" ht="24.25" customHeight="1">
      <c r="A135" s="31"/>
      <c r="B135" s="32"/>
      <c r="C135" s="202" t="s">
        <v>184</v>
      </c>
      <c r="D135" s="202" t="s">
        <v>139</v>
      </c>
      <c r="E135" s="203" t="s">
        <v>473</v>
      </c>
      <c r="F135" s="204" t="s">
        <v>474</v>
      </c>
      <c r="G135" s="205" t="s">
        <v>147</v>
      </c>
      <c r="H135" s="206">
        <v>1</v>
      </c>
      <c r="I135" s="207"/>
      <c r="J135" s="207"/>
      <c r="K135" s="208">
        <f t="shared" si="1"/>
        <v>0</v>
      </c>
      <c r="L135" s="209"/>
      <c r="M135" s="36"/>
      <c r="N135" s="210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152</v>
      </c>
      <c r="AT135" s="215" t="s">
        <v>139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152</v>
      </c>
      <c r="BM135" s="215" t="s">
        <v>475</v>
      </c>
    </row>
    <row r="136" spans="1:65" s="2" customFormat="1" ht="24.25" customHeight="1">
      <c r="A136" s="31"/>
      <c r="B136" s="32"/>
      <c r="C136" s="217" t="s">
        <v>188</v>
      </c>
      <c r="D136" s="217" t="s">
        <v>133</v>
      </c>
      <c r="E136" s="218" t="s">
        <v>476</v>
      </c>
      <c r="F136" s="219" t="s">
        <v>477</v>
      </c>
      <c r="G136" s="220" t="s">
        <v>147</v>
      </c>
      <c r="H136" s="221">
        <v>1</v>
      </c>
      <c r="I136" s="222"/>
      <c r="J136" s="223"/>
      <c r="K136" s="224">
        <f t="shared" si="1"/>
        <v>0</v>
      </c>
      <c r="L136" s="223"/>
      <c r="M136" s="225"/>
      <c r="N136" s="226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168</v>
      </c>
      <c r="AT136" s="215" t="s">
        <v>133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152</v>
      </c>
      <c r="BM136" s="215" t="s">
        <v>478</v>
      </c>
    </row>
    <row r="137" spans="1:65" s="2" customFormat="1" ht="16.5" customHeight="1">
      <c r="A137" s="31"/>
      <c r="B137" s="32"/>
      <c r="C137" s="202" t="s">
        <v>192</v>
      </c>
      <c r="D137" s="202" t="s">
        <v>139</v>
      </c>
      <c r="E137" s="203" t="s">
        <v>479</v>
      </c>
      <c r="F137" s="204" t="s">
        <v>480</v>
      </c>
      <c r="G137" s="205" t="s">
        <v>147</v>
      </c>
      <c r="H137" s="206">
        <v>1</v>
      </c>
      <c r="I137" s="207"/>
      <c r="J137" s="207"/>
      <c r="K137" s="208">
        <f t="shared" si="1"/>
        <v>0</v>
      </c>
      <c r="L137" s="209"/>
      <c r="M137" s="36"/>
      <c r="N137" s="210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152</v>
      </c>
      <c r="AT137" s="215" t="s">
        <v>139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152</v>
      </c>
      <c r="BM137" s="215" t="s">
        <v>481</v>
      </c>
    </row>
    <row r="138" spans="1:65" s="2" customFormat="1" ht="24.25" customHeight="1">
      <c r="A138" s="31"/>
      <c r="B138" s="32"/>
      <c r="C138" s="217" t="s">
        <v>196</v>
      </c>
      <c r="D138" s="217" t="s">
        <v>133</v>
      </c>
      <c r="E138" s="218" t="s">
        <v>482</v>
      </c>
      <c r="F138" s="219" t="s">
        <v>483</v>
      </c>
      <c r="G138" s="220" t="s">
        <v>147</v>
      </c>
      <c r="H138" s="221">
        <v>1</v>
      </c>
      <c r="I138" s="222"/>
      <c r="J138" s="223"/>
      <c r="K138" s="224">
        <f t="shared" si="1"/>
        <v>0</v>
      </c>
      <c r="L138" s="223"/>
      <c r="M138" s="225"/>
      <c r="N138" s="226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168</v>
      </c>
      <c r="AT138" s="215" t="s">
        <v>133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152</v>
      </c>
      <c r="BM138" s="215" t="s">
        <v>484</v>
      </c>
    </row>
    <row r="139" spans="1:65" s="2" customFormat="1" ht="24.25" customHeight="1">
      <c r="A139" s="31"/>
      <c r="B139" s="32"/>
      <c r="C139" s="202" t="s">
        <v>200</v>
      </c>
      <c r="D139" s="202" t="s">
        <v>139</v>
      </c>
      <c r="E139" s="203" t="s">
        <v>485</v>
      </c>
      <c r="F139" s="204" t="s">
        <v>486</v>
      </c>
      <c r="G139" s="205" t="s">
        <v>147</v>
      </c>
      <c r="H139" s="206">
        <v>1</v>
      </c>
      <c r="I139" s="207"/>
      <c r="J139" s="207"/>
      <c r="K139" s="208">
        <f t="shared" si="1"/>
        <v>0</v>
      </c>
      <c r="L139" s="209"/>
      <c r="M139" s="36"/>
      <c r="N139" s="210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152</v>
      </c>
      <c r="AT139" s="215" t="s">
        <v>139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152</v>
      </c>
      <c r="BM139" s="215" t="s">
        <v>487</v>
      </c>
    </row>
    <row r="140" spans="1:65" s="2" customFormat="1" ht="21.75" customHeight="1">
      <c r="A140" s="31"/>
      <c r="B140" s="32"/>
      <c r="C140" s="217" t="s">
        <v>205</v>
      </c>
      <c r="D140" s="217" t="s">
        <v>133</v>
      </c>
      <c r="E140" s="218" t="s">
        <v>488</v>
      </c>
      <c r="F140" s="219" t="s">
        <v>489</v>
      </c>
      <c r="G140" s="220" t="s">
        <v>147</v>
      </c>
      <c r="H140" s="221">
        <v>3</v>
      </c>
      <c r="I140" s="222"/>
      <c r="J140" s="223"/>
      <c r="K140" s="224">
        <f t="shared" si="1"/>
        <v>0</v>
      </c>
      <c r="L140" s="223"/>
      <c r="M140" s="225"/>
      <c r="N140" s="226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1.0000000000000001E-5</v>
      </c>
      <c r="V140" s="213">
        <f t="shared" si="6"/>
        <v>3.0000000000000004E-5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168</v>
      </c>
      <c r="AT140" s="215" t="s">
        <v>133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152</v>
      </c>
      <c r="BM140" s="215" t="s">
        <v>490</v>
      </c>
    </row>
    <row r="141" spans="1:65" s="2" customFormat="1" ht="16.5" customHeight="1">
      <c r="A141" s="31"/>
      <c r="B141" s="32"/>
      <c r="C141" s="202" t="s">
        <v>209</v>
      </c>
      <c r="D141" s="202" t="s">
        <v>139</v>
      </c>
      <c r="E141" s="203" t="s">
        <v>455</v>
      </c>
      <c r="F141" s="204" t="s">
        <v>456</v>
      </c>
      <c r="G141" s="205" t="s">
        <v>147</v>
      </c>
      <c r="H141" s="206">
        <v>1</v>
      </c>
      <c r="I141" s="207"/>
      <c r="J141" s="207"/>
      <c r="K141" s="208">
        <f t="shared" si="1"/>
        <v>0</v>
      </c>
      <c r="L141" s="209"/>
      <c r="M141" s="36"/>
      <c r="N141" s="210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152</v>
      </c>
      <c r="AT141" s="215" t="s">
        <v>139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152</v>
      </c>
      <c r="BM141" s="215" t="s">
        <v>491</v>
      </c>
    </row>
    <row r="142" spans="1:65" s="2" customFormat="1" ht="24.25" customHeight="1">
      <c r="A142" s="31"/>
      <c r="B142" s="32"/>
      <c r="C142" s="217" t="s">
        <v>213</v>
      </c>
      <c r="D142" s="217" t="s">
        <v>133</v>
      </c>
      <c r="E142" s="218" t="s">
        <v>492</v>
      </c>
      <c r="F142" s="219" t="s">
        <v>493</v>
      </c>
      <c r="G142" s="220" t="s">
        <v>147</v>
      </c>
      <c r="H142" s="221">
        <v>1</v>
      </c>
      <c r="I142" s="222"/>
      <c r="J142" s="223"/>
      <c r="K142" s="224">
        <f t="shared" si="1"/>
        <v>0</v>
      </c>
      <c r="L142" s="223"/>
      <c r="M142" s="225"/>
      <c r="N142" s="226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4.8000000000000001E-4</v>
      </c>
      <c r="V142" s="213">
        <f t="shared" si="6"/>
        <v>4.8000000000000001E-4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176</v>
      </c>
      <c r="AT142" s="215" t="s">
        <v>133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176</v>
      </c>
      <c r="BM142" s="215" t="s">
        <v>494</v>
      </c>
    </row>
    <row r="143" spans="1:65" s="2" customFormat="1" ht="44.25" customHeight="1">
      <c r="A143" s="31"/>
      <c r="B143" s="32"/>
      <c r="C143" s="217" t="s">
        <v>216</v>
      </c>
      <c r="D143" s="217" t="s">
        <v>133</v>
      </c>
      <c r="E143" s="218" t="s">
        <v>495</v>
      </c>
      <c r="F143" s="219" t="s">
        <v>496</v>
      </c>
      <c r="G143" s="220" t="s">
        <v>147</v>
      </c>
      <c r="H143" s="221">
        <v>1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1.7500000000000002E-2</v>
      </c>
      <c r="V143" s="213">
        <f t="shared" si="6"/>
        <v>1.7500000000000002E-2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176</v>
      </c>
      <c r="AT143" s="215" t="s">
        <v>133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176</v>
      </c>
      <c r="BM143" s="215" t="s">
        <v>497</v>
      </c>
    </row>
    <row r="144" spans="1:65" s="2" customFormat="1" ht="16.5" customHeight="1">
      <c r="A144" s="31"/>
      <c r="B144" s="32"/>
      <c r="C144" s="202" t="s">
        <v>8</v>
      </c>
      <c r="D144" s="202" t="s">
        <v>139</v>
      </c>
      <c r="E144" s="203" t="s">
        <v>291</v>
      </c>
      <c r="F144" s="204" t="s">
        <v>292</v>
      </c>
      <c r="G144" s="205" t="s">
        <v>293</v>
      </c>
      <c r="H144" s="232"/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143</v>
      </c>
      <c r="AT144" s="215" t="s">
        <v>139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143</v>
      </c>
      <c r="BM144" s="215" t="s">
        <v>498</v>
      </c>
    </row>
    <row r="145" spans="1:65" s="2" customFormat="1" ht="16.5" customHeight="1">
      <c r="A145" s="31"/>
      <c r="B145" s="32"/>
      <c r="C145" s="202" t="s">
        <v>222</v>
      </c>
      <c r="D145" s="202" t="s">
        <v>139</v>
      </c>
      <c r="E145" s="203" t="s">
        <v>300</v>
      </c>
      <c r="F145" s="204" t="s">
        <v>301</v>
      </c>
      <c r="G145" s="205" t="s">
        <v>293</v>
      </c>
      <c r="H145" s="232"/>
      <c r="I145" s="207"/>
      <c r="J145" s="207"/>
      <c r="K145" s="208">
        <f t="shared" si="1"/>
        <v>0</v>
      </c>
      <c r="L145" s="209"/>
      <c r="M145" s="36"/>
      <c r="N145" s="210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143</v>
      </c>
      <c r="AT145" s="215" t="s">
        <v>139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499</v>
      </c>
    </row>
    <row r="146" spans="1:65" s="2" customFormat="1" ht="16.5" customHeight="1">
      <c r="A146" s="31"/>
      <c r="B146" s="32"/>
      <c r="C146" s="202" t="s">
        <v>226</v>
      </c>
      <c r="D146" s="202" t="s">
        <v>139</v>
      </c>
      <c r="E146" s="203" t="s">
        <v>304</v>
      </c>
      <c r="F146" s="204" t="s">
        <v>305</v>
      </c>
      <c r="G146" s="205" t="s">
        <v>293</v>
      </c>
      <c r="H146" s="232"/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176</v>
      </c>
      <c r="AT146" s="215" t="s">
        <v>139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176</v>
      </c>
      <c r="BM146" s="215" t="s">
        <v>500</v>
      </c>
    </row>
    <row r="147" spans="1:65" s="2" customFormat="1" ht="16.5" customHeight="1">
      <c r="A147" s="31"/>
      <c r="B147" s="32"/>
      <c r="C147" s="202" t="s">
        <v>229</v>
      </c>
      <c r="D147" s="202" t="s">
        <v>139</v>
      </c>
      <c r="E147" s="203" t="s">
        <v>308</v>
      </c>
      <c r="F147" s="204" t="s">
        <v>309</v>
      </c>
      <c r="G147" s="205" t="s">
        <v>293</v>
      </c>
      <c r="H147" s="232"/>
      <c r="I147" s="207"/>
      <c r="J147" s="207"/>
      <c r="K147" s="208">
        <f t="shared" si="1"/>
        <v>0</v>
      </c>
      <c r="L147" s="209"/>
      <c r="M147" s="36"/>
      <c r="N147" s="237" t="s">
        <v>1</v>
      </c>
      <c r="O147" s="238" t="s">
        <v>41</v>
      </c>
      <c r="P147" s="239">
        <f t="shared" si="2"/>
        <v>0</v>
      </c>
      <c r="Q147" s="239">
        <f t="shared" si="3"/>
        <v>0</v>
      </c>
      <c r="R147" s="239">
        <f t="shared" si="4"/>
        <v>0</v>
      </c>
      <c r="S147" s="235"/>
      <c r="T147" s="240">
        <f t="shared" si="5"/>
        <v>0</v>
      </c>
      <c r="U147" s="240">
        <v>0</v>
      </c>
      <c r="V147" s="240">
        <f t="shared" si="6"/>
        <v>0</v>
      </c>
      <c r="W147" s="240">
        <v>0</v>
      </c>
      <c r="X147" s="241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143</v>
      </c>
      <c r="AT147" s="215" t="s">
        <v>139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501</v>
      </c>
    </row>
    <row r="148" spans="1:65" s="2" customFormat="1" ht="7" customHeight="1">
      <c r="A148" s="31"/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36"/>
      <c r="N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O9S03yKaaoBz9Y5+po9H9nYiFMZN8Iy20GgyDfbY9MFIDTnhBdODs9mjvyXRGcOdIkoGbtw09kLCHRLjpNFUmQ==" saltValue="M+AKcg+G2cSMxP2+Mx7ruabKGJikQP+sy7QqAlnU5pKjqxGg4bRJtToJ0WCgWKQV0p+5LUKJN9pp4r/psJpAJg==" spinCount="100000" sheet="1" objects="1" scenarios="1" formatColumns="0" formatRows="0" autoFilter="0"/>
  <autoFilter ref="C121:L147" xr:uid="{00000000-0009-0000-0000-000003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6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97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1" customFormat="1" ht="12" hidden="1" customHeight="1">
      <c r="B8" s="17"/>
      <c r="D8" s="123" t="s">
        <v>102</v>
      </c>
      <c r="M8" s="17"/>
    </row>
    <row r="9" spans="1:46" s="2" customFormat="1" ht="16.5" hidden="1" customHeight="1">
      <c r="A9" s="31"/>
      <c r="B9" s="36"/>
      <c r="C9" s="31"/>
      <c r="D9" s="31"/>
      <c r="E9" s="290" t="s">
        <v>327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6"/>
      <c r="C10" s="31"/>
      <c r="D10" s="123" t="s">
        <v>443</v>
      </c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6"/>
      <c r="C11" s="31"/>
      <c r="D11" s="31"/>
      <c r="E11" s="292" t="s">
        <v>502</v>
      </c>
      <c r="F11" s="293"/>
      <c r="G11" s="293"/>
      <c r="H11" s="293"/>
      <c r="I11" s="31"/>
      <c r="J11" s="31"/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" hidden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6"/>
      <c r="C13" s="31"/>
      <c r="D13" s="123" t="s">
        <v>18</v>
      </c>
      <c r="E13" s="31"/>
      <c r="F13" s="114" t="s">
        <v>1</v>
      </c>
      <c r="G13" s="31"/>
      <c r="H13" s="31"/>
      <c r="I13" s="123" t="s">
        <v>19</v>
      </c>
      <c r="J13" s="114" t="s">
        <v>1</v>
      </c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20</v>
      </c>
      <c r="E14" s="31"/>
      <c r="F14" s="114" t="s">
        <v>21</v>
      </c>
      <c r="G14" s="31"/>
      <c r="H14" s="31"/>
      <c r="I14" s="123" t="s">
        <v>22</v>
      </c>
      <c r="J14" s="124">
        <f>'Rekapitulácia stavby'!AN8</f>
        <v>0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75" hidden="1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6"/>
      <c r="C16" s="31"/>
      <c r="D16" s="123" t="s">
        <v>23</v>
      </c>
      <c r="E16" s="31"/>
      <c r="F16" s="31"/>
      <c r="G16" s="31"/>
      <c r="H16" s="31"/>
      <c r="I16" s="123" t="s">
        <v>24</v>
      </c>
      <c r="J16" s="114" t="s">
        <v>1</v>
      </c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6"/>
      <c r="C17" s="31"/>
      <c r="D17" s="31"/>
      <c r="E17" s="114" t="s">
        <v>25</v>
      </c>
      <c r="F17" s="31"/>
      <c r="G17" s="31"/>
      <c r="H17" s="31"/>
      <c r="I17" s="123" t="s">
        <v>26</v>
      </c>
      <c r="J17" s="114" t="s">
        <v>1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7" hidden="1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6"/>
      <c r="C19" s="31"/>
      <c r="D19" s="123" t="s">
        <v>27</v>
      </c>
      <c r="E19" s="31"/>
      <c r="F19" s="31"/>
      <c r="G19" s="31"/>
      <c r="H19" s="31"/>
      <c r="I19" s="123" t="s">
        <v>24</v>
      </c>
      <c r="J19" s="27" t="str">
        <f>'Rekapitulácia stavby'!AN13</f>
        <v>Vyplň údaj</v>
      </c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6"/>
      <c r="C20" s="31"/>
      <c r="D20" s="31"/>
      <c r="E20" s="294" t="str">
        <f>'Rekapitulácia stavby'!E14</f>
        <v>Vyplň údaj</v>
      </c>
      <c r="F20" s="295"/>
      <c r="G20" s="295"/>
      <c r="H20" s="295"/>
      <c r="I20" s="123" t="s">
        <v>26</v>
      </c>
      <c r="J20" s="27" t="str">
        <f>'Rekapitulácia stavby'!AN14</f>
        <v>Vyplň údaj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7" hidden="1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6"/>
      <c r="C22" s="31"/>
      <c r="D22" s="123" t="s">
        <v>29</v>
      </c>
      <c r="E22" s="31"/>
      <c r="F22" s="31"/>
      <c r="G22" s="31"/>
      <c r="H22" s="31"/>
      <c r="I22" s="123" t="s">
        <v>24</v>
      </c>
      <c r="J22" s="114" t="s">
        <v>1</v>
      </c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6"/>
      <c r="C23" s="31"/>
      <c r="D23" s="31"/>
      <c r="E23" s="114" t="s">
        <v>30</v>
      </c>
      <c r="F23" s="31"/>
      <c r="G23" s="31"/>
      <c r="H23" s="31"/>
      <c r="I23" s="123" t="s">
        <v>26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7" hidden="1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6"/>
      <c r="C25" s="31"/>
      <c r="D25" s="123" t="s">
        <v>31</v>
      </c>
      <c r="E25" s="31"/>
      <c r="F25" s="31"/>
      <c r="G25" s="31"/>
      <c r="H25" s="31"/>
      <c r="I25" s="123" t="s">
        <v>24</v>
      </c>
      <c r="J25" s="114" t="s">
        <v>1</v>
      </c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6"/>
      <c r="C26" s="31"/>
      <c r="D26" s="31"/>
      <c r="E26" s="114" t="s">
        <v>32</v>
      </c>
      <c r="F26" s="31"/>
      <c r="G26" s="31"/>
      <c r="H26" s="31"/>
      <c r="I26" s="123" t="s">
        <v>26</v>
      </c>
      <c r="J26" s="114" t="s">
        <v>1</v>
      </c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7" hidden="1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6"/>
      <c r="C28" s="31"/>
      <c r="D28" s="123" t="s">
        <v>33</v>
      </c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125"/>
      <c r="B29" s="126"/>
      <c r="C29" s="125"/>
      <c r="D29" s="125"/>
      <c r="E29" s="296" t="s">
        <v>1</v>
      </c>
      <c r="F29" s="296"/>
      <c r="G29" s="296"/>
      <c r="H29" s="296"/>
      <c r="I29" s="125"/>
      <c r="J29" s="125"/>
      <c r="K29" s="125"/>
      <c r="L29" s="125"/>
      <c r="M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7" hidden="1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28"/>
      <c r="E31" s="128"/>
      <c r="F31" s="128"/>
      <c r="G31" s="128"/>
      <c r="H31" s="128"/>
      <c r="I31" s="128"/>
      <c r="J31" s="128"/>
      <c r="K31" s="128"/>
      <c r="L31" s="128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3" hidden="1">
      <c r="A32" s="31"/>
      <c r="B32" s="36"/>
      <c r="C32" s="31"/>
      <c r="D32" s="31"/>
      <c r="E32" s="123" t="s">
        <v>104</v>
      </c>
      <c r="F32" s="31"/>
      <c r="G32" s="31"/>
      <c r="H32" s="31"/>
      <c r="I32" s="31"/>
      <c r="J32" s="31"/>
      <c r="K32" s="129">
        <f>I98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3" hidden="1">
      <c r="A33" s="31"/>
      <c r="B33" s="36"/>
      <c r="C33" s="31"/>
      <c r="D33" s="31"/>
      <c r="E33" s="123" t="s">
        <v>105</v>
      </c>
      <c r="F33" s="31"/>
      <c r="G33" s="31"/>
      <c r="H33" s="31"/>
      <c r="I33" s="31"/>
      <c r="J33" s="31"/>
      <c r="K33" s="129">
        <f>J98</f>
        <v>0</v>
      </c>
      <c r="L33" s="31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5" hidden="1" customHeight="1">
      <c r="A34" s="31"/>
      <c r="B34" s="36"/>
      <c r="C34" s="31"/>
      <c r="D34" s="130" t="s">
        <v>35</v>
      </c>
      <c r="E34" s="31"/>
      <c r="F34" s="31"/>
      <c r="G34" s="31"/>
      <c r="H34" s="31"/>
      <c r="I34" s="31"/>
      <c r="J34" s="31"/>
      <c r="K34" s="131">
        <f>ROUND(K122, 2)</f>
        <v>0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7" hidden="1" customHeight="1">
      <c r="A35" s="31"/>
      <c r="B35" s="36"/>
      <c r="C35" s="31"/>
      <c r="D35" s="128"/>
      <c r="E35" s="128"/>
      <c r="F35" s="128"/>
      <c r="G35" s="128"/>
      <c r="H35" s="128"/>
      <c r="I35" s="128"/>
      <c r="J35" s="128"/>
      <c r="K35" s="128"/>
      <c r="L35" s="128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31"/>
      <c r="F36" s="132" t="s">
        <v>37</v>
      </c>
      <c r="G36" s="31"/>
      <c r="H36" s="31"/>
      <c r="I36" s="132" t="s">
        <v>36</v>
      </c>
      <c r="J36" s="31"/>
      <c r="K36" s="132" t="s">
        <v>38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133" t="s">
        <v>39</v>
      </c>
      <c r="E37" s="134" t="s">
        <v>40</v>
      </c>
      <c r="F37" s="135">
        <f>ROUND((SUM(BE122:BE135)),  2)</f>
        <v>0</v>
      </c>
      <c r="G37" s="136"/>
      <c r="H37" s="136"/>
      <c r="I37" s="137">
        <v>0.2</v>
      </c>
      <c r="J37" s="136"/>
      <c r="K37" s="135">
        <f>ROUND(((SUM(BE122:BE135))*I37),  2)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34" t="s">
        <v>41</v>
      </c>
      <c r="F38" s="135">
        <f>ROUND((SUM(BF122:BF135)),  2)</f>
        <v>0</v>
      </c>
      <c r="G38" s="136"/>
      <c r="H38" s="136"/>
      <c r="I38" s="137">
        <v>0.2</v>
      </c>
      <c r="J38" s="136"/>
      <c r="K38" s="135">
        <f>ROUND(((SUM(BF122:BF135))*I38),  2)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23" t="s">
        <v>42</v>
      </c>
      <c r="F39" s="129">
        <f>ROUND((SUM(BG122:BG135)),  2)</f>
        <v>0</v>
      </c>
      <c r="G39" s="31"/>
      <c r="H39" s="31"/>
      <c r="I39" s="138">
        <v>0.2</v>
      </c>
      <c r="J39" s="31"/>
      <c r="K39" s="129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5" hidden="1" customHeight="1">
      <c r="A40" s="31"/>
      <c r="B40" s="36"/>
      <c r="C40" s="31"/>
      <c r="D40" s="31"/>
      <c r="E40" s="123" t="s">
        <v>43</v>
      </c>
      <c r="F40" s="129">
        <f>ROUND((SUM(BH122:BH135)),  2)</f>
        <v>0</v>
      </c>
      <c r="G40" s="31"/>
      <c r="H40" s="31"/>
      <c r="I40" s="138">
        <v>0.2</v>
      </c>
      <c r="J40" s="31"/>
      <c r="K40" s="129">
        <f>0</f>
        <v>0</v>
      </c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5" hidden="1" customHeight="1">
      <c r="A41" s="31"/>
      <c r="B41" s="36"/>
      <c r="C41" s="31"/>
      <c r="D41" s="31"/>
      <c r="E41" s="134" t="s">
        <v>44</v>
      </c>
      <c r="F41" s="135">
        <f>ROUND((SUM(BI122:BI135)),  2)</f>
        <v>0</v>
      </c>
      <c r="G41" s="136"/>
      <c r="H41" s="136"/>
      <c r="I41" s="137">
        <v>0</v>
      </c>
      <c r="J41" s="136"/>
      <c r="K41" s="135">
        <f>0</f>
        <v>0</v>
      </c>
      <c r="L41" s="31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7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5" hidden="1" customHeight="1">
      <c r="A43" s="31"/>
      <c r="B43" s="36"/>
      <c r="C43" s="139"/>
      <c r="D43" s="140" t="s">
        <v>45</v>
      </c>
      <c r="E43" s="141"/>
      <c r="F43" s="141"/>
      <c r="G43" s="142" t="s">
        <v>46</v>
      </c>
      <c r="H43" s="143" t="s">
        <v>47</v>
      </c>
      <c r="I43" s="141"/>
      <c r="J43" s="141"/>
      <c r="K43" s="144">
        <f>SUM(K34:K41)</f>
        <v>0</v>
      </c>
      <c r="L43" s="145"/>
      <c r="M43" s="52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5" hidden="1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5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31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102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pans="1:31" s="2" customFormat="1" ht="16.5" hidden="1" customHeight="1">
      <c r="A87" s="31"/>
      <c r="B87" s="32"/>
      <c r="C87" s="33"/>
      <c r="D87" s="33"/>
      <c r="E87" s="297" t="s">
        <v>327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443</v>
      </c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42" t="str">
        <f>E11</f>
        <v>RH - Rozvádzač</v>
      </c>
      <c r="F89" s="299"/>
      <c r="G89" s="299"/>
      <c r="H89" s="299"/>
      <c r="I89" s="33"/>
      <c r="J89" s="33"/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20</v>
      </c>
      <c r="D91" s="33"/>
      <c r="E91" s="33"/>
      <c r="F91" s="24" t="str">
        <f>F14</f>
        <v>k. ú. Kremnica, parc. číslo: C-KN 168/1</v>
      </c>
      <c r="G91" s="33"/>
      <c r="H91" s="33"/>
      <c r="I91" s="26" t="s">
        <v>22</v>
      </c>
      <c r="J91" s="67">
        <f>IF(J14="","",J14)</f>
        <v>0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7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5" hidden="1" customHeight="1">
      <c r="A93" s="31"/>
      <c r="B93" s="32"/>
      <c r="C93" s="26" t="s">
        <v>23</v>
      </c>
      <c r="D93" s="33"/>
      <c r="E93" s="33"/>
      <c r="F93" s="24" t="str">
        <f>E17</f>
        <v>Mesto Kremnica, Štefánikovo námestie 1/1, 96701, K</v>
      </c>
      <c r="G93" s="33"/>
      <c r="H93" s="33"/>
      <c r="I93" s="26" t="s">
        <v>29</v>
      </c>
      <c r="J93" s="29" t="str">
        <f>E23</f>
        <v>Ing. Ľubomír Gecík</v>
      </c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5" hidden="1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31</v>
      </c>
      <c r="J94" s="29" t="str">
        <f>E26</f>
        <v>Brightsol s. r. o.</v>
      </c>
      <c r="K94" s="33"/>
      <c r="L94" s="33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7" t="s">
        <v>107</v>
      </c>
      <c r="D96" s="158"/>
      <c r="E96" s="158"/>
      <c r="F96" s="158"/>
      <c r="G96" s="158"/>
      <c r="H96" s="158"/>
      <c r="I96" s="159" t="s">
        <v>108</v>
      </c>
      <c r="J96" s="159" t="s">
        <v>109</v>
      </c>
      <c r="K96" s="159" t="s">
        <v>110</v>
      </c>
      <c r="L96" s="158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2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75" hidden="1" customHeight="1">
      <c r="A98" s="31"/>
      <c r="B98" s="32"/>
      <c r="C98" s="160" t="s">
        <v>111</v>
      </c>
      <c r="D98" s="33"/>
      <c r="E98" s="33"/>
      <c r="F98" s="33"/>
      <c r="G98" s="33"/>
      <c r="H98" s="33"/>
      <c r="I98" s="85">
        <f t="shared" ref="I98:J100" si="0">Q122</f>
        <v>0</v>
      </c>
      <c r="J98" s="85">
        <f t="shared" si="0"/>
        <v>0</v>
      </c>
      <c r="K98" s="85">
        <f>K122</f>
        <v>0</v>
      </c>
      <c r="L98" s="33"/>
      <c r="M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112</v>
      </c>
    </row>
    <row r="99" spans="1:47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 t="shared" si="0"/>
        <v>0</v>
      </c>
      <c r="J99" s="165">
        <f t="shared" si="0"/>
        <v>0</v>
      </c>
      <c r="K99" s="165">
        <f>K123</f>
        <v>0</v>
      </c>
      <c r="L99" s="162"/>
      <c r="M99" s="166"/>
    </row>
    <row r="100" spans="1:47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 t="shared" si="0"/>
        <v>0</v>
      </c>
      <c r="J100" s="170">
        <f t="shared" si="0"/>
        <v>0</v>
      </c>
      <c r="K100" s="170">
        <f>K124</f>
        <v>0</v>
      </c>
      <c r="L100" s="108"/>
      <c r="M100" s="171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7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t="11" hidden="1"/>
    <row r="104" spans="1:47" ht="11" hidden="1"/>
    <row r="105" spans="1:47" ht="11" hidden="1"/>
    <row r="106" spans="1:47" s="2" customFormat="1" ht="7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5" customHeight="1">
      <c r="A107" s="31"/>
      <c r="B107" s="32"/>
      <c r="C107" s="20" t="s">
        <v>117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97" t="str">
        <f>E7</f>
        <v>Budova Technických služieb v meste Kremnica</v>
      </c>
      <c r="F110" s="298"/>
      <c r="G110" s="298"/>
      <c r="H110" s="298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102</v>
      </c>
      <c r="D111" s="19"/>
      <c r="E111" s="19"/>
      <c r="F111" s="19"/>
      <c r="G111" s="19"/>
      <c r="H111" s="19"/>
      <c r="I111" s="19"/>
      <c r="J111" s="19"/>
      <c r="K111" s="19"/>
      <c r="L111" s="19"/>
      <c r="M111" s="17"/>
    </row>
    <row r="112" spans="1:47" s="2" customFormat="1" ht="16.5" customHeight="1">
      <c r="A112" s="31"/>
      <c r="B112" s="32"/>
      <c r="C112" s="33"/>
      <c r="D112" s="33"/>
      <c r="E112" s="297" t="s">
        <v>327</v>
      </c>
      <c r="F112" s="299"/>
      <c r="G112" s="299"/>
      <c r="H112" s="299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443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2" t="str">
        <f>E11</f>
        <v>RH - Rozvádzač</v>
      </c>
      <c r="F114" s="299"/>
      <c r="G114" s="299"/>
      <c r="H114" s="299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k. ú. Kremnica, parc. číslo: C-KN 168/1</v>
      </c>
      <c r="G116" s="33"/>
      <c r="H116" s="33"/>
      <c r="I116" s="26" t="s">
        <v>22</v>
      </c>
      <c r="J116" s="67">
        <f>IF(J14="","",J14)</f>
        <v>0</v>
      </c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23</v>
      </c>
      <c r="D118" s="33"/>
      <c r="E118" s="33"/>
      <c r="F118" s="24" t="str">
        <f>E17</f>
        <v>Mesto Kremnica, Štefánikovo námestie 1/1, 96701, K</v>
      </c>
      <c r="G118" s="33"/>
      <c r="H118" s="33"/>
      <c r="I118" s="26" t="s">
        <v>29</v>
      </c>
      <c r="J118" s="29" t="str">
        <f>E23</f>
        <v>Ing. Ľubomír Gecík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5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31</v>
      </c>
      <c r="J119" s="29" t="str">
        <f>E26</f>
        <v>Brightsol s. r. o.</v>
      </c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2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2"/>
      <c r="B121" s="173"/>
      <c r="C121" s="174" t="s">
        <v>118</v>
      </c>
      <c r="D121" s="175" t="s">
        <v>60</v>
      </c>
      <c r="E121" s="175" t="s">
        <v>56</v>
      </c>
      <c r="F121" s="175" t="s">
        <v>57</v>
      </c>
      <c r="G121" s="175" t="s">
        <v>119</v>
      </c>
      <c r="H121" s="175" t="s">
        <v>120</v>
      </c>
      <c r="I121" s="175" t="s">
        <v>121</v>
      </c>
      <c r="J121" s="175" t="s">
        <v>122</v>
      </c>
      <c r="K121" s="176" t="s">
        <v>110</v>
      </c>
      <c r="L121" s="177" t="s">
        <v>123</v>
      </c>
      <c r="M121" s="178"/>
      <c r="N121" s="76" t="s">
        <v>1</v>
      </c>
      <c r="O121" s="77" t="s">
        <v>39</v>
      </c>
      <c r="P121" s="77" t="s">
        <v>124</v>
      </c>
      <c r="Q121" s="77" t="s">
        <v>125</v>
      </c>
      <c r="R121" s="77" t="s">
        <v>126</v>
      </c>
      <c r="S121" s="77" t="s">
        <v>127</v>
      </c>
      <c r="T121" s="77" t="s">
        <v>128</v>
      </c>
      <c r="U121" s="77" t="s">
        <v>129</v>
      </c>
      <c r="V121" s="77" t="s">
        <v>130</v>
      </c>
      <c r="W121" s="77" t="s">
        <v>131</v>
      </c>
      <c r="X121" s="78" t="s">
        <v>132</v>
      </c>
      <c r="Y121" s="172"/>
      <c r="Z121" s="172"/>
      <c r="AA121" s="172"/>
      <c r="AB121" s="172"/>
      <c r="AC121" s="172"/>
      <c r="AD121" s="172"/>
      <c r="AE121" s="172"/>
    </row>
    <row r="122" spans="1:65" s="2" customFormat="1" ht="22.75" customHeight="1">
      <c r="A122" s="31"/>
      <c r="B122" s="32"/>
      <c r="C122" s="83" t="s">
        <v>111</v>
      </c>
      <c r="D122" s="33"/>
      <c r="E122" s="33"/>
      <c r="F122" s="33"/>
      <c r="G122" s="33"/>
      <c r="H122" s="33"/>
      <c r="I122" s="33"/>
      <c r="J122" s="33"/>
      <c r="K122" s="179">
        <f>BK122</f>
        <v>0</v>
      </c>
      <c r="L122" s="33"/>
      <c r="M122" s="36"/>
      <c r="N122" s="79"/>
      <c r="O122" s="180"/>
      <c r="P122" s="80"/>
      <c r="Q122" s="181">
        <f>Q123</f>
        <v>0</v>
      </c>
      <c r="R122" s="181">
        <f>R123</f>
        <v>0</v>
      </c>
      <c r="S122" s="80"/>
      <c r="T122" s="182">
        <f>T123</f>
        <v>0</v>
      </c>
      <c r="U122" s="80"/>
      <c r="V122" s="182">
        <f>V123</f>
        <v>9.6000000000000002E-4</v>
      </c>
      <c r="W122" s="80"/>
      <c r="X122" s="18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76</v>
      </c>
      <c r="AU122" s="14" t="s">
        <v>112</v>
      </c>
      <c r="BK122" s="184">
        <f>BK123</f>
        <v>0</v>
      </c>
    </row>
    <row r="123" spans="1:65" s="12" customFormat="1" ht="26" customHeight="1">
      <c r="B123" s="185"/>
      <c r="C123" s="186"/>
      <c r="D123" s="187" t="s">
        <v>76</v>
      </c>
      <c r="E123" s="188" t="s">
        <v>133</v>
      </c>
      <c r="F123" s="188" t="s">
        <v>134</v>
      </c>
      <c r="G123" s="186"/>
      <c r="H123" s="186"/>
      <c r="I123" s="189"/>
      <c r="J123" s="189"/>
      <c r="K123" s="190">
        <f>BK123</f>
        <v>0</v>
      </c>
      <c r="L123" s="186"/>
      <c r="M123" s="191"/>
      <c r="N123" s="192"/>
      <c r="O123" s="193"/>
      <c r="P123" s="193"/>
      <c r="Q123" s="194">
        <f>Q124</f>
        <v>0</v>
      </c>
      <c r="R123" s="194">
        <f>R124</f>
        <v>0</v>
      </c>
      <c r="S123" s="193"/>
      <c r="T123" s="195">
        <f>T124</f>
        <v>0</v>
      </c>
      <c r="U123" s="193"/>
      <c r="V123" s="195">
        <f>V124</f>
        <v>9.6000000000000002E-4</v>
      </c>
      <c r="W123" s="193"/>
      <c r="X123" s="196">
        <f>X124</f>
        <v>0</v>
      </c>
      <c r="AR123" s="197" t="s">
        <v>135</v>
      </c>
      <c r="AT123" s="198" t="s">
        <v>76</v>
      </c>
      <c r="AU123" s="198" t="s">
        <v>77</v>
      </c>
      <c r="AY123" s="197" t="s">
        <v>136</v>
      </c>
      <c r="BK123" s="199">
        <f>BK124</f>
        <v>0</v>
      </c>
    </row>
    <row r="124" spans="1:65" s="12" customFormat="1" ht="22.75" customHeight="1">
      <c r="B124" s="185"/>
      <c r="C124" s="186"/>
      <c r="D124" s="187" t="s">
        <v>76</v>
      </c>
      <c r="E124" s="200" t="s">
        <v>137</v>
      </c>
      <c r="F124" s="200" t="s">
        <v>138</v>
      </c>
      <c r="G124" s="186"/>
      <c r="H124" s="186"/>
      <c r="I124" s="189"/>
      <c r="J124" s="189"/>
      <c r="K124" s="201">
        <f>BK124</f>
        <v>0</v>
      </c>
      <c r="L124" s="186"/>
      <c r="M124" s="191"/>
      <c r="N124" s="192"/>
      <c r="O124" s="193"/>
      <c r="P124" s="193"/>
      <c r="Q124" s="194">
        <f>SUM(Q125:Q135)</f>
        <v>0</v>
      </c>
      <c r="R124" s="194">
        <f>SUM(R125:R135)</f>
        <v>0</v>
      </c>
      <c r="S124" s="193"/>
      <c r="T124" s="195">
        <f>SUM(T125:T135)</f>
        <v>0</v>
      </c>
      <c r="U124" s="193"/>
      <c r="V124" s="195">
        <f>SUM(V125:V135)</f>
        <v>9.6000000000000002E-4</v>
      </c>
      <c r="W124" s="193"/>
      <c r="X124" s="196">
        <f>SUM(X125:X135)</f>
        <v>0</v>
      </c>
      <c r="AR124" s="197" t="s">
        <v>135</v>
      </c>
      <c r="AT124" s="198" t="s">
        <v>76</v>
      </c>
      <c r="AU124" s="198" t="s">
        <v>85</v>
      </c>
      <c r="AY124" s="197" t="s">
        <v>136</v>
      </c>
      <c r="BK124" s="199">
        <f>SUM(BK125:BK135)</f>
        <v>0</v>
      </c>
    </row>
    <row r="125" spans="1:65" s="2" customFormat="1" ht="16.5" customHeight="1">
      <c r="A125" s="31"/>
      <c r="B125" s="32"/>
      <c r="C125" s="202" t="s">
        <v>85</v>
      </c>
      <c r="D125" s="202" t="s">
        <v>139</v>
      </c>
      <c r="E125" s="203" t="s">
        <v>503</v>
      </c>
      <c r="F125" s="204" t="s">
        <v>504</v>
      </c>
      <c r="G125" s="205" t="s">
        <v>147</v>
      </c>
      <c r="H125" s="206">
        <v>1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41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0</v>
      </c>
      <c r="V125" s="213">
        <f>U125*H125</f>
        <v>0</v>
      </c>
      <c r="W125" s="213">
        <v>0</v>
      </c>
      <c r="X125" s="214">
        <f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143</v>
      </c>
      <c r="AT125" s="215" t="s">
        <v>139</v>
      </c>
      <c r="AU125" s="215" t="s">
        <v>91</v>
      </c>
      <c r="AY125" s="14" t="s">
        <v>136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91</v>
      </c>
      <c r="BK125" s="216">
        <f>ROUND(P125*H125,2)</f>
        <v>0</v>
      </c>
      <c r="BL125" s="14" t="s">
        <v>143</v>
      </c>
      <c r="BM125" s="215" t="s">
        <v>505</v>
      </c>
    </row>
    <row r="126" spans="1:65" s="2" customFormat="1" ht="16.5" customHeight="1">
      <c r="A126" s="31"/>
      <c r="B126" s="32"/>
      <c r="C126" s="217" t="s">
        <v>91</v>
      </c>
      <c r="D126" s="217" t="s">
        <v>133</v>
      </c>
      <c r="E126" s="218" t="s">
        <v>506</v>
      </c>
      <c r="F126" s="219" t="s">
        <v>507</v>
      </c>
      <c r="G126" s="220" t="s">
        <v>147</v>
      </c>
      <c r="H126" s="221">
        <v>1</v>
      </c>
      <c r="I126" s="222"/>
      <c r="J126" s="223"/>
      <c r="K126" s="224">
        <f>ROUND(P126*H126,2)</f>
        <v>0</v>
      </c>
      <c r="L126" s="223"/>
      <c r="M126" s="225"/>
      <c r="N126" s="226" t="s">
        <v>1</v>
      </c>
      <c r="O126" s="211" t="s">
        <v>41</v>
      </c>
      <c r="P126" s="212">
        <f>I126+J126</f>
        <v>0</v>
      </c>
      <c r="Q126" s="212">
        <f>ROUND(I126*H126,2)</f>
        <v>0</v>
      </c>
      <c r="R126" s="212">
        <f>ROUND(J126*H126,2)</f>
        <v>0</v>
      </c>
      <c r="S126" s="72"/>
      <c r="T126" s="213">
        <f>S126*H126</f>
        <v>0</v>
      </c>
      <c r="U126" s="213">
        <v>0</v>
      </c>
      <c r="V126" s="213">
        <f>U126*H126</f>
        <v>0</v>
      </c>
      <c r="W126" s="213">
        <v>0</v>
      </c>
      <c r="X126" s="214">
        <f>W126*H126</f>
        <v>0</v>
      </c>
      <c r="Y126" s="31"/>
      <c r="Z126" s="31"/>
      <c r="AA126" s="31"/>
      <c r="AB126" s="31"/>
      <c r="AC126" s="31"/>
      <c r="AD126" s="31"/>
      <c r="AE126" s="31"/>
      <c r="AR126" s="215" t="s">
        <v>232</v>
      </c>
      <c r="AT126" s="215" t="s">
        <v>133</v>
      </c>
      <c r="AU126" s="215" t="s">
        <v>91</v>
      </c>
      <c r="AY126" s="14" t="s">
        <v>136</v>
      </c>
      <c r="BE126" s="216">
        <f>IF(O126="základná",K126,0)</f>
        <v>0</v>
      </c>
      <c r="BF126" s="216">
        <f>IF(O126="znížená",K126,0)</f>
        <v>0</v>
      </c>
      <c r="BG126" s="216">
        <f>IF(O126="zákl. prenesená",K126,0)</f>
        <v>0</v>
      </c>
      <c r="BH126" s="216">
        <f>IF(O126="zníž. prenesená",K126,0)</f>
        <v>0</v>
      </c>
      <c r="BI126" s="216">
        <f>IF(O126="nulová",K126,0)</f>
        <v>0</v>
      </c>
      <c r="BJ126" s="14" t="s">
        <v>91</v>
      </c>
      <c r="BK126" s="216">
        <f>ROUND(P126*H126,2)</f>
        <v>0</v>
      </c>
      <c r="BL126" s="14" t="s">
        <v>143</v>
      </c>
      <c r="BM126" s="215" t="s">
        <v>508</v>
      </c>
    </row>
    <row r="127" spans="1:65" s="2" customFormat="1" ht="16.5" customHeight="1">
      <c r="A127" s="31"/>
      <c r="B127" s="32"/>
      <c r="C127" s="202" t="s">
        <v>135</v>
      </c>
      <c r="D127" s="202" t="s">
        <v>139</v>
      </c>
      <c r="E127" s="203" t="s">
        <v>503</v>
      </c>
      <c r="F127" s="204" t="s">
        <v>504</v>
      </c>
      <c r="G127" s="205" t="s">
        <v>147</v>
      </c>
      <c r="H127" s="206">
        <v>1</v>
      </c>
      <c r="I127" s="207"/>
      <c r="J127" s="207"/>
      <c r="K127" s="208">
        <f>ROUND(P127*H127,2)</f>
        <v>0</v>
      </c>
      <c r="L127" s="209"/>
      <c r="M127" s="36"/>
      <c r="N127" s="210" t="s">
        <v>1</v>
      </c>
      <c r="O127" s="211" t="s">
        <v>41</v>
      </c>
      <c r="P127" s="212">
        <f>I127+J127</f>
        <v>0</v>
      </c>
      <c r="Q127" s="212">
        <f>ROUND(I127*H127,2)</f>
        <v>0</v>
      </c>
      <c r="R127" s="212">
        <f>ROUND(J127*H127,2)</f>
        <v>0</v>
      </c>
      <c r="S127" s="72"/>
      <c r="T127" s="213">
        <f>S127*H127</f>
        <v>0</v>
      </c>
      <c r="U127" s="213">
        <v>0</v>
      </c>
      <c r="V127" s="213">
        <f>U127*H127</f>
        <v>0</v>
      </c>
      <c r="W127" s="213">
        <v>0</v>
      </c>
      <c r="X127" s="214">
        <f>W127*H127</f>
        <v>0</v>
      </c>
      <c r="Y127" s="31"/>
      <c r="Z127" s="31"/>
      <c r="AA127" s="31"/>
      <c r="AB127" s="31"/>
      <c r="AC127" s="31"/>
      <c r="AD127" s="31"/>
      <c r="AE127" s="31"/>
      <c r="AR127" s="215" t="s">
        <v>143</v>
      </c>
      <c r="AT127" s="215" t="s">
        <v>139</v>
      </c>
      <c r="AU127" s="215" t="s">
        <v>91</v>
      </c>
      <c r="AY127" s="14" t="s">
        <v>136</v>
      </c>
      <c r="BE127" s="216">
        <f>IF(O127="základná",K127,0)</f>
        <v>0</v>
      </c>
      <c r="BF127" s="216">
        <f>IF(O127="znížená",K127,0)</f>
        <v>0</v>
      </c>
      <c r="BG127" s="216">
        <f>IF(O127="zákl. prenesená",K127,0)</f>
        <v>0</v>
      </c>
      <c r="BH127" s="216">
        <f>IF(O127="zníž. prenesená",K127,0)</f>
        <v>0</v>
      </c>
      <c r="BI127" s="216">
        <f>IF(O127="nulová",K127,0)</f>
        <v>0</v>
      </c>
      <c r="BJ127" s="14" t="s">
        <v>91</v>
      </c>
      <c r="BK127" s="216">
        <f>ROUND(P127*H127,2)</f>
        <v>0</v>
      </c>
      <c r="BL127" s="14" t="s">
        <v>143</v>
      </c>
      <c r="BM127" s="215" t="s">
        <v>509</v>
      </c>
    </row>
    <row r="128" spans="1:65" s="2" customFormat="1" ht="16.5" customHeight="1">
      <c r="A128" s="31"/>
      <c r="B128" s="32"/>
      <c r="C128" s="217" t="s">
        <v>152</v>
      </c>
      <c r="D128" s="217" t="s">
        <v>133</v>
      </c>
      <c r="E128" s="218" t="s">
        <v>510</v>
      </c>
      <c r="F128" s="219" t="s">
        <v>511</v>
      </c>
      <c r="G128" s="220" t="s">
        <v>147</v>
      </c>
      <c r="H128" s="221">
        <v>1</v>
      </c>
      <c r="I128" s="222"/>
      <c r="J128" s="223"/>
      <c r="K128" s="224">
        <f>ROUND(P128*H128,2)</f>
        <v>0</v>
      </c>
      <c r="L128" s="223"/>
      <c r="M128" s="225"/>
      <c r="N128" s="226" t="s">
        <v>1</v>
      </c>
      <c r="O128" s="211" t="s">
        <v>41</v>
      </c>
      <c r="P128" s="212">
        <f>I128+J128</f>
        <v>0</v>
      </c>
      <c r="Q128" s="212">
        <f>ROUND(I128*H128,2)</f>
        <v>0</v>
      </c>
      <c r="R128" s="212">
        <f>ROUND(J128*H128,2)</f>
        <v>0</v>
      </c>
      <c r="S128" s="72"/>
      <c r="T128" s="213">
        <f>S128*H128</f>
        <v>0</v>
      </c>
      <c r="U128" s="213">
        <v>3.8000000000000002E-4</v>
      </c>
      <c r="V128" s="213">
        <f>U128*H128</f>
        <v>3.8000000000000002E-4</v>
      </c>
      <c r="W128" s="213">
        <v>0</v>
      </c>
      <c r="X128" s="214">
        <f>W128*H128</f>
        <v>0</v>
      </c>
      <c r="Y128" s="31"/>
      <c r="Z128" s="31"/>
      <c r="AA128" s="31"/>
      <c r="AB128" s="31"/>
      <c r="AC128" s="31"/>
      <c r="AD128" s="31"/>
      <c r="AE128" s="31"/>
      <c r="AR128" s="215" t="s">
        <v>176</v>
      </c>
      <c r="AT128" s="215" t="s">
        <v>133</v>
      </c>
      <c r="AU128" s="215" t="s">
        <v>91</v>
      </c>
      <c r="AY128" s="14" t="s">
        <v>136</v>
      </c>
      <c r="BE128" s="216">
        <f>IF(O128="základná",K128,0)</f>
        <v>0</v>
      </c>
      <c r="BF128" s="216">
        <f>IF(O128="znížená",K128,0)</f>
        <v>0</v>
      </c>
      <c r="BG128" s="216">
        <f>IF(O128="zákl. prenesená",K128,0)</f>
        <v>0</v>
      </c>
      <c r="BH128" s="216">
        <f>IF(O128="zníž. prenesená",K128,0)</f>
        <v>0</v>
      </c>
      <c r="BI128" s="216">
        <f>IF(O128="nulová",K128,0)</f>
        <v>0</v>
      </c>
      <c r="BJ128" s="14" t="s">
        <v>91</v>
      </c>
      <c r="BK128" s="216">
        <f>ROUND(P128*H128,2)</f>
        <v>0</v>
      </c>
      <c r="BL128" s="14" t="s">
        <v>176</v>
      </c>
      <c r="BM128" s="215" t="s">
        <v>512</v>
      </c>
    </row>
    <row r="129" spans="1:65" s="2" customFormat="1" ht="24">
      <c r="A129" s="31"/>
      <c r="B129" s="32"/>
      <c r="C129" s="33"/>
      <c r="D129" s="227" t="s">
        <v>182</v>
      </c>
      <c r="E129" s="33"/>
      <c r="F129" s="228" t="s">
        <v>513</v>
      </c>
      <c r="G129" s="33"/>
      <c r="H129" s="33"/>
      <c r="I129" s="229"/>
      <c r="J129" s="229"/>
      <c r="K129" s="33"/>
      <c r="L129" s="33"/>
      <c r="M129" s="36"/>
      <c r="N129" s="230"/>
      <c r="O129" s="231"/>
      <c r="P129" s="72"/>
      <c r="Q129" s="72"/>
      <c r="R129" s="72"/>
      <c r="S129" s="72"/>
      <c r="T129" s="72"/>
      <c r="U129" s="72"/>
      <c r="V129" s="72"/>
      <c r="W129" s="72"/>
      <c r="X129" s="73"/>
      <c r="Y129" s="31"/>
      <c r="Z129" s="31"/>
      <c r="AA129" s="31"/>
      <c r="AB129" s="31"/>
      <c r="AC129" s="31"/>
      <c r="AD129" s="31"/>
      <c r="AE129" s="31"/>
      <c r="AT129" s="14" t="s">
        <v>182</v>
      </c>
      <c r="AU129" s="14" t="s">
        <v>91</v>
      </c>
    </row>
    <row r="130" spans="1:65" s="2" customFormat="1" ht="24.25" customHeight="1">
      <c r="A130" s="31"/>
      <c r="B130" s="32"/>
      <c r="C130" s="202" t="s">
        <v>156</v>
      </c>
      <c r="D130" s="202" t="s">
        <v>139</v>
      </c>
      <c r="E130" s="203" t="s">
        <v>514</v>
      </c>
      <c r="F130" s="204" t="s">
        <v>515</v>
      </c>
      <c r="G130" s="205" t="s">
        <v>147</v>
      </c>
      <c r="H130" s="206">
        <v>1</v>
      </c>
      <c r="I130" s="207"/>
      <c r="J130" s="207"/>
      <c r="K130" s="208">
        <f t="shared" ref="K130:K135" si="1">ROUND(P130*H130,2)</f>
        <v>0</v>
      </c>
      <c r="L130" s="209"/>
      <c r="M130" s="36"/>
      <c r="N130" s="210" t="s">
        <v>1</v>
      </c>
      <c r="O130" s="211" t="s">
        <v>41</v>
      </c>
      <c r="P130" s="212">
        <f t="shared" ref="P130:P135" si="2">I130+J130</f>
        <v>0</v>
      </c>
      <c r="Q130" s="212">
        <f t="shared" ref="Q130:Q135" si="3">ROUND(I130*H130,2)</f>
        <v>0</v>
      </c>
      <c r="R130" s="212">
        <f t="shared" ref="R130:R135" si="4">ROUND(J130*H130,2)</f>
        <v>0</v>
      </c>
      <c r="S130" s="72"/>
      <c r="T130" s="213">
        <f t="shared" ref="T130:T135" si="5">S130*H130</f>
        <v>0</v>
      </c>
      <c r="U130" s="213">
        <v>0</v>
      </c>
      <c r="V130" s="213">
        <f t="shared" ref="V130:V135" si="6">U130*H130</f>
        <v>0</v>
      </c>
      <c r="W130" s="213">
        <v>0</v>
      </c>
      <c r="X130" s="214">
        <f t="shared" ref="X130:X135" si="7">W130*H130</f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ref="BE130:BE135" si="8">IF(O130="základná",K130,0)</f>
        <v>0</v>
      </c>
      <c r="BF130" s="216">
        <f t="shared" ref="BF130:BF135" si="9">IF(O130="znížená",K130,0)</f>
        <v>0</v>
      </c>
      <c r="BG130" s="216">
        <f t="shared" ref="BG130:BG135" si="10">IF(O130="zákl. prenesená",K130,0)</f>
        <v>0</v>
      </c>
      <c r="BH130" s="216">
        <f t="shared" ref="BH130:BH135" si="11">IF(O130="zníž. prenesená",K130,0)</f>
        <v>0</v>
      </c>
      <c r="BI130" s="216">
        <f t="shared" ref="BI130:BI135" si="12">IF(O130="nulová",K130,0)</f>
        <v>0</v>
      </c>
      <c r="BJ130" s="14" t="s">
        <v>91</v>
      </c>
      <c r="BK130" s="216">
        <f t="shared" ref="BK130:BK135" si="13">ROUND(P130*H130,2)</f>
        <v>0</v>
      </c>
      <c r="BL130" s="14" t="s">
        <v>143</v>
      </c>
      <c r="BM130" s="215" t="s">
        <v>516</v>
      </c>
    </row>
    <row r="131" spans="1:65" s="2" customFormat="1" ht="21.75" customHeight="1">
      <c r="A131" s="31"/>
      <c r="B131" s="32"/>
      <c r="C131" s="217" t="s">
        <v>160</v>
      </c>
      <c r="D131" s="217" t="s">
        <v>133</v>
      </c>
      <c r="E131" s="218" t="s">
        <v>488</v>
      </c>
      <c r="F131" s="219" t="s">
        <v>489</v>
      </c>
      <c r="G131" s="220" t="s">
        <v>147</v>
      </c>
      <c r="H131" s="221">
        <v>1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1.0000000000000001E-5</v>
      </c>
      <c r="V131" s="213">
        <f t="shared" si="6"/>
        <v>1.0000000000000001E-5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176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176</v>
      </c>
      <c r="BM131" s="215" t="s">
        <v>517</v>
      </c>
    </row>
    <row r="132" spans="1:65" s="2" customFormat="1" ht="24.25" customHeight="1">
      <c r="A132" s="31"/>
      <c r="B132" s="32"/>
      <c r="C132" s="202" t="s">
        <v>164</v>
      </c>
      <c r="D132" s="202" t="s">
        <v>139</v>
      </c>
      <c r="E132" s="203" t="s">
        <v>485</v>
      </c>
      <c r="F132" s="204" t="s">
        <v>486</v>
      </c>
      <c r="G132" s="205" t="s">
        <v>147</v>
      </c>
      <c r="H132" s="206">
        <v>1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518</v>
      </c>
    </row>
    <row r="133" spans="1:65" s="2" customFormat="1" ht="24.25" customHeight="1">
      <c r="A133" s="31"/>
      <c r="B133" s="32"/>
      <c r="C133" s="217" t="s">
        <v>168</v>
      </c>
      <c r="D133" s="217" t="s">
        <v>133</v>
      </c>
      <c r="E133" s="218" t="s">
        <v>519</v>
      </c>
      <c r="F133" s="219" t="s">
        <v>520</v>
      </c>
      <c r="G133" s="220" t="s">
        <v>147</v>
      </c>
      <c r="H133" s="221">
        <v>3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1.9000000000000001E-4</v>
      </c>
      <c r="V133" s="213">
        <f t="shared" si="6"/>
        <v>5.6999999999999998E-4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176</v>
      </c>
      <c r="AT133" s="215" t="s">
        <v>133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176</v>
      </c>
      <c r="BM133" s="215" t="s">
        <v>521</v>
      </c>
    </row>
    <row r="134" spans="1:65" s="2" customFormat="1" ht="16.5" customHeight="1">
      <c r="A134" s="31"/>
      <c r="B134" s="32"/>
      <c r="C134" s="202" t="s">
        <v>172</v>
      </c>
      <c r="D134" s="202" t="s">
        <v>139</v>
      </c>
      <c r="E134" s="203" t="s">
        <v>304</v>
      </c>
      <c r="F134" s="204" t="s">
        <v>305</v>
      </c>
      <c r="G134" s="205" t="s">
        <v>293</v>
      </c>
      <c r="H134" s="232"/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176</v>
      </c>
      <c r="AT134" s="215" t="s">
        <v>139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176</v>
      </c>
      <c r="BM134" s="215" t="s">
        <v>522</v>
      </c>
    </row>
    <row r="135" spans="1:65" s="2" customFormat="1" ht="16.5" customHeight="1">
      <c r="A135" s="31"/>
      <c r="B135" s="32"/>
      <c r="C135" s="202" t="s">
        <v>178</v>
      </c>
      <c r="D135" s="202" t="s">
        <v>139</v>
      </c>
      <c r="E135" s="203" t="s">
        <v>308</v>
      </c>
      <c r="F135" s="204" t="s">
        <v>309</v>
      </c>
      <c r="G135" s="205" t="s">
        <v>293</v>
      </c>
      <c r="H135" s="232"/>
      <c r="I135" s="207"/>
      <c r="J135" s="207"/>
      <c r="K135" s="208">
        <f t="shared" si="1"/>
        <v>0</v>
      </c>
      <c r="L135" s="209"/>
      <c r="M135" s="36"/>
      <c r="N135" s="237" t="s">
        <v>1</v>
      </c>
      <c r="O135" s="238" t="s">
        <v>41</v>
      </c>
      <c r="P135" s="239">
        <f t="shared" si="2"/>
        <v>0</v>
      </c>
      <c r="Q135" s="239">
        <f t="shared" si="3"/>
        <v>0</v>
      </c>
      <c r="R135" s="239">
        <f t="shared" si="4"/>
        <v>0</v>
      </c>
      <c r="S135" s="235"/>
      <c r="T135" s="240">
        <f t="shared" si="5"/>
        <v>0</v>
      </c>
      <c r="U135" s="240">
        <v>0</v>
      </c>
      <c r="V135" s="240">
        <f t="shared" si="6"/>
        <v>0</v>
      </c>
      <c r="W135" s="240">
        <v>0</v>
      </c>
      <c r="X135" s="241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143</v>
      </c>
      <c r="AT135" s="215" t="s">
        <v>139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523</v>
      </c>
    </row>
    <row r="136" spans="1:65" s="2" customFormat="1" ht="7" customHeight="1">
      <c r="A136" s="31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36"/>
      <c r="N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gUox8fIDh/Ow+4nsevxiizLqNuFNEaTIiCIU9MKDfWmZHY7d4B4LqIJag7c8kDxcPflU+xS5pqIVD+3oacikgA==" saltValue="lip8OsjmooEP2g6/MY8TX2lI5h2ThEYj29f5PjEd8ZJdDWb488i9y78NU8tFpviDELFsZ3gTnKj1POrBLc85ig==" spinCount="100000" sheet="1" objects="1" scenarios="1" formatColumns="0" formatRows="0" autoFilter="0"/>
  <autoFilter ref="C121:L135" xr:uid="{00000000-0009-0000-0000-000004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6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15.5" style="1" hidden="1" customWidth="1"/>
    <col min="13" max="13" width="9.25" style="1" customWidth="1"/>
    <col min="14" max="14" width="10.75" style="1" hidden="1" customWidth="1"/>
    <col min="15" max="15" width="9.25" style="1" hidden="1"/>
    <col min="16" max="24" width="14.25" style="1" hidden="1" customWidth="1"/>
    <col min="25" max="25" width="12.25" style="1" hidden="1" customWidth="1"/>
    <col min="26" max="26" width="16.25" style="1" customWidth="1"/>
    <col min="27" max="27" width="12.25" style="1" customWidth="1"/>
    <col min="28" max="28" width="1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T2" s="14" t="s">
        <v>100</v>
      </c>
    </row>
    <row r="3" spans="1:46" s="1" customFormat="1" ht="7" hidden="1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7"/>
      <c r="AT3" s="14" t="s">
        <v>77</v>
      </c>
    </row>
    <row r="4" spans="1:46" s="1" customFormat="1" ht="25" hidden="1" customHeight="1">
      <c r="B4" s="17"/>
      <c r="D4" s="121" t="s">
        <v>101</v>
      </c>
      <c r="M4" s="17"/>
      <c r="N4" s="122" t="s">
        <v>10</v>
      </c>
      <c r="AT4" s="14" t="s">
        <v>4</v>
      </c>
    </row>
    <row r="5" spans="1:46" s="1" customFormat="1" ht="7" hidden="1" customHeight="1">
      <c r="B5" s="17"/>
      <c r="M5" s="17"/>
    </row>
    <row r="6" spans="1:46" s="1" customFormat="1" ht="12" hidden="1" customHeight="1">
      <c r="B6" s="17"/>
      <c r="D6" s="123" t="s">
        <v>16</v>
      </c>
      <c r="M6" s="17"/>
    </row>
    <row r="7" spans="1:46" s="1" customFormat="1" ht="16.5" hidden="1" customHeight="1">
      <c r="B7" s="17"/>
      <c r="E7" s="290" t="str">
        <f>'Rekapitulácia stavby'!K6</f>
        <v>Budova Technických služieb v meste Kremnica</v>
      </c>
      <c r="F7" s="291"/>
      <c r="G7" s="291"/>
      <c r="H7" s="291"/>
      <c r="M7" s="17"/>
    </row>
    <row r="8" spans="1:46" s="2" customFormat="1" ht="12" hidden="1" customHeight="1">
      <c r="A8" s="31"/>
      <c r="B8" s="36"/>
      <c r="C8" s="31"/>
      <c r="D8" s="123" t="s">
        <v>102</v>
      </c>
      <c r="E8" s="31"/>
      <c r="F8" s="31"/>
      <c r="G8" s="31"/>
      <c r="H8" s="31"/>
      <c r="I8" s="31"/>
      <c r="J8" s="31"/>
      <c r="K8" s="31"/>
      <c r="L8" s="31"/>
      <c r="M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92" t="s">
        <v>524</v>
      </c>
      <c r="F9" s="293"/>
      <c r="G9" s="293"/>
      <c r="H9" s="293"/>
      <c r="I9" s="31"/>
      <c r="J9" s="31"/>
      <c r="K9" s="31"/>
      <c r="L9" s="31"/>
      <c r="M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23" t="s">
        <v>18</v>
      </c>
      <c r="E11" s="31"/>
      <c r="F11" s="114" t="s">
        <v>1</v>
      </c>
      <c r="G11" s="31"/>
      <c r="H11" s="31"/>
      <c r="I11" s="123" t="s">
        <v>19</v>
      </c>
      <c r="J11" s="114" t="s">
        <v>1</v>
      </c>
      <c r="K11" s="31"/>
      <c r="L11" s="31"/>
      <c r="M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23" t="s">
        <v>20</v>
      </c>
      <c r="E12" s="31"/>
      <c r="F12" s="114" t="s">
        <v>21</v>
      </c>
      <c r="G12" s="31"/>
      <c r="H12" s="31"/>
      <c r="I12" s="123" t="s">
        <v>22</v>
      </c>
      <c r="J12" s="124">
        <f>'Rekapitulácia stavby'!AN8</f>
        <v>0</v>
      </c>
      <c r="K12" s="31"/>
      <c r="L12" s="31"/>
      <c r="M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23" t="s">
        <v>23</v>
      </c>
      <c r="E14" s="31"/>
      <c r="F14" s="31"/>
      <c r="G14" s="31"/>
      <c r="H14" s="31"/>
      <c r="I14" s="123" t="s">
        <v>24</v>
      </c>
      <c r="J14" s="114" t="s">
        <v>1</v>
      </c>
      <c r="K14" s="31"/>
      <c r="L14" s="31"/>
      <c r="M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4" t="s">
        <v>25</v>
      </c>
      <c r="F15" s="31"/>
      <c r="G15" s="31"/>
      <c r="H15" s="31"/>
      <c r="I15" s="123" t="s">
        <v>26</v>
      </c>
      <c r="J15" s="114" t="s">
        <v>1</v>
      </c>
      <c r="K15" s="31"/>
      <c r="L15" s="31"/>
      <c r="M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23" t="s">
        <v>27</v>
      </c>
      <c r="E17" s="31"/>
      <c r="F17" s="31"/>
      <c r="G17" s="31"/>
      <c r="H17" s="31"/>
      <c r="I17" s="123" t="s">
        <v>24</v>
      </c>
      <c r="J17" s="27" t="str">
        <f>'Rekapitulácia stavby'!AN13</f>
        <v>Vyplň údaj</v>
      </c>
      <c r="K17" s="31"/>
      <c r="L17" s="31"/>
      <c r="M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94" t="str">
        <f>'Rekapitulácia stavby'!E14</f>
        <v>Vyplň údaj</v>
      </c>
      <c r="F18" s="295"/>
      <c r="G18" s="295"/>
      <c r="H18" s="295"/>
      <c r="I18" s="123" t="s">
        <v>26</v>
      </c>
      <c r="J18" s="27" t="str">
        <f>'Rekapitulácia stavby'!AN14</f>
        <v>Vyplň údaj</v>
      </c>
      <c r="K18" s="31"/>
      <c r="L18" s="31"/>
      <c r="M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23" t="s">
        <v>29</v>
      </c>
      <c r="E20" s="31"/>
      <c r="F20" s="31"/>
      <c r="G20" s="31"/>
      <c r="H20" s="31"/>
      <c r="I20" s="123" t="s">
        <v>24</v>
      </c>
      <c r="J20" s="114" t="s">
        <v>1</v>
      </c>
      <c r="K20" s="31"/>
      <c r="L20" s="31"/>
      <c r="M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4" t="s">
        <v>30</v>
      </c>
      <c r="F21" s="31"/>
      <c r="G21" s="31"/>
      <c r="H21" s="31"/>
      <c r="I21" s="123" t="s">
        <v>26</v>
      </c>
      <c r="J21" s="114" t="s">
        <v>1</v>
      </c>
      <c r="K21" s="31"/>
      <c r="L21" s="31"/>
      <c r="M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23" t="s">
        <v>31</v>
      </c>
      <c r="E23" s="31"/>
      <c r="F23" s="31"/>
      <c r="G23" s="31"/>
      <c r="H23" s="31"/>
      <c r="I23" s="123" t="s">
        <v>24</v>
      </c>
      <c r="J23" s="114" t="s">
        <v>1</v>
      </c>
      <c r="K23" s="31"/>
      <c r="L23" s="31"/>
      <c r="M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4" t="s">
        <v>32</v>
      </c>
      <c r="F24" s="31"/>
      <c r="G24" s="31"/>
      <c r="H24" s="31"/>
      <c r="I24" s="123" t="s">
        <v>26</v>
      </c>
      <c r="J24" s="114" t="s">
        <v>1</v>
      </c>
      <c r="K24" s="31"/>
      <c r="L24" s="31"/>
      <c r="M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23" t="s">
        <v>33</v>
      </c>
      <c r="E26" s="31"/>
      <c r="F26" s="31"/>
      <c r="G26" s="31"/>
      <c r="H26" s="31"/>
      <c r="I26" s="31"/>
      <c r="J26" s="31"/>
      <c r="K26" s="31"/>
      <c r="L26" s="31"/>
      <c r="M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25"/>
      <c r="B27" s="126"/>
      <c r="C27" s="125"/>
      <c r="D27" s="125"/>
      <c r="E27" s="296" t="s">
        <v>1</v>
      </c>
      <c r="F27" s="296"/>
      <c r="G27" s="296"/>
      <c r="H27" s="296"/>
      <c r="I27" s="125"/>
      <c r="J27" s="125"/>
      <c r="K27" s="125"/>
      <c r="L27" s="125"/>
      <c r="M27" s="127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28"/>
      <c r="E29" s="128"/>
      <c r="F29" s="128"/>
      <c r="G29" s="128"/>
      <c r="H29" s="128"/>
      <c r="I29" s="128"/>
      <c r="J29" s="128"/>
      <c r="K29" s="128"/>
      <c r="L29" s="128"/>
      <c r="M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3" hidden="1">
      <c r="A30" s="31"/>
      <c r="B30" s="36"/>
      <c r="C30" s="31"/>
      <c r="D30" s="31"/>
      <c r="E30" s="123" t="s">
        <v>104</v>
      </c>
      <c r="F30" s="31"/>
      <c r="G30" s="31"/>
      <c r="H30" s="31"/>
      <c r="I30" s="31"/>
      <c r="J30" s="31"/>
      <c r="K30" s="129">
        <f>I96</f>
        <v>0</v>
      </c>
      <c r="L30" s="31"/>
      <c r="M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3" hidden="1">
      <c r="A31" s="31"/>
      <c r="B31" s="36"/>
      <c r="C31" s="31"/>
      <c r="D31" s="31"/>
      <c r="E31" s="123" t="s">
        <v>105</v>
      </c>
      <c r="F31" s="31"/>
      <c r="G31" s="31"/>
      <c r="H31" s="31"/>
      <c r="I31" s="31"/>
      <c r="J31" s="31"/>
      <c r="K31" s="129">
        <f>J96</f>
        <v>0</v>
      </c>
      <c r="L31" s="31"/>
      <c r="M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hidden="1" customHeight="1">
      <c r="A32" s="31"/>
      <c r="B32" s="36"/>
      <c r="C32" s="31"/>
      <c r="D32" s="130" t="s">
        <v>35</v>
      </c>
      <c r="E32" s="31"/>
      <c r="F32" s="31"/>
      <c r="G32" s="31"/>
      <c r="H32" s="31"/>
      <c r="I32" s="31"/>
      <c r="J32" s="31"/>
      <c r="K32" s="131">
        <f>ROUND(K121, 2)</f>
        <v>0</v>
      </c>
      <c r="L32" s="31"/>
      <c r="M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7" hidden="1" customHeight="1">
      <c r="A33" s="31"/>
      <c r="B33" s="36"/>
      <c r="C33" s="31"/>
      <c r="D33" s="128"/>
      <c r="E33" s="128"/>
      <c r="F33" s="128"/>
      <c r="G33" s="128"/>
      <c r="H33" s="128"/>
      <c r="I33" s="128"/>
      <c r="J33" s="128"/>
      <c r="K33" s="128"/>
      <c r="L33" s="128"/>
      <c r="M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5" hidden="1" customHeight="1">
      <c r="A34" s="31"/>
      <c r="B34" s="36"/>
      <c r="C34" s="31"/>
      <c r="D34" s="31"/>
      <c r="E34" s="31"/>
      <c r="F34" s="132" t="s">
        <v>37</v>
      </c>
      <c r="G34" s="31"/>
      <c r="H34" s="31"/>
      <c r="I34" s="132" t="s">
        <v>36</v>
      </c>
      <c r="J34" s="31"/>
      <c r="K34" s="132" t="s">
        <v>38</v>
      </c>
      <c r="L34" s="31"/>
      <c r="M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5" hidden="1" customHeight="1">
      <c r="A35" s="31"/>
      <c r="B35" s="36"/>
      <c r="C35" s="31"/>
      <c r="D35" s="133" t="s">
        <v>39</v>
      </c>
      <c r="E35" s="134" t="s">
        <v>40</v>
      </c>
      <c r="F35" s="135">
        <f>ROUND((SUM(BE121:BE195)),  2)</f>
        <v>0</v>
      </c>
      <c r="G35" s="136"/>
      <c r="H35" s="136"/>
      <c r="I35" s="137">
        <v>0.2</v>
      </c>
      <c r="J35" s="136"/>
      <c r="K35" s="135">
        <f>ROUND(((SUM(BE121:BE195))*I35),  2)</f>
        <v>0</v>
      </c>
      <c r="L35" s="31"/>
      <c r="M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5" hidden="1" customHeight="1">
      <c r="A36" s="31"/>
      <c r="B36" s="36"/>
      <c r="C36" s="31"/>
      <c r="D36" s="31"/>
      <c r="E36" s="134" t="s">
        <v>41</v>
      </c>
      <c r="F36" s="135">
        <f>ROUND((SUM(BF121:BF195)),  2)</f>
        <v>0</v>
      </c>
      <c r="G36" s="136"/>
      <c r="H36" s="136"/>
      <c r="I36" s="137">
        <v>0.2</v>
      </c>
      <c r="J36" s="136"/>
      <c r="K36" s="135">
        <f>ROUND(((SUM(BF121:BF195))*I36),  2)</f>
        <v>0</v>
      </c>
      <c r="L36" s="31"/>
      <c r="M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5" hidden="1" customHeight="1">
      <c r="A37" s="31"/>
      <c r="B37" s="36"/>
      <c r="C37" s="31"/>
      <c r="D37" s="31"/>
      <c r="E37" s="123" t="s">
        <v>42</v>
      </c>
      <c r="F37" s="129">
        <f>ROUND((SUM(BG121:BG195)),  2)</f>
        <v>0</v>
      </c>
      <c r="G37" s="31"/>
      <c r="H37" s="31"/>
      <c r="I37" s="138">
        <v>0.2</v>
      </c>
      <c r="J37" s="31"/>
      <c r="K37" s="129">
        <f>0</f>
        <v>0</v>
      </c>
      <c r="L37" s="31"/>
      <c r="M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5" hidden="1" customHeight="1">
      <c r="A38" s="31"/>
      <c r="B38" s="36"/>
      <c r="C38" s="31"/>
      <c r="D38" s="31"/>
      <c r="E38" s="123" t="s">
        <v>43</v>
      </c>
      <c r="F38" s="129">
        <f>ROUND((SUM(BH121:BH195)),  2)</f>
        <v>0</v>
      </c>
      <c r="G38" s="31"/>
      <c r="H38" s="31"/>
      <c r="I38" s="138">
        <v>0.2</v>
      </c>
      <c r="J38" s="31"/>
      <c r="K38" s="129">
        <f>0</f>
        <v>0</v>
      </c>
      <c r="L38" s="31"/>
      <c r="M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5" hidden="1" customHeight="1">
      <c r="A39" s="31"/>
      <c r="B39" s="36"/>
      <c r="C39" s="31"/>
      <c r="D39" s="31"/>
      <c r="E39" s="134" t="s">
        <v>44</v>
      </c>
      <c r="F39" s="135">
        <f>ROUND((SUM(BI121:BI195)),  2)</f>
        <v>0</v>
      </c>
      <c r="G39" s="136"/>
      <c r="H39" s="136"/>
      <c r="I39" s="137">
        <v>0</v>
      </c>
      <c r="J39" s="136"/>
      <c r="K39" s="135">
        <f>0</f>
        <v>0</v>
      </c>
      <c r="L39" s="31"/>
      <c r="M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7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hidden="1" customHeight="1">
      <c r="A41" s="31"/>
      <c r="B41" s="36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1"/>
      <c r="J41" s="141"/>
      <c r="K41" s="144">
        <f>SUM(K32:K39)</f>
        <v>0</v>
      </c>
      <c r="L41" s="145"/>
      <c r="M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5" hidden="1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5" hidden="1" customHeight="1">
      <c r="B43" s="17"/>
      <c r="M43" s="17"/>
    </row>
    <row r="44" spans="1:31" s="1" customFormat="1" ht="14.5" hidden="1" customHeight="1">
      <c r="B44" s="17"/>
      <c r="M44" s="17"/>
    </row>
    <row r="45" spans="1:31" s="1" customFormat="1" ht="14.5" hidden="1" customHeight="1">
      <c r="B45" s="17"/>
      <c r="M45" s="17"/>
    </row>
    <row r="46" spans="1:31" s="1" customFormat="1" ht="14.5" hidden="1" customHeight="1">
      <c r="B46" s="17"/>
      <c r="M46" s="17"/>
    </row>
    <row r="47" spans="1:31" s="1" customFormat="1" ht="14.5" hidden="1" customHeight="1">
      <c r="B47" s="17"/>
      <c r="M47" s="17"/>
    </row>
    <row r="48" spans="1:31" s="1" customFormat="1" ht="14.5" hidden="1" customHeight="1">
      <c r="B48" s="17"/>
      <c r="M48" s="17"/>
    </row>
    <row r="49" spans="1:31" s="1" customFormat="1" ht="14.5" hidden="1" customHeight="1">
      <c r="B49" s="17"/>
      <c r="M49" s="17"/>
    </row>
    <row r="50" spans="1:31" s="2" customFormat="1" ht="14.5" hidden="1" customHeight="1">
      <c r="B50" s="52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147"/>
      <c r="M50" s="52"/>
    </row>
    <row r="51" spans="1:31" ht="11" hidden="1">
      <c r="B51" s="17"/>
      <c r="M51" s="17"/>
    </row>
    <row r="52" spans="1:31" ht="11" hidden="1">
      <c r="B52" s="17"/>
      <c r="M52" s="17"/>
    </row>
    <row r="53" spans="1:31" ht="11" hidden="1">
      <c r="B53" s="17"/>
      <c r="M53" s="17"/>
    </row>
    <row r="54" spans="1:31" ht="11" hidden="1">
      <c r="B54" s="17"/>
      <c r="M54" s="17"/>
    </row>
    <row r="55" spans="1:31" ht="11" hidden="1">
      <c r="B55" s="17"/>
      <c r="M55" s="17"/>
    </row>
    <row r="56" spans="1:31" ht="11" hidden="1">
      <c r="B56" s="17"/>
      <c r="M56" s="17"/>
    </row>
    <row r="57" spans="1:31" ht="11" hidden="1">
      <c r="B57" s="17"/>
      <c r="M57" s="17"/>
    </row>
    <row r="58" spans="1:31" ht="11" hidden="1">
      <c r="B58" s="17"/>
      <c r="M58" s="17"/>
    </row>
    <row r="59" spans="1:31" ht="11" hidden="1">
      <c r="B59" s="17"/>
      <c r="M59" s="17"/>
    </row>
    <row r="60" spans="1:31" ht="11" hidden="1">
      <c r="B60" s="17"/>
      <c r="M60" s="17"/>
    </row>
    <row r="61" spans="1:31" s="2" customFormat="1" ht="13" hidden="1">
      <c r="A61" s="31"/>
      <c r="B61" s="36"/>
      <c r="C61" s="31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149"/>
      <c r="M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" hidden="1">
      <c r="B62" s="17"/>
      <c r="M62" s="17"/>
    </row>
    <row r="63" spans="1:31" ht="11" hidden="1">
      <c r="B63" s="17"/>
      <c r="M63" s="17"/>
    </row>
    <row r="64" spans="1:31" ht="11" hidden="1">
      <c r="B64" s="17"/>
      <c r="M64" s="17"/>
    </row>
    <row r="65" spans="1:31" s="2" customFormat="1" ht="13" hidden="1">
      <c r="A65" s="31"/>
      <c r="B65" s="36"/>
      <c r="C65" s="31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152"/>
      <c r="M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" hidden="1">
      <c r="B66" s="17"/>
      <c r="M66" s="17"/>
    </row>
    <row r="67" spans="1:31" ht="11" hidden="1">
      <c r="B67" s="17"/>
      <c r="M67" s="17"/>
    </row>
    <row r="68" spans="1:31" ht="11" hidden="1">
      <c r="B68" s="17"/>
      <c r="M68" s="17"/>
    </row>
    <row r="69" spans="1:31" ht="11" hidden="1">
      <c r="B69" s="17"/>
      <c r="M69" s="17"/>
    </row>
    <row r="70" spans="1:31" ht="11" hidden="1">
      <c r="B70" s="17"/>
      <c r="M70" s="17"/>
    </row>
    <row r="71" spans="1:31" ht="11" hidden="1">
      <c r="B71" s="17"/>
      <c r="M71" s="17"/>
    </row>
    <row r="72" spans="1:31" ht="11" hidden="1">
      <c r="B72" s="17"/>
      <c r="M72" s="17"/>
    </row>
    <row r="73" spans="1:31" ht="11" hidden="1">
      <c r="B73" s="17"/>
      <c r="M73" s="17"/>
    </row>
    <row r="74" spans="1:31" ht="11" hidden="1">
      <c r="B74" s="17"/>
      <c r="M74" s="17"/>
    </row>
    <row r="75" spans="1:31" ht="11" hidden="1">
      <c r="B75" s="17"/>
      <c r="M75" s="17"/>
    </row>
    <row r="76" spans="1:31" s="2" customFormat="1" ht="13" hidden="1">
      <c r="A76" s="31"/>
      <c r="B76" s="36"/>
      <c r="C76" s="31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149"/>
      <c r="M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5" hidden="1" customHeight="1">
      <c r="A77" s="31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" hidden="1"/>
    <row r="79" spans="1:31" ht="11" hidden="1"/>
    <row r="80" spans="1:31" ht="11" hidden="1"/>
    <row r="81" spans="1:47" s="2" customFormat="1" ht="7" hidden="1" customHeight="1">
      <c r="A81" s="31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106</v>
      </c>
      <c r="D82" s="33"/>
      <c r="E82" s="33"/>
      <c r="F82" s="33"/>
      <c r="G82" s="33"/>
      <c r="H82" s="33"/>
      <c r="I82" s="33"/>
      <c r="J82" s="33"/>
      <c r="K82" s="33"/>
      <c r="L82" s="33"/>
      <c r="M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97" t="str">
        <f>E7</f>
        <v>Budova Technických služieb v meste Kremnica</v>
      </c>
      <c r="F85" s="298"/>
      <c r="G85" s="298"/>
      <c r="H85" s="298"/>
      <c r="I85" s="33"/>
      <c r="J85" s="33"/>
      <c r="K85" s="33"/>
      <c r="L85" s="33"/>
      <c r="M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102</v>
      </c>
      <c r="D86" s="33"/>
      <c r="E86" s="33"/>
      <c r="F86" s="33"/>
      <c r="G86" s="33"/>
      <c r="H86" s="33"/>
      <c r="I86" s="33"/>
      <c r="J86" s="33"/>
      <c r="K86" s="33"/>
      <c r="L86" s="33"/>
      <c r="M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42" t="str">
        <f>E9</f>
        <v>SV - Umelé osvetlenie, vnútorné silové rozvody</v>
      </c>
      <c r="F87" s="299"/>
      <c r="G87" s="299"/>
      <c r="H87" s="299"/>
      <c r="I87" s="33"/>
      <c r="J87" s="33"/>
      <c r="K87" s="33"/>
      <c r="L87" s="33"/>
      <c r="M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k. ú. Kremnica, parc. číslo: C-KN 168/1</v>
      </c>
      <c r="G89" s="33"/>
      <c r="H89" s="33"/>
      <c r="I89" s="26" t="s">
        <v>22</v>
      </c>
      <c r="J89" s="67">
        <f>IF(J12="","",J12)</f>
        <v>0</v>
      </c>
      <c r="K89" s="33"/>
      <c r="L89" s="33"/>
      <c r="M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5" hidden="1" customHeight="1">
      <c r="A91" s="31"/>
      <c r="B91" s="32"/>
      <c r="C91" s="26" t="s">
        <v>23</v>
      </c>
      <c r="D91" s="33"/>
      <c r="E91" s="33"/>
      <c r="F91" s="24" t="str">
        <f>E15</f>
        <v>Mesto Kremnica, Štefánikovo námestie 1/1, 96701, K</v>
      </c>
      <c r="G91" s="33"/>
      <c r="H91" s="33"/>
      <c r="I91" s="26" t="s">
        <v>29</v>
      </c>
      <c r="J91" s="29" t="str">
        <f>E21</f>
        <v>Ing. Ľubomír Gecík</v>
      </c>
      <c r="K91" s="33"/>
      <c r="L91" s="33"/>
      <c r="M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5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Brightsol s. r. o.</v>
      </c>
      <c r="K92" s="33"/>
      <c r="L92" s="33"/>
      <c r="M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7" t="s">
        <v>107</v>
      </c>
      <c r="D94" s="158"/>
      <c r="E94" s="158"/>
      <c r="F94" s="158"/>
      <c r="G94" s="158"/>
      <c r="H94" s="158"/>
      <c r="I94" s="159" t="s">
        <v>108</v>
      </c>
      <c r="J94" s="159" t="s">
        <v>109</v>
      </c>
      <c r="K94" s="159" t="s">
        <v>110</v>
      </c>
      <c r="L94" s="158"/>
      <c r="M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60" t="s">
        <v>111</v>
      </c>
      <c r="D96" s="33"/>
      <c r="E96" s="33"/>
      <c r="F96" s="33"/>
      <c r="G96" s="33"/>
      <c r="H96" s="33"/>
      <c r="I96" s="85">
        <f t="shared" ref="I96:J98" si="0">Q121</f>
        <v>0</v>
      </c>
      <c r="J96" s="85">
        <f t="shared" si="0"/>
        <v>0</v>
      </c>
      <c r="K96" s="85">
        <f>K121</f>
        <v>0</v>
      </c>
      <c r="L96" s="33"/>
      <c r="M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112</v>
      </c>
    </row>
    <row r="97" spans="1:31" s="9" customFormat="1" ht="25" hidden="1" customHeight="1">
      <c r="B97" s="161"/>
      <c r="C97" s="162"/>
      <c r="D97" s="163" t="s">
        <v>328</v>
      </c>
      <c r="E97" s="164"/>
      <c r="F97" s="164"/>
      <c r="G97" s="164"/>
      <c r="H97" s="164"/>
      <c r="I97" s="165">
        <f t="shared" si="0"/>
        <v>0</v>
      </c>
      <c r="J97" s="165">
        <f t="shared" si="0"/>
        <v>0</v>
      </c>
      <c r="K97" s="165">
        <f>K122</f>
        <v>0</v>
      </c>
      <c r="L97" s="162"/>
      <c r="M97" s="166"/>
    </row>
    <row r="98" spans="1:31" s="10" customFormat="1" ht="20" hidden="1" customHeight="1">
      <c r="B98" s="167"/>
      <c r="C98" s="108"/>
      <c r="D98" s="168" t="s">
        <v>329</v>
      </c>
      <c r="E98" s="169"/>
      <c r="F98" s="169"/>
      <c r="G98" s="169"/>
      <c r="H98" s="169"/>
      <c r="I98" s="170">
        <f t="shared" si="0"/>
        <v>0</v>
      </c>
      <c r="J98" s="170">
        <f t="shared" si="0"/>
        <v>0</v>
      </c>
      <c r="K98" s="170">
        <f>K123</f>
        <v>0</v>
      </c>
      <c r="L98" s="108"/>
      <c r="M98" s="171"/>
    </row>
    <row r="99" spans="1:31" s="9" customFormat="1" ht="25" hidden="1" customHeight="1">
      <c r="B99" s="161"/>
      <c r="C99" s="162"/>
      <c r="D99" s="163" t="s">
        <v>113</v>
      </c>
      <c r="E99" s="164"/>
      <c r="F99" s="164"/>
      <c r="G99" s="164"/>
      <c r="H99" s="164"/>
      <c r="I99" s="165">
        <f>Q126</f>
        <v>0</v>
      </c>
      <c r="J99" s="165">
        <f>R126</f>
        <v>0</v>
      </c>
      <c r="K99" s="165">
        <f>K126</f>
        <v>0</v>
      </c>
      <c r="L99" s="162"/>
      <c r="M99" s="166"/>
    </row>
    <row r="100" spans="1:31" s="10" customFormat="1" ht="20" hidden="1" customHeight="1">
      <c r="B100" s="167"/>
      <c r="C100" s="108"/>
      <c r="D100" s="168" t="s">
        <v>114</v>
      </c>
      <c r="E100" s="169"/>
      <c r="F100" s="169"/>
      <c r="G100" s="169"/>
      <c r="H100" s="169"/>
      <c r="I100" s="170">
        <f>Q127</f>
        <v>0</v>
      </c>
      <c r="J100" s="170">
        <f>R127</f>
        <v>0</v>
      </c>
      <c r="K100" s="170">
        <f>K127</f>
        <v>0</v>
      </c>
      <c r="L100" s="108"/>
      <c r="M100" s="171"/>
    </row>
    <row r="101" spans="1:31" s="10" customFormat="1" ht="20" hidden="1" customHeight="1">
      <c r="B101" s="167"/>
      <c r="C101" s="108"/>
      <c r="D101" s="168" t="s">
        <v>115</v>
      </c>
      <c r="E101" s="169"/>
      <c r="F101" s="169"/>
      <c r="G101" s="169"/>
      <c r="H101" s="169"/>
      <c r="I101" s="170">
        <f>Q194</f>
        <v>0</v>
      </c>
      <c r="J101" s="170">
        <f>R194</f>
        <v>0</v>
      </c>
      <c r="K101" s="170">
        <f>K194</f>
        <v>0</v>
      </c>
      <c r="L101" s="108"/>
      <c r="M101" s="171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t="11" hidden="1"/>
    <row r="105" spans="1:31" ht="11" hidden="1"/>
    <row r="106" spans="1:31" ht="11" hidden="1"/>
    <row r="107" spans="1:31" s="2" customFormat="1" ht="7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117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97" t="str">
        <f>E7</f>
        <v>Budova Technických služieb v meste Kremnica</v>
      </c>
      <c r="F111" s="298"/>
      <c r="G111" s="298"/>
      <c r="H111" s="298"/>
      <c r="I111" s="33"/>
      <c r="J111" s="33"/>
      <c r="K111" s="33"/>
      <c r="L111" s="33"/>
      <c r="M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2" t="str">
        <f>E9</f>
        <v>SV - Umelé osvetlenie, vnútorné silové rozvody</v>
      </c>
      <c r="F113" s="299"/>
      <c r="G113" s="299"/>
      <c r="H113" s="299"/>
      <c r="I113" s="33"/>
      <c r="J113" s="33"/>
      <c r="K113" s="33"/>
      <c r="L113" s="33"/>
      <c r="M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k. ú. Kremnica, parc. číslo: C-KN 168/1</v>
      </c>
      <c r="G115" s="33"/>
      <c r="H115" s="33"/>
      <c r="I115" s="26" t="s">
        <v>22</v>
      </c>
      <c r="J115" s="67">
        <f>IF(J12="","",J12)</f>
        <v>0</v>
      </c>
      <c r="K115" s="33"/>
      <c r="L115" s="33"/>
      <c r="M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5" customHeight="1">
      <c r="A117" s="31"/>
      <c r="B117" s="32"/>
      <c r="C117" s="26" t="s">
        <v>23</v>
      </c>
      <c r="D117" s="33"/>
      <c r="E117" s="33"/>
      <c r="F117" s="24" t="str">
        <f>E15</f>
        <v>Mesto Kremnica, Štefánikovo námestie 1/1, 96701, K</v>
      </c>
      <c r="G117" s="33"/>
      <c r="H117" s="33"/>
      <c r="I117" s="26" t="s">
        <v>29</v>
      </c>
      <c r="J117" s="29" t="str">
        <f>E21</f>
        <v>Ing. Ľubomír Gecík</v>
      </c>
      <c r="K117" s="33"/>
      <c r="L117" s="33"/>
      <c r="M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5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31</v>
      </c>
      <c r="J118" s="29" t="str">
        <f>E24</f>
        <v>Brightsol s. r. o.</v>
      </c>
      <c r="K118" s="33"/>
      <c r="L118" s="33"/>
      <c r="M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2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72"/>
      <c r="B120" s="173"/>
      <c r="C120" s="174" t="s">
        <v>118</v>
      </c>
      <c r="D120" s="175" t="s">
        <v>60</v>
      </c>
      <c r="E120" s="175" t="s">
        <v>56</v>
      </c>
      <c r="F120" s="175" t="s">
        <v>57</v>
      </c>
      <c r="G120" s="175" t="s">
        <v>119</v>
      </c>
      <c r="H120" s="175" t="s">
        <v>120</v>
      </c>
      <c r="I120" s="175" t="s">
        <v>121</v>
      </c>
      <c r="J120" s="175" t="s">
        <v>122</v>
      </c>
      <c r="K120" s="176" t="s">
        <v>110</v>
      </c>
      <c r="L120" s="177" t="s">
        <v>123</v>
      </c>
      <c r="M120" s="178"/>
      <c r="N120" s="76" t="s">
        <v>1</v>
      </c>
      <c r="O120" s="77" t="s">
        <v>39</v>
      </c>
      <c r="P120" s="77" t="s">
        <v>124</v>
      </c>
      <c r="Q120" s="77" t="s">
        <v>125</v>
      </c>
      <c r="R120" s="77" t="s">
        <v>126</v>
      </c>
      <c r="S120" s="77" t="s">
        <v>127</v>
      </c>
      <c r="T120" s="77" t="s">
        <v>128</v>
      </c>
      <c r="U120" s="77" t="s">
        <v>129</v>
      </c>
      <c r="V120" s="77" t="s">
        <v>130</v>
      </c>
      <c r="W120" s="77" t="s">
        <v>131</v>
      </c>
      <c r="X120" s="78" t="s">
        <v>132</v>
      </c>
      <c r="Y120" s="172"/>
      <c r="Z120" s="172"/>
      <c r="AA120" s="172"/>
      <c r="AB120" s="172"/>
      <c r="AC120" s="172"/>
      <c r="AD120" s="172"/>
      <c r="AE120" s="172"/>
    </row>
    <row r="121" spans="1:65" s="2" customFormat="1" ht="22.75" customHeight="1">
      <c r="A121" s="31"/>
      <c r="B121" s="32"/>
      <c r="C121" s="83" t="s">
        <v>111</v>
      </c>
      <c r="D121" s="33"/>
      <c r="E121" s="33"/>
      <c r="F121" s="33"/>
      <c r="G121" s="33"/>
      <c r="H121" s="33"/>
      <c r="I121" s="33"/>
      <c r="J121" s="33"/>
      <c r="K121" s="179">
        <f>BK121</f>
        <v>0</v>
      </c>
      <c r="L121" s="33"/>
      <c r="M121" s="36"/>
      <c r="N121" s="79"/>
      <c r="O121" s="180"/>
      <c r="P121" s="80"/>
      <c r="Q121" s="181">
        <f>Q122+Q126</f>
        <v>0</v>
      </c>
      <c r="R121" s="181">
        <f>R122+R126</f>
        <v>0</v>
      </c>
      <c r="S121" s="80"/>
      <c r="T121" s="182">
        <f>T122+T126</f>
        <v>0</v>
      </c>
      <c r="U121" s="80"/>
      <c r="V121" s="182">
        <f>V122+V126</f>
        <v>5.5789999999999999E-2</v>
      </c>
      <c r="W121" s="80"/>
      <c r="X121" s="183">
        <f>X122+X126</f>
        <v>3.0000000000000001E-3</v>
      </c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112</v>
      </c>
      <c r="BK121" s="184">
        <f>BK122+BK126</f>
        <v>0</v>
      </c>
    </row>
    <row r="122" spans="1:65" s="12" customFormat="1" ht="26" customHeight="1">
      <c r="B122" s="185"/>
      <c r="C122" s="186"/>
      <c r="D122" s="187" t="s">
        <v>76</v>
      </c>
      <c r="E122" s="188" t="s">
        <v>330</v>
      </c>
      <c r="F122" s="188" t="s">
        <v>331</v>
      </c>
      <c r="G122" s="186"/>
      <c r="H122" s="186"/>
      <c r="I122" s="189"/>
      <c r="J122" s="189"/>
      <c r="K122" s="190">
        <f>BK122</f>
        <v>0</v>
      </c>
      <c r="L122" s="186"/>
      <c r="M122" s="191"/>
      <c r="N122" s="192"/>
      <c r="O122" s="193"/>
      <c r="P122" s="193"/>
      <c r="Q122" s="194">
        <f>Q123</f>
        <v>0</v>
      </c>
      <c r="R122" s="194">
        <f>R123</f>
        <v>0</v>
      </c>
      <c r="S122" s="193"/>
      <c r="T122" s="195">
        <f>T123</f>
        <v>0</v>
      </c>
      <c r="U122" s="193"/>
      <c r="V122" s="195">
        <f>V123</f>
        <v>1.5E-3</v>
      </c>
      <c r="W122" s="193"/>
      <c r="X122" s="196">
        <f>X123</f>
        <v>3.0000000000000001E-3</v>
      </c>
      <c r="AR122" s="197" t="s">
        <v>85</v>
      </c>
      <c r="AT122" s="198" t="s">
        <v>76</v>
      </c>
      <c r="AU122" s="198" t="s">
        <v>77</v>
      </c>
      <c r="AY122" s="197" t="s">
        <v>136</v>
      </c>
      <c r="BK122" s="199">
        <f>BK123</f>
        <v>0</v>
      </c>
    </row>
    <row r="123" spans="1:65" s="12" customFormat="1" ht="22.75" customHeight="1">
      <c r="B123" s="185"/>
      <c r="C123" s="186"/>
      <c r="D123" s="187" t="s">
        <v>76</v>
      </c>
      <c r="E123" s="200" t="s">
        <v>172</v>
      </c>
      <c r="F123" s="200" t="s">
        <v>332</v>
      </c>
      <c r="G123" s="186"/>
      <c r="H123" s="186"/>
      <c r="I123" s="189"/>
      <c r="J123" s="189"/>
      <c r="K123" s="201">
        <f>BK123</f>
        <v>0</v>
      </c>
      <c r="L123" s="186"/>
      <c r="M123" s="191"/>
      <c r="N123" s="192"/>
      <c r="O123" s="193"/>
      <c r="P123" s="193"/>
      <c r="Q123" s="194">
        <f>SUM(Q124:Q125)</f>
        <v>0</v>
      </c>
      <c r="R123" s="194">
        <f>SUM(R124:R125)</f>
        <v>0</v>
      </c>
      <c r="S123" s="193"/>
      <c r="T123" s="195">
        <f>SUM(T124:T125)</f>
        <v>0</v>
      </c>
      <c r="U123" s="193"/>
      <c r="V123" s="195">
        <f>SUM(V124:V125)</f>
        <v>1.5E-3</v>
      </c>
      <c r="W123" s="193"/>
      <c r="X123" s="196">
        <f>SUM(X124:X125)</f>
        <v>3.0000000000000001E-3</v>
      </c>
      <c r="AR123" s="197" t="s">
        <v>85</v>
      </c>
      <c r="AT123" s="198" t="s">
        <v>76</v>
      </c>
      <c r="AU123" s="198" t="s">
        <v>85</v>
      </c>
      <c r="AY123" s="197" t="s">
        <v>136</v>
      </c>
      <c r="BK123" s="199">
        <f>SUM(BK124:BK125)</f>
        <v>0</v>
      </c>
    </row>
    <row r="124" spans="1:65" s="2" customFormat="1" ht="21.75" customHeight="1">
      <c r="A124" s="31"/>
      <c r="B124" s="32"/>
      <c r="C124" s="202" t="s">
        <v>85</v>
      </c>
      <c r="D124" s="202" t="s">
        <v>139</v>
      </c>
      <c r="E124" s="203" t="s">
        <v>525</v>
      </c>
      <c r="F124" s="204" t="s">
        <v>526</v>
      </c>
      <c r="G124" s="205" t="s">
        <v>339</v>
      </c>
      <c r="H124" s="206">
        <v>150</v>
      </c>
      <c r="I124" s="207"/>
      <c r="J124" s="207"/>
      <c r="K124" s="208">
        <f>ROUND(P124*H124,2)</f>
        <v>0</v>
      </c>
      <c r="L124" s="209"/>
      <c r="M124" s="36"/>
      <c r="N124" s="210" t="s">
        <v>1</v>
      </c>
      <c r="O124" s="211" t="s">
        <v>41</v>
      </c>
      <c r="P124" s="212">
        <f>I124+J124</f>
        <v>0</v>
      </c>
      <c r="Q124" s="212">
        <f>ROUND(I124*H124,2)</f>
        <v>0</v>
      </c>
      <c r="R124" s="212">
        <f>ROUND(J124*H124,2)</f>
        <v>0</v>
      </c>
      <c r="S124" s="72"/>
      <c r="T124" s="213">
        <f>S124*H124</f>
        <v>0</v>
      </c>
      <c r="U124" s="213">
        <v>1.0000000000000001E-5</v>
      </c>
      <c r="V124" s="213">
        <f>U124*H124</f>
        <v>1.5E-3</v>
      </c>
      <c r="W124" s="213">
        <v>2.0000000000000002E-5</v>
      </c>
      <c r="X124" s="214">
        <f>W124*H124</f>
        <v>3.0000000000000001E-3</v>
      </c>
      <c r="Y124" s="31"/>
      <c r="Z124" s="31"/>
      <c r="AA124" s="31"/>
      <c r="AB124" s="31"/>
      <c r="AC124" s="31"/>
      <c r="AD124" s="31"/>
      <c r="AE124" s="31"/>
      <c r="AR124" s="215" t="s">
        <v>152</v>
      </c>
      <c r="AT124" s="215" t="s">
        <v>139</v>
      </c>
      <c r="AU124" s="215" t="s">
        <v>91</v>
      </c>
      <c r="AY124" s="14" t="s">
        <v>136</v>
      </c>
      <c r="BE124" s="216">
        <f>IF(O124="základná",K124,0)</f>
        <v>0</v>
      </c>
      <c r="BF124" s="216">
        <f>IF(O124="znížená",K124,0)</f>
        <v>0</v>
      </c>
      <c r="BG124" s="216">
        <f>IF(O124="zákl. prenesená",K124,0)</f>
        <v>0</v>
      </c>
      <c r="BH124" s="216">
        <f>IF(O124="zníž. prenesená",K124,0)</f>
        <v>0</v>
      </c>
      <c r="BI124" s="216">
        <f>IF(O124="nulová",K124,0)</f>
        <v>0</v>
      </c>
      <c r="BJ124" s="14" t="s">
        <v>91</v>
      </c>
      <c r="BK124" s="216">
        <f>ROUND(P124*H124,2)</f>
        <v>0</v>
      </c>
      <c r="BL124" s="14" t="s">
        <v>152</v>
      </c>
      <c r="BM124" s="215" t="s">
        <v>527</v>
      </c>
    </row>
    <row r="125" spans="1:65" s="2" customFormat="1" ht="21.75" customHeight="1">
      <c r="A125" s="31"/>
      <c r="B125" s="32"/>
      <c r="C125" s="202" t="s">
        <v>91</v>
      </c>
      <c r="D125" s="202" t="s">
        <v>139</v>
      </c>
      <c r="E125" s="203" t="s">
        <v>528</v>
      </c>
      <c r="F125" s="204" t="s">
        <v>529</v>
      </c>
      <c r="G125" s="205" t="s">
        <v>530</v>
      </c>
      <c r="H125" s="206">
        <v>0.5</v>
      </c>
      <c r="I125" s="207"/>
      <c r="J125" s="207"/>
      <c r="K125" s="208">
        <f>ROUND(P125*H125,2)</f>
        <v>0</v>
      </c>
      <c r="L125" s="209"/>
      <c r="M125" s="36"/>
      <c r="N125" s="210" t="s">
        <v>1</v>
      </c>
      <c r="O125" s="211" t="s">
        <v>41</v>
      </c>
      <c r="P125" s="212">
        <f>I125+J125</f>
        <v>0</v>
      </c>
      <c r="Q125" s="212">
        <f>ROUND(I125*H125,2)</f>
        <v>0</v>
      </c>
      <c r="R125" s="212">
        <f>ROUND(J125*H125,2)</f>
        <v>0</v>
      </c>
      <c r="S125" s="72"/>
      <c r="T125" s="213">
        <f>S125*H125</f>
        <v>0</v>
      </c>
      <c r="U125" s="213">
        <v>0</v>
      </c>
      <c r="V125" s="213">
        <f>U125*H125</f>
        <v>0</v>
      </c>
      <c r="W125" s="213">
        <v>0</v>
      </c>
      <c r="X125" s="214">
        <f>W125*H125</f>
        <v>0</v>
      </c>
      <c r="Y125" s="31"/>
      <c r="Z125" s="31"/>
      <c r="AA125" s="31"/>
      <c r="AB125" s="31"/>
      <c r="AC125" s="31"/>
      <c r="AD125" s="31"/>
      <c r="AE125" s="31"/>
      <c r="AR125" s="215" t="s">
        <v>152</v>
      </c>
      <c r="AT125" s="215" t="s">
        <v>139</v>
      </c>
      <c r="AU125" s="215" t="s">
        <v>91</v>
      </c>
      <c r="AY125" s="14" t="s">
        <v>136</v>
      </c>
      <c r="BE125" s="216">
        <f>IF(O125="základná",K125,0)</f>
        <v>0</v>
      </c>
      <c r="BF125" s="216">
        <f>IF(O125="znížená",K125,0)</f>
        <v>0</v>
      </c>
      <c r="BG125" s="216">
        <f>IF(O125="zákl. prenesená",K125,0)</f>
        <v>0</v>
      </c>
      <c r="BH125" s="216">
        <f>IF(O125="zníž. prenesená",K125,0)</f>
        <v>0</v>
      </c>
      <c r="BI125" s="216">
        <f>IF(O125="nulová",K125,0)</f>
        <v>0</v>
      </c>
      <c r="BJ125" s="14" t="s">
        <v>91</v>
      </c>
      <c r="BK125" s="216">
        <f>ROUND(P125*H125,2)</f>
        <v>0</v>
      </c>
      <c r="BL125" s="14" t="s">
        <v>152</v>
      </c>
      <c r="BM125" s="215" t="s">
        <v>531</v>
      </c>
    </row>
    <row r="126" spans="1:65" s="12" customFormat="1" ht="26" customHeight="1">
      <c r="B126" s="185"/>
      <c r="C126" s="186"/>
      <c r="D126" s="187" t="s">
        <v>76</v>
      </c>
      <c r="E126" s="188" t="s">
        <v>133</v>
      </c>
      <c r="F126" s="188" t="s">
        <v>134</v>
      </c>
      <c r="G126" s="186"/>
      <c r="H126" s="186"/>
      <c r="I126" s="189"/>
      <c r="J126" s="189"/>
      <c r="K126" s="190">
        <f>BK126</f>
        <v>0</v>
      </c>
      <c r="L126" s="186"/>
      <c r="M126" s="191"/>
      <c r="N126" s="192"/>
      <c r="O126" s="193"/>
      <c r="P126" s="193"/>
      <c r="Q126" s="194">
        <f>Q127+Q194</f>
        <v>0</v>
      </c>
      <c r="R126" s="194">
        <f>R127+R194</f>
        <v>0</v>
      </c>
      <c r="S126" s="193"/>
      <c r="T126" s="195">
        <f>T127+T194</f>
        <v>0</v>
      </c>
      <c r="U126" s="193"/>
      <c r="V126" s="195">
        <f>V127+V194</f>
        <v>5.4289999999999998E-2</v>
      </c>
      <c r="W126" s="193"/>
      <c r="X126" s="196">
        <f>X127+X194</f>
        <v>0</v>
      </c>
      <c r="AR126" s="197" t="s">
        <v>135</v>
      </c>
      <c r="AT126" s="198" t="s">
        <v>76</v>
      </c>
      <c r="AU126" s="198" t="s">
        <v>77</v>
      </c>
      <c r="AY126" s="197" t="s">
        <v>136</v>
      </c>
      <c r="BK126" s="199">
        <f>BK127+BK194</f>
        <v>0</v>
      </c>
    </row>
    <row r="127" spans="1:65" s="12" customFormat="1" ht="22.75" customHeight="1">
      <c r="B127" s="185"/>
      <c r="C127" s="186"/>
      <c r="D127" s="187" t="s">
        <v>76</v>
      </c>
      <c r="E127" s="200" t="s">
        <v>137</v>
      </c>
      <c r="F127" s="200" t="s">
        <v>138</v>
      </c>
      <c r="G127" s="186"/>
      <c r="H127" s="186"/>
      <c r="I127" s="189"/>
      <c r="J127" s="189"/>
      <c r="K127" s="201">
        <f>BK127</f>
        <v>0</v>
      </c>
      <c r="L127" s="186"/>
      <c r="M127" s="191"/>
      <c r="N127" s="192"/>
      <c r="O127" s="193"/>
      <c r="P127" s="193"/>
      <c r="Q127" s="194">
        <f>SUM(Q128:Q193)</f>
        <v>0</v>
      </c>
      <c r="R127" s="194">
        <f>SUM(R128:R193)</f>
        <v>0</v>
      </c>
      <c r="S127" s="193"/>
      <c r="T127" s="195">
        <f>SUM(T128:T193)</f>
        <v>0</v>
      </c>
      <c r="U127" s="193"/>
      <c r="V127" s="195">
        <f>SUM(V128:V193)</f>
        <v>5.4289999999999998E-2</v>
      </c>
      <c r="W127" s="193"/>
      <c r="X127" s="196">
        <f>SUM(X128:X193)</f>
        <v>0</v>
      </c>
      <c r="AR127" s="197" t="s">
        <v>135</v>
      </c>
      <c r="AT127" s="198" t="s">
        <v>76</v>
      </c>
      <c r="AU127" s="198" t="s">
        <v>85</v>
      </c>
      <c r="AY127" s="197" t="s">
        <v>136</v>
      </c>
      <c r="BK127" s="199">
        <f>SUM(BK128:BK193)</f>
        <v>0</v>
      </c>
    </row>
    <row r="128" spans="1:65" s="2" customFormat="1" ht="24.25" customHeight="1">
      <c r="A128" s="31"/>
      <c r="B128" s="32"/>
      <c r="C128" s="202" t="s">
        <v>135</v>
      </c>
      <c r="D128" s="202" t="s">
        <v>139</v>
      </c>
      <c r="E128" s="203" t="s">
        <v>532</v>
      </c>
      <c r="F128" s="204" t="s">
        <v>533</v>
      </c>
      <c r="G128" s="205" t="s">
        <v>147</v>
      </c>
      <c r="H128" s="206">
        <v>65</v>
      </c>
      <c r="I128" s="207"/>
      <c r="J128" s="207"/>
      <c r="K128" s="208">
        <f t="shared" ref="K128:K148" si="1">ROUND(P128*H128,2)</f>
        <v>0</v>
      </c>
      <c r="L128" s="209"/>
      <c r="M128" s="36"/>
      <c r="N128" s="210" t="s">
        <v>1</v>
      </c>
      <c r="O128" s="211" t="s">
        <v>41</v>
      </c>
      <c r="P128" s="212">
        <f t="shared" ref="P128:P148" si="2">I128+J128</f>
        <v>0</v>
      </c>
      <c r="Q128" s="212">
        <f t="shared" ref="Q128:Q148" si="3">ROUND(I128*H128,2)</f>
        <v>0</v>
      </c>
      <c r="R128" s="212">
        <f t="shared" ref="R128:R148" si="4">ROUND(J128*H128,2)</f>
        <v>0</v>
      </c>
      <c r="S128" s="72"/>
      <c r="T128" s="213">
        <f t="shared" ref="T128:T148" si="5">S128*H128</f>
        <v>0</v>
      </c>
      <c r="U128" s="213">
        <v>0</v>
      </c>
      <c r="V128" s="213">
        <f t="shared" ref="V128:V148" si="6">U128*H128</f>
        <v>0</v>
      </c>
      <c r="W128" s="213">
        <v>0</v>
      </c>
      <c r="X128" s="214">
        <f t="shared" ref="X128:X148" si="7">W128*H128</f>
        <v>0</v>
      </c>
      <c r="Y128" s="31"/>
      <c r="Z128" s="31"/>
      <c r="AA128" s="31"/>
      <c r="AB128" s="31"/>
      <c r="AC128" s="31"/>
      <c r="AD128" s="31"/>
      <c r="AE128" s="31"/>
      <c r="AR128" s="215" t="s">
        <v>143</v>
      </c>
      <c r="AT128" s="215" t="s">
        <v>139</v>
      </c>
      <c r="AU128" s="215" t="s">
        <v>91</v>
      </c>
      <c r="AY128" s="14" t="s">
        <v>136</v>
      </c>
      <c r="BE128" s="216">
        <f t="shared" ref="BE128:BE148" si="8">IF(O128="základná",K128,0)</f>
        <v>0</v>
      </c>
      <c r="BF128" s="216">
        <f t="shared" ref="BF128:BF148" si="9">IF(O128="znížená",K128,0)</f>
        <v>0</v>
      </c>
      <c r="BG128" s="216">
        <f t="shared" ref="BG128:BG148" si="10">IF(O128="zákl. prenesená",K128,0)</f>
        <v>0</v>
      </c>
      <c r="BH128" s="216">
        <f t="shared" ref="BH128:BH148" si="11">IF(O128="zníž. prenesená",K128,0)</f>
        <v>0</v>
      </c>
      <c r="BI128" s="216">
        <f t="shared" ref="BI128:BI148" si="12">IF(O128="nulová",K128,0)</f>
        <v>0</v>
      </c>
      <c r="BJ128" s="14" t="s">
        <v>91</v>
      </c>
      <c r="BK128" s="216">
        <f t="shared" ref="BK128:BK148" si="13">ROUND(P128*H128,2)</f>
        <v>0</v>
      </c>
      <c r="BL128" s="14" t="s">
        <v>143</v>
      </c>
      <c r="BM128" s="215" t="s">
        <v>534</v>
      </c>
    </row>
    <row r="129" spans="1:65" s="2" customFormat="1" ht="24.25" customHeight="1">
      <c r="A129" s="31"/>
      <c r="B129" s="32"/>
      <c r="C129" s="202" t="s">
        <v>152</v>
      </c>
      <c r="D129" s="202" t="s">
        <v>139</v>
      </c>
      <c r="E129" s="203" t="s">
        <v>535</v>
      </c>
      <c r="F129" s="204" t="s">
        <v>536</v>
      </c>
      <c r="G129" s="205" t="s">
        <v>147</v>
      </c>
      <c r="H129" s="206">
        <v>41</v>
      </c>
      <c r="I129" s="207"/>
      <c r="J129" s="207"/>
      <c r="K129" s="208">
        <f t="shared" si="1"/>
        <v>0</v>
      </c>
      <c r="L129" s="209"/>
      <c r="M129" s="36"/>
      <c r="N129" s="210" t="s">
        <v>1</v>
      </c>
      <c r="O129" s="211" t="s">
        <v>41</v>
      </c>
      <c r="P129" s="212">
        <f t="shared" si="2"/>
        <v>0</v>
      </c>
      <c r="Q129" s="212">
        <f t="shared" si="3"/>
        <v>0</v>
      </c>
      <c r="R129" s="212">
        <f t="shared" si="4"/>
        <v>0</v>
      </c>
      <c r="S129" s="72"/>
      <c r="T129" s="213">
        <f t="shared" si="5"/>
        <v>0</v>
      </c>
      <c r="U129" s="213">
        <v>0</v>
      </c>
      <c r="V129" s="213">
        <f t="shared" si="6"/>
        <v>0</v>
      </c>
      <c r="W129" s="213">
        <v>0</v>
      </c>
      <c r="X129" s="214">
        <f t="shared" si="7"/>
        <v>0</v>
      </c>
      <c r="Y129" s="31"/>
      <c r="Z129" s="31"/>
      <c r="AA129" s="31"/>
      <c r="AB129" s="31"/>
      <c r="AC129" s="31"/>
      <c r="AD129" s="31"/>
      <c r="AE129" s="31"/>
      <c r="AR129" s="215" t="s">
        <v>143</v>
      </c>
      <c r="AT129" s="215" t="s">
        <v>139</v>
      </c>
      <c r="AU129" s="215" t="s">
        <v>91</v>
      </c>
      <c r="AY129" s="14" t="s">
        <v>136</v>
      </c>
      <c r="BE129" s="216">
        <f t="shared" si="8"/>
        <v>0</v>
      </c>
      <c r="BF129" s="216">
        <f t="shared" si="9"/>
        <v>0</v>
      </c>
      <c r="BG129" s="216">
        <f t="shared" si="10"/>
        <v>0</v>
      </c>
      <c r="BH129" s="216">
        <f t="shared" si="11"/>
        <v>0</v>
      </c>
      <c r="BI129" s="216">
        <f t="shared" si="12"/>
        <v>0</v>
      </c>
      <c r="BJ129" s="14" t="s">
        <v>91</v>
      </c>
      <c r="BK129" s="216">
        <f t="shared" si="13"/>
        <v>0</v>
      </c>
      <c r="BL129" s="14" t="s">
        <v>143</v>
      </c>
      <c r="BM129" s="215" t="s">
        <v>537</v>
      </c>
    </row>
    <row r="130" spans="1:65" s="2" customFormat="1" ht="16.5" customHeight="1">
      <c r="A130" s="31"/>
      <c r="B130" s="32"/>
      <c r="C130" s="202" t="s">
        <v>156</v>
      </c>
      <c r="D130" s="202" t="s">
        <v>139</v>
      </c>
      <c r="E130" s="203" t="s">
        <v>538</v>
      </c>
      <c r="F130" s="204" t="s">
        <v>539</v>
      </c>
      <c r="G130" s="205" t="s">
        <v>147</v>
      </c>
      <c r="H130" s="206">
        <v>33</v>
      </c>
      <c r="I130" s="207"/>
      <c r="J130" s="207"/>
      <c r="K130" s="208">
        <f t="shared" si="1"/>
        <v>0</v>
      </c>
      <c r="L130" s="209"/>
      <c r="M130" s="36"/>
      <c r="N130" s="210" t="s">
        <v>1</v>
      </c>
      <c r="O130" s="211" t="s">
        <v>41</v>
      </c>
      <c r="P130" s="212">
        <f t="shared" si="2"/>
        <v>0</v>
      </c>
      <c r="Q130" s="212">
        <f t="shared" si="3"/>
        <v>0</v>
      </c>
      <c r="R130" s="212">
        <f t="shared" si="4"/>
        <v>0</v>
      </c>
      <c r="S130" s="72"/>
      <c r="T130" s="213">
        <f t="shared" si="5"/>
        <v>0</v>
      </c>
      <c r="U130" s="213">
        <v>0</v>
      </c>
      <c r="V130" s="213">
        <f t="shared" si="6"/>
        <v>0</v>
      </c>
      <c r="W130" s="213">
        <v>0</v>
      </c>
      <c r="X130" s="214">
        <f t="shared" si="7"/>
        <v>0</v>
      </c>
      <c r="Y130" s="31"/>
      <c r="Z130" s="31"/>
      <c r="AA130" s="31"/>
      <c r="AB130" s="31"/>
      <c r="AC130" s="31"/>
      <c r="AD130" s="31"/>
      <c r="AE130" s="31"/>
      <c r="AR130" s="215" t="s">
        <v>143</v>
      </c>
      <c r="AT130" s="215" t="s">
        <v>139</v>
      </c>
      <c r="AU130" s="215" t="s">
        <v>91</v>
      </c>
      <c r="AY130" s="14" t="s">
        <v>136</v>
      </c>
      <c r="BE130" s="216">
        <f t="shared" si="8"/>
        <v>0</v>
      </c>
      <c r="BF130" s="216">
        <f t="shared" si="9"/>
        <v>0</v>
      </c>
      <c r="BG130" s="216">
        <f t="shared" si="10"/>
        <v>0</v>
      </c>
      <c r="BH130" s="216">
        <f t="shared" si="11"/>
        <v>0</v>
      </c>
      <c r="BI130" s="216">
        <f t="shared" si="12"/>
        <v>0</v>
      </c>
      <c r="BJ130" s="14" t="s">
        <v>91</v>
      </c>
      <c r="BK130" s="216">
        <f t="shared" si="13"/>
        <v>0</v>
      </c>
      <c r="BL130" s="14" t="s">
        <v>143</v>
      </c>
      <c r="BM130" s="215" t="s">
        <v>540</v>
      </c>
    </row>
    <row r="131" spans="1:65" s="2" customFormat="1" ht="24.25" customHeight="1">
      <c r="A131" s="31"/>
      <c r="B131" s="32"/>
      <c r="C131" s="217" t="s">
        <v>160</v>
      </c>
      <c r="D131" s="217" t="s">
        <v>133</v>
      </c>
      <c r="E131" s="218" t="s">
        <v>85</v>
      </c>
      <c r="F131" s="219" t="s">
        <v>541</v>
      </c>
      <c r="G131" s="220" t="s">
        <v>147</v>
      </c>
      <c r="H131" s="221">
        <v>33</v>
      </c>
      <c r="I131" s="222"/>
      <c r="J131" s="223"/>
      <c r="K131" s="224">
        <f t="shared" si="1"/>
        <v>0</v>
      </c>
      <c r="L131" s="223"/>
      <c r="M131" s="225"/>
      <c r="N131" s="226" t="s">
        <v>1</v>
      </c>
      <c r="O131" s="211" t="s">
        <v>41</v>
      </c>
      <c r="P131" s="212">
        <f t="shared" si="2"/>
        <v>0</v>
      </c>
      <c r="Q131" s="212">
        <f t="shared" si="3"/>
        <v>0</v>
      </c>
      <c r="R131" s="212">
        <f t="shared" si="4"/>
        <v>0</v>
      </c>
      <c r="S131" s="72"/>
      <c r="T131" s="213">
        <f t="shared" si="5"/>
        <v>0</v>
      </c>
      <c r="U131" s="213">
        <v>0</v>
      </c>
      <c r="V131" s="213">
        <f t="shared" si="6"/>
        <v>0</v>
      </c>
      <c r="W131" s="213">
        <v>0</v>
      </c>
      <c r="X131" s="214">
        <f t="shared" si="7"/>
        <v>0</v>
      </c>
      <c r="Y131" s="31"/>
      <c r="Z131" s="31"/>
      <c r="AA131" s="31"/>
      <c r="AB131" s="31"/>
      <c r="AC131" s="31"/>
      <c r="AD131" s="31"/>
      <c r="AE131" s="31"/>
      <c r="AR131" s="215" t="s">
        <v>232</v>
      </c>
      <c r="AT131" s="215" t="s">
        <v>133</v>
      </c>
      <c r="AU131" s="215" t="s">
        <v>91</v>
      </c>
      <c r="AY131" s="14" t="s">
        <v>136</v>
      </c>
      <c r="BE131" s="216">
        <f t="shared" si="8"/>
        <v>0</v>
      </c>
      <c r="BF131" s="216">
        <f t="shared" si="9"/>
        <v>0</v>
      </c>
      <c r="BG131" s="216">
        <f t="shared" si="10"/>
        <v>0</v>
      </c>
      <c r="BH131" s="216">
        <f t="shared" si="11"/>
        <v>0</v>
      </c>
      <c r="BI131" s="216">
        <f t="shared" si="12"/>
        <v>0</v>
      </c>
      <c r="BJ131" s="14" t="s">
        <v>91</v>
      </c>
      <c r="BK131" s="216">
        <f t="shared" si="13"/>
        <v>0</v>
      </c>
      <c r="BL131" s="14" t="s">
        <v>143</v>
      </c>
      <c r="BM131" s="215" t="s">
        <v>542</v>
      </c>
    </row>
    <row r="132" spans="1:65" s="2" customFormat="1" ht="16.5" customHeight="1">
      <c r="A132" s="31"/>
      <c r="B132" s="32"/>
      <c r="C132" s="202" t="s">
        <v>164</v>
      </c>
      <c r="D132" s="202" t="s">
        <v>139</v>
      </c>
      <c r="E132" s="203" t="s">
        <v>538</v>
      </c>
      <c r="F132" s="204" t="s">
        <v>539</v>
      </c>
      <c r="G132" s="205" t="s">
        <v>147</v>
      </c>
      <c r="H132" s="206">
        <v>14</v>
      </c>
      <c r="I132" s="207"/>
      <c r="J132" s="207"/>
      <c r="K132" s="208">
        <f t="shared" si="1"/>
        <v>0</v>
      </c>
      <c r="L132" s="209"/>
      <c r="M132" s="36"/>
      <c r="N132" s="210" t="s">
        <v>1</v>
      </c>
      <c r="O132" s="211" t="s">
        <v>41</v>
      </c>
      <c r="P132" s="212">
        <f t="shared" si="2"/>
        <v>0</v>
      </c>
      <c r="Q132" s="212">
        <f t="shared" si="3"/>
        <v>0</v>
      </c>
      <c r="R132" s="212">
        <f t="shared" si="4"/>
        <v>0</v>
      </c>
      <c r="S132" s="72"/>
      <c r="T132" s="213">
        <f t="shared" si="5"/>
        <v>0</v>
      </c>
      <c r="U132" s="213">
        <v>0</v>
      </c>
      <c r="V132" s="213">
        <f t="shared" si="6"/>
        <v>0</v>
      </c>
      <c r="W132" s="213">
        <v>0</v>
      </c>
      <c r="X132" s="214">
        <f t="shared" si="7"/>
        <v>0</v>
      </c>
      <c r="Y132" s="31"/>
      <c r="Z132" s="31"/>
      <c r="AA132" s="31"/>
      <c r="AB132" s="31"/>
      <c r="AC132" s="31"/>
      <c r="AD132" s="31"/>
      <c r="AE132" s="31"/>
      <c r="AR132" s="215" t="s">
        <v>143</v>
      </c>
      <c r="AT132" s="215" t="s">
        <v>139</v>
      </c>
      <c r="AU132" s="215" t="s">
        <v>91</v>
      </c>
      <c r="AY132" s="14" t="s">
        <v>136</v>
      </c>
      <c r="BE132" s="216">
        <f t="shared" si="8"/>
        <v>0</v>
      </c>
      <c r="BF132" s="216">
        <f t="shared" si="9"/>
        <v>0</v>
      </c>
      <c r="BG132" s="216">
        <f t="shared" si="10"/>
        <v>0</v>
      </c>
      <c r="BH132" s="216">
        <f t="shared" si="11"/>
        <v>0</v>
      </c>
      <c r="BI132" s="216">
        <f t="shared" si="12"/>
        <v>0</v>
      </c>
      <c r="BJ132" s="14" t="s">
        <v>91</v>
      </c>
      <c r="BK132" s="216">
        <f t="shared" si="13"/>
        <v>0</v>
      </c>
      <c r="BL132" s="14" t="s">
        <v>143</v>
      </c>
      <c r="BM132" s="215" t="s">
        <v>543</v>
      </c>
    </row>
    <row r="133" spans="1:65" s="2" customFormat="1" ht="24.25" customHeight="1">
      <c r="A133" s="31"/>
      <c r="B133" s="32"/>
      <c r="C133" s="217" t="s">
        <v>168</v>
      </c>
      <c r="D133" s="217" t="s">
        <v>133</v>
      </c>
      <c r="E133" s="218" t="s">
        <v>91</v>
      </c>
      <c r="F133" s="219" t="s">
        <v>544</v>
      </c>
      <c r="G133" s="220" t="s">
        <v>147</v>
      </c>
      <c r="H133" s="221">
        <v>14</v>
      </c>
      <c r="I133" s="222"/>
      <c r="J133" s="223"/>
      <c r="K133" s="224">
        <f t="shared" si="1"/>
        <v>0</v>
      </c>
      <c r="L133" s="223"/>
      <c r="M133" s="225"/>
      <c r="N133" s="226" t="s">
        <v>1</v>
      </c>
      <c r="O133" s="211" t="s">
        <v>41</v>
      </c>
      <c r="P133" s="212">
        <f t="shared" si="2"/>
        <v>0</v>
      </c>
      <c r="Q133" s="212">
        <f t="shared" si="3"/>
        <v>0</v>
      </c>
      <c r="R133" s="212">
        <f t="shared" si="4"/>
        <v>0</v>
      </c>
      <c r="S133" s="72"/>
      <c r="T133" s="213">
        <f t="shared" si="5"/>
        <v>0</v>
      </c>
      <c r="U133" s="213">
        <v>0</v>
      </c>
      <c r="V133" s="213">
        <f t="shared" si="6"/>
        <v>0</v>
      </c>
      <c r="W133" s="213">
        <v>0</v>
      </c>
      <c r="X133" s="214">
        <f t="shared" si="7"/>
        <v>0</v>
      </c>
      <c r="Y133" s="31"/>
      <c r="Z133" s="31"/>
      <c r="AA133" s="31"/>
      <c r="AB133" s="31"/>
      <c r="AC133" s="31"/>
      <c r="AD133" s="31"/>
      <c r="AE133" s="31"/>
      <c r="AR133" s="215" t="s">
        <v>232</v>
      </c>
      <c r="AT133" s="215" t="s">
        <v>133</v>
      </c>
      <c r="AU133" s="215" t="s">
        <v>91</v>
      </c>
      <c r="AY133" s="14" t="s">
        <v>136</v>
      </c>
      <c r="BE133" s="216">
        <f t="shared" si="8"/>
        <v>0</v>
      </c>
      <c r="BF133" s="216">
        <f t="shared" si="9"/>
        <v>0</v>
      </c>
      <c r="BG133" s="216">
        <f t="shared" si="10"/>
        <v>0</v>
      </c>
      <c r="BH133" s="216">
        <f t="shared" si="11"/>
        <v>0</v>
      </c>
      <c r="BI133" s="216">
        <f t="shared" si="12"/>
        <v>0</v>
      </c>
      <c r="BJ133" s="14" t="s">
        <v>91</v>
      </c>
      <c r="BK133" s="216">
        <f t="shared" si="13"/>
        <v>0</v>
      </c>
      <c r="BL133" s="14" t="s">
        <v>143</v>
      </c>
      <c r="BM133" s="215" t="s">
        <v>545</v>
      </c>
    </row>
    <row r="134" spans="1:65" s="2" customFormat="1" ht="16.5" customHeight="1">
      <c r="A134" s="31"/>
      <c r="B134" s="32"/>
      <c r="C134" s="202" t="s">
        <v>172</v>
      </c>
      <c r="D134" s="202" t="s">
        <v>139</v>
      </c>
      <c r="E134" s="203" t="s">
        <v>538</v>
      </c>
      <c r="F134" s="204" t="s">
        <v>539</v>
      </c>
      <c r="G134" s="205" t="s">
        <v>147</v>
      </c>
      <c r="H134" s="206">
        <v>5</v>
      </c>
      <c r="I134" s="207"/>
      <c r="J134" s="207"/>
      <c r="K134" s="208">
        <f t="shared" si="1"/>
        <v>0</v>
      </c>
      <c r="L134" s="209"/>
      <c r="M134" s="36"/>
      <c r="N134" s="210" t="s">
        <v>1</v>
      </c>
      <c r="O134" s="211" t="s">
        <v>41</v>
      </c>
      <c r="P134" s="212">
        <f t="shared" si="2"/>
        <v>0</v>
      </c>
      <c r="Q134" s="212">
        <f t="shared" si="3"/>
        <v>0</v>
      </c>
      <c r="R134" s="212">
        <f t="shared" si="4"/>
        <v>0</v>
      </c>
      <c r="S134" s="72"/>
      <c r="T134" s="213">
        <f t="shared" si="5"/>
        <v>0</v>
      </c>
      <c r="U134" s="213">
        <v>0</v>
      </c>
      <c r="V134" s="213">
        <f t="shared" si="6"/>
        <v>0</v>
      </c>
      <c r="W134" s="213">
        <v>0</v>
      </c>
      <c r="X134" s="214">
        <f t="shared" si="7"/>
        <v>0</v>
      </c>
      <c r="Y134" s="31"/>
      <c r="Z134" s="31"/>
      <c r="AA134" s="31"/>
      <c r="AB134" s="31"/>
      <c r="AC134" s="31"/>
      <c r="AD134" s="31"/>
      <c r="AE134" s="31"/>
      <c r="AR134" s="215" t="s">
        <v>143</v>
      </c>
      <c r="AT134" s="215" t="s">
        <v>139</v>
      </c>
      <c r="AU134" s="215" t="s">
        <v>91</v>
      </c>
      <c r="AY134" s="14" t="s">
        <v>136</v>
      </c>
      <c r="BE134" s="216">
        <f t="shared" si="8"/>
        <v>0</v>
      </c>
      <c r="BF134" s="216">
        <f t="shared" si="9"/>
        <v>0</v>
      </c>
      <c r="BG134" s="216">
        <f t="shared" si="10"/>
        <v>0</v>
      </c>
      <c r="BH134" s="216">
        <f t="shared" si="11"/>
        <v>0</v>
      </c>
      <c r="BI134" s="216">
        <f t="shared" si="12"/>
        <v>0</v>
      </c>
      <c r="BJ134" s="14" t="s">
        <v>91</v>
      </c>
      <c r="BK134" s="216">
        <f t="shared" si="13"/>
        <v>0</v>
      </c>
      <c r="BL134" s="14" t="s">
        <v>143</v>
      </c>
      <c r="BM134" s="215" t="s">
        <v>546</v>
      </c>
    </row>
    <row r="135" spans="1:65" s="2" customFormat="1" ht="24.25" customHeight="1">
      <c r="A135" s="31"/>
      <c r="B135" s="32"/>
      <c r="C135" s="217" t="s">
        <v>178</v>
      </c>
      <c r="D135" s="217" t="s">
        <v>133</v>
      </c>
      <c r="E135" s="218" t="s">
        <v>135</v>
      </c>
      <c r="F135" s="219" t="s">
        <v>547</v>
      </c>
      <c r="G135" s="220" t="s">
        <v>147</v>
      </c>
      <c r="H135" s="221">
        <v>5</v>
      </c>
      <c r="I135" s="222"/>
      <c r="J135" s="223"/>
      <c r="K135" s="224">
        <f t="shared" si="1"/>
        <v>0</v>
      </c>
      <c r="L135" s="223"/>
      <c r="M135" s="225"/>
      <c r="N135" s="226" t="s">
        <v>1</v>
      </c>
      <c r="O135" s="211" t="s">
        <v>41</v>
      </c>
      <c r="P135" s="212">
        <f t="shared" si="2"/>
        <v>0</v>
      </c>
      <c r="Q135" s="212">
        <f t="shared" si="3"/>
        <v>0</v>
      </c>
      <c r="R135" s="212">
        <f t="shared" si="4"/>
        <v>0</v>
      </c>
      <c r="S135" s="72"/>
      <c r="T135" s="213">
        <f t="shared" si="5"/>
        <v>0</v>
      </c>
      <c r="U135" s="213">
        <v>0</v>
      </c>
      <c r="V135" s="213">
        <f t="shared" si="6"/>
        <v>0</v>
      </c>
      <c r="W135" s="213">
        <v>0</v>
      </c>
      <c r="X135" s="214">
        <f t="shared" si="7"/>
        <v>0</v>
      </c>
      <c r="Y135" s="31"/>
      <c r="Z135" s="31"/>
      <c r="AA135" s="31"/>
      <c r="AB135" s="31"/>
      <c r="AC135" s="31"/>
      <c r="AD135" s="31"/>
      <c r="AE135" s="31"/>
      <c r="AR135" s="215" t="s">
        <v>232</v>
      </c>
      <c r="AT135" s="215" t="s">
        <v>133</v>
      </c>
      <c r="AU135" s="215" t="s">
        <v>91</v>
      </c>
      <c r="AY135" s="14" t="s">
        <v>136</v>
      </c>
      <c r="BE135" s="216">
        <f t="shared" si="8"/>
        <v>0</v>
      </c>
      <c r="BF135" s="216">
        <f t="shared" si="9"/>
        <v>0</v>
      </c>
      <c r="BG135" s="216">
        <f t="shared" si="10"/>
        <v>0</v>
      </c>
      <c r="BH135" s="216">
        <f t="shared" si="11"/>
        <v>0</v>
      </c>
      <c r="BI135" s="216">
        <f t="shared" si="12"/>
        <v>0</v>
      </c>
      <c r="BJ135" s="14" t="s">
        <v>91</v>
      </c>
      <c r="BK135" s="216">
        <f t="shared" si="13"/>
        <v>0</v>
      </c>
      <c r="BL135" s="14" t="s">
        <v>143</v>
      </c>
      <c r="BM135" s="215" t="s">
        <v>548</v>
      </c>
    </row>
    <row r="136" spans="1:65" s="2" customFormat="1" ht="16.5" customHeight="1">
      <c r="A136" s="31"/>
      <c r="B136" s="32"/>
      <c r="C136" s="202" t="s">
        <v>184</v>
      </c>
      <c r="D136" s="202" t="s">
        <v>139</v>
      </c>
      <c r="E136" s="203" t="s">
        <v>538</v>
      </c>
      <c r="F136" s="204" t="s">
        <v>539</v>
      </c>
      <c r="G136" s="205" t="s">
        <v>147</v>
      </c>
      <c r="H136" s="206">
        <v>8</v>
      </c>
      <c r="I136" s="207"/>
      <c r="J136" s="207"/>
      <c r="K136" s="208">
        <f t="shared" si="1"/>
        <v>0</v>
      </c>
      <c r="L136" s="209"/>
      <c r="M136" s="36"/>
      <c r="N136" s="210" t="s">
        <v>1</v>
      </c>
      <c r="O136" s="211" t="s">
        <v>41</v>
      </c>
      <c r="P136" s="212">
        <f t="shared" si="2"/>
        <v>0</v>
      </c>
      <c r="Q136" s="212">
        <f t="shared" si="3"/>
        <v>0</v>
      </c>
      <c r="R136" s="212">
        <f t="shared" si="4"/>
        <v>0</v>
      </c>
      <c r="S136" s="72"/>
      <c r="T136" s="213">
        <f t="shared" si="5"/>
        <v>0</v>
      </c>
      <c r="U136" s="213">
        <v>0</v>
      </c>
      <c r="V136" s="213">
        <f t="shared" si="6"/>
        <v>0</v>
      </c>
      <c r="W136" s="213">
        <v>0</v>
      </c>
      <c r="X136" s="214">
        <f t="shared" si="7"/>
        <v>0</v>
      </c>
      <c r="Y136" s="31"/>
      <c r="Z136" s="31"/>
      <c r="AA136" s="31"/>
      <c r="AB136" s="31"/>
      <c r="AC136" s="31"/>
      <c r="AD136" s="31"/>
      <c r="AE136" s="31"/>
      <c r="AR136" s="215" t="s">
        <v>143</v>
      </c>
      <c r="AT136" s="215" t="s">
        <v>139</v>
      </c>
      <c r="AU136" s="215" t="s">
        <v>91</v>
      </c>
      <c r="AY136" s="14" t="s">
        <v>136</v>
      </c>
      <c r="BE136" s="216">
        <f t="shared" si="8"/>
        <v>0</v>
      </c>
      <c r="BF136" s="216">
        <f t="shared" si="9"/>
        <v>0</v>
      </c>
      <c r="BG136" s="216">
        <f t="shared" si="10"/>
        <v>0</v>
      </c>
      <c r="BH136" s="216">
        <f t="shared" si="11"/>
        <v>0</v>
      </c>
      <c r="BI136" s="216">
        <f t="shared" si="12"/>
        <v>0</v>
      </c>
      <c r="BJ136" s="14" t="s">
        <v>91</v>
      </c>
      <c r="BK136" s="216">
        <f t="shared" si="13"/>
        <v>0</v>
      </c>
      <c r="BL136" s="14" t="s">
        <v>143</v>
      </c>
      <c r="BM136" s="215" t="s">
        <v>549</v>
      </c>
    </row>
    <row r="137" spans="1:65" s="2" customFormat="1" ht="24.25" customHeight="1">
      <c r="A137" s="31"/>
      <c r="B137" s="32"/>
      <c r="C137" s="217" t="s">
        <v>188</v>
      </c>
      <c r="D137" s="217" t="s">
        <v>133</v>
      </c>
      <c r="E137" s="218" t="s">
        <v>152</v>
      </c>
      <c r="F137" s="219" t="s">
        <v>550</v>
      </c>
      <c r="G137" s="220" t="s">
        <v>147</v>
      </c>
      <c r="H137" s="221">
        <v>8</v>
      </c>
      <c r="I137" s="222"/>
      <c r="J137" s="223"/>
      <c r="K137" s="224">
        <f t="shared" si="1"/>
        <v>0</v>
      </c>
      <c r="L137" s="223"/>
      <c r="M137" s="225"/>
      <c r="N137" s="226" t="s">
        <v>1</v>
      </c>
      <c r="O137" s="211" t="s">
        <v>41</v>
      </c>
      <c r="P137" s="212">
        <f t="shared" si="2"/>
        <v>0</v>
      </c>
      <c r="Q137" s="212">
        <f t="shared" si="3"/>
        <v>0</v>
      </c>
      <c r="R137" s="212">
        <f t="shared" si="4"/>
        <v>0</v>
      </c>
      <c r="S137" s="72"/>
      <c r="T137" s="213">
        <f t="shared" si="5"/>
        <v>0</v>
      </c>
      <c r="U137" s="213">
        <v>0</v>
      </c>
      <c r="V137" s="213">
        <f t="shared" si="6"/>
        <v>0</v>
      </c>
      <c r="W137" s="213">
        <v>0</v>
      </c>
      <c r="X137" s="214">
        <f t="shared" si="7"/>
        <v>0</v>
      </c>
      <c r="Y137" s="31"/>
      <c r="Z137" s="31"/>
      <c r="AA137" s="31"/>
      <c r="AB137" s="31"/>
      <c r="AC137" s="31"/>
      <c r="AD137" s="31"/>
      <c r="AE137" s="31"/>
      <c r="AR137" s="215" t="s">
        <v>232</v>
      </c>
      <c r="AT137" s="215" t="s">
        <v>133</v>
      </c>
      <c r="AU137" s="215" t="s">
        <v>91</v>
      </c>
      <c r="AY137" s="14" t="s">
        <v>136</v>
      </c>
      <c r="BE137" s="216">
        <f t="shared" si="8"/>
        <v>0</v>
      </c>
      <c r="BF137" s="216">
        <f t="shared" si="9"/>
        <v>0</v>
      </c>
      <c r="BG137" s="216">
        <f t="shared" si="10"/>
        <v>0</v>
      </c>
      <c r="BH137" s="216">
        <f t="shared" si="11"/>
        <v>0</v>
      </c>
      <c r="BI137" s="216">
        <f t="shared" si="12"/>
        <v>0</v>
      </c>
      <c r="BJ137" s="14" t="s">
        <v>91</v>
      </c>
      <c r="BK137" s="216">
        <f t="shared" si="13"/>
        <v>0</v>
      </c>
      <c r="BL137" s="14" t="s">
        <v>143</v>
      </c>
      <c r="BM137" s="215" t="s">
        <v>551</v>
      </c>
    </row>
    <row r="138" spans="1:65" s="2" customFormat="1" ht="16.5" customHeight="1">
      <c r="A138" s="31"/>
      <c r="B138" s="32"/>
      <c r="C138" s="202" t="s">
        <v>192</v>
      </c>
      <c r="D138" s="202" t="s">
        <v>139</v>
      </c>
      <c r="E138" s="203" t="s">
        <v>538</v>
      </c>
      <c r="F138" s="204" t="s">
        <v>539</v>
      </c>
      <c r="G138" s="205" t="s">
        <v>147</v>
      </c>
      <c r="H138" s="206">
        <v>7</v>
      </c>
      <c r="I138" s="207"/>
      <c r="J138" s="207"/>
      <c r="K138" s="208">
        <f t="shared" si="1"/>
        <v>0</v>
      </c>
      <c r="L138" s="209"/>
      <c r="M138" s="36"/>
      <c r="N138" s="210" t="s">
        <v>1</v>
      </c>
      <c r="O138" s="211" t="s">
        <v>41</v>
      </c>
      <c r="P138" s="212">
        <f t="shared" si="2"/>
        <v>0</v>
      </c>
      <c r="Q138" s="212">
        <f t="shared" si="3"/>
        <v>0</v>
      </c>
      <c r="R138" s="212">
        <f t="shared" si="4"/>
        <v>0</v>
      </c>
      <c r="S138" s="72"/>
      <c r="T138" s="213">
        <f t="shared" si="5"/>
        <v>0</v>
      </c>
      <c r="U138" s="213">
        <v>0</v>
      </c>
      <c r="V138" s="213">
        <f t="shared" si="6"/>
        <v>0</v>
      </c>
      <c r="W138" s="213">
        <v>0</v>
      </c>
      <c r="X138" s="214">
        <f t="shared" si="7"/>
        <v>0</v>
      </c>
      <c r="Y138" s="31"/>
      <c r="Z138" s="31"/>
      <c r="AA138" s="31"/>
      <c r="AB138" s="31"/>
      <c r="AC138" s="31"/>
      <c r="AD138" s="31"/>
      <c r="AE138" s="31"/>
      <c r="AR138" s="215" t="s">
        <v>143</v>
      </c>
      <c r="AT138" s="215" t="s">
        <v>139</v>
      </c>
      <c r="AU138" s="215" t="s">
        <v>91</v>
      </c>
      <c r="AY138" s="14" t="s">
        <v>136</v>
      </c>
      <c r="BE138" s="216">
        <f t="shared" si="8"/>
        <v>0</v>
      </c>
      <c r="BF138" s="216">
        <f t="shared" si="9"/>
        <v>0</v>
      </c>
      <c r="BG138" s="216">
        <f t="shared" si="10"/>
        <v>0</v>
      </c>
      <c r="BH138" s="216">
        <f t="shared" si="11"/>
        <v>0</v>
      </c>
      <c r="BI138" s="216">
        <f t="shared" si="12"/>
        <v>0</v>
      </c>
      <c r="BJ138" s="14" t="s">
        <v>91</v>
      </c>
      <c r="BK138" s="216">
        <f t="shared" si="13"/>
        <v>0</v>
      </c>
      <c r="BL138" s="14" t="s">
        <v>143</v>
      </c>
      <c r="BM138" s="215" t="s">
        <v>552</v>
      </c>
    </row>
    <row r="139" spans="1:65" s="2" customFormat="1" ht="24.25" customHeight="1">
      <c r="A139" s="31"/>
      <c r="B139" s="32"/>
      <c r="C139" s="217" t="s">
        <v>196</v>
      </c>
      <c r="D139" s="217" t="s">
        <v>133</v>
      </c>
      <c r="E139" s="218" t="s">
        <v>156</v>
      </c>
      <c r="F139" s="219" t="s">
        <v>553</v>
      </c>
      <c r="G139" s="220" t="s">
        <v>147</v>
      </c>
      <c r="H139" s="221">
        <v>7</v>
      </c>
      <c r="I139" s="222"/>
      <c r="J139" s="223"/>
      <c r="K139" s="224">
        <f t="shared" si="1"/>
        <v>0</v>
      </c>
      <c r="L139" s="223"/>
      <c r="M139" s="225"/>
      <c r="N139" s="226" t="s">
        <v>1</v>
      </c>
      <c r="O139" s="211" t="s">
        <v>41</v>
      </c>
      <c r="P139" s="212">
        <f t="shared" si="2"/>
        <v>0</v>
      </c>
      <c r="Q139" s="212">
        <f t="shared" si="3"/>
        <v>0</v>
      </c>
      <c r="R139" s="212">
        <f t="shared" si="4"/>
        <v>0</v>
      </c>
      <c r="S139" s="72"/>
      <c r="T139" s="213">
        <f t="shared" si="5"/>
        <v>0</v>
      </c>
      <c r="U139" s="213">
        <v>0</v>
      </c>
      <c r="V139" s="213">
        <f t="shared" si="6"/>
        <v>0</v>
      </c>
      <c r="W139" s="213">
        <v>0</v>
      </c>
      <c r="X139" s="214">
        <f t="shared" si="7"/>
        <v>0</v>
      </c>
      <c r="Y139" s="31"/>
      <c r="Z139" s="31"/>
      <c r="AA139" s="31"/>
      <c r="AB139" s="31"/>
      <c r="AC139" s="31"/>
      <c r="AD139" s="31"/>
      <c r="AE139" s="31"/>
      <c r="AR139" s="215" t="s">
        <v>232</v>
      </c>
      <c r="AT139" s="215" t="s">
        <v>133</v>
      </c>
      <c r="AU139" s="215" t="s">
        <v>91</v>
      </c>
      <c r="AY139" s="14" t="s">
        <v>136</v>
      </c>
      <c r="BE139" s="216">
        <f t="shared" si="8"/>
        <v>0</v>
      </c>
      <c r="BF139" s="216">
        <f t="shared" si="9"/>
        <v>0</v>
      </c>
      <c r="BG139" s="216">
        <f t="shared" si="10"/>
        <v>0</v>
      </c>
      <c r="BH139" s="216">
        <f t="shared" si="11"/>
        <v>0</v>
      </c>
      <c r="BI139" s="216">
        <f t="shared" si="12"/>
        <v>0</v>
      </c>
      <c r="BJ139" s="14" t="s">
        <v>91</v>
      </c>
      <c r="BK139" s="216">
        <f t="shared" si="13"/>
        <v>0</v>
      </c>
      <c r="BL139" s="14" t="s">
        <v>143</v>
      </c>
      <c r="BM139" s="215" t="s">
        <v>554</v>
      </c>
    </row>
    <row r="140" spans="1:65" s="2" customFormat="1" ht="16.5" customHeight="1">
      <c r="A140" s="31"/>
      <c r="B140" s="32"/>
      <c r="C140" s="202" t="s">
        <v>200</v>
      </c>
      <c r="D140" s="202" t="s">
        <v>139</v>
      </c>
      <c r="E140" s="203" t="s">
        <v>538</v>
      </c>
      <c r="F140" s="204" t="s">
        <v>539</v>
      </c>
      <c r="G140" s="205" t="s">
        <v>147</v>
      </c>
      <c r="H140" s="206">
        <v>35</v>
      </c>
      <c r="I140" s="207"/>
      <c r="J140" s="207"/>
      <c r="K140" s="208">
        <f t="shared" si="1"/>
        <v>0</v>
      </c>
      <c r="L140" s="209"/>
      <c r="M140" s="36"/>
      <c r="N140" s="210" t="s">
        <v>1</v>
      </c>
      <c r="O140" s="211" t="s">
        <v>41</v>
      </c>
      <c r="P140" s="212">
        <f t="shared" si="2"/>
        <v>0</v>
      </c>
      <c r="Q140" s="212">
        <f t="shared" si="3"/>
        <v>0</v>
      </c>
      <c r="R140" s="212">
        <f t="shared" si="4"/>
        <v>0</v>
      </c>
      <c r="S140" s="72"/>
      <c r="T140" s="213">
        <f t="shared" si="5"/>
        <v>0</v>
      </c>
      <c r="U140" s="213">
        <v>0</v>
      </c>
      <c r="V140" s="213">
        <f t="shared" si="6"/>
        <v>0</v>
      </c>
      <c r="W140" s="213">
        <v>0</v>
      </c>
      <c r="X140" s="214">
        <f t="shared" si="7"/>
        <v>0</v>
      </c>
      <c r="Y140" s="31"/>
      <c r="Z140" s="31"/>
      <c r="AA140" s="31"/>
      <c r="AB140" s="31"/>
      <c r="AC140" s="31"/>
      <c r="AD140" s="31"/>
      <c r="AE140" s="31"/>
      <c r="AR140" s="215" t="s">
        <v>143</v>
      </c>
      <c r="AT140" s="215" t="s">
        <v>139</v>
      </c>
      <c r="AU140" s="215" t="s">
        <v>91</v>
      </c>
      <c r="AY140" s="14" t="s">
        <v>136</v>
      </c>
      <c r="BE140" s="216">
        <f t="shared" si="8"/>
        <v>0</v>
      </c>
      <c r="BF140" s="216">
        <f t="shared" si="9"/>
        <v>0</v>
      </c>
      <c r="BG140" s="216">
        <f t="shared" si="10"/>
        <v>0</v>
      </c>
      <c r="BH140" s="216">
        <f t="shared" si="11"/>
        <v>0</v>
      </c>
      <c r="BI140" s="216">
        <f t="shared" si="12"/>
        <v>0</v>
      </c>
      <c r="BJ140" s="14" t="s">
        <v>91</v>
      </c>
      <c r="BK140" s="216">
        <f t="shared" si="13"/>
        <v>0</v>
      </c>
      <c r="BL140" s="14" t="s">
        <v>143</v>
      </c>
      <c r="BM140" s="215" t="s">
        <v>555</v>
      </c>
    </row>
    <row r="141" spans="1:65" s="2" customFormat="1" ht="24.25" customHeight="1">
      <c r="A141" s="31"/>
      <c r="B141" s="32"/>
      <c r="C141" s="217" t="s">
        <v>205</v>
      </c>
      <c r="D141" s="217" t="s">
        <v>133</v>
      </c>
      <c r="E141" s="218" t="s">
        <v>164</v>
      </c>
      <c r="F141" s="219" t="s">
        <v>556</v>
      </c>
      <c r="G141" s="220" t="s">
        <v>147</v>
      </c>
      <c r="H141" s="221">
        <v>35</v>
      </c>
      <c r="I141" s="222"/>
      <c r="J141" s="223"/>
      <c r="K141" s="224">
        <f t="shared" si="1"/>
        <v>0</v>
      </c>
      <c r="L141" s="223"/>
      <c r="M141" s="225"/>
      <c r="N141" s="226" t="s">
        <v>1</v>
      </c>
      <c r="O141" s="211" t="s">
        <v>41</v>
      </c>
      <c r="P141" s="212">
        <f t="shared" si="2"/>
        <v>0</v>
      </c>
      <c r="Q141" s="212">
        <f t="shared" si="3"/>
        <v>0</v>
      </c>
      <c r="R141" s="212">
        <f t="shared" si="4"/>
        <v>0</v>
      </c>
      <c r="S141" s="72"/>
      <c r="T141" s="213">
        <f t="shared" si="5"/>
        <v>0</v>
      </c>
      <c r="U141" s="213">
        <v>0</v>
      </c>
      <c r="V141" s="213">
        <f t="shared" si="6"/>
        <v>0</v>
      </c>
      <c r="W141" s="213">
        <v>0</v>
      </c>
      <c r="X141" s="214">
        <f t="shared" si="7"/>
        <v>0</v>
      </c>
      <c r="Y141" s="31"/>
      <c r="Z141" s="31"/>
      <c r="AA141" s="31"/>
      <c r="AB141" s="31"/>
      <c r="AC141" s="31"/>
      <c r="AD141" s="31"/>
      <c r="AE141" s="31"/>
      <c r="AR141" s="215" t="s">
        <v>232</v>
      </c>
      <c r="AT141" s="215" t="s">
        <v>133</v>
      </c>
      <c r="AU141" s="215" t="s">
        <v>91</v>
      </c>
      <c r="AY141" s="14" t="s">
        <v>136</v>
      </c>
      <c r="BE141" s="216">
        <f t="shared" si="8"/>
        <v>0</v>
      </c>
      <c r="BF141" s="216">
        <f t="shared" si="9"/>
        <v>0</v>
      </c>
      <c r="BG141" s="216">
        <f t="shared" si="10"/>
        <v>0</v>
      </c>
      <c r="BH141" s="216">
        <f t="shared" si="11"/>
        <v>0</v>
      </c>
      <c r="BI141" s="216">
        <f t="shared" si="12"/>
        <v>0</v>
      </c>
      <c r="BJ141" s="14" t="s">
        <v>91</v>
      </c>
      <c r="BK141" s="216">
        <f t="shared" si="13"/>
        <v>0</v>
      </c>
      <c r="BL141" s="14" t="s">
        <v>143</v>
      </c>
      <c r="BM141" s="215" t="s">
        <v>557</v>
      </c>
    </row>
    <row r="142" spans="1:65" s="2" customFormat="1" ht="16.5" customHeight="1">
      <c r="A142" s="31"/>
      <c r="B142" s="32"/>
      <c r="C142" s="202" t="s">
        <v>209</v>
      </c>
      <c r="D142" s="202" t="s">
        <v>139</v>
      </c>
      <c r="E142" s="203" t="s">
        <v>538</v>
      </c>
      <c r="F142" s="204" t="s">
        <v>539</v>
      </c>
      <c r="G142" s="205" t="s">
        <v>147</v>
      </c>
      <c r="H142" s="206">
        <v>4</v>
      </c>
      <c r="I142" s="207"/>
      <c r="J142" s="207"/>
      <c r="K142" s="208">
        <f t="shared" si="1"/>
        <v>0</v>
      </c>
      <c r="L142" s="209"/>
      <c r="M142" s="36"/>
      <c r="N142" s="210" t="s">
        <v>1</v>
      </c>
      <c r="O142" s="211" t="s">
        <v>41</v>
      </c>
      <c r="P142" s="212">
        <f t="shared" si="2"/>
        <v>0</v>
      </c>
      <c r="Q142" s="212">
        <f t="shared" si="3"/>
        <v>0</v>
      </c>
      <c r="R142" s="212">
        <f t="shared" si="4"/>
        <v>0</v>
      </c>
      <c r="S142" s="72"/>
      <c r="T142" s="213">
        <f t="shared" si="5"/>
        <v>0</v>
      </c>
      <c r="U142" s="213">
        <v>0</v>
      </c>
      <c r="V142" s="213">
        <f t="shared" si="6"/>
        <v>0</v>
      </c>
      <c r="W142" s="213">
        <v>0</v>
      </c>
      <c r="X142" s="214">
        <f t="shared" si="7"/>
        <v>0</v>
      </c>
      <c r="Y142" s="31"/>
      <c r="Z142" s="31"/>
      <c r="AA142" s="31"/>
      <c r="AB142" s="31"/>
      <c r="AC142" s="31"/>
      <c r="AD142" s="31"/>
      <c r="AE142" s="31"/>
      <c r="AR142" s="215" t="s">
        <v>143</v>
      </c>
      <c r="AT142" s="215" t="s">
        <v>139</v>
      </c>
      <c r="AU142" s="215" t="s">
        <v>91</v>
      </c>
      <c r="AY142" s="14" t="s">
        <v>136</v>
      </c>
      <c r="BE142" s="216">
        <f t="shared" si="8"/>
        <v>0</v>
      </c>
      <c r="BF142" s="216">
        <f t="shared" si="9"/>
        <v>0</v>
      </c>
      <c r="BG142" s="216">
        <f t="shared" si="10"/>
        <v>0</v>
      </c>
      <c r="BH142" s="216">
        <f t="shared" si="11"/>
        <v>0</v>
      </c>
      <c r="BI142" s="216">
        <f t="shared" si="12"/>
        <v>0</v>
      </c>
      <c r="BJ142" s="14" t="s">
        <v>91</v>
      </c>
      <c r="BK142" s="216">
        <f t="shared" si="13"/>
        <v>0</v>
      </c>
      <c r="BL142" s="14" t="s">
        <v>143</v>
      </c>
      <c r="BM142" s="215" t="s">
        <v>558</v>
      </c>
    </row>
    <row r="143" spans="1:65" s="2" customFormat="1" ht="24.25" customHeight="1">
      <c r="A143" s="31"/>
      <c r="B143" s="32"/>
      <c r="C143" s="217" t="s">
        <v>213</v>
      </c>
      <c r="D143" s="217" t="s">
        <v>133</v>
      </c>
      <c r="E143" s="218" t="s">
        <v>168</v>
      </c>
      <c r="F143" s="219" t="s">
        <v>559</v>
      </c>
      <c r="G143" s="220" t="s">
        <v>147</v>
      </c>
      <c r="H143" s="221">
        <v>4</v>
      </c>
      <c r="I143" s="222"/>
      <c r="J143" s="223"/>
      <c r="K143" s="224">
        <f t="shared" si="1"/>
        <v>0</v>
      </c>
      <c r="L143" s="223"/>
      <c r="M143" s="225"/>
      <c r="N143" s="226" t="s">
        <v>1</v>
      </c>
      <c r="O143" s="211" t="s">
        <v>41</v>
      </c>
      <c r="P143" s="212">
        <f t="shared" si="2"/>
        <v>0</v>
      </c>
      <c r="Q143" s="212">
        <f t="shared" si="3"/>
        <v>0</v>
      </c>
      <c r="R143" s="212">
        <f t="shared" si="4"/>
        <v>0</v>
      </c>
      <c r="S143" s="72"/>
      <c r="T143" s="213">
        <f t="shared" si="5"/>
        <v>0</v>
      </c>
      <c r="U143" s="213">
        <v>0</v>
      </c>
      <c r="V143" s="213">
        <f t="shared" si="6"/>
        <v>0</v>
      </c>
      <c r="W143" s="213">
        <v>0</v>
      </c>
      <c r="X143" s="214">
        <f t="shared" si="7"/>
        <v>0</v>
      </c>
      <c r="Y143" s="31"/>
      <c r="Z143" s="31"/>
      <c r="AA143" s="31"/>
      <c r="AB143" s="31"/>
      <c r="AC143" s="31"/>
      <c r="AD143" s="31"/>
      <c r="AE143" s="31"/>
      <c r="AR143" s="215" t="s">
        <v>232</v>
      </c>
      <c r="AT143" s="215" t="s">
        <v>133</v>
      </c>
      <c r="AU143" s="215" t="s">
        <v>91</v>
      </c>
      <c r="AY143" s="14" t="s">
        <v>136</v>
      </c>
      <c r="BE143" s="216">
        <f t="shared" si="8"/>
        <v>0</v>
      </c>
      <c r="BF143" s="216">
        <f t="shared" si="9"/>
        <v>0</v>
      </c>
      <c r="BG143" s="216">
        <f t="shared" si="10"/>
        <v>0</v>
      </c>
      <c r="BH143" s="216">
        <f t="shared" si="11"/>
        <v>0</v>
      </c>
      <c r="BI143" s="216">
        <f t="shared" si="12"/>
        <v>0</v>
      </c>
      <c r="BJ143" s="14" t="s">
        <v>91</v>
      </c>
      <c r="BK143" s="216">
        <f t="shared" si="13"/>
        <v>0</v>
      </c>
      <c r="BL143" s="14" t="s">
        <v>143</v>
      </c>
      <c r="BM143" s="215" t="s">
        <v>560</v>
      </c>
    </row>
    <row r="144" spans="1:65" s="2" customFormat="1" ht="16.5" customHeight="1">
      <c r="A144" s="31"/>
      <c r="B144" s="32"/>
      <c r="C144" s="202" t="s">
        <v>216</v>
      </c>
      <c r="D144" s="202" t="s">
        <v>139</v>
      </c>
      <c r="E144" s="203" t="s">
        <v>538</v>
      </c>
      <c r="F144" s="204" t="s">
        <v>539</v>
      </c>
      <c r="G144" s="205" t="s">
        <v>147</v>
      </c>
      <c r="H144" s="206">
        <v>8</v>
      </c>
      <c r="I144" s="207"/>
      <c r="J144" s="207"/>
      <c r="K144" s="208">
        <f t="shared" si="1"/>
        <v>0</v>
      </c>
      <c r="L144" s="209"/>
      <c r="M144" s="36"/>
      <c r="N144" s="210" t="s">
        <v>1</v>
      </c>
      <c r="O144" s="211" t="s">
        <v>41</v>
      </c>
      <c r="P144" s="212">
        <f t="shared" si="2"/>
        <v>0</v>
      </c>
      <c r="Q144" s="212">
        <f t="shared" si="3"/>
        <v>0</v>
      </c>
      <c r="R144" s="212">
        <f t="shared" si="4"/>
        <v>0</v>
      </c>
      <c r="S144" s="72"/>
      <c r="T144" s="213">
        <f t="shared" si="5"/>
        <v>0</v>
      </c>
      <c r="U144" s="213">
        <v>0</v>
      </c>
      <c r="V144" s="213">
        <f t="shared" si="6"/>
        <v>0</v>
      </c>
      <c r="W144" s="213">
        <v>0</v>
      </c>
      <c r="X144" s="214">
        <f t="shared" si="7"/>
        <v>0</v>
      </c>
      <c r="Y144" s="31"/>
      <c r="Z144" s="31"/>
      <c r="AA144" s="31"/>
      <c r="AB144" s="31"/>
      <c r="AC144" s="31"/>
      <c r="AD144" s="31"/>
      <c r="AE144" s="31"/>
      <c r="AR144" s="215" t="s">
        <v>143</v>
      </c>
      <c r="AT144" s="215" t="s">
        <v>139</v>
      </c>
      <c r="AU144" s="215" t="s">
        <v>91</v>
      </c>
      <c r="AY144" s="14" t="s">
        <v>136</v>
      </c>
      <c r="BE144" s="216">
        <f t="shared" si="8"/>
        <v>0</v>
      </c>
      <c r="BF144" s="216">
        <f t="shared" si="9"/>
        <v>0</v>
      </c>
      <c r="BG144" s="216">
        <f t="shared" si="10"/>
        <v>0</v>
      </c>
      <c r="BH144" s="216">
        <f t="shared" si="11"/>
        <v>0</v>
      </c>
      <c r="BI144" s="216">
        <f t="shared" si="12"/>
        <v>0</v>
      </c>
      <c r="BJ144" s="14" t="s">
        <v>91</v>
      </c>
      <c r="BK144" s="216">
        <f t="shared" si="13"/>
        <v>0</v>
      </c>
      <c r="BL144" s="14" t="s">
        <v>143</v>
      </c>
      <c r="BM144" s="215" t="s">
        <v>561</v>
      </c>
    </row>
    <row r="145" spans="1:65" s="2" customFormat="1" ht="24.25" customHeight="1">
      <c r="A145" s="31"/>
      <c r="B145" s="32"/>
      <c r="C145" s="217" t="s">
        <v>8</v>
      </c>
      <c r="D145" s="217" t="s">
        <v>133</v>
      </c>
      <c r="E145" s="218" t="s">
        <v>172</v>
      </c>
      <c r="F145" s="219" t="s">
        <v>562</v>
      </c>
      <c r="G145" s="220" t="s">
        <v>147</v>
      </c>
      <c r="H145" s="221">
        <v>8</v>
      </c>
      <c r="I145" s="222"/>
      <c r="J145" s="223"/>
      <c r="K145" s="224">
        <f t="shared" si="1"/>
        <v>0</v>
      </c>
      <c r="L145" s="223"/>
      <c r="M145" s="225"/>
      <c r="N145" s="226" t="s">
        <v>1</v>
      </c>
      <c r="O145" s="211" t="s">
        <v>41</v>
      </c>
      <c r="P145" s="212">
        <f t="shared" si="2"/>
        <v>0</v>
      </c>
      <c r="Q145" s="212">
        <f t="shared" si="3"/>
        <v>0</v>
      </c>
      <c r="R145" s="212">
        <f t="shared" si="4"/>
        <v>0</v>
      </c>
      <c r="S145" s="72"/>
      <c r="T145" s="213">
        <f t="shared" si="5"/>
        <v>0</v>
      </c>
      <c r="U145" s="213">
        <v>0</v>
      </c>
      <c r="V145" s="213">
        <f t="shared" si="6"/>
        <v>0</v>
      </c>
      <c r="W145" s="213">
        <v>0</v>
      </c>
      <c r="X145" s="214">
        <f t="shared" si="7"/>
        <v>0</v>
      </c>
      <c r="Y145" s="31"/>
      <c r="Z145" s="31"/>
      <c r="AA145" s="31"/>
      <c r="AB145" s="31"/>
      <c r="AC145" s="31"/>
      <c r="AD145" s="31"/>
      <c r="AE145" s="31"/>
      <c r="AR145" s="215" t="s">
        <v>232</v>
      </c>
      <c r="AT145" s="215" t="s">
        <v>133</v>
      </c>
      <c r="AU145" s="215" t="s">
        <v>91</v>
      </c>
      <c r="AY145" s="14" t="s">
        <v>136</v>
      </c>
      <c r="BE145" s="216">
        <f t="shared" si="8"/>
        <v>0</v>
      </c>
      <c r="BF145" s="216">
        <f t="shared" si="9"/>
        <v>0</v>
      </c>
      <c r="BG145" s="216">
        <f t="shared" si="10"/>
        <v>0</v>
      </c>
      <c r="BH145" s="216">
        <f t="shared" si="11"/>
        <v>0</v>
      </c>
      <c r="BI145" s="216">
        <f t="shared" si="12"/>
        <v>0</v>
      </c>
      <c r="BJ145" s="14" t="s">
        <v>91</v>
      </c>
      <c r="BK145" s="216">
        <f t="shared" si="13"/>
        <v>0</v>
      </c>
      <c r="BL145" s="14" t="s">
        <v>143</v>
      </c>
      <c r="BM145" s="215" t="s">
        <v>563</v>
      </c>
    </row>
    <row r="146" spans="1:65" s="2" customFormat="1" ht="16.5" customHeight="1">
      <c r="A146" s="31"/>
      <c r="B146" s="32"/>
      <c r="C146" s="202" t="s">
        <v>222</v>
      </c>
      <c r="D146" s="202" t="s">
        <v>139</v>
      </c>
      <c r="E146" s="203" t="s">
        <v>538</v>
      </c>
      <c r="F146" s="204" t="s">
        <v>539</v>
      </c>
      <c r="G146" s="205" t="s">
        <v>147</v>
      </c>
      <c r="H146" s="206">
        <v>12</v>
      </c>
      <c r="I146" s="207"/>
      <c r="J146" s="207"/>
      <c r="K146" s="208">
        <f t="shared" si="1"/>
        <v>0</v>
      </c>
      <c r="L146" s="209"/>
      <c r="M146" s="36"/>
      <c r="N146" s="210" t="s">
        <v>1</v>
      </c>
      <c r="O146" s="211" t="s">
        <v>41</v>
      </c>
      <c r="P146" s="212">
        <f t="shared" si="2"/>
        <v>0</v>
      </c>
      <c r="Q146" s="212">
        <f t="shared" si="3"/>
        <v>0</v>
      </c>
      <c r="R146" s="212">
        <f t="shared" si="4"/>
        <v>0</v>
      </c>
      <c r="S146" s="72"/>
      <c r="T146" s="213">
        <f t="shared" si="5"/>
        <v>0</v>
      </c>
      <c r="U146" s="213">
        <v>0</v>
      </c>
      <c r="V146" s="213">
        <f t="shared" si="6"/>
        <v>0</v>
      </c>
      <c r="W146" s="213">
        <v>0</v>
      </c>
      <c r="X146" s="214">
        <f t="shared" si="7"/>
        <v>0</v>
      </c>
      <c r="Y146" s="31"/>
      <c r="Z146" s="31"/>
      <c r="AA146" s="31"/>
      <c r="AB146" s="31"/>
      <c r="AC146" s="31"/>
      <c r="AD146" s="31"/>
      <c r="AE146" s="31"/>
      <c r="AR146" s="215" t="s">
        <v>143</v>
      </c>
      <c r="AT146" s="215" t="s">
        <v>139</v>
      </c>
      <c r="AU146" s="215" t="s">
        <v>91</v>
      </c>
      <c r="AY146" s="14" t="s">
        <v>136</v>
      </c>
      <c r="BE146" s="216">
        <f t="shared" si="8"/>
        <v>0</v>
      </c>
      <c r="BF146" s="216">
        <f t="shared" si="9"/>
        <v>0</v>
      </c>
      <c r="BG146" s="216">
        <f t="shared" si="10"/>
        <v>0</v>
      </c>
      <c r="BH146" s="216">
        <f t="shared" si="11"/>
        <v>0</v>
      </c>
      <c r="BI146" s="216">
        <f t="shared" si="12"/>
        <v>0</v>
      </c>
      <c r="BJ146" s="14" t="s">
        <v>91</v>
      </c>
      <c r="BK146" s="216">
        <f t="shared" si="13"/>
        <v>0</v>
      </c>
      <c r="BL146" s="14" t="s">
        <v>143</v>
      </c>
      <c r="BM146" s="215" t="s">
        <v>564</v>
      </c>
    </row>
    <row r="147" spans="1:65" s="2" customFormat="1" ht="24.25" customHeight="1">
      <c r="A147" s="31"/>
      <c r="B147" s="32"/>
      <c r="C147" s="217" t="s">
        <v>226</v>
      </c>
      <c r="D147" s="217" t="s">
        <v>133</v>
      </c>
      <c r="E147" s="218" t="s">
        <v>178</v>
      </c>
      <c r="F147" s="219" t="s">
        <v>565</v>
      </c>
      <c r="G147" s="220" t="s">
        <v>147</v>
      </c>
      <c r="H147" s="221">
        <v>12</v>
      </c>
      <c r="I147" s="222"/>
      <c r="J147" s="223"/>
      <c r="K147" s="224">
        <f t="shared" si="1"/>
        <v>0</v>
      </c>
      <c r="L147" s="223"/>
      <c r="M147" s="225"/>
      <c r="N147" s="226" t="s">
        <v>1</v>
      </c>
      <c r="O147" s="211" t="s">
        <v>41</v>
      </c>
      <c r="P147" s="212">
        <f t="shared" si="2"/>
        <v>0</v>
      </c>
      <c r="Q147" s="212">
        <f t="shared" si="3"/>
        <v>0</v>
      </c>
      <c r="R147" s="212">
        <f t="shared" si="4"/>
        <v>0</v>
      </c>
      <c r="S147" s="72"/>
      <c r="T147" s="213">
        <f t="shared" si="5"/>
        <v>0</v>
      </c>
      <c r="U147" s="213">
        <v>0</v>
      </c>
      <c r="V147" s="213">
        <f t="shared" si="6"/>
        <v>0</v>
      </c>
      <c r="W147" s="213">
        <v>0</v>
      </c>
      <c r="X147" s="214">
        <f t="shared" si="7"/>
        <v>0</v>
      </c>
      <c r="Y147" s="31"/>
      <c r="Z147" s="31"/>
      <c r="AA147" s="31"/>
      <c r="AB147" s="31"/>
      <c r="AC147" s="31"/>
      <c r="AD147" s="31"/>
      <c r="AE147" s="31"/>
      <c r="AR147" s="215" t="s">
        <v>232</v>
      </c>
      <c r="AT147" s="215" t="s">
        <v>133</v>
      </c>
      <c r="AU147" s="215" t="s">
        <v>91</v>
      </c>
      <c r="AY147" s="14" t="s">
        <v>136</v>
      </c>
      <c r="BE147" s="216">
        <f t="shared" si="8"/>
        <v>0</v>
      </c>
      <c r="BF147" s="216">
        <f t="shared" si="9"/>
        <v>0</v>
      </c>
      <c r="BG147" s="216">
        <f t="shared" si="10"/>
        <v>0</v>
      </c>
      <c r="BH147" s="216">
        <f t="shared" si="11"/>
        <v>0</v>
      </c>
      <c r="BI147" s="216">
        <f t="shared" si="12"/>
        <v>0</v>
      </c>
      <c r="BJ147" s="14" t="s">
        <v>91</v>
      </c>
      <c r="BK147" s="216">
        <f t="shared" si="13"/>
        <v>0</v>
      </c>
      <c r="BL147" s="14" t="s">
        <v>143</v>
      </c>
      <c r="BM147" s="215" t="s">
        <v>566</v>
      </c>
    </row>
    <row r="148" spans="1:65" s="2" customFormat="1" ht="24.25" customHeight="1">
      <c r="A148" s="31"/>
      <c r="B148" s="32"/>
      <c r="C148" s="202" t="s">
        <v>229</v>
      </c>
      <c r="D148" s="202" t="s">
        <v>139</v>
      </c>
      <c r="E148" s="203" t="s">
        <v>567</v>
      </c>
      <c r="F148" s="204" t="s">
        <v>568</v>
      </c>
      <c r="G148" s="205" t="s">
        <v>147</v>
      </c>
      <c r="H148" s="206">
        <v>126</v>
      </c>
      <c r="I148" s="207"/>
      <c r="J148" s="207"/>
      <c r="K148" s="208">
        <f t="shared" si="1"/>
        <v>0</v>
      </c>
      <c r="L148" s="209"/>
      <c r="M148" s="36"/>
      <c r="N148" s="210" t="s">
        <v>1</v>
      </c>
      <c r="O148" s="211" t="s">
        <v>41</v>
      </c>
      <c r="P148" s="212">
        <f t="shared" si="2"/>
        <v>0</v>
      </c>
      <c r="Q148" s="212">
        <f t="shared" si="3"/>
        <v>0</v>
      </c>
      <c r="R148" s="212">
        <f t="shared" si="4"/>
        <v>0</v>
      </c>
      <c r="S148" s="72"/>
      <c r="T148" s="213">
        <f t="shared" si="5"/>
        <v>0</v>
      </c>
      <c r="U148" s="213">
        <v>0</v>
      </c>
      <c r="V148" s="213">
        <f t="shared" si="6"/>
        <v>0</v>
      </c>
      <c r="W148" s="213">
        <v>0</v>
      </c>
      <c r="X148" s="214">
        <f t="shared" si="7"/>
        <v>0</v>
      </c>
      <c r="Y148" s="31"/>
      <c r="Z148" s="31"/>
      <c r="AA148" s="31"/>
      <c r="AB148" s="31"/>
      <c r="AC148" s="31"/>
      <c r="AD148" s="31"/>
      <c r="AE148" s="31"/>
      <c r="AR148" s="215" t="s">
        <v>143</v>
      </c>
      <c r="AT148" s="215" t="s">
        <v>139</v>
      </c>
      <c r="AU148" s="215" t="s">
        <v>91</v>
      </c>
      <c r="AY148" s="14" t="s">
        <v>136</v>
      </c>
      <c r="BE148" s="216">
        <f t="shared" si="8"/>
        <v>0</v>
      </c>
      <c r="BF148" s="216">
        <f t="shared" si="9"/>
        <v>0</v>
      </c>
      <c r="BG148" s="216">
        <f t="shared" si="10"/>
        <v>0</v>
      </c>
      <c r="BH148" s="216">
        <f t="shared" si="11"/>
        <v>0</v>
      </c>
      <c r="BI148" s="216">
        <f t="shared" si="12"/>
        <v>0</v>
      </c>
      <c r="BJ148" s="14" t="s">
        <v>91</v>
      </c>
      <c r="BK148" s="216">
        <f t="shared" si="13"/>
        <v>0</v>
      </c>
      <c r="BL148" s="14" t="s">
        <v>143</v>
      </c>
      <c r="BM148" s="215" t="s">
        <v>569</v>
      </c>
    </row>
    <row r="149" spans="1:65" s="2" customFormat="1" ht="48">
      <c r="A149" s="31"/>
      <c r="B149" s="32"/>
      <c r="C149" s="33"/>
      <c r="D149" s="227" t="s">
        <v>182</v>
      </c>
      <c r="E149" s="33"/>
      <c r="F149" s="228" t="s">
        <v>570</v>
      </c>
      <c r="G149" s="33"/>
      <c r="H149" s="33"/>
      <c r="I149" s="229"/>
      <c r="J149" s="229"/>
      <c r="K149" s="33"/>
      <c r="L149" s="33"/>
      <c r="M149" s="36"/>
      <c r="N149" s="230"/>
      <c r="O149" s="231"/>
      <c r="P149" s="72"/>
      <c r="Q149" s="72"/>
      <c r="R149" s="72"/>
      <c r="S149" s="72"/>
      <c r="T149" s="72"/>
      <c r="U149" s="72"/>
      <c r="V149" s="72"/>
      <c r="W149" s="72"/>
      <c r="X149" s="73"/>
      <c r="Y149" s="31"/>
      <c r="Z149" s="31"/>
      <c r="AA149" s="31"/>
      <c r="AB149" s="31"/>
      <c r="AC149" s="31"/>
      <c r="AD149" s="31"/>
      <c r="AE149" s="31"/>
      <c r="AT149" s="14" t="s">
        <v>182</v>
      </c>
      <c r="AU149" s="14" t="s">
        <v>91</v>
      </c>
    </row>
    <row r="150" spans="1:65" s="2" customFormat="1" ht="16.5" customHeight="1">
      <c r="A150" s="31"/>
      <c r="B150" s="32"/>
      <c r="C150" s="217" t="s">
        <v>234</v>
      </c>
      <c r="D150" s="217" t="s">
        <v>133</v>
      </c>
      <c r="E150" s="218" t="s">
        <v>571</v>
      </c>
      <c r="F150" s="219" t="s">
        <v>572</v>
      </c>
      <c r="G150" s="220" t="s">
        <v>147</v>
      </c>
      <c r="H150" s="221">
        <v>126</v>
      </c>
      <c r="I150" s="222"/>
      <c r="J150" s="223"/>
      <c r="K150" s="224">
        <f>ROUND(P150*H150,2)</f>
        <v>0</v>
      </c>
      <c r="L150" s="223"/>
      <c r="M150" s="225"/>
      <c r="N150" s="226" t="s">
        <v>1</v>
      </c>
      <c r="O150" s="211" t="s">
        <v>41</v>
      </c>
      <c r="P150" s="212">
        <f>I150+J150</f>
        <v>0</v>
      </c>
      <c r="Q150" s="212">
        <f>ROUND(I150*H150,2)</f>
        <v>0</v>
      </c>
      <c r="R150" s="212">
        <f>ROUND(J150*H150,2)</f>
        <v>0</v>
      </c>
      <c r="S150" s="72"/>
      <c r="T150" s="213">
        <f>S150*H150</f>
        <v>0</v>
      </c>
      <c r="U150" s="213">
        <v>1.0000000000000001E-5</v>
      </c>
      <c r="V150" s="213">
        <f>U150*H150</f>
        <v>1.2600000000000001E-3</v>
      </c>
      <c r="W150" s="213">
        <v>0</v>
      </c>
      <c r="X150" s="214">
        <f>W150*H150</f>
        <v>0</v>
      </c>
      <c r="Y150" s="31"/>
      <c r="Z150" s="31"/>
      <c r="AA150" s="31"/>
      <c r="AB150" s="31"/>
      <c r="AC150" s="31"/>
      <c r="AD150" s="31"/>
      <c r="AE150" s="31"/>
      <c r="AR150" s="215" t="s">
        <v>176</v>
      </c>
      <c r="AT150" s="215" t="s">
        <v>133</v>
      </c>
      <c r="AU150" s="215" t="s">
        <v>91</v>
      </c>
      <c r="AY150" s="14" t="s">
        <v>136</v>
      </c>
      <c r="BE150" s="216">
        <f>IF(O150="základná",K150,0)</f>
        <v>0</v>
      </c>
      <c r="BF150" s="216">
        <f>IF(O150="znížená",K150,0)</f>
        <v>0</v>
      </c>
      <c r="BG150" s="216">
        <f>IF(O150="zákl. prenesená",K150,0)</f>
        <v>0</v>
      </c>
      <c r="BH150" s="216">
        <f>IF(O150="zníž. prenesená",K150,0)</f>
        <v>0</v>
      </c>
      <c r="BI150" s="216">
        <f>IF(O150="nulová",K150,0)</f>
        <v>0</v>
      </c>
      <c r="BJ150" s="14" t="s">
        <v>91</v>
      </c>
      <c r="BK150" s="216">
        <f>ROUND(P150*H150,2)</f>
        <v>0</v>
      </c>
      <c r="BL150" s="14" t="s">
        <v>176</v>
      </c>
      <c r="BM150" s="215" t="s">
        <v>573</v>
      </c>
    </row>
    <row r="151" spans="1:65" s="2" customFormat="1" ht="24.25" customHeight="1">
      <c r="A151" s="31"/>
      <c r="B151" s="32"/>
      <c r="C151" s="202" t="s">
        <v>238</v>
      </c>
      <c r="D151" s="202" t="s">
        <v>139</v>
      </c>
      <c r="E151" s="203" t="s">
        <v>574</v>
      </c>
      <c r="F151" s="204" t="s">
        <v>575</v>
      </c>
      <c r="G151" s="205" t="s">
        <v>147</v>
      </c>
      <c r="H151" s="206">
        <v>126</v>
      </c>
      <c r="I151" s="207"/>
      <c r="J151" s="207"/>
      <c r="K151" s="208">
        <f>ROUND(P151*H151,2)</f>
        <v>0</v>
      </c>
      <c r="L151" s="209"/>
      <c r="M151" s="36"/>
      <c r="N151" s="210" t="s">
        <v>1</v>
      </c>
      <c r="O151" s="211" t="s">
        <v>41</v>
      </c>
      <c r="P151" s="212">
        <f>I151+J151</f>
        <v>0</v>
      </c>
      <c r="Q151" s="212">
        <f>ROUND(I151*H151,2)</f>
        <v>0</v>
      </c>
      <c r="R151" s="212">
        <f>ROUND(J151*H151,2)</f>
        <v>0</v>
      </c>
      <c r="S151" s="72"/>
      <c r="T151" s="213">
        <f>S151*H151</f>
        <v>0</v>
      </c>
      <c r="U151" s="213">
        <v>0</v>
      </c>
      <c r="V151" s="213">
        <f>U151*H151</f>
        <v>0</v>
      </c>
      <c r="W151" s="213">
        <v>0</v>
      </c>
      <c r="X151" s="214">
        <f>W151*H151</f>
        <v>0</v>
      </c>
      <c r="Y151" s="31"/>
      <c r="Z151" s="31"/>
      <c r="AA151" s="31"/>
      <c r="AB151" s="31"/>
      <c r="AC151" s="31"/>
      <c r="AD151" s="31"/>
      <c r="AE151" s="31"/>
      <c r="AR151" s="215" t="s">
        <v>143</v>
      </c>
      <c r="AT151" s="215" t="s">
        <v>139</v>
      </c>
      <c r="AU151" s="215" t="s">
        <v>91</v>
      </c>
      <c r="AY151" s="14" t="s">
        <v>136</v>
      </c>
      <c r="BE151" s="216">
        <f>IF(O151="základná",K151,0)</f>
        <v>0</v>
      </c>
      <c r="BF151" s="216">
        <f>IF(O151="znížená",K151,0)</f>
        <v>0</v>
      </c>
      <c r="BG151" s="216">
        <f>IF(O151="zákl. prenesená",K151,0)</f>
        <v>0</v>
      </c>
      <c r="BH151" s="216">
        <f>IF(O151="zníž. prenesená",K151,0)</f>
        <v>0</v>
      </c>
      <c r="BI151" s="216">
        <f>IF(O151="nulová",K151,0)</f>
        <v>0</v>
      </c>
      <c r="BJ151" s="14" t="s">
        <v>91</v>
      </c>
      <c r="BK151" s="216">
        <f>ROUND(P151*H151,2)</f>
        <v>0</v>
      </c>
      <c r="BL151" s="14" t="s">
        <v>143</v>
      </c>
      <c r="BM151" s="215" t="s">
        <v>576</v>
      </c>
    </row>
    <row r="152" spans="1:65" s="2" customFormat="1" ht="33" customHeight="1">
      <c r="A152" s="31"/>
      <c r="B152" s="32"/>
      <c r="C152" s="202" t="s">
        <v>242</v>
      </c>
      <c r="D152" s="202" t="s">
        <v>139</v>
      </c>
      <c r="E152" s="203" t="s">
        <v>577</v>
      </c>
      <c r="F152" s="204" t="s">
        <v>578</v>
      </c>
      <c r="G152" s="205" t="s">
        <v>147</v>
      </c>
      <c r="H152" s="206">
        <v>280</v>
      </c>
      <c r="I152" s="207"/>
      <c r="J152" s="207"/>
      <c r="K152" s="208">
        <f>ROUND(P152*H152,2)</f>
        <v>0</v>
      </c>
      <c r="L152" s="209"/>
      <c r="M152" s="36"/>
      <c r="N152" s="210" t="s">
        <v>1</v>
      </c>
      <c r="O152" s="211" t="s">
        <v>41</v>
      </c>
      <c r="P152" s="212">
        <f>I152+J152</f>
        <v>0</v>
      </c>
      <c r="Q152" s="212">
        <f>ROUND(I152*H152,2)</f>
        <v>0</v>
      </c>
      <c r="R152" s="212">
        <f>ROUND(J152*H152,2)</f>
        <v>0</v>
      </c>
      <c r="S152" s="72"/>
      <c r="T152" s="213">
        <f>S152*H152</f>
        <v>0</v>
      </c>
      <c r="U152" s="213">
        <v>0</v>
      </c>
      <c r="V152" s="213">
        <f>U152*H152</f>
        <v>0</v>
      </c>
      <c r="W152" s="213">
        <v>0</v>
      </c>
      <c r="X152" s="214">
        <f>W152*H152</f>
        <v>0</v>
      </c>
      <c r="Y152" s="31"/>
      <c r="Z152" s="31"/>
      <c r="AA152" s="31"/>
      <c r="AB152" s="31"/>
      <c r="AC152" s="31"/>
      <c r="AD152" s="31"/>
      <c r="AE152" s="31"/>
      <c r="AR152" s="215" t="s">
        <v>143</v>
      </c>
      <c r="AT152" s="215" t="s">
        <v>139</v>
      </c>
      <c r="AU152" s="215" t="s">
        <v>91</v>
      </c>
      <c r="AY152" s="14" t="s">
        <v>136</v>
      </c>
      <c r="BE152" s="216">
        <f>IF(O152="základná",K152,0)</f>
        <v>0</v>
      </c>
      <c r="BF152" s="216">
        <f>IF(O152="znížená",K152,0)</f>
        <v>0</v>
      </c>
      <c r="BG152" s="216">
        <f>IF(O152="zákl. prenesená",K152,0)</f>
        <v>0</v>
      </c>
      <c r="BH152" s="216">
        <f>IF(O152="zníž. prenesená",K152,0)</f>
        <v>0</v>
      </c>
      <c r="BI152" s="216">
        <f>IF(O152="nulová",K152,0)</f>
        <v>0</v>
      </c>
      <c r="BJ152" s="14" t="s">
        <v>91</v>
      </c>
      <c r="BK152" s="216">
        <f>ROUND(P152*H152,2)</f>
        <v>0</v>
      </c>
      <c r="BL152" s="14" t="s">
        <v>143</v>
      </c>
      <c r="BM152" s="215" t="s">
        <v>579</v>
      </c>
    </row>
    <row r="153" spans="1:65" s="2" customFormat="1" ht="24">
      <c r="A153" s="31"/>
      <c r="B153" s="32"/>
      <c r="C153" s="33"/>
      <c r="D153" s="227" t="s">
        <v>182</v>
      </c>
      <c r="E153" s="33"/>
      <c r="F153" s="228" t="s">
        <v>580</v>
      </c>
      <c r="G153" s="33"/>
      <c r="H153" s="33"/>
      <c r="I153" s="229"/>
      <c r="J153" s="229"/>
      <c r="K153" s="33"/>
      <c r="L153" s="33"/>
      <c r="M153" s="36"/>
      <c r="N153" s="230"/>
      <c r="O153" s="231"/>
      <c r="P153" s="72"/>
      <c r="Q153" s="72"/>
      <c r="R153" s="72"/>
      <c r="S153" s="72"/>
      <c r="T153" s="72"/>
      <c r="U153" s="72"/>
      <c r="V153" s="72"/>
      <c r="W153" s="72"/>
      <c r="X153" s="73"/>
      <c r="Y153" s="31"/>
      <c r="Z153" s="31"/>
      <c r="AA153" s="31"/>
      <c r="AB153" s="31"/>
      <c r="AC153" s="31"/>
      <c r="AD153" s="31"/>
      <c r="AE153" s="31"/>
      <c r="AT153" s="14" t="s">
        <v>182</v>
      </c>
      <c r="AU153" s="14" t="s">
        <v>91</v>
      </c>
    </row>
    <row r="154" spans="1:65" s="2" customFormat="1" ht="16.5" customHeight="1">
      <c r="A154" s="31"/>
      <c r="B154" s="32"/>
      <c r="C154" s="217" t="s">
        <v>246</v>
      </c>
      <c r="D154" s="217" t="s">
        <v>133</v>
      </c>
      <c r="E154" s="218" t="s">
        <v>581</v>
      </c>
      <c r="F154" s="219" t="s">
        <v>582</v>
      </c>
      <c r="G154" s="220" t="s">
        <v>147</v>
      </c>
      <c r="H154" s="221">
        <v>280</v>
      </c>
      <c r="I154" s="222"/>
      <c r="J154" s="223"/>
      <c r="K154" s="224">
        <f>ROUND(P154*H154,2)</f>
        <v>0</v>
      </c>
      <c r="L154" s="223"/>
      <c r="M154" s="225"/>
      <c r="N154" s="226" t="s">
        <v>1</v>
      </c>
      <c r="O154" s="211" t="s">
        <v>41</v>
      </c>
      <c r="P154" s="212">
        <f>I154+J154</f>
        <v>0</v>
      </c>
      <c r="Q154" s="212">
        <f>ROUND(I154*H154,2)</f>
        <v>0</v>
      </c>
      <c r="R154" s="212">
        <f>ROUND(J154*H154,2)</f>
        <v>0</v>
      </c>
      <c r="S154" s="72"/>
      <c r="T154" s="213">
        <f>S154*H154</f>
        <v>0</v>
      </c>
      <c r="U154" s="213">
        <v>1.0000000000000001E-5</v>
      </c>
      <c r="V154" s="213">
        <f>U154*H154</f>
        <v>2.8000000000000004E-3</v>
      </c>
      <c r="W154" s="213">
        <v>0</v>
      </c>
      <c r="X154" s="214">
        <f>W154*H154</f>
        <v>0</v>
      </c>
      <c r="Y154" s="31"/>
      <c r="Z154" s="31"/>
      <c r="AA154" s="31"/>
      <c r="AB154" s="31"/>
      <c r="AC154" s="31"/>
      <c r="AD154" s="31"/>
      <c r="AE154" s="31"/>
      <c r="AR154" s="215" t="s">
        <v>176</v>
      </c>
      <c r="AT154" s="215" t="s">
        <v>133</v>
      </c>
      <c r="AU154" s="215" t="s">
        <v>91</v>
      </c>
      <c r="AY154" s="14" t="s">
        <v>136</v>
      </c>
      <c r="BE154" s="216">
        <f>IF(O154="základná",K154,0)</f>
        <v>0</v>
      </c>
      <c r="BF154" s="216">
        <f>IF(O154="znížená",K154,0)</f>
        <v>0</v>
      </c>
      <c r="BG154" s="216">
        <f>IF(O154="zákl. prenesená",K154,0)</f>
        <v>0</v>
      </c>
      <c r="BH154" s="216">
        <f>IF(O154="zníž. prenesená",K154,0)</f>
        <v>0</v>
      </c>
      <c r="BI154" s="216">
        <f>IF(O154="nulová",K154,0)</f>
        <v>0</v>
      </c>
      <c r="BJ154" s="14" t="s">
        <v>91</v>
      </c>
      <c r="BK154" s="216">
        <f>ROUND(P154*H154,2)</f>
        <v>0</v>
      </c>
      <c r="BL154" s="14" t="s">
        <v>176</v>
      </c>
      <c r="BM154" s="215" t="s">
        <v>583</v>
      </c>
    </row>
    <row r="155" spans="1:65" s="2" customFormat="1" ht="21.75" customHeight="1">
      <c r="A155" s="31"/>
      <c r="B155" s="32"/>
      <c r="C155" s="202" t="s">
        <v>250</v>
      </c>
      <c r="D155" s="202" t="s">
        <v>139</v>
      </c>
      <c r="E155" s="203" t="s">
        <v>584</v>
      </c>
      <c r="F155" s="204" t="s">
        <v>585</v>
      </c>
      <c r="G155" s="205" t="s">
        <v>142</v>
      </c>
      <c r="H155" s="206">
        <v>200</v>
      </c>
      <c r="I155" s="207"/>
      <c r="J155" s="207"/>
      <c r="K155" s="208">
        <f>ROUND(P155*H155,2)</f>
        <v>0</v>
      </c>
      <c r="L155" s="209"/>
      <c r="M155" s="36"/>
      <c r="N155" s="210" t="s">
        <v>1</v>
      </c>
      <c r="O155" s="211" t="s">
        <v>41</v>
      </c>
      <c r="P155" s="212">
        <f>I155+J155</f>
        <v>0</v>
      </c>
      <c r="Q155" s="212">
        <f>ROUND(I155*H155,2)</f>
        <v>0</v>
      </c>
      <c r="R155" s="212">
        <f>ROUND(J155*H155,2)</f>
        <v>0</v>
      </c>
      <c r="S155" s="72"/>
      <c r="T155" s="213">
        <f>S155*H155</f>
        <v>0</v>
      </c>
      <c r="U155" s="213">
        <v>0</v>
      </c>
      <c r="V155" s="213">
        <f>U155*H155</f>
        <v>0</v>
      </c>
      <c r="W155" s="213">
        <v>0</v>
      </c>
      <c r="X155" s="214">
        <f>W155*H155</f>
        <v>0</v>
      </c>
      <c r="Y155" s="31"/>
      <c r="Z155" s="31"/>
      <c r="AA155" s="31"/>
      <c r="AB155" s="31"/>
      <c r="AC155" s="31"/>
      <c r="AD155" s="31"/>
      <c r="AE155" s="31"/>
      <c r="AR155" s="215" t="s">
        <v>143</v>
      </c>
      <c r="AT155" s="215" t="s">
        <v>139</v>
      </c>
      <c r="AU155" s="215" t="s">
        <v>91</v>
      </c>
      <c r="AY155" s="14" t="s">
        <v>136</v>
      </c>
      <c r="BE155" s="216">
        <f>IF(O155="základná",K155,0)</f>
        <v>0</v>
      </c>
      <c r="BF155" s="216">
        <f>IF(O155="znížená",K155,0)</f>
        <v>0</v>
      </c>
      <c r="BG155" s="216">
        <f>IF(O155="zákl. prenesená",K155,0)</f>
        <v>0</v>
      </c>
      <c r="BH155" s="216">
        <f>IF(O155="zníž. prenesená",K155,0)</f>
        <v>0</v>
      </c>
      <c r="BI155" s="216">
        <f>IF(O155="nulová",K155,0)</f>
        <v>0</v>
      </c>
      <c r="BJ155" s="14" t="s">
        <v>91</v>
      </c>
      <c r="BK155" s="216">
        <f>ROUND(P155*H155,2)</f>
        <v>0</v>
      </c>
      <c r="BL155" s="14" t="s">
        <v>143</v>
      </c>
      <c r="BM155" s="215" t="s">
        <v>586</v>
      </c>
    </row>
    <row r="156" spans="1:65" s="2" customFormat="1" ht="36">
      <c r="A156" s="31"/>
      <c r="B156" s="32"/>
      <c r="C156" s="33"/>
      <c r="D156" s="227" t="s">
        <v>182</v>
      </c>
      <c r="E156" s="33"/>
      <c r="F156" s="228" t="s">
        <v>587</v>
      </c>
      <c r="G156" s="33"/>
      <c r="H156" s="33"/>
      <c r="I156" s="229"/>
      <c r="J156" s="229"/>
      <c r="K156" s="33"/>
      <c r="L156" s="33"/>
      <c r="M156" s="36"/>
      <c r="N156" s="230"/>
      <c r="O156" s="231"/>
      <c r="P156" s="72"/>
      <c r="Q156" s="72"/>
      <c r="R156" s="72"/>
      <c r="S156" s="72"/>
      <c r="T156" s="72"/>
      <c r="U156" s="72"/>
      <c r="V156" s="72"/>
      <c r="W156" s="72"/>
      <c r="X156" s="73"/>
      <c r="Y156" s="31"/>
      <c r="Z156" s="31"/>
      <c r="AA156" s="31"/>
      <c r="AB156" s="31"/>
      <c r="AC156" s="31"/>
      <c r="AD156" s="31"/>
      <c r="AE156" s="31"/>
      <c r="AT156" s="14" t="s">
        <v>182</v>
      </c>
      <c r="AU156" s="14" t="s">
        <v>91</v>
      </c>
    </row>
    <row r="157" spans="1:65" s="2" customFormat="1" ht="16.5" customHeight="1">
      <c r="A157" s="31"/>
      <c r="B157" s="32"/>
      <c r="C157" s="217" t="s">
        <v>254</v>
      </c>
      <c r="D157" s="217" t="s">
        <v>133</v>
      </c>
      <c r="E157" s="218" t="s">
        <v>588</v>
      </c>
      <c r="F157" s="219" t="s">
        <v>589</v>
      </c>
      <c r="G157" s="220" t="s">
        <v>142</v>
      </c>
      <c r="H157" s="221">
        <v>200</v>
      </c>
      <c r="I157" s="222"/>
      <c r="J157" s="223"/>
      <c r="K157" s="224">
        <f>ROUND(P157*H157,2)</f>
        <v>0</v>
      </c>
      <c r="L157" s="223"/>
      <c r="M157" s="225"/>
      <c r="N157" s="226" t="s">
        <v>1</v>
      </c>
      <c r="O157" s="211" t="s">
        <v>41</v>
      </c>
      <c r="P157" s="212">
        <f>I157+J157</f>
        <v>0</v>
      </c>
      <c r="Q157" s="212">
        <f>ROUND(I157*H157,2)</f>
        <v>0</v>
      </c>
      <c r="R157" s="212">
        <f>ROUND(J157*H157,2)</f>
        <v>0</v>
      </c>
      <c r="S157" s="72"/>
      <c r="T157" s="213">
        <f>S157*H157</f>
        <v>0</v>
      </c>
      <c r="U157" s="213">
        <v>1.3999999999999999E-4</v>
      </c>
      <c r="V157" s="213">
        <f>U157*H157</f>
        <v>2.7999999999999997E-2</v>
      </c>
      <c r="W157" s="213">
        <v>0</v>
      </c>
      <c r="X157" s="214">
        <f>W157*H157</f>
        <v>0</v>
      </c>
      <c r="Y157" s="31"/>
      <c r="Z157" s="31"/>
      <c r="AA157" s="31"/>
      <c r="AB157" s="31"/>
      <c r="AC157" s="31"/>
      <c r="AD157" s="31"/>
      <c r="AE157" s="31"/>
      <c r="AR157" s="215" t="s">
        <v>176</v>
      </c>
      <c r="AT157" s="215" t="s">
        <v>133</v>
      </c>
      <c r="AU157" s="215" t="s">
        <v>91</v>
      </c>
      <c r="AY157" s="14" t="s">
        <v>136</v>
      </c>
      <c r="BE157" s="216">
        <f>IF(O157="základná",K157,0)</f>
        <v>0</v>
      </c>
      <c r="BF157" s="216">
        <f>IF(O157="znížená",K157,0)</f>
        <v>0</v>
      </c>
      <c r="BG157" s="216">
        <f>IF(O157="zákl. prenesená",K157,0)</f>
        <v>0</v>
      </c>
      <c r="BH157" s="216">
        <f>IF(O157="zníž. prenesená",K157,0)</f>
        <v>0</v>
      </c>
      <c r="BI157" s="216">
        <f>IF(O157="nulová",K157,0)</f>
        <v>0</v>
      </c>
      <c r="BJ157" s="14" t="s">
        <v>91</v>
      </c>
      <c r="BK157" s="216">
        <f>ROUND(P157*H157,2)</f>
        <v>0</v>
      </c>
      <c r="BL157" s="14" t="s">
        <v>176</v>
      </c>
      <c r="BM157" s="215" t="s">
        <v>590</v>
      </c>
    </row>
    <row r="158" spans="1:65" s="2" customFormat="1" ht="24.25" customHeight="1">
      <c r="A158" s="31"/>
      <c r="B158" s="32"/>
      <c r="C158" s="202" t="s">
        <v>258</v>
      </c>
      <c r="D158" s="202" t="s">
        <v>139</v>
      </c>
      <c r="E158" s="203" t="s">
        <v>591</v>
      </c>
      <c r="F158" s="204" t="s">
        <v>592</v>
      </c>
      <c r="G158" s="205" t="s">
        <v>142</v>
      </c>
      <c r="H158" s="206">
        <v>40</v>
      </c>
      <c r="I158" s="207"/>
      <c r="J158" s="207"/>
      <c r="K158" s="208">
        <f>ROUND(P158*H158,2)</f>
        <v>0</v>
      </c>
      <c r="L158" s="209"/>
      <c r="M158" s="36"/>
      <c r="N158" s="210" t="s">
        <v>1</v>
      </c>
      <c r="O158" s="211" t="s">
        <v>41</v>
      </c>
      <c r="P158" s="212">
        <f>I158+J158</f>
        <v>0</v>
      </c>
      <c r="Q158" s="212">
        <f>ROUND(I158*H158,2)</f>
        <v>0</v>
      </c>
      <c r="R158" s="212">
        <f>ROUND(J158*H158,2)</f>
        <v>0</v>
      </c>
      <c r="S158" s="72"/>
      <c r="T158" s="213">
        <f>S158*H158</f>
        <v>0</v>
      </c>
      <c r="U158" s="213">
        <v>0</v>
      </c>
      <c r="V158" s="213">
        <f>U158*H158</f>
        <v>0</v>
      </c>
      <c r="W158" s="213">
        <v>0</v>
      </c>
      <c r="X158" s="214">
        <f>W158*H158</f>
        <v>0</v>
      </c>
      <c r="Y158" s="31"/>
      <c r="Z158" s="31"/>
      <c r="AA158" s="31"/>
      <c r="AB158" s="31"/>
      <c r="AC158" s="31"/>
      <c r="AD158" s="31"/>
      <c r="AE158" s="31"/>
      <c r="AR158" s="215" t="s">
        <v>143</v>
      </c>
      <c r="AT158" s="215" t="s">
        <v>139</v>
      </c>
      <c r="AU158" s="215" t="s">
        <v>91</v>
      </c>
      <c r="AY158" s="14" t="s">
        <v>136</v>
      </c>
      <c r="BE158" s="216">
        <f>IF(O158="základná",K158,0)</f>
        <v>0</v>
      </c>
      <c r="BF158" s="216">
        <f>IF(O158="znížená",K158,0)</f>
        <v>0</v>
      </c>
      <c r="BG158" s="216">
        <f>IF(O158="zákl. prenesená",K158,0)</f>
        <v>0</v>
      </c>
      <c r="BH158" s="216">
        <f>IF(O158="zníž. prenesená",K158,0)</f>
        <v>0</v>
      </c>
      <c r="BI158" s="216">
        <f>IF(O158="nulová",K158,0)</f>
        <v>0</v>
      </c>
      <c r="BJ158" s="14" t="s">
        <v>91</v>
      </c>
      <c r="BK158" s="216">
        <f>ROUND(P158*H158,2)</f>
        <v>0</v>
      </c>
      <c r="BL158" s="14" t="s">
        <v>143</v>
      </c>
      <c r="BM158" s="215" t="s">
        <v>593</v>
      </c>
    </row>
    <row r="159" spans="1:65" s="2" customFormat="1" ht="24">
      <c r="A159" s="31"/>
      <c r="B159" s="32"/>
      <c r="C159" s="33"/>
      <c r="D159" s="227" t="s">
        <v>182</v>
      </c>
      <c r="E159" s="33"/>
      <c r="F159" s="228" t="s">
        <v>594</v>
      </c>
      <c r="G159" s="33"/>
      <c r="H159" s="33"/>
      <c r="I159" s="229"/>
      <c r="J159" s="229"/>
      <c r="K159" s="33"/>
      <c r="L159" s="33"/>
      <c r="M159" s="36"/>
      <c r="N159" s="230"/>
      <c r="O159" s="231"/>
      <c r="P159" s="72"/>
      <c r="Q159" s="72"/>
      <c r="R159" s="72"/>
      <c r="S159" s="72"/>
      <c r="T159" s="72"/>
      <c r="U159" s="72"/>
      <c r="V159" s="72"/>
      <c r="W159" s="72"/>
      <c r="X159" s="73"/>
      <c r="Y159" s="31"/>
      <c r="Z159" s="31"/>
      <c r="AA159" s="31"/>
      <c r="AB159" s="31"/>
      <c r="AC159" s="31"/>
      <c r="AD159" s="31"/>
      <c r="AE159" s="31"/>
      <c r="AT159" s="14" t="s">
        <v>182</v>
      </c>
      <c r="AU159" s="14" t="s">
        <v>91</v>
      </c>
    </row>
    <row r="160" spans="1:65" s="2" customFormat="1" ht="16.5" customHeight="1">
      <c r="A160" s="31"/>
      <c r="B160" s="32"/>
      <c r="C160" s="217" t="s">
        <v>262</v>
      </c>
      <c r="D160" s="217" t="s">
        <v>133</v>
      </c>
      <c r="E160" s="218" t="s">
        <v>595</v>
      </c>
      <c r="F160" s="219" t="s">
        <v>596</v>
      </c>
      <c r="G160" s="220" t="s">
        <v>142</v>
      </c>
      <c r="H160" s="221">
        <v>40</v>
      </c>
      <c r="I160" s="222"/>
      <c r="J160" s="223"/>
      <c r="K160" s="224">
        <f t="shared" ref="K160:K185" si="14">ROUND(P160*H160,2)</f>
        <v>0</v>
      </c>
      <c r="L160" s="223"/>
      <c r="M160" s="225"/>
      <c r="N160" s="226" t="s">
        <v>1</v>
      </c>
      <c r="O160" s="211" t="s">
        <v>41</v>
      </c>
      <c r="P160" s="212">
        <f t="shared" ref="P160:P185" si="15">I160+J160</f>
        <v>0</v>
      </c>
      <c r="Q160" s="212">
        <f t="shared" ref="Q160:Q185" si="16">ROUND(I160*H160,2)</f>
        <v>0</v>
      </c>
      <c r="R160" s="212">
        <f t="shared" ref="R160:R185" si="17">ROUND(J160*H160,2)</f>
        <v>0</v>
      </c>
      <c r="S160" s="72"/>
      <c r="T160" s="213">
        <f t="shared" ref="T160:T185" si="18">S160*H160</f>
        <v>0</v>
      </c>
      <c r="U160" s="213">
        <v>2.0000000000000002E-5</v>
      </c>
      <c r="V160" s="213">
        <f t="shared" ref="V160:V185" si="19">U160*H160</f>
        <v>8.0000000000000004E-4</v>
      </c>
      <c r="W160" s="213">
        <v>0</v>
      </c>
      <c r="X160" s="214">
        <f t="shared" ref="X160:X185" si="20">W160*H160</f>
        <v>0</v>
      </c>
      <c r="Y160" s="31"/>
      <c r="Z160" s="31"/>
      <c r="AA160" s="31"/>
      <c r="AB160" s="31"/>
      <c r="AC160" s="31"/>
      <c r="AD160" s="31"/>
      <c r="AE160" s="31"/>
      <c r="AR160" s="215" t="s">
        <v>176</v>
      </c>
      <c r="AT160" s="215" t="s">
        <v>133</v>
      </c>
      <c r="AU160" s="215" t="s">
        <v>91</v>
      </c>
      <c r="AY160" s="14" t="s">
        <v>136</v>
      </c>
      <c r="BE160" s="216">
        <f t="shared" ref="BE160:BE185" si="21">IF(O160="základná",K160,0)</f>
        <v>0</v>
      </c>
      <c r="BF160" s="216">
        <f t="shared" ref="BF160:BF185" si="22">IF(O160="znížená",K160,0)</f>
        <v>0</v>
      </c>
      <c r="BG160" s="216">
        <f t="shared" ref="BG160:BG185" si="23">IF(O160="zákl. prenesená",K160,0)</f>
        <v>0</v>
      </c>
      <c r="BH160" s="216">
        <f t="shared" ref="BH160:BH185" si="24">IF(O160="zníž. prenesená",K160,0)</f>
        <v>0</v>
      </c>
      <c r="BI160" s="216">
        <f t="shared" ref="BI160:BI185" si="25">IF(O160="nulová",K160,0)</f>
        <v>0</v>
      </c>
      <c r="BJ160" s="14" t="s">
        <v>91</v>
      </c>
      <c r="BK160" s="216">
        <f t="shared" ref="BK160:BK185" si="26">ROUND(P160*H160,2)</f>
        <v>0</v>
      </c>
      <c r="BL160" s="14" t="s">
        <v>176</v>
      </c>
      <c r="BM160" s="215" t="s">
        <v>597</v>
      </c>
    </row>
    <row r="161" spans="1:65" s="2" customFormat="1" ht="33" customHeight="1">
      <c r="A161" s="31"/>
      <c r="B161" s="32"/>
      <c r="C161" s="202" t="s">
        <v>266</v>
      </c>
      <c r="D161" s="202" t="s">
        <v>139</v>
      </c>
      <c r="E161" s="203" t="s">
        <v>577</v>
      </c>
      <c r="F161" s="204" t="s">
        <v>578</v>
      </c>
      <c r="G161" s="205" t="s">
        <v>147</v>
      </c>
      <c r="H161" s="206">
        <v>40</v>
      </c>
      <c r="I161" s="207"/>
      <c r="J161" s="207"/>
      <c r="K161" s="208">
        <f t="shared" si="14"/>
        <v>0</v>
      </c>
      <c r="L161" s="209"/>
      <c r="M161" s="36"/>
      <c r="N161" s="210" t="s">
        <v>1</v>
      </c>
      <c r="O161" s="211" t="s">
        <v>41</v>
      </c>
      <c r="P161" s="212">
        <f t="shared" si="15"/>
        <v>0</v>
      </c>
      <c r="Q161" s="212">
        <f t="shared" si="16"/>
        <v>0</v>
      </c>
      <c r="R161" s="212">
        <f t="shared" si="17"/>
        <v>0</v>
      </c>
      <c r="S161" s="72"/>
      <c r="T161" s="213">
        <f t="shared" si="18"/>
        <v>0</v>
      </c>
      <c r="U161" s="213">
        <v>0</v>
      </c>
      <c r="V161" s="213">
        <f t="shared" si="19"/>
        <v>0</v>
      </c>
      <c r="W161" s="213">
        <v>0</v>
      </c>
      <c r="X161" s="214">
        <f t="shared" si="20"/>
        <v>0</v>
      </c>
      <c r="Y161" s="31"/>
      <c r="Z161" s="31"/>
      <c r="AA161" s="31"/>
      <c r="AB161" s="31"/>
      <c r="AC161" s="31"/>
      <c r="AD161" s="31"/>
      <c r="AE161" s="31"/>
      <c r="AR161" s="215" t="s">
        <v>143</v>
      </c>
      <c r="AT161" s="215" t="s">
        <v>139</v>
      </c>
      <c r="AU161" s="215" t="s">
        <v>91</v>
      </c>
      <c r="AY161" s="14" t="s">
        <v>136</v>
      </c>
      <c r="BE161" s="216">
        <f t="shared" si="21"/>
        <v>0</v>
      </c>
      <c r="BF161" s="216">
        <f t="shared" si="22"/>
        <v>0</v>
      </c>
      <c r="BG161" s="216">
        <f t="shared" si="23"/>
        <v>0</v>
      </c>
      <c r="BH161" s="216">
        <f t="shared" si="24"/>
        <v>0</v>
      </c>
      <c r="BI161" s="216">
        <f t="shared" si="25"/>
        <v>0</v>
      </c>
      <c r="BJ161" s="14" t="s">
        <v>91</v>
      </c>
      <c r="BK161" s="216">
        <f t="shared" si="26"/>
        <v>0</v>
      </c>
      <c r="BL161" s="14" t="s">
        <v>143</v>
      </c>
      <c r="BM161" s="215" t="s">
        <v>598</v>
      </c>
    </row>
    <row r="162" spans="1:65" s="2" customFormat="1" ht="16.5" customHeight="1">
      <c r="A162" s="31"/>
      <c r="B162" s="32"/>
      <c r="C162" s="217" t="s">
        <v>270</v>
      </c>
      <c r="D162" s="217" t="s">
        <v>133</v>
      </c>
      <c r="E162" s="218" t="s">
        <v>581</v>
      </c>
      <c r="F162" s="219" t="s">
        <v>582</v>
      </c>
      <c r="G162" s="220" t="s">
        <v>147</v>
      </c>
      <c r="H162" s="221">
        <v>40</v>
      </c>
      <c r="I162" s="222"/>
      <c r="J162" s="223"/>
      <c r="K162" s="224">
        <f t="shared" si="14"/>
        <v>0</v>
      </c>
      <c r="L162" s="223"/>
      <c r="M162" s="225"/>
      <c r="N162" s="226" t="s">
        <v>1</v>
      </c>
      <c r="O162" s="211" t="s">
        <v>41</v>
      </c>
      <c r="P162" s="212">
        <f t="shared" si="15"/>
        <v>0</v>
      </c>
      <c r="Q162" s="212">
        <f t="shared" si="16"/>
        <v>0</v>
      </c>
      <c r="R162" s="212">
        <f t="shared" si="17"/>
        <v>0</v>
      </c>
      <c r="S162" s="72"/>
      <c r="T162" s="213">
        <f t="shared" si="18"/>
        <v>0</v>
      </c>
      <c r="U162" s="213">
        <v>1.0000000000000001E-5</v>
      </c>
      <c r="V162" s="213">
        <f t="shared" si="19"/>
        <v>4.0000000000000002E-4</v>
      </c>
      <c r="W162" s="213">
        <v>0</v>
      </c>
      <c r="X162" s="214">
        <f t="shared" si="20"/>
        <v>0</v>
      </c>
      <c r="Y162" s="31"/>
      <c r="Z162" s="31"/>
      <c r="AA162" s="31"/>
      <c r="AB162" s="31"/>
      <c r="AC162" s="31"/>
      <c r="AD162" s="31"/>
      <c r="AE162" s="31"/>
      <c r="AR162" s="215" t="s">
        <v>176</v>
      </c>
      <c r="AT162" s="215" t="s">
        <v>133</v>
      </c>
      <c r="AU162" s="215" t="s">
        <v>91</v>
      </c>
      <c r="AY162" s="14" t="s">
        <v>136</v>
      </c>
      <c r="BE162" s="216">
        <f t="shared" si="21"/>
        <v>0</v>
      </c>
      <c r="BF162" s="216">
        <f t="shared" si="22"/>
        <v>0</v>
      </c>
      <c r="BG162" s="216">
        <f t="shared" si="23"/>
        <v>0</v>
      </c>
      <c r="BH162" s="216">
        <f t="shared" si="24"/>
        <v>0</v>
      </c>
      <c r="BI162" s="216">
        <f t="shared" si="25"/>
        <v>0</v>
      </c>
      <c r="BJ162" s="14" t="s">
        <v>91</v>
      </c>
      <c r="BK162" s="216">
        <f t="shared" si="26"/>
        <v>0</v>
      </c>
      <c r="BL162" s="14" t="s">
        <v>176</v>
      </c>
      <c r="BM162" s="215" t="s">
        <v>599</v>
      </c>
    </row>
    <row r="163" spans="1:65" s="2" customFormat="1" ht="33" customHeight="1">
      <c r="A163" s="31"/>
      <c r="B163" s="32"/>
      <c r="C163" s="202" t="s">
        <v>274</v>
      </c>
      <c r="D163" s="202" t="s">
        <v>139</v>
      </c>
      <c r="E163" s="203" t="s">
        <v>600</v>
      </c>
      <c r="F163" s="204" t="s">
        <v>601</v>
      </c>
      <c r="G163" s="205" t="s">
        <v>142</v>
      </c>
      <c r="H163" s="206">
        <v>50</v>
      </c>
      <c r="I163" s="207"/>
      <c r="J163" s="207"/>
      <c r="K163" s="208">
        <f t="shared" si="14"/>
        <v>0</v>
      </c>
      <c r="L163" s="209"/>
      <c r="M163" s="36"/>
      <c r="N163" s="210" t="s">
        <v>1</v>
      </c>
      <c r="O163" s="211" t="s">
        <v>41</v>
      </c>
      <c r="P163" s="212">
        <f t="shared" si="15"/>
        <v>0</v>
      </c>
      <c r="Q163" s="212">
        <f t="shared" si="16"/>
        <v>0</v>
      </c>
      <c r="R163" s="212">
        <f t="shared" si="17"/>
        <v>0</v>
      </c>
      <c r="S163" s="72"/>
      <c r="T163" s="213">
        <f t="shared" si="18"/>
        <v>0</v>
      </c>
      <c r="U163" s="213">
        <v>0</v>
      </c>
      <c r="V163" s="213">
        <f t="shared" si="19"/>
        <v>0</v>
      </c>
      <c r="W163" s="213">
        <v>0</v>
      </c>
      <c r="X163" s="214">
        <f t="shared" si="20"/>
        <v>0</v>
      </c>
      <c r="Y163" s="31"/>
      <c r="Z163" s="31"/>
      <c r="AA163" s="31"/>
      <c r="AB163" s="31"/>
      <c r="AC163" s="31"/>
      <c r="AD163" s="31"/>
      <c r="AE163" s="31"/>
      <c r="AR163" s="215" t="s">
        <v>143</v>
      </c>
      <c r="AT163" s="215" t="s">
        <v>139</v>
      </c>
      <c r="AU163" s="215" t="s">
        <v>91</v>
      </c>
      <c r="AY163" s="14" t="s">
        <v>136</v>
      </c>
      <c r="BE163" s="216">
        <f t="shared" si="21"/>
        <v>0</v>
      </c>
      <c r="BF163" s="216">
        <f t="shared" si="22"/>
        <v>0</v>
      </c>
      <c r="BG163" s="216">
        <f t="shared" si="23"/>
        <v>0</v>
      </c>
      <c r="BH163" s="216">
        <f t="shared" si="24"/>
        <v>0</v>
      </c>
      <c r="BI163" s="216">
        <f t="shared" si="25"/>
        <v>0</v>
      </c>
      <c r="BJ163" s="14" t="s">
        <v>91</v>
      </c>
      <c r="BK163" s="216">
        <f t="shared" si="26"/>
        <v>0</v>
      </c>
      <c r="BL163" s="14" t="s">
        <v>143</v>
      </c>
      <c r="BM163" s="215" t="s">
        <v>602</v>
      </c>
    </row>
    <row r="164" spans="1:65" s="2" customFormat="1" ht="16.5" customHeight="1">
      <c r="A164" s="31"/>
      <c r="B164" s="32"/>
      <c r="C164" s="217" t="s">
        <v>278</v>
      </c>
      <c r="D164" s="217" t="s">
        <v>133</v>
      </c>
      <c r="E164" s="218" t="s">
        <v>603</v>
      </c>
      <c r="F164" s="219" t="s">
        <v>604</v>
      </c>
      <c r="G164" s="220" t="s">
        <v>142</v>
      </c>
      <c r="H164" s="221">
        <v>50</v>
      </c>
      <c r="I164" s="222"/>
      <c r="J164" s="223"/>
      <c r="K164" s="224">
        <f t="shared" si="14"/>
        <v>0</v>
      </c>
      <c r="L164" s="223"/>
      <c r="M164" s="225"/>
      <c r="N164" s="226" t="s">
        <v>1</v>
      </c>
      <c r="O164" s="211" t="s">
        <v>41</v>
      </c>
      <c r="P164" s="212">
        <f t="shared" si="15"/>
        <v>0</v>
      </c>
      <c r="Q164" s="212">
        <f t="shared" si="16"/>
        <v>0</v>
      </c>
      <c r="R164" s="212">
        <f t="shared" si="17"/>
        <v>0</v>
      </c>
      <c r="S164" s="72"/>
      <c r="T164" s="213">
        <f t="shared" si="18"/>
        <v>0</v>
      </c>
      <c r="U164" s="213">
        <v>5.0000000000000002E-5</v>
      </c>
      <c r="V164" s="213">
        <f t="shared" si="19"/>
        <v>2.5000000000000001E-3</v>
      </c>
      <c r="W164" s="213">
        <v>0</v>
      </c>
      <c r="X164" s="214">
        <f t="shared" si="20"/>
        <v>0</v>
      </c>
      <c r="Y164" s="31"/>
      <c r="Z164" s="31"/>
      <c r="AA164" s="31"/>
      <c r="AB164" s="31"/>
      <c r="AC164" s="31"/>
      <c r="AD164" s="31"/>
      <c r="AE164" s="31"/>
      <c r="AR164" s="215" t="s">
        <v>176</v>
      </c>
      <c r="AT164" s="215" t="s">
        <v>133</v>
      </c>
      <c r="AU164" s="215" t="s">
        <v>91</v>
      </c>
      <c r="AY164" s="14" t="s">
        <v>136</v>
      </c>
      <c r="BE164" s="216">
        <f t="shared" si="21"/>
        <v>0</v>
      </c>
      <c r="BF164" s="216">
        <f t="shared" si="22"/>
        <v>0</v>
      </c>
      <c r="BG164" s="216">
        <f t="shared" si="23"/>
        <v>0</v>
      </c>
      <c r="BH164" s="216">
        <f t="shared" si="24"/>
        <v>0</v>
      </c>
      <c r="BI164" s="216">
        <f t="shared" si="25"/>
        <v>0</v>
      </c>
      <c r="BJ164" s="14" t="s">
        <v>91</v>
      </c>
      <c r="BK164" s="216">
        <f t="shared" si="26"/>
        <v>0</v>
      </c>
      <c r="BL164" s="14" t="s">
        <v>176</v>
      </c>
      <c r="BM164" s="215" t="s">
        <v>605</v>
      </c>
    </row>
    <row r="165" spans="1:65" s="2" customFormat="1" ht="24.25" customHeight="1">
      <c r="A165" s="31"/>
      <c r="B165" s="32"/>
      <c r="C165" s="202" t="s">
        <v>282</v>
      </c>
      <c r="D165" s="202" t="s">
        <v>139</v>
      </c>
      <c r="E165" s="203" t="s">
        <v>606</v>
      </c>
      <c r="F165" s="204" t="s">
        <v>607</v>
      </c>
      <c r="G165" s="205" t="s">
        <v>147</v>
      </c>
      <c r="H165" s="206">
        <v>10</v>
      </c>
      <c r="I165" s="207"/>
      <c r="J165" s="207"/>
      <c r="K165" s="208">
        <f t="shared" si="14"/>
        <v>0</v>
      </c>
      <c r="L165" s="209"/>
      <c r="M165" s="36"/>
      <c r="N165" s="210" t="s">
        <v>1</v>
      </c>
      <c r="O165" s="211" t="s">
        <v>41</v>
      </c>
      <c r="P165" s="212">
        <f t="shared" si="15"/>
        <v>0</v>
      </c>
      <c r="Q165" s="212">
        <f t="shared" si="16"/>
        <v>0</v>
      </c>
      <c r="R165" s="212">
        <f t="shared" si="17"/>
        <v>0</v>
      </c>
      <c r="S165" s="72"/>
      <c r="T165" s="213">
        <f t="shared" si="18"/>
        <v>0</v>
      </c>
      <c r="U165" s="213">
        <v>0</v>
      </c>
      <c r="V165" s="213">
        <f t="shared" si="19"/>
        <v>0</v>
      </c>
      <c r="W165" s="213">
        <v>0</v>
      </c>
      <c r="X165" s="214">
        <f t="shared" si="20"/>
        <v>0</v>
      </c>
      <c r="Y165" s="31"/>
      <c r="Z165" s="31"/>
      <c r="AA165" s="31"/>
      <c r="AB165" s="31"/>
      <c r="AC165" s="31"/>
      <c r="AD165" s="31"/>
      <c r="AE165" s="31"/>
      <c r="AR165" s="215" t="s">
        <v>143</v>
      </c>
      <c r="AT165" s="215" t="s">
        <v>139</v>
      </c>
      <c r="AU165" s="215" t="s">
        <v>91</v>
      </c>
      <c r="AY165" s="14" t="s">
        <v>136</v>
      </c>
      <c r="BE165" s="216">
        <f t="shared" si="21"/>
        <v>0</v>
      </c>
      <c r="BF165" s="216">
        <f t="shared" si="22"/>
        <v>0</v>
      </c>
      <c r="BG165" s="216">
        <f t="shared" si="23"/>
        <v>0</v>
      </c>
      <c r="BH165" s="216">
        <f t="shared" si="24"/>
        <v>0</v>
      </c>
      <c r="BI165" s="216">
        <f t="shared" si="25"/>
        <v>0</v>
      </c>
      <c r="BJ165" s="14" t="s">
        <v>91</v>
      </c>
      <c r="BK165" s="216">
        <f t="shared" si="26"/>
        <v>0</v>
      </c>
      <c r="BL165" s="14" t="s">
        <v>143</v>
      </c>
      <c r="BM165" s="215" t="s">
        <v>608</v>
      </c>
    </row>
    <row r="166" spans="1:65" s="2" customFormat="1" ht="16.5" customHeight="1">
      <c r="A166" s="31"/>
      <c r="B166" s="32"/>
      <c r="C166" s="217" t="s">
        <v>286</v>
      </c>
      <c r="D166" s="217" t="s">
        <v>133</v>
      </c>
      <c r="E166" s="218" t="s">
        <v>609</v>
      </c>
      <c r="F166" s="219" t="s">
        <v>610</v>
      </c>
      <c r="G166" s="220" t="s">
        <v>147</v>
      </c>
      <c r="H166" s="221">
        <v>10</v>
      </c>
      <c r="I166" s="222"/>
      <c r="J166" s="223"/>
      <c r="K166" s="224">
        <f t="shared" si="14"/>
        <v>0</v>
      </c>
      <c r="L166" s="223"/>
      <c r="M166" s="225"/>
      <c r="N166" s="226" t="s">
        <v>1</v>
      </c>
      <c r="O166" s="211" t="s">
        <v>41</v>
      </c>
      <c r="P166" s="212">
        <f t="shared" si="15"/>
        <v>0</v>
      </c>
      <c r="Q166" s="212">
        <f t="shared" si="16"/>
        <v>0</v>
      </c>
      <c r="R166" s="212">
        <f t="shared" si="17"/>
        <v>0</v>
      </c>
      <c r="S166" s="72"/>
      <c r="T166" s="213">
        <f t="shared" si="18"/>
        <v>0</v>
      </c>
      <c r="U166" s="213">
        <v>1E-4</v>
      </c>
      <c r="V166" s="213">
        <f t="shared" si="19"/>
        <v>1E-3</v>
      </c>
      <c r="W166" s="213">
        <v>0</v>
      </c>
      <c r="X166" s="214">
        <f t="shared" si="20"/>
        <v>0</v>
      </c>
      <c r="Y166" s="31"/>
      <c r="Z166" s="31"/>
      <c r="AA166" s="31"/>
      <c r="AB166" s="31"/>
      <c r="AC166" s="31"/>
      <c r="AD166" s="31"/>
      <c r="AE166" s="31"/>
      <c r="AR166" s="215" t="s">
        <v>176</v>
      </c>
      <c r="AT166" s="215" t="s">
        <v>133</v>
      </c>
      <c r="AU166" s="215" t="s">
        <v>91</v>
      </c>
      <c r="AY166" s="14" t="s">
        <v>136</v>
      </c>
      <c r="BE166" s="216">
        <f t="shared" si="21"/>
        <v>0</v>
      </c>
      <c r="BF166" s="216">
        <f t="shared" si="22"/>
        <v>0</v>
      </c>
      <c r="BG166" s="216">
        <f t="shared" si="23"/>
        <v>0</v>
      </c>
      <c r="BH166" s="216">
        <f t="shared" si="24"/>
        <v>0</v>
      </c>
      <c r="BI166" s="216">
        <f t="shared" si="25"/>
        <v>0</v>
      </c>
      <c r="BJ166" s="14" t="s">
        <v>91</v>
      </c>
      <c r="BK166" s="216">
        <f t="shared" si="26"/>
        <v>0</v>
      </c>
      <c r="BL166" s="14" t="s">
        <v>176</v>
      </c>
      <c r="BM166" s="215" t="s">
        <v>611</v>
      </c>
    </row>
    <row r="167" spans="1:65" s="2" customFormat="1" ht="24.25" customHeight="1">
      <c r="A167" s="31"/>
      <c r="B167" s="32"/>
      <c r="C167" s="217" t="s">
        <v>290</v>
      </c>
      <c r="D167" s="217" t="s">
        <v>133</v>
      </c>
      <c r="E167" s="218" t="s">
        <v>612</v>
      </c>
      <c r="F167" s="219" t="s">
        <v>613</v>
      </c>
      <c r="G167" s="220" t="s">
        <v>147</v>
      </c>
      <c r="H167" s="221">
        <v>5</v>
      </c>
      <c r="I167" s="222"/>
      <c r="J167" s="223"/>
      <c r="K167" s="224">
        <f t="shared" si="14"/>
        <v>0</v>
      </c>
      <c r="L167" s="223"/>
      <c r="M167" s="225"/>
      <c r="N167" s="226" t="s">
        <v>1</v>
      </c>
      <c r="O167" s="211" t="s">
        <v>41</v>
      </c>
      <c r="P167" s="212">
        <f t="shared" si="15"/>
        <v>0</v>
      </c>
      <c r="Q167" s="212">
        <f t="shared" si="16"/>
        <v>0</v>
      </c>
      <c r="R167" s="212">
        <f t="shared" si="17"/>
        <v>0</v>
      </c>
      <c r="S167" s="72"/>
      <c r="T167" s="213">
        <f t="shared" si="18"/>
        <v>0</v>
      </c>
      <c r="U167" s="213">
        <v>3.0000000000000001E-5</v>
      </c>
      <c r="V167" s="213">
        <f t="shared" si="19"/>
        <v>1.5000000000000001E-4</v>
      </c>
      <c r="W167" s="213">
        <v>0</v>
      </c>
      <c r="X167" s="214">
        <f t="shared" si="20"/>
        <v>0</v>
      </c>
      <c r="Y167" s="31"/>
      <c r="Z167" s="31"/>
      <c r="AA167" s="31"/>
      <c r="AB167" s="31"/>
      <c r="AC167" s="31"/>
      <c r="AD167" s="31"/>
      <c r="AE167" s="31"/>
      <c r="AR167" s="215" t="s">
        <v>176</v>
      </c>
      <c r="AT167" s="215" t="s">
        <v>133</v>
      </c>
      <c r="AU167" s="215" t="s">
        <v>91</v>
      </c>
      <c r="AY167" s="14" t="s">
        <v>136</v>
      </c>
      <c r="BE167" s="216">
        <f t="shared" si="21"/>
        <v>0</v>
      </c>
      <c r="BF167" s="216">
        <f t="shared" si="22"/>
        <v>0</v>
      </c>
      <c r="BG167" s="216">
        <f t="shared" si="23"/>
        <v>0</v>
      </c>
      <c r="BH167" s="216">
        <f t="shared" si="24"/>
        <v>0</v>
      </c>
      <c r="BI167" s="216">
        <f t="shared" si="25"/>
        <v>0</v>
      </c>
      <c r="BJ167" s="14" t="s">
        <v>91</v>
      </c>
      <c r="BK167" s="216">
        <f t="shared" si="26"/>
        <v>0</v>
      </c>
      <c r="BL167" s="14" t="s">
        <v>176</v>
      </c>
      <c r="BM167" s="215" t="s">
        <v>614</v>
      </c>
    </row>
    <row r="168" spans="1:65" s="2" customFormat="1" ht="24.25" customHeight="1">
      <c r="A168" s="31"/>
      <c r="B168" s="32"/>
      <c r="C168" s="202" t="s">
        <v>295</v>
      </c>
      <c r="D168" s="202" t="s">
        <v>139</v>
      </c>
      <c r="E168" s="203" t="s">
        <v>421</v>
      </c>
      <c r="F168" s="204" t="s">
        <v>422</v>
      </c>
      <c r="G168" s="205" t="s">
        <v>142</v>
      </c>
      <c r="H168" s="206">
        <v>25</v>
      </c>
      <c r="I168" s="207"/>
      <c r="J168" s="207"/>
      <c r="K168" s="208">
        <f t="shared" si="14"/>
        <v>0</v>
      </c>
      <c r="L168" s="209"/>
      <c r="M168" s="36"/>
      <c r="N168" s="210" t="s">
        <v>1</v>
      </c>
      <c r="O168" s="211" t="s">
        <v>41</v>
      </c>
      <c r="P168" s="212">
        <f t="shared" si="15"/>
        <v>0</v>
      </c>
      <c r="Q168" s="212">
        <f t="shared" si="16"/>
        <v>0</v>
      </c>
      <c r="R168" s="212">
        <f t="shared" si="17"/>
        <v>0</v>
      </c>
      <c r="S168" s="72"/>
      <c r="T168" s="213">
        <f t="shared" si="18"/>
        <v>0</v>
      </c>
      <c r="U168" s="213">
        <v>0</v>
      </c>
      <c r="V168" s="213">
        <f t="shared" si="19"/>
        <v>0</v>
      </c>
      <c r="W168" s="213">
        <v>0</v>
      </c>
      <c r="X168" s="214">
        <f t="shared" si="20"/>
        <v>0</v>
      </c>
      <c r="Y168" s="31"/>
      <c r="Z168" s="31"/>
      <c r="AA168" s="31"/>
      <c r="AB168" s="31"/>
      <c r="AC168" s="31"/>
      <c r="AD168" s="31"/>
      <c r="AE168" s="31"/>
      <c r="AR168" s="215" t="s">
        <v>143</v>
      </c>
      <c r="AT168" s="215" t="s">
        <v>139</v>
      </c>
      <c r="AU168" s="215" t="s">
        <v>91</v>
      </c>
      <c r="AY168" s="14" t="s">
        <v>136</v>
      </c>
      <c r="BE168" s="216">
        <f t="shared" si="21"/>
        <v>0</v>
      </c>
      <c r="BF168" s="216">
        <f t="shared" si="22"/>
        <v>0</v>
      </c>
      <c r="BG168" s="216">
        <f t="shared" si="23"/>
        <v>0</v>
      </c>
      <c r="BH168" s="216">
        <f t="shared" si="24"/>
        <v>0</v>
      </c>
      <c r="BI168" s="216">
        <f t="shared" si="25"/>
        <v>0</v>
      </c>
      <c r="BJ168" s="14" t="s">
        <v>91</v>
      </c>
      <c r="BK168" s="216">
        <f t="shared" si="26"/>
        <v>0</v>
      </c>
      <c r="BL168" s="14" t="s">
        <v>143</v>
      </c>
      <c r="BM168" s="215" t="s">
        <v>615</v>
      </c>
    </row>
    <row r="169" spans="1:65" s="2" customFormat="1" ht="16.5" customHeight="1">
      <c r="A169" s="31"/>
      <c r="B169" s="32"/>
      <c r="C169" s="217" t="s">
        <v>299</v>
      </c>
      <c r="D169" s="217" t="s">
        <v>133</v>
      </c>
      <c r="E169" s="218" t="s">
        <v>424</v>
      </c>
      <c r="F169" s="219" t="s">
        <v>425</v>
      </c>
      <c r="G169" s="220" t="s">
        <v>142</v>
      </c>
      <c r="H169" s="221">
        <v>25</v>
      </c>
      <c r="I169" s="222"/>
      <c r="J169" s="223"/>
      <c r="K169" s="224">
        <f t="shared" si="14"/>
        <v>0</v>
      </c>
      <c r="L169" s="223"/>
      <c r="M169" s="225"/>
      <c r="N169" s="226" t="s">
        <v>1</v>
      </c>
      <c r="O169" s="211" t="s">
        <v>41</v>
      </c>
      <c r="P169" s="212">
        <f t="shared" si="15"/>
        <v>0</v>
      </c>
      <c r="Q169" s="212">
        <f t="shared" si="16"/>
        <v>0</v>
      </c>
      <c r="R169" s="212">
        <f t="shared" si="17"/>
        <v>0</v>
      </c>
      <c r="S169" s="72"/>
      <c r="T169" s="213">
        <f t="shared" si="18"/>
        <v>0</v>
      </c>
      <c r="U169" s="213">
        <v>2.4000000000000001E-4</v>
      </c>
      <c r="V169" s="213">
        <f t="shared" si="19"/>
        <v>6.0000000000000001E-3</v>
      </c>
      <c r="W169" s="213">
        <v>0</v>
      </c>
      <c r="X169" s="214">
        <f t="shared" si="20"/>
        <v>0</v>
      </c>
      <c r="Y169" s="31"/>
      <c r="Z169" s="31"/>
      <c r="AA169" s="31"/>
      <c r="AB169" s="31"/>
      <c r="AC169" s="31"/>
      <c r="AD169" s="31"/>
      <c r="AE169" s="31"/>
      <c r="AR169" s="215" t="s">
        <v>176</v>
      </c>
      <c r="AT169" s="215" t="s">
        <v>133</v>
      </c>
      <c r="AU169" s="215" t="s">
        <v>91</v>
      </c>
      <c r="AY169" s="14" t="s">
        <v>136</v>
      </c>
      <c r="BE169" s="216">
        <f t="shared" si="21"/>
        <v>0</v>
      </c>
      <c r="BF169" s="216">
        <f t="shared" si="22"/>
        <v>0</v>
      </c>
      <c r="BG169" s="216">
        <f t="shared" si="23"/>
        <v>0</v>
      </c>
      <c r="BH169" s="216">
        <f t="shared" si="24"/>
        <v>0</v>
      </c>
      <c r="BI169" s="216">
        <f t="shared" si="25"/>
        <v>0</v>
      </c>
      <c r="BJ169" s="14" t="s">
        <v>91</v>
      </c>
      <c r="BK169" s="216">
        <f t="shared" si="26"/>
        <v>0</v>
      </c>
      <c r="BL169" s="14" t="s">
        <v>176</v>
      </c>
      <c r="BM169" s="215" t="s">
        <v>616</v>
      </c>
    </row>
    <row r="170" spans="1:65" s="2" customFormat="1" ht="24.25" customHeight="1">
      <c r="A170" s="31"/>
      <c r="B170" s="32"/>
      <c r="C170" s="202" t="s">
        <v>303</v>
      </c>
      <c r="D170" s="202" t="s">
        <v>139</v>
      </c>
      <c r="E170" s="203" t="s">
        <v>427</v>
      </c>
      <c r="F170" s="204" t="s">
        <v>428</v>
      </c>
      <c r="G170" s="205" t="s">
        <v>147</v>
      </c>
      <c r="H170" s="206">
        <v>1</v>
      </c>
      <c r="I170" s="207"/>
      <c r="J170" s="207"/>
      <c r="K170" s="208">
        <f t="shared" si="14"/>
        <v>0</v>
      </c>
      <c r="L170" s="209"/>
      <c r="M170" s="36"/>
      <c r="N170" s="210" t="s">
        <v>1</v>
      </c>
      <c r="O170" s="211" t="s">
        <v>41</v>
      </c>
      <c r="P170" s="212">
        <f t="shared" si="15"/>
        <v>0</v>
      </c>
      <c r="Q170" s="212">
        <f t="shared" si="16"/>
        <v>0</v>
      </c>
      <c r="R170" s="212">
        <f t="shared" si="17"/>
        <v>0</v>
      </c>
      <c r="S170" s="72"/>
      <c r="T170" s="213">
        <f t="shared" si="18"/>
        <v>0</v>
      </c>
      <c r="U170" s="213">
        <v>0</v>
      </c>
      <c r="V170" s="213">
        <f t="shared" si="19"/>
        <v>0</v>
      </c>
      <c r="W170" s="213">
        <v>0</v>
      </c>
      <c r="X170" s="214">
        <f t="shared" si="20"/>
        <v>0</v>
      </c>
      <c r="Y170" s="31"/>
      <c r="Z170" s="31"/>
      <c r="AA170" s="31"/>
      <c r="AB170" s="31"/>
      <c r="AC170" s="31"/>
      <c r="AD170" s="31"/>
      <c r="AE170" s="31"/>
      <c r="AR170" s="215" t="s">
        <v>143</v>
      </c>
      <c r="AT170" s="215" t="s">
        <v>139</v>
      </c>
      <c r="AU170" s="215" t="s">
        <v>91</v>
      </c>
      <c r="AY170" s="14" t="s">
        <v>136</v>
      </c>
      <c r="BE170" s="216">
        <f t="shared" si="21"/>
        <v>0</v>
      </c>
      <c r="BF170" s="216">
        <f t="shared" si="22"/>
        <v>0</v>
      </c>
      <c r="BG170" s="216">
        <f t="shared" si="23"/>
        <v>0</v>
      </c>
      <c r="BH170" s="216">
        <f t="shared" si="24"/>
        <v>0</v>
      </c>
      <c r="BI170" s="216">
        <f t="shared" si="25"/>
        <v>0</v>
      </c>
      <c r="BJ170" s="14" t="s">
        <v>91</v>
      </c>
      <c r="BK170" s="216">
        <f t="shared" si="26"/>
        <v>0</v>
      </c>
      <c r="BL170" s="14" t="s">
        <v>143</v>
      </c>
      <c r="BM170" s="215" t="s">
        <v>617</v>
      </c>
    </row>
    <row r="171" spans="1:65" s="2" customFormat="1" ht="24.25" customHeight="1">
      <c r="A171" s="31"/>
      <c r="B171" s="32"/>
      <c r="C171" s="217" t="s">
        <v>307</v>
      </c>
      <c r="D171" s="217" t="s">
        <v>133</v>
      </c>
      <c r="E171" s="218" t="s">
        <v>430</v>
      </c>
      <c r="F171" s="219" t="s">
        <v>431</v>
      </c>
      <c r="G171" s="220" t="s">
        <v>147</v>
      </c>
      <c r="H171" s="221">
        <v>1</v>
      </c>
      <c r="I171" s="222"/>
      <c r="J171" s="223"/>
      <c r="K171" s="224">
        <f t="shared" si="14"/>
        <v>0</v>
      </c>
      <c r="L171" s="223"/>
      <c r="M171" s="225"/>
      <c r="N171" s="226" t="s">
        <v>1</v>
      </c>
      <c r="O171" s="211" t="s">
        <v>41</v>
      </c>
      <c r="P171" s="212">
        <f t="shared" si="15"/>
        <v>0</v>
      </c>
      <c r="Q171" s="212">
        <f t="shared" si="16"/>
        <v>0</v>
      </c>
      <c r="R171" s="212">
        <f t="shared" si="17"/>
        <v>0</v>
      </c>
      <c r="S171" s="72"/>
      <c r="T171" s="213">
        <f t="shared" si="18"/>
        <v>0</v>
      </c>
      <c r="U171" s="213">
        <v>2.7999999999999998E-4</v>
      </c>
      <c r="V171" s="213">
        <f t="shared" si="19"/>
        <v>2.7999999999999998E-4</v>
      </c>
      <c r="W171" s="213">
        <v>0</v>
      </c>
      <c r="X171" s="214">
        <f t="shared" si="20"/>
        <v>0</v>
      </c>
      <c r="Y171" s="31"/>
      <c r="Z171" s="31"/>
      <c r="AA171" s="31"/>
      <c r="AB171" s="31"/>
      <c r="AC171" s="31"/>
      <c r="AD171" s="31"/>
      <c r="AE171" s="31"/>
      <c r="AR171" s="215" t="s">
        <v>176</v>
      </c>
      <c r="AT171" s="215" t="s">
        <v>133</v>
      </c>
      <c r="AU171" s="215" t="s">
        <v>91</v>
      </c>
      <c r="AY171" s="14" t="s">
        <v>136</v>
      </c>
      <c r="BE171" s="216">
        <f t="shared" si="21"/>
        <v>0</v>
      </c>
      <c r="BF171" s="216">
        <f t="shared" si="22"/>
        <v>0</v>
      </c>
      <c r="BG171" s="216">
        <f t="shared" si="23"/>
        <v>0</v>
      </c>
      <c r="BH171" s="216">
        <f t="shared" si="24"/>
        <v>0</v>
      </c>
      <c r="BI171" s="216">
        <f t="shared" si="25"/>
        <v>0</v>
      </c>
      <c r="BJ171" s="14" t="s">
        <v>91</v>
      </c>
      <c r="BK171" s="216">
        <f t="shared" si="26"/>
        <v>0</v>
      </c>
      <c r="BL171" s="14" t="s">
        <v>176</v>
      </c>
      <c r="BM171" s="215" t="s">
        <v>618</v>
      </c>
    </row>
    <row r="172" spans="1:65" s="2" customFormat="1" ht="16.5" customHeight="1">
      <c r="A172" s="31"/>
      <c r="B172" s="32"/>
      <c r="C172" s="217" t="s">
        <v>313</v>
      </c>
      <c r="D172" s="217" t="s">
        <v>133</v>
      </c>
      <c r="E172" s="218" t="s">
        <v>433</v>
      </c>
      <c r="F172" s="219" t="s">
        <v>434</v>
      </c>
      <c r="G172" s="220" t="s">
        <v>147</v>
      </c>
      <c r="H172" s="221">
        <v>1</v>
      </c>
      <c r="I172" s="222"/>
      <c r="J172" s="223"/>
      <c r="K172" s="224">
        <f t="shared" si="14"/>
        <v>0</v>
      </c>
      <c r="L172" s="223"/>
      <c r="M172" s="225"/>
      <c r="N172" s="226" t="s">
        <v>1</v>
      </c>
      <c r="O172" s="211" t="s">
        <v>41</v>
      </c>
      <c r="P172" s="212">
        <f t="shared" si="15"/>
        <v>0</v>
      </c>
      <c r="Q172" s="212">
        <f t="shared" si="16"/>
        <v>0</v>
      </c>
      <c r="R172" s="212">
        <f t="shared" si="17"/>
        <v>0</v>
      </c>
      <c r="S172" s="72"/>
      <c r="T172" s="213">
        <f t="shared" si="18"/>
        <v>0</v>
      </c>
      <c r="U172" s="213">
        <v>2.4000000000000001E-4</v>
      </c>
      <c r="V172" s="213">
        <f t="shared" si="19"/>
        <v>2.4000000000000001E-4</v>
      </c>
      <c r="W172" s="213">
        <v>0</v>
      </c>
      <c r="X172" s="214">
        <f t="shared" si="20"/>
        <v>0</v>
      </c>
      <c r="Y172" s="31"/>
      <c r="Z172" s="31"/>
      <c r="AA172" s="31"/>
      <c r="AB172" s="31"/>
      <c r="AC172" s="31"/>
      <c r="AD172" s="31"/>
      <c r="AE172" s="31"/>
      <c r="AR172" s="215" t="s">
        <v>176</v>
      </c>
      <c r="AT172" s="215" t="s">
        <v>133</v>
      </c>
      <c r="AU172" s="215" t="s">
        <v>91</v>
      </c>
      <c r="AY172" s="14" t="s">
        <v>136</v>
      </c>
      <c r="BE172" s="216">
        <f t="shared" si="21"/>
        <v>0</v>
      </c>
      <c r="BF172" s="216">
        <f t="shared" si="22"/>
        <v>0</v>
      </c>
      <c r="BG172" s="216">
        <f t="shared" si="23"/>
        <v>0</v>
      </c>
      <c r="BH172" s="216">
        <f t="shared" si="24"/>
        <v>0</v>
      </c>
      <c r="BI172" s="216">
        <f t="shared" si="25"/>
        <v>0</v>
      </c>
      <c r="BJ172" s="14" t="s">
        <v>91</v>
      </c>
      <c r="BK172" s="216">
        <f t="shared" si="26"/>
        <v>0</v>
      </c>
      <c r="BL172" s="14" t="s">
        <v>176</v>
      </c>
      <c r="BM172" s="215" t="s">
        <v>619</v>
      </c>
    </row>
    <row r="173" spans="1:65" s="2" customFormat="1" ht="24.25" customHeight="1">
      <c r="A173" s="31"/>
      <c r="B173" s="32"/>
      <c r="C173" s="202" t="s">
        <v>320</v>
      </c>
      <c r="D173" s="202" t="s">
        <v>139</v>
      </c>
      <c r="E173" s="203" t="s">
        <v>620</v>
      </c>
      <c r="F173" s="204" t="s">
        <v>621</v>
      </c>
      <c r="G173" s="205" t="s">
        <v>622</v>
      </c>
      <c r="H173" s="206">
        <v>1</v>
      </c>
      <c r="I173" s="207"/>
      <c r="J173" s="207"/>
      <c r="K173" s="208">
        <f t="shared" si="14"/>
        <v>0</v>
      </c>
      <c r="L173" s="209"/>
      <c r="M173" s="36"/>
      <c r="N173" s="210" t="s">
        <v>1</v>
      </c>
      <c r="O173" s="211" t="s">
        <v>41</v>
      </c>
      <c r="P173" s="212">
        <f t="shared" si="15"/>
        <v>0</v>
      </c>
      <c r="Q173" s="212">
        <f t="shared" si="16"/>
        <v>0</v>
      </c>
      <c r="R173" s="212">
        <f t="shared" si="17"/>
        <v>0</v>
      </c>
      <c r="S173" s="72"/>
      <c r="T173" s="213">
        <f t="shared" si="18"/>
        <v>0</v>
      </c>
      <c r="U173" s="213">
        <v>0</v>
      </c>
      <c r="V173" s="213">
        <f t="shared" si="19"/>
        <v>0</v>
      </c>
      <c r="W173" s="213">
        <v>0</v>
      </c>
      <c r="X173" s="214">
        <f t="shared" si="20"/>
        <v>0</v>
      </c>
      <c r="Y173" s="31"/>
      <c r="Z173" s="31"/>
      <c r="AA173" s="31"/>
      <c r="AB173" s="31"/>
      <c r="AC173" s="31"/>
      <c r="AD173" s="31"/>
      <c r="AE173" s="31"/>
      <c r="AR173" s="215" t="s">
        <v>143</v>
      </c>
      <c r="AT173" s="215" t="s">
        <v>139</v>
      </c>
      <c r="AU173" s="215" t="s">
        <v>91</v>
      </c>
      <c r="AY173" s="14" t="s">
        <v>136</v>
      </c>
      <c r="BE173" s="216">
        <f t="shared" si="21"/>
        <v>0</v>
      </c>
      <c r="BF173" s="216">
        <f t="shared" si="22"/>
        <v>0</v>
      </c>
      <c r="BG173" s="216">
        <f t="shared" si="23"/>
        <v>0</v>
      </c>
      <c r="BH173" s="216">
        <f t="shared" si="24"/>
        <v>0</v>
      </c>
      <c r="BI173" s="216">
        <f t="shared" si="25"/>
        <v>0</v>
      </c>
      <c r="BJ173" s="14" t="s">
        <v>91</v>
      </c>
      <c r="BK173" s="216">
        <f t="shared" si="26"/>
        <v>0</v>
      </c>
      <c r="BL173" s="14" t="s">
        <v>143</v>
      </c>
      <c r="BM173" s="215" t="s">
        <v>623</v>
      </c>
    </row>
    <row r="174" spans="1:65" s="2" customFormat="1" ht="33" customHeight="1">
      <c r="A174" s="31"/>
      <c r="B174" s="32"/>
      <c r="C174" s="202" t="s">
        <v>624</v>
      </c>
      <c r="D174" s="202" t="s">
        <v>139</v>
      </c>
      <c r="E174" s="203" t="s">
        <v>625</v>
      </c>
      <c r="F174" s="204" t="s">
        <v>626</v>
      </c>
      <c r="G174" s="205" t="s">
        <v>147</v>
      </c>
      <c r="H174" s="206">
        <v>1</v>
      </c>
      <c r="I174" s="207"/>
      <c r="J174" s="207"/>
      <c r="K174" s="208">
        <f t="shared" si="14"/>
        <v>0</v>
      </c>
      <c r="L174" s="209"/>
      <c r="M174" s="36"/>
      <c r="N174" s="210" t="s">
        <v>1</v>
      </c>
      <c r="O174" s="211" t="s">
        <v>41</v>
      </c>
      <c r="P174" s="212">
        <f t="shared" si="15"/>
        <v>0</v>
      </c>
      <c r="Q174" s="212">
        <f t="shared" si="16"/>
        <v>0</v>
      </c>
      <c r="R174" s="212">
        <f t="shared" si="17"/>
        <v>0</v>
      </c>
      <c r="S174" s="72"/>
      <c r="T174" s="213">
        <f t="shared" si="18"/>
        <v>0</v>
      </c>
      <c r="U174" s="213">
        <v>0</v>
      </c>
      <c r="V174" s="213">
        <f t="shared" si="19"/>
        <v>0</v>
      </c>
      <c r="W174" s="213">
        <v>0</v>
      </c>
      <c r="X174" s="214">
        <f t="shared" si="20"/>
        <v>0</v>
      </c>
      <c r="Y174" s="31"/>
      <c r="Z174" s="31"/>
      <c r="AA174" s="31"/>
      <c r="AB174" s="31"/>
      <c r="AC174" s="31"/>
      <c r="AD174" s="31"/>
      <c r="AE174" s="31"/>
      <c r="AR174" s="215" t="s">
        <v>143</v>
      </c>
      <c r="AT174" s="215" t="s">
        <v>139</v>
      </c>
      <c r="AU174" s="215" t="s">
        <v>91</v>
      </c>
      <c r="AY174" s="14" t="s">
        <v>136</v>
      </c>
      <c r="BE174" s="216">
        <f t="shared" si="21"/>
        <v>0</v>
      </c>
      <c r="BF174" s="216">
        <f t="shared" si="22"/>
        <v>0</v>
      </c>
      <c r="BG174" s="216">
        <f t="shared" si="23"/>
        <v>0</v>
      </c>
      <c r="BH174" s="216">
        <f t="shared" si="24"/>
        <v>0</v>
      </c>
      <c r="BI174" s="216">
        <f t="shared" si="25"/>
        <v>0</v>
      </c>
      <c r="BJ174" s="14" t="s">
        <v>91</v>
      </c>
      <c r="BK174" s="216">
        <f t="shared" si="26"/>
        <v>0</v>
      </c>
      <c r="BL174" s="14" t="s">
        <v>143</v>
      </c>
      <c r="BM174" s="215" t="s">
        <v>627</v>
      </c>
    </row>
    <row r="175" spans="1:65" s="2" customFormat="1" ht="24.25" customHeight="1">
      <c r="A175" s="31"/>
      <c r="B175" s="32"/>
      <c r="C175" s="202" t="s">
        <v>628</v>
      </c>
      <c r="D175" s="202" t="s">
        <v>139</v>
      </c>
      <c r="E175" s="203" t="s">
        <v>629</v>
      </c>
      <c r="F175" s="204" t="s">
        <v>630</v>
      </c>
      <c r="G175" s="205" t="s">
        <v>147</v>
      </c>
      <c r="H175" s="206">
        <v>1</v>
      </c>
      <c r="I175" s="207"/>
      <c r="J175" s="207"/>
      <c r="K175" s="208">
        <f t="shared" si="14"/>
        <v>0</v>
      </c>
      <c r="L175" s="209"/>
      <c r="M175" s="36"/>
      <c r="N175" s="210" t="s">
        <v>1</v>
      </c>
      <c r="O175" s="211" t="s">
        <v>41</v>
      </c>
      <c r="P175" s="212">
        <f t="shared" si="15"/>
        <v>0</v>
      </c>
      <c r="Q175" s="212">
        <f t="shared" si="16"/>
        <v>0</v>
      </c>
      <c r="R175" s="212">
        <f t="shared" si="17"/>
        <v>0</v>
      </c>
      <c r="S175" s="72"/>
      <c r="T175" s="213">
        <f t="shared" si="18"/>
        <v>0</v>
      </c>
      <c r="U175" s="213">
        <v>0</v>
      </c>
      <c r="V175" s="213">
        <f t="shared" si="19"/>
        <v>0</v>
      </c>
      <c r="W175" s="213">
        <v>0</v>
      </c>
      <c r="X175" s="214">
        <f t="shared" si="20"/>
        <v>0</v>
      </c>
      <c r="Y175" s="31"/>
      <c r="Z175" s="31"/>
      <c r="AA175" s="31"/>
      <c r="AB175" s="31"/>
      <c r="AC175" s="31"/>
      <c r="AD175" s="31"/>
      <c r="AE175" s="31"/>
      <c r="AR175" s="215" t="s">
        <v>143</v>
      </c>
      <c r="AT175" s="215" t="s">
        <v>139</v>
      </c>
      <c r="AU175" s="215" t="s">
        <v>91</v>
      </c>
      <c r="AY175" s="14" t="s">
        <v>136</v>
      </c>
      <c r="BE175" s="216">
        <f t="shared" si="21"/>
        <v>0</v>
      </c>
      <c r="BF175" s="216">
        <f t="shared" si="22"/>
        <v>0</v>
      </c>
      <c r="BG175" s="216">
        <f t="shared" si="23"/>
        <v>0</v>
      </c>
      <c r="BH175" s="216">
        <f t="shared" si="24"/>
        <v>0</v>
      </c>
      <c r="BI175" s="216">
        <f t="shared" si="25"/>
        <v>0</v>
      </c>
      <c r="BJ175" s="14" t="s">
        <v>91</v>
      </c>
      <c r="BK175" s="216">
        <f t="shared" si="26"/>
        <v>0</v>
      </c>
      <c r="BL175" s="14" t="s">
        <v>143</v>
      </c>
      <c r="BM175" s="215" t="s">
        <v>631</v>
      </c>
    </row>
    <row r="176" spans="1:65" s="2" customFormat="1" ht="24.25" customHeight="1">
      <c r="A176" s="31"/>
      <c r="B176" s="32"/>
      <c r="C176" s="217" t="s">
        <v>632</v>
      </c>
      <c r="D176" s="217" t="s">
        <v>133</v>
      </c>
      <c r="E176" s="218" t="s">
        <v>458</v>
      </c>
      <c r="F176" s="219" t="s">
        <v>459</v>
      </c>
      <c r="G176" s="220" t="s">
        <v>147</v>
      </c>
      <c r="H176" s="221">
        <v>1</v>
      </c>
      <c r="I176" s="222"/>
      <c r="J176" s="223"/>
      <c r="K176" s="224">
        <f t="shared" si="14"/>
        <v>0</v>
      </c>
      <c r="L176" s="223"/>
      <c r="M176" s="225"/>
      <c r="N176" s="226" t="s">
        <v>1</v>
      </c>
      <c r="O176" s="211" t="s">
        <v>41</v>
      </c>
      <c r="P176" s="212">
        <f t="shared" si="15"/>
        <v>0</v>
      </c>
      <c r="Q176" s="212">
        <f t="shared" si="16"/>
        <v>0</v>
      </c>
      <c r="R176" s="212">
        <f t="shared" si="17"/>
        <v>0</v>
      </c>
      <c r="S176" s="72"/>
      <c r="T176" s="213">
        <f t="shared" si="18"/>
        <v>0</v>
      </c>
      <c r="U176" s="213">
        <v>4.6000000000000001E-4</v>
      </c>
      <c r="V176" s="213">
        <f t="shared" si="19"/>
        <v>4.6000000000000001E-4</v>
      </c>
      <c r="W176" s="213">
        <v>0</v>
      </c>
      <c r="X176" s="214">
        <f t="shared" si="20"/>
        <v>0</v>
      </c>
      <c r="Y176" s="31"/>
      <c r="Z176" s="31"/>
      <c r="AA176" s="31"/>
      <c r="AB176" s="31"/>
      <c r="AC176" s="31"/>
      <c r="AD176" s="31"/>
      <c r="AE176" s="31"/>
      <c r="AR176" s="215" t="s">
        <v>176</v>
      </c>
      <c r="AT176" s="215" t="s">
        <v>133</v>
      </c>
      <c r="AU176" s="215" t="s">
        <v>91</v>
      </c>
      <c r="AY176" s="14" t="s">
        <v>136</v>
      </c>
      <c r="BE176" s="216">
        <f t="shared" si="21"/>
        <v>0</v>
      </c>
      <c r="BF176" s="216">
        <f t="shared" si="22"/>
        <v>0</v>
      </c>
      <c r="BG176" s="216">
        <f t="shared" si="23"/>
        <v>0</v>
      </c>
      <c r="BH176" s="216">
        <f t="shared" si="24"/>
        <v>0</v>
      </c>
      <c r="BI176" s="216">
        <f t="shared" si="25"/>
        <v>0</v>
      </c>
      <c r="BJ176" s="14" t="s">
        <v>91</v>
      </c>
      <c r="BK176" s="216">
        <f t="shared" si="26"/>
        <v>0</v>
      </c>
      <c r="BL176" s="14" t="s">
        <v>176</v>
      </c>
      <c r="BM176" s="215" t="s">
        <v>633</v>
      </c>
    </row>
    <row r="177" spans="1:65" s="2" customFormat="1" ht="21.75" customHeight="1">
      <c r="A177" s="31"/>
      <c r="B177" s="32"/>
      <c r="C177" s="202" t="s">
        <v>634</v>
      </c>
      <c r="D177" s="202" t="s">
        <v>139</v>
      </c>
      <c r="E177" s="203" t="s">
        <v>635</v>
      </c>
      <c r="F177" s="204" t="s">
        <v>636</v>
      </c>
      <c r="G177" s="205" t="s">
        <v>142</v>
      </c>
      <c r="H177" s="206">
        <v>20</v>
      </c>
      <c r="I177" s="207"/>
      <c r="J177" s="207"/>
      <c r="K177" s="208">
        <f t="shared" si="14"/>
        <v>0</v>
      </c>
      <c r="L177" s="209"/>
      <c r="M177" s="36"/>
      <c r="N177" s="210" t="s">
        <v>1</v>
      </c>
      <c r="O177" s="211" t="s">
        <v>41</v>
      </c>
      <c r="P177" s="212">
        <f t="shared" si="15"/>
        <v>0</v>
      </c>
      <c r="Q177" s="212">
        <f t="shared" si="16"/>
        <v>0</v>
      </c>
      <c r="R177" s="212">
        <f t="shared" si="17"/>
        <v>0</v>
      </c>
      <c r="S177" s="72"/>
      <c r="T177" s="213">
        <f t="shared" si="18"/>
        <v>0</v>
      </c>
      <c r="U177" s="213">
        <v>0</v>
      </c>
      <c r="V177" s="213">
        <f t="shared" si="19"/>
        <v>0</v>
      </c>
      <c r="W177" s="213">
        <v>0</v>
      </c>
      <c r="X177" s="214">
        <f t="shared" si="20"/>
        <v>0</v>
      </c>
      <c r="Y177" s="31"/>
      <c r="Z177" s="31"/>
      <c r="AA177" s="31"/>
      <c r="AB177" s="31"/>
      <c r="AC177" s="31"/>
      <c r="AD177" s="31"/>
      <c r="AE177" s="31"/>
      <c r="AR177" s="215" t="s">
        <v>143</v>
      </c>
      <c r="AT177" s="215" t="s">
        <v>139</v>
      </c>
      <c r="AU177" s="215" t="s">
        <v>91</v>
      </c>
      <c r="AY177" s="14" t="s">
        <v>136</v>
      </c>
      <c r="BE177" s="216">
        <f t="shared" si="21"/>
        <v>0</v>
      </c>
      <c r="BF177" s="216">
        <f t="shared" si="22"/>
        <v>0</v>
      </c>
      <c r="BG177" s="216">
        <f t="shared" si="23"/>
        <v>0</v>
      </c>
      <c r="BH177" s="216">
        <f t="shared" si="24"/>
        <v>0</v>
      </c>
      <c r="BI177" s="216">
        <f t="shared" si="25"/>
        <v>0</v>
      </c>
      <c r="BJ177" s="14" t="s">
        <v>91</v>
      </c>
      <c r="BK177" s="216">
        <f t="shared" si="26"/>
        <v>0</v>
      </c>
      <c r="BL177" s="14" t="s">
        <v>143</v>
      </c>
      <c r="BM177" s="215" t="s">
        <v>637</v>
      </c>
    </row>
    <row r="178" spans="1:65" s="2" customFormat="1" ht="16.5" customHeight="1">
      <c r="A178" s="31"/>
      <c r="B178" s="32"/>
      <c r="C178" s="217" t="s">
        <v>638</v>
      </c>
      <c r="D178" s="217" t="s">
        <v>133</v>
      </c>
      <c r="E178" s="218" t="s">
        <v>400</v>
      </c>
      <c r="F178" s="219" t="s">
        <v>401</v>
      </c>
      <c r="G178" s="220" t="s">
        <v>142</v>
      </c>
      <c r="H178" s="221">
        <v>20</v>
      </c>
      <c r="I178" s="222"/>
      <c r="J178" s="223"/>
      <c r="K178" s="224">
        <f t="shared" si="14"/>
        <v>0</v>
      </c>
      <c r="L178" s="223"/>
      <c r="M178" s="225"/>
      <c r="N178" s="226" t="s">
        <v>1</v>
      </c>
      <c r="O178" s="211" t="s">
        <v>41</v>
      </c>
      <c r="P178" s="212">
        <f t="shared" si="15"/>
        <v>0</v>
      </c>
      <c r="Q178" s="212">
        <f t="shared" si="16"/>
        <v>0</v>
      </c>
      <c r="R178" s="212">
        <f t="shared" si="17"/>
        <v>0</v>
      </c>
      <c r="S178" s="72"/>
      <c r="T178" s="213">
        <f t="shared" si="18"/>
        <v>0</v>
      </c>
      <c r="U178" s="213">
        <v>4.8000000000000001E-4</v>
      </c>
      <c r="V178" s="213">
        <f t="shared" si="19"/>
        <v>9.6000000000000009E-3</v>
      </c>
      <c r="W178" s="213">
        <v>0</v>
      </c>
      <c r="X178" s="214">
        <f t="shared" si="20"/>
        <v>0</v>
      </c>
      <c r="Y178" s="31"/>
      <c r="Z178" s="31"/>
      <c r="AA178" s="31"/>
      <c r="AB178" s="31"/>
      <c r="AC178" s="31"/>
      <c r="AD178" s="31"/>
      <c r="AE178" s="31"/>
      <c r="AR178" s="215" t="s">
        <v>176</v>
      </c>
      <c r="AT178" s="215" t="s">
        <v>133</v>
      </c>
      <c r="AU178" s="215" t="s">
        <v>91</v>
      </c>
      <c r="AY178" s="14" t="s">
        <v>136</v>
      </c>
      <c r="BE178" s="216">
        <f t="shared" si="21"/>
        <v>0</v>
      </c>
      <c r="BF178" s="216">
        <f t="shared" si="22"/>
        <v>0</v>
      </c>
      <c r="BG178" s="216">
        <f t="shared" si="23"/>
        <v>0</v>
      </c>
      <c r="BH178" s="216">
        <f t="shared" si="24"/>
        <v>0</v>
      </c>
      <c r="BI178" s="216">
        <f t="shared" si="25"/>
        <v>0</v>
      </c>
      <c r="BJ178" s="14" t="s">
        <v>91</v>
      </c>
      <c r="BK178" s="216">
        <f t="shared" si="26"/>
        <v>0</v>
      </c>
      <c r="BL178" s="14" t="s">
        <v>176</v>
      </c>
      <c r="BM178" s="215" t="s">
        <v>639</v>
      </c>
    </row>
    <row r="179" spans="1:65" s="2" customFormat="1" ht="24.25" customHeight="1">
      <c r="A179" s="31"/>
      <c r="B179" s="32"/>
      <c r="C179" s="202" t="s">
        <v>640</v>
      </c>
      <c r="D179" s="202" t="s">
        <v>139</v>
      </c>
      <c r="E179" s="203" t="s">
        <v>641</v>
      </c>
      <c r="F179" s="204" t="s">
        <v>642</v>
      </c>
      <c r="G179" s="205" t="s">
        <v>142</v>
      </c>
      <c r="H179" s="206">
        <v>16</v>
      </c>
      <c r="I179" s="207"/>
      <c r="J179" s="207"/>
      <c r="K179" s="208">
        <f t="shared" si="14"/>
        <v>0</v>
      </c>
      <c r="L179" s="209"/>
      <c r="M179" s="36"/>
      <c r="N179" s="210" t="s">
        <v>1</v>
      </c>
      <c r="O179" s="211" t="s">
        <v>41</v>
      </c>
      <c r="P179" s="212">
        <f t="shared" si="15"/>
        <v>0</v>
      </c>
      <c r="Q179" s="212">
        <f t="shared" si="16"/>
        <v>0</v>
      </c>
      <c r="R179" s="212">
        <f t="shared" si="17"/>
        <v>0</v>
      </c>
      <c r="S179" s="72"/>
      <c r="T179" s="213">
        <f t="shared" si="18"/>
        <v>0</v>
      </c>
      <c r="U179" s="213">
        <v>0</v>
      </c>
      <c r="V179" s="213">
        <f t="shared" si="19"/>
        <v>0</v>
      </c>
      <c r="W179" s="213">
        <v>0</v>
      </c>
      <c r="X179" s="214">
        <f t="shared" si="20"/>
        <v>0</v>
      </c>
      <c r="Y179" s="31"/>
      <c r="Z179" s="31"/>
      <c r="AA179" s="31"/>
      <c r="AB179" s="31"/>
      <c r="AC179" s="31"/>
      <c r="AD179" s="31"/>
      <c r="AE179" s="31"/>
      <c r="AR179" s="215" t="s">
        <v>143</v>
      </c>
      <c r="AT179" s="215" t="s">
        <v>139</v>
      </c>
      <c r="AU179" s="215" t="s">
        <v>91</v>
      </c>
      <c r="AY179" s="14" t="s">
        <v>136</v>
      </c>
      <c r="BE179" s="216">
        <f t="shared" si="21"/>
        <v>0</v>
      </c>
      <c r="BF179" s="216">
        <f t="shared" si="22"/>
        <v>0</v>
      </c>
      <c r="BG179" s="216">
        <f t="shared" si="23"/>
        <v>0</v>
      </c>
      <c r="BH179" s="216">
        <f t="shared" si="24"/>
        <v>0</v>
      </c>
      <c r="BI179" s="216">
        <f t="shared" si="25"/>
        <v>0</v>
      </c>
      <c r="BJ179" s="14" t="s">
        <v>91</v>
      </c>
      <c r="BK179" s="216">
        <f t="shared" si="26"/>
        <v>0</v>
      </c>
      <c r="BL179" s="14" t="s">
        <v>143</v>
      </c>
      <c r="BM179" s="215" t="s">
        <v>643</v>
      </c>
    </row>
    <row r="180" spans="1:65" s="2" customFormat="1" ht="16.5" customHeight="1">
      <c r="A180" s="31"/>
      <c r="B180" s="32"/>
      <c r="C180" s="217" t="s">
        <v>644</v>
      </c>
      <c r="D180" s="217" t="s">
        <v>133</v>
      </c>
      <c r="E180" s="218" t="s">
        <v>645</v>
      </c>
      <c r="F180" s="219" t="s">
        <v>646</v>
      </c>
      <c r="G180" s="220" t="s">
        <v>142</v>
      </c>
      <c r="H180" s="221">
        <v>16</v>
      </c>
      <c r="I180" s="222"/>
      <c r="J180" s="223"/>
      <c r="K180" s="224">
        <f t="shared" si="14"/>
        <v>0</v>
      </c>
      <c r="L180" s="223"/>
      <c r="M180" s="225"/>
      <c r="N180" s="226" t="s">
        <v>1</v>
      </c>
      <c r="O180" s="211" t="s">
        <v>41</v>
      </c>
      <c r="P180" s="212">
        <f t="shared" si="15"/>
        <v>0</v>
      </c>
      <c r="Q180" s="212">
        <f t="shared" si="16"/>
        <v>0</v>
      </c>
      <c r="R180" s="212">
        <f t="shared" si="17"/>
        <v>0</v>
      </c>
      <c r="S180" s="72"/>
      <c r="T180" s="213">
        <f t="shared" si="18"/>
        <v>0</v>
      </c>
      <c r="U180" s="213">
        <v>4.0000000000000003E-5</v>
      </c>
      <c r="V180" s="213">
        <f t="shared" si="19"/>
        <v>6.4000000000000005E-4</v>
      </c>
      <c r="W180" s="213">
        <v>0</v>
      </c>
      <c r="X180" s="214">
        <f t="shared" si="20"/>
        <v>0</v>
      </c>
      <c r="Y180" s="31"/>
      <c r="Z180" s="31"/>
      <c r="AA180" s="31"/>
      <c r="AB180" s="31"/>
      <c r="AC180" s="31"/>
      <c r="AD180" s="31"/>
      <c r="AE180" s="31"/>
      <c r="AR180" s="215" t="s">
        <v>176</v>
      </c>
      <c r="AT180" s="215" t="s">
        <v>133</v>
      </c>
      <c r="AU180" s="215" t="s">
        <v>91</v>
      </c>
      <c r="AY180" s="14" t="s">
        <v>136</v>
      </c>
      <c r="BE180" s="216">
        <f t="shared" si="21"/>
        <v>0</v>
      </c>
      <c r="BF180" s="216">
        <f t="shared" si="22"/>
        <v>0</v>
      </c>
      <c r="BG180" s="216">
        <f t="shared" si="23"/>
        <v>0</v>
      </c>
      <c r="BH180" s="216">
        <f t="shared" si="24"/>
        <v>0</v>
      </c>
      <c r="BI180" s="216">
        <f t="shared" si="25"/>
        <v>0</v>
      </c>
      <c r="BJ180" s="14" t="s">
        <v>91</v>
      </c>
      <c r="BK180" s="216">
        <f t="shared" si="26"/>
        <v>0</v>
      </c>
      <c r="BL180" s="14" t="s">
        <v>176</v>
      </c>
      <c r="BM180" s="215" t="s">
        <v>647</v>
      </c>
    </row>
    <row r="181" spans="1:65" s="2" customFormat="1" ht="24.25" customHeight="1">
      <c r="A181" s="31"/>
      <c r="B181" s="32"/>
      <c r="C181" s="202" t="s">
        <v>648</v>
      </c>
      <c r="D181" s="202" t="s">
        <v>139</v>
      </c>
      <c r="E181" s="203" t="s">
        <v>239</v>
      </c>
      <c r="F181" s="204" t="s">
        <v>240</v>
      </c>
      <c r="G181" s="205" t="s">
        <v>147</v>
      </c>
      <c r="H181" s="206">
        <v>16</v>
      </c>
      <c r="I181" s="207"/>
      <c r="J181" s="207"/>
      <c r="K181" s="208">
        <f t="shared" si="14"/>
        <v>0</v>
      </c>
      <c r="L181" s="209"/>
      <c r="M181" s="36"/>
      <c r="N181" s="210" t="s">
        <v>1</v>
      </c>
      <c r="O181" s="211" t="s">
        <v>41</v>
      </c>
      <c r="P181" s="212">
        <f t="shared" si="15"/>
        <v>0</v>
      </c>
      <c r="Q181" s="212">
        <f t="shared" si="16"/>
        <v>0</v>
      </c>
      <c r="R181" s="212">
        <f t="shared" si="17"/>
        <v>0</v>
      </c>
      <c r="S181" s="72"/>
      <c r="T181" s="213">
        <f t="shared" si="18"/>
        <v>0</v>
      </c>
      <c r="U181" s="213">
        <v>0</v>
      </c>
      <c r="V181" s="213">
        <f t="shared" si="19"/>
        <v>0</v>
      </c>
      <c r="W181" s="213">
        <v>0</v>
      </c>
      <c r="X181" s="214">
        <f t="shared" si="20"/>
        <v>0</v>
      </c>
      <c r="Y181" s="31"/>
      <c r="Z181" s="31"/>
      <c r="AA181" s="31"/>
      <c r="AB181" s="31"/>
      <c r="AC181" s="31"/>
      <c r="AD181" s="31"/>
      <c r="AE181" s="31"/>
      <c r="AR181" s="215" t="s">
        <v>143</v>
      </c>
      <c r="AT181" s="215" t="s">
        <v>139</v>
      </c>
      <c r="AU181" s="215" t="s">
        <v>91</v>
      </c>
      <c r="AY181" s="14" t="s">
        <v>136</v>
      </c>
      <c r="BE181" s="216">
        <f t="shared" si="21"/>
        <v>0</v>
      </c>
      <c r="BF181" s="216">
        <f t="shared" si="22"/>
        <v>0</v>
      </c>
      <c r="BG181" s="216">
        <f t="shared" si="23"/>
        <v>0</v>
      </c>
      <c r="BH181" s="216">
        <f t="shared" si="24"/>
        <v>0</v>
      </c>
      <c r="BI181" s="216">
        <f t="shared" si="25"/>
        <v>0</v>
      </c>
      <c r="BJ181" s="14" t="s">
        <v>91</v>
      </c>
      <c r="BK181" s="216">
        <f t="shared" si="26"/>
        <v>0</v>
      </c>
      <c r="BL181" s="14" t="s">
        <v>143</v>
      </c>
      <c r="BM181" s="215" t="s">
        <v>649</v>
      </c>
    </row>
    <row r="182" spans="1:65" s="2" customFormat="1" ht="16.5" customHeight="1">
      <c r="A182" s="31"/>
      <c r="B182" s="32"/>
      <c r="C182" s="217" t="s">
        <v>650</v>
      </c>
      <c r="D182" s="217" t="s">
        <v>133</v>
      </c>
      <c r="E182" s="218" t="s">
        <v>581</v>
      </c>
      <c r="F182" s="219" t="s">
        <v>582</v>
      </c>
      <c r="G182" s="220" t="s">
        <v>147</v>
      </c>
      <c r="H182" s="221">
        <v>16</v>
      </c>
      <c r="I182" s="222"/>
      <c r="J182" s="223"/>
      <c r="K182" s="224">
        <f t="shared" si="14"/>
        <v>0</v>
      </c>
      <c r="L182" s="223"/>
      <c r="M182" s="225"/>
      <c r="N182" s="226" t="s">
        <v>1</v>
      </c>
      <c r="O182" s="211" t="s">
        <v>41</v>
      </c>
      <c r="P182" s="212">
        <f t="shared" si="15"/>
        <v>0</v>
      </c>
      <c r="Q182" s="212">
        <f t="shared" si="16"/>
        <v>0</v>
      </c>
      <c r="R182" s="212">
        <f t="shared" si="17"/>
        <v>0</v>
      </c>
      <c r="S182" s="72"/>
      <c r="T182" s="213">
        <f t="shared" si="18"/>
        <v>0</v>
      </c>
      <c r="U182" s="213">
        <v>1.0000000000000001E-5</v>
      </c>
      <c r="V182" s="213">
        <f t="shared" si="19"/>
        <v>1.6000000000000001E-4</v>
      </c>
      <c r="W182" s="213">
        <v>0</v>
      </c>
      <c r="X182" s="214">
        <f t="shared" si="20"/>
        <v>0</v>
      </c>
      <c r="Y182" s="31"/>
      <c r="Z182" s="31"/>
      <c r="AA182" s="31"/>
      <c r="AB182" s="31"/>
      <c r="AC182" s="31"/>
      <c r="AD182" s="31"/>
      <c r="AE182" s="31"/>
      <c r="AR182" s="215" t="s">
        <v>176</v>
      </c>
      <c r="AT182" s="215" t="s">
        <v>133</v>
      </c>
      <c r="AU182" s="215" t="s">
        <v>91</v>
      </c>
      <c r="AY182" s="14" t="s">
        <v>136</v>
      </c>
      <c r="BE182" s="216">
        <f t="shared" si="21"/>
        <v>0</v>
      </c>
      <c r="BF182" s="216">
        <f t="shared" si="22"/>
        <v>0</v>
      </c>
      <c r="BG182" s="216">
        <f t="shared" si="23"/>
        <v>0</v>
      </c>
      <c r="BH182" s="216">
        <f t="shared" si="24"/>
        <v>0</v>
      </c>
      <c r="BI182" s="216">
        <f t="shared" si="25"/>
        <v>0</v>
      </c>
      <c r="BJ182" s="14" t="s">
        <v>91</v>
      </c>
      <c r="BK182" s="216">
        <f t="shared" si="26"/>
        <v>0</v>
      </c>
      <c r="BL182" s="14" t="s">
        <v>176</v>
      </c>
      <c r="BM182" s="215" t="s">
        <v>651</v>
      </c>
    </row>
    <row r="183" spans="1:65" s="2" customFormat="1" ht="24.25" customHeight="1">
      <c r="A183" s="31"/>
      <c r="B183" s="32"/>
      <c r="C183" s="202" t="s">
        <v>652</v>
      </c>
      <c r="D183" s="202" t="s">
        <v>139</v>
      </c>
      <c r="E183" s="203" t="s">
        <v>653</v>
      </c>
      <c r="F183" s="204" t="s">
        <v>654</v>
      </c>
      <c r="G183" s="205" t="s">
        <v>147</v>
      </c>
      <c r="H183" s="206">
        <v>10</v>
      </c>
      <c r="I183" s="207"/>
      <c r="J183" s="207"/>
      <c r="K183" s="208">
        <f t="shared" si="14"/>
        <v>0</v>
      </c>
      <c r="L183" s="209"/>
      <c r="M183" s="36"/>
      <c r="N183" s="210" t="s">
        <v>1</v>
      </c>
      <c r="O183" s="211" t="s">
        <v>41</v>
      </c>
      <c r="P183" s="212">
        <f t="shared" si="15"/>
        <v>0</v>
      </c>
      <c r="Q183" s="212">
        <f t="shared" si="16"/>
        <v>0</v>
      </c>
      <c r="R183" s="212">
        <f t="shared" si="17"/>
        <v>0</v>
      </c>
      <c r="S183" s="72"/>
      <c r="T183" s="213">
        <f t="shared" si="18"/>
        <v>0</v>
      </c>
      <c r="U183" s="213">
        <v>0</v>
      </c>
      <c r="V183" s="213">
        <f t="shared" si="19"/>
        <v>0</v>
      </c>
      <c r="W183" s="213">
        <v>0</v>
      </c>
      <c r="X183" s="214">
        <f t="shared" si="20"/>
        <v>0</v>
      </c>
      <c r="Y183" s="31"/>
      <c r="Z183" s="31"/>
      <c r="AA183" s="31"/>
      <c r="AB183" s="31"/>
      <c r="AC183" s="31"/>
      <c r="AD183" s="31"/>
      <c r="AE183" s="31"/>
      <c r="AR183" s="215" t="s">
        <v>143</v>
      </c>
      <c r="AT183" s="215" t="s">
        <v>139</v>
      </c>
      <c r="AU183" s="215" t="s">
        <v>91</v>
      </c>
      <c r="AY183" s="14" t="s">
        <v>136</v>
      </c>
      <c r="BE183" s="216">
        <f t="shared" si="21"/>
        <v>0</v>
      </c>
      <c r="BF183" s="216">
        <f t="shared" si="22"/>
        <v>0</v>
      </c>
      <c r="BG183" s="216">
        <f t="shared" si="23"/>
        <v>0</v>
      </c>
      <c r="BH183" s="216">
        <f t="shared" si="24"/>
        <v>0</v>
      </c>
      <c r="BI183" s="216">
        <f t="shared" si="25"/>
        <v>0</v>
      </c>
      <c r="BJ183" s="14" t="s">
        <v>91</v>
      </c>
      <c r="BK183" s="216">
        <f t="shared" si="26"/>
        <v>0</v>
      </c>
      <c r="BL183" s="14" t="s">
        <v>143</v>
      </c>
      <c r="BM183" s="215" t="s">
        <v>655</v>
      </c>
    </row>
    <row r="184" spans="1:65" s="2" customFormat="1" ht="16.5" customHeight="1">
      <c r="A184" s="31"/>
      <c r="B184" s="32"/>
      <c r="C184" s="202" t="s">
        <v>656</v>
      </c>
      <c r="D184" s="202" t="s">
        <v>139</v>
      </c>
      <c r="E184" s="203" t="s">
        <v>657</v>
      </c>
      <c r="F184" s="204" t="s">
        <v>658</v>
      </c>
      <c r="G184" s="205" t="s">
        <v>147</v>
      </c>
      <c r="H184" s="206">
        <v>1</v>
      </c>
      <c r="I184" s="207"/>
      <c r="J184" s="207"/>
      <c r="K184" s="208">
        <f t="shared" si="14"/>
        <v>0</v>
      </c>
      <c r="L184" s="209"/>
      <c r="M184" s="36"/>
      <c r="N184" s="210" t="s">
        <v>1</v>
      </c>
      <c r="O184" s="211" t="s">
        <v>41</v>
      </c>
      <c r="P184" s="212">
        <f t="shared" si="15"/>
        <v>0</v>
      </c>
      <c r="Q184" s="212">
        <f t="shared" si="16"/>
        <v>0</v>
      </c>
      <c r="R184" s="212">
        <f t="shared" si="17"/>
        <v>0</v>
      </c>
      <c r="S184" s="72"/>
      <c r="T184" s="213">
        <f t="shared" si="18"/>
        <v>0</v>
      </c>
      <c r="U184" s="213">
        <v>0</v>
      </c>
      <c r="V184" s="213">
        <f t="shared" si="19"/>
        <v>0</v>
      </c>
      <c r="W184" s="213">
        <v>0</v>
      </c>
      <c r="X184" s="214">
        <f t="shared" si="20"/>
        <v>0</v>
      </c>
      <c r="Y184" s="31"/>
      <c r="Z184" s="31"/>
      <c r="AA184" s="31"/>
      <c r="AB184" s="31"/>
      <c r="AC184" s="31"/>
      <c r="AD184" s="31"/>
      <c r="AE184" s="31"/>
      <c r="AR184" s="215" t="s">
        <v>143</v>
      </c>
      <c r="AT184" s="215" t="s">
        <v>139</v>
      </c>
      <c r="AU184" s="215" t="s">
        <v>91</v>
      </c>
      <c r="AY184" s="14" t="s">
        <v>136</v>
      </c>
      <c r="BE184" s="216">
        <f t="shared" si="21"/>
        <v>0</v>
      </c>
      <c r="BF184" s="216">
        <f t="shared" si="22"/>
        <v>0</v>
      </c>
      <c r="BG184" s="216">
        <f t="shared" si="23"/>
        <v>0</v>
      </c>
      <c r="BH184" s="216">
        <f t="shared" si="24"/>
        <v>0</v>
      </c>
      <c r="BI184" s="216">
        <f t="shared" si="25"/>
        <v>0</v>
      </c>
      <c r="BJ184" s="14" t="s">
        <v>91</v>
      </c>
      <c r="BK184" s="216">
        <f t="shared" si="26"/>
        <v>0</v>
      </c>
      <c r="BL184" s="14" t="s">
        <v>143</v>
      </c>
      <c r="BM184" s="215" t="s">
        <v>659</v>
      </c>
    </row>
    <row r="185" spans="1:65" s="2" customFormat="1" ht="16.5" customHeight="1">
      <c r="A185" s="31"/>
      <c r="B185" s="32"/>
      <c r="C185" s="217" t="s">
        <v>660</v>
      </c>
      <c r="D185" s="217" t="s">
        <v>133</v>
      </c>
      <c r="E185" s="218" t="s">
        <v>661</v>
      </c>
      <c r="F185" s="219" t="s">
        <v>662</v>
      </c>
      <c r="G185" s="220" t="s">
        <v>147</v>
      </c>
      <c r="H185" s="221">
        <v>1</v>
      </c>
      <c r="I185" s="222"/>
      <c r="J185" s="223"/>
      <c r="K185" s="224">
        <f t="shared" si="14"/>
        <v>0</v>
      </c>
      <c r="L185" s="223"/>
      <c r="M185" s="225"/>
      <c r="N185" s="226" t="s">
        <v>1</v>
      </c>
      <c r="O185" s="211" t="s">
        <v>41</v>
      </c>
      <c r="P185" s="212">
        <f t="shared" si="15"/>
        <v>0</v>
      </c>
      <c r="Q185" s="212">
        <f t="shared" si="16"/>
        <v>0</v>
      </c>
      <c r="R185" s="212">
        <f t="shared" si="17"/>
        <v>0</v>
      </c>
      <c r="S185" s="72"/>
      <c r="T185" s="213">
        <f t="shared" si="18"/>
        <v>0</v>
      </c>
      <c r="U185" s="213">
        <v>0</v>
      </c>
      <c r="V185" s="213">
        <f t="shared" si="19"/>
        <v>0</v>
      </c>
      <c r="W185" s="213">
        <v>0</v>
      </c>
      <c r="X185" s="214">
        <f t="shared" si="20"/>
        <v>0</v>
      </c>
      <c r="Y185" s="31"/>
      <c r="Z185" s="31"/>
      <c r="AA185" s="31"/>
      <c r="AB185" s="31"/>
      <c r="AC185" s="31"/>
      <c r="AD185" s="31"/>
      <c r="AE185" s="31"/>
      <c r="AR185" s="215" t="s">
        <v>232</v>
      </c>
      <c r="AT185" s="215" t="s">
        <v>133</v>
      </c>
      <c r="AU185" s="215" t="s">
        <v>91</v>
      </c>
      <c r="AY185" s="14" t="s">
        <v>136</v>
      </c>
      <c r="BE185" s="216">
        <f t="shared" si="21"/>
        <v>0</v>
      </c>
      <c r="BF185" s="216">
        <f t="shared" si="22"/>
        <v>0</v>
      </c>
      <c r="BG185" s="216">
        <f t="shared" si="23"/>
        <v>0</v>
      </c>
      <c r="BH185" s="216">
        <f t="shared" si="24"/>
        <v>0</v>
      </c>
      <c r="BI185" s="216">
        <f t="shared" si="25"/>
        <v>0</v>
      </c>
      <c r="BJ185" s="14" t="s">
        <v>91</v>
      </c>
      <c r="BK185" s="216">
        <f t="shared" si="26"/>
        <v>0</v>
      </c>
      <c r="BL185" s="14" t="s">
        <v>143</v>
      </c>
      <c r="BM185" s="215" t="s">
        <v>663</v>
      </c>
    </row>
    <row r="186" spans="1:65" s="2" customFormat="1" ht="36">
      <c r="A186" s="31"/>
      <c r="B186" s="32"/>
      <c r="C186" s="33"/>
      <c r="D186" s="227" t="s">
        <v>182</v>
      </c>
      <c r="E186" s="33"/>
      <c r="F186" s="228" t="s">
        <v>664</v>
      </c>
      <c r="G186" s="33"/>
      <c r="H186" s="33"/>
      <c r="I186" s="229"/>
      <c r="J186" s="229"/>
      <c r="K186" s="33"/>
      <c r="L186" s="33"/>
      <c r="M186" s="36"/>
      <c r="N186" s="230"/>
      <c r="O186" s="231"/>
      <c r="P186" s="72"/>
      <c r="Q186" s="72"/>
      <c r="R186" s="72"/>
      <c r="S186" s="72"/>
      <c r="T186" s="72"/>
      <c r="U186" s="72"/>
      <c r="V186" s="72"/>
      <c r="W186" s="72"/>
      <c r="X186" s="73"/>
      <c r="Y186" s="31"/>
      <c r="Z186" s="31"/>
      <c r="AA186" s="31"/>
      <c r="AB186" s="31"/>
      <c r="AC186" s="31"/>
      <c r="AD186" s="31"/>
      <c r="AE186" s="31"/>
      <c r="AT186" s="14" t="s">
        <v>182</v>
      </c>
      <c r="AU186" s="14" t="s">
        <v>91</v>
      </c>
    </row>
    <row r="187" spans="1:65" s="2" customFormat="1" ht="16.5" customHeight="1">
      <c r="A187" s="31"/>
      <c r="B187" s="32"/>
      <c r="C187" s="217" t="s">
        <v>665</v>
      </c>
      <c r="D187" s="217" t="s">
        <v>133</v>
      </c>
      <c r="E187" s="218" t="s">
        <v>666</v>
      </c>
      <c r="F187" s="219" t="s">
        <v>667</v>
      </c>
      <c r="G187" s="220" t="s">
        <v>668</v>
      </c>
      <c r="H187" s="221">
        <v>1</v>
      </c>
      <c r="I187" s="222"/>
      <c r="J187" s="223"/>
      <c r="K187" s="224">
        <f>ROUND(P187*H187,2)</f>
        <v>0</v>
      </c>
      <c r="L187" s="223"/>
      <c r="M187" s="225"/>
      <c r="N187" s="226" t="s">
        <v>1</v>
      </c>
      <c r="O187" s="211" t="s">
        <v>41</v>
      </c>
      <c r="P187" s="212">
        <f>I187+J187</f>
        <v>0</v>
      </c>
      <c r="Q187" s="212">
        <f>ROUND(I187*H187,2)</f>
        <v>0</v>
      </c>
      <c r="R187" s="212">
        <f>ROUND(J187*H187,2)</f>
        <v>0</v>
      </c>
      <c r="S187" s="72"/>
      <c r="T187" s="213">
        <f>S187*H187</f>
        <v>0</v>
      </c>
      <c r="U187" s="213">
        <v>0</v>
      </c>
      <c r="V187" s="213">
        <f>U187*H187</f>
        <v>0</v>
      </c>
      <c r="W187" s="213">
        <v>0</v>
      </c>
      <c r="X187" s="214">
        <f>W187*H187</f>
        <v>0</v>
      </c>
      <c r="Y187" s="31"/>
      <c r="Z187" s="31"/>
      <c r="AA187" s="31"/>
      <c r="AB187" s="31"/>
      <c r="AC187" s="31"/>
      <c r="AD187" s="31"/>
      <c r="AE187" s="31"/>
      <c r="AR187" s="215" t="s">
        <v>232</v>
      </c>
      <c r="AT187" s="215" t="s">
        <v>133</v>
      </c>
      <c r="AU187" s="215" t="s">
        <v>91</v>
      </c>
      <c r="AY187" s="14" t="s">
        <v>136</v>
      </c>
      <c r="BE187" s="216">
        <f>IF(O187="základná",K187,0)</f>
        <v>0</v>
      </c>
      <c r="BF187" s="216">
        <f>IF(O187="znížená",K187,0)</f>
        <v>0</v>
      </c>
      <c r="BG187" s="216">
        <f>IF(O187="zákl. prenesená",K187,0)</f>
        <v>0</v>
      </c>
      <c r="BH187" s="216">
        <f>IF(O187="zníž. prenesená",K187,0)</f>
        <v>0</v>
      </c>
      <c r="BI187" s="216">
        <f>IF(O187="nulová",K187,0)</f>
        <v>0</v>
      </c>
      <c r="BJ187" s="14" t="s">
        <v>91</v>
      </c>
      <c r="BK187" s="216">
        <f>ROUND(P187*H187,2)</f>
        <v>0</v>
      </c>
      <c r="BL187" s="14" t="s">
        <v>143</v>
      </c>
      <c r="BM187" s="215" t="s">
        <v>669</v>
      </c>
    </row>
    <row r="188" spans="1:65" s="2" customFormat="1" ht="36">
      <c r="A188" s="31"/>
      <c r="B188" s="32"/>
      <c r="C188" s="33"/>
      <c r="D188" s="227" t="s">
        <v>182</v>
      </c>
      <c r="E188" s="33"/>
      <c r="F188" s="228" t="s">
        <v>670</v>
      </c>
      <c r="G188" s="33"/>
      <c r="H188" s="33"/>
      <c r="I188" s="229"/>
      <c r="J188" s="229"/>
      <c r="K188" s="33"/>
      <c r="L188" s="33"/>
      <c r="M188" s="36"/>
      <c r="N188" s="230"/>
      <c r="O188" s="231"/>
      <c r="P188" s="72"/>
      <c r="Q188" s="72"/>
      <c r="R188" s="72"/>
      <c r="S188" s="72"/>
      <c r="T188" s="72"/>
      <c r="U188" s="72"/>
      <c r="V188" s="72"/>
      <c r="W188" s="72"/>
      <c r="X188" s="73"/>
      <c r="Y188" s="31"/>
      <c r="Z188" s="31"/>
      <c r="AA188" s="31"/>
      <c r="AB188" s="31"/>
      <c r="AC188" s="31"/>
      <c r="AD188" s="31"/>
      <c r="AE188" s="31"/>
      <c r="AT188" s="14" t="s">
        <v>182</v>
      </c>
      <c r="AU188" s="14" t="s">
        <v>91</v>
      </c>
    </row>
    <row r="189" spans="1:65" s="2" customFormat="1" ht="16.5" customHeight="1">
      <c r="A189" s="31"/>
      <c r="B189" s="32"/>
      <c r="C189" s="202" t="s">
        <v>671</v>
      </c>
      <c r="D189" s="202" t="s">
        <v>139</v>
      </c>
      <c r="E189" s="203" t="s">
        <v>291</v>
      </c>
      <c r="F189" s="204" t="s">
        <v>292</v>
      </c>
      <c r="G189" s="205" t="s">
        <v>293</v>
      </c>
      <c r="H189" s="232"/>
      <c r="I189" s="207"/>
      <c r="J189" s="207"/>
      <c r="K189" s="208">
        <f>ROUND(P189*H189,2)</f>
        <v>0</v>
      </c>
      <c r="L189" s="209"/>
      <c r="M189" s="36"/>
      <c r="N189" s="210" t="s">
        <v>1</v>
      </c>
      <c r="O189" s="211" t="s">
        <v>41</v>
      </c>
      <c r="P189" s="212">
        <f>I189+J189</f>
        <v>0</v>
      </c>
      <c r="Q189" s="212">
        <f>ROUND(I189*H189,2)</f>
        <v>0</v>
      </c>
      <c r="R189" s="212">
        <f>ROUND(J189*H189,2)</f>
        <v>0</v>
      </c>
      <c r="S189" s="72"/>
      <c r="T189" s="213">
        <f>S189*H189</f>
        <v>0</v>
      </c>
      <c r="U189" s="213">
        <v>0</v>
      </c>
      <c r="V189" s="213">
        <f>U189*H189</f>
        <v>0</v>
      </c>
      <c r="W189" s="213">
        <v>0</v>
      </c>
      <c r="X189" s="214">
        <f>W189*H189</f>
        <v>0</v>
      </c>
      <c r="Y189" s="31"/>
      <c r="Z189" s="31"/>
      <c r="AA189" s="31"/>
      <c r="AB189" s="31"/>
      <c r="AC189" s="31"/>
      <c r="AD189" s="31"/>
      <c r="AE189" s="31"/>
      <c r="AR189" s="215" t="s">
        <v>143</v>
      </c>
      <c r="AT189" s="215" t="s">
        <v>139</v>
      </c>
      <c r="AU189" s="215" t="s">
        <v>91</v>
      </c>
      <c r="AY189" s="14" t="s">
        <v>136</v>
      </c>
      <c r="BE189" s="216">
        <f>IF(O189="základná",K189,0)</f>
        <v>0</v>
      </c>
      <c r="BF189" s="216">
        <f>IF(O189="znížená",K189,0)</f>
        <v>0</v>
      </c>
      <c r="BG189" s="216">
        <f>IF(O189="zákl. prenesená",K189,0)</f>
        <v>0</v>
      </c>
      <c r="BH189" s="216">
        <f>IF(O189="zníž. prenesená",K189,0)</f>
        <v>0</v>
      </c>
      <c r="BI189" s="216">
        <f>IF(O189="nulová",K189,0)</f>
        <v>0</v>
      </c>
      <c r="BJ189" s="14" t="s">
        <v>91</v>
      </c>
      <c r="BK189" s="216">
        <f>ROUND(P189*H189,2)</f>
        <v>0</v>
      </c>
      <c r="BL189" s="14" t="s">
        <v>143</v>
      </c>
      <c r="BM189" s="215" t="s">
        <v>672</v>
      </c>
    </row>
    <row r="190" spans="1:65" s="2" customFormat="1" ht="16.5" customHeight="1">
      <c r="A190" s="31"/>
      <c r="B190" s="32"/>
      <c r="C190" s="202" t="s">
        <v>673</v>
      </c>
      <c r="D190" s="202" t="s">
        <v>139</v>
      </c>
      <c r="E190" s="203" t="s">
        <v>296</v>
      </c>
      <c r="F190" s="204" t="s">
        <v>297</v>
      </c>
      <c r="G190" s="205" t="s">
        <v>293</v>
      </c>
      <c r="H190" s="232"/>
      <c r="I190" s="207"/>
      <c r="J190" s="207"/>
      <c r="K190" s="208">
        <f>ROUND(P190*H190,2)</f>
        <v>0</v>
      </c>
      <c r="L190" s="209"/>
      <c r="M190" s="36"/>
      <c r="N190" s="210" t="s">
        <v>1</v>
      </c>
      <c r="O190" s="211" t="s">
        <v>41</v>
      </c>
      <c r="P190" s="212">
        <f>I190+J190</f>
        <v>0</v>
      </c>
      <c r="Q190" s="212">
        <f>ROUND(I190*H190,2)</f>
        <v>0</v>
      </c>
      <c r="R190" s="212">
        <f>ROUND(J190*H190,2)</f>
        <v>0</v>
      </c>
      <c r="S190" s="72"/>
      <c r="T190" s="213">
        <f>S190*H190</f>
        <v>0</v>
      </c>
      <c r="U190" s="213">
        <v>0</v>
      </c>
      <c r="V190" s="213">
        <f>U190*H190</f>
        <v>0</v>
      </c>
      <c r="W190" s="213">
        <v>0</v>
      </c>
      <c r="X190" s="214">
        <f>W190*H190</f>
        <v>0</v>
      </c>
      <c r="Y190" s="31"/>
      <c r="Z190" s="31"/>
      <c r="AA190" s="31"/>
      <c r="AB190" s="31"/>
      <c r="AC190" s="31"/>
      <c r="AD190" s="31"/>
      <c r="AE190" s="31"/>
      <c r="AR190" s="215" t="s">
        <v>143</v>
      </c>
      <c r="AT190" s="215" t="s">
        <v>139</v>
      </c>
      <c r="AU190" s="215" t="s">
        <v>91</v>
      </c>
      <c r="AY190" s="14" t="s">
        <v>136</v>
      </c>
      <c r="BE190" s="216">
        <f>IF(O190="základná",K190,0)</f>
        <v>0</v>
      </c>
      <c r="BF190" s="216">
        <f>IF(O190="znížená",K190,0)</f>
        <v>0</v>
      </c>
      <c r="BG190" s="216">
        <f>IF(O190="zákl. prenesená",K190,0)</f>
        <v>0</v>
      </c>
      <c r="BH190" s="216">
        <f>IF(O190="zníž. prenesená",K190,0)</f>
        <v>0</v>
      </c>
      <c r="BI190" s="216">
        <f>IF(O190="nulová",K190,0)</f>
        <v>0</v>
      </c>
      <c r="BJ190" s="14" t="s">
        <v>91</v>
      </c>
      <c r="BK190" s="216">
        <f>ROUND(P190*H190,2)</f>
        <v>0</v>
      </c>
      <c r="BL190" s="14" t="s">
        <v>143</v>
      </c>
      <c r="BM190" s="215" t="s">
        <v>674</v>
      </c>
    </row>
    <row r="191" spans="1:65" s="2" customFormat="1" ht="16.5" customHeight="1">
      <c r="A191" s="31"/>
      <c r="B191" s="32"/>
      <c r="C191" s="202" t="s">
        <v>675</v>
      </c>
      <c r="D191" s="202" t="s">
        <v>139</v>
      </c>
      <c r="E191" s="203" t="s">
        <v>300</v>
      </c>
      <c r="F191" s="204" t="s">
        <v>301</v>
      </c>
      <c r="G191" s="205" t="s">
        <v>293</v>
      </c>
      <c r="H191" s="232"/>
      <c r="I191" s="207"/>
      <c r="J191" s="207"/>
      <c r="K191" s="208">
        <f>ROUND(P191*H191,2)</f>
        <v>0</v>
      </c>
      <c r="L191" s="209"/>
      <c r="M191" s="36"/>
      <c r="N191" s="210" t="s">
        <v>1</v>
      </c>
      <c r="O191" s="211" t="s">
        <v>41</v>
      </c>
      <c r="P191" s="212">
        <f>I191+J191</f>
        <v>0</v>
      </c>
      <c r="Q191" s="212">
        <f>ROUND(I191*H191,2)</f>
        <v>0</v>
      </c>
      <c r="R191" s="212">
        <f>ROUND(J191*H191,2)</f>
        <v>0</v>
      </c>
      <c r="S191" s="72"/>
      <c r="T191" s="213">
        <f>S191*H191</f>
        <v>0</v>
      </c>
      <c r="U191" s="213">
        <v>0</v>
      </c>
      <c r="V191" s="213">
        <f>U191*H191</f>
        <v>0</v>
      </c>
      <c r="W191" s="213">
        <v>0</v>
      </c>
      <c r="X191" s="214">
        <f>W191*H191</f>
        <v>0</v>
      </c>
      <c r="Y191" s="31"/>
      <c r="Z191" s="31"/>
      <c r="AA191" s="31"/>
      <c r="AB191" s="31"/>
      <c r="AC191" s="31"/>
      <c r="AD191" s="31"/>
      <c r="AE191" s="31"/>
      <c r="AR191" s="215" t="s">
        <v>143</v>
      </c>
      <c r="AT191" s="215" t="s">
        <v>139</v>
      </c>
      <c r="AU191" s="215" t="s">
        <v>91</v>
      </c>
      <c r="AY191" s="14" t="s">
        <v>136</v>
      </c>
      <c r="BE191" s="216">
        <f>IF(O191="základná",K191,0)</f>
        <v>0</v>
      </c>
      <c r="BF191" s="216">
        <f>IF(O191="znížená",K191,0)</f>
        <v>0</v>
      </c>
      <c r="BG191" s="216">
        <f>IF(O191="zákl. prenesená",K191,0)</f>
        <v>0</v>
      </c>
      <c r="BH191" s="216">
        <f>IF(O191="zníž. prenesená",K191,0)</f>
        <v>0</v>
      </c>
      <c r="BI191" s="216">
        <f>IF(O191="nulová",K191,0)</f>
        <v>0</v>
      </c>
      <c r="BJ191" s="14" t="s">
        <v>91</v>
      </c>
      <c r="BK191" s="216">
        <f>ROUND(P191*H191,2)</f>
        <v>0</v>
      </c>
      <c r="BL191" s="14" t="s">
        <v>143</v>
      </c>
      <c r="BM191" s="215" t="s">
        <v>676</v>
      </c>
    </row>
    <row r="192" spans="1:65" s="2" customFormat="1" ht="16.5" customHeight="1">
      <c r="A192" s="31"/>
      <c r="B192" s="32"/>
      <c r="C192" s="202" t="s">
        <v>677</v>
      </c>
      <c r="D192" s="202" t="s">
        <v>139</v>
      </c>
      <c r="E192" s="203" t="s">
        <v>304</v>
      </c>
      <c r="F192" s="204" t="s">
        <v>305</v>
      </c>
      <c r="G192" s="205" t="s">
        <v>293</v>
      </c>
      <c r="H192" s="232"/>
      <c r="I192" s="207"/>
      <c r="J192" s="207"/>
      <c r="K192" s="208">
        <f>ROUND(P192*H192,2)</f>
        <v>0</v>
      </c>
      <c r="L192" s="209"/>
      <c r="M192" s="36"/>
      <c r="N192" s="210" t="s">
        <v>1</v>
      </c>
      <c r="O192" s="211" t="s">
        <v>41</v>
      </c>
      <c r="P192" s="212">
        <f>I192+J192</f>
        <v>0</v>
      </c>
      <c r="Q192" s="212">
        <f>ROUND(I192*H192,2)</f>
        <v>0</v>
      </c>
      <c r="R192" s="212">
        <f>ROUND(J192*H192,2)</f>
        <v>0</v>
      </c>
      <c r="S192" s="72"/>
      <c r="T192" s="213">
        <f>S192*H192</f>
        <v>0</v>
      </c>
      <c r="U192" s="213">
        <v>0</v>
      </c>
      <c r="V192" s="213">
        <f>U192*H192</f>
        <v>0</v>
      </c>
      <c r="W192" s="213">
        <v>0</v>
      </c>
      <c r="X192" s="214">
        <f>W192*H192</f>
        <v>0</v>
      </c>
      <c r="Y192" s="31"/>
      <c r="Z192" s="31"/>
      <c r="AA192" s="31"/>
      <c r="AB192" s="31"/>
      <c r="AC192" s="31"/>
      <c r="AD192" s="31"/>
      <c r="AE192" s="31"/>
      <c r="AR192" s="215" t="s">
        <v>176</v>
      </c>
      <c r="AT192" s="215" t="s">
        <v>139</v>
      </c>
      <c r="AU192" s="215" t="s">
        <v>91</v>
      </c>
      <c r="AY192" s="14" t="s">
        <v>136</v>
      </c>
      <c r="BE192" s="216">
        <f>IF(O192="základná",K192,0)</f>
        <v>0</v>
      </c>
      <c r="BF192" s="216">
        <f>IF(O192="znížená",K192,0)</f>
        <v>0</v>
      </c>
      <c r="BG192" s="216">
        <f>IF(O192="zákl. prenesená",K192,0)</f>
        <v>0</v>
      </c>
      <c r="BH192" s="216">
        <f>IF(O192="zníž. prenesená",K192,0)</f>
        <v>0</v>
      </c>
      <c r="BI192" s="216">
        <f>IF(O192="nulová",K192,0)</f>
        <v>0</v>
      </c>
      <c r="BJ192" s="14" t="s">
        <v>91</v>
      </c>
      <c r="BK192" s="216">
        <f>ROUND(P192*H192,2)</f>
        <v>0</v>
      </c>
      <c r="BL192" s="14" t="s">
        <v>176</v>
      </c>
      <c r="BM192" s="215" t="s">
        <v>678</v>
      </c>
    </row>
    <row r="193" spans="1:65" s="2" customFormat="1" ht="16.5" customHeight="1">
      <c r="A193" s="31"/>
      <c r="B193" s="32"/>
      <c r="C193" s="202" t="s">
        <v>679</v>
      </c>
      <c r="D193" s="202" t="s">
        <v>139</v>
      </c>
      <c r="E193" s="203" t="s">
        <v>308</v>
      </c>
      <c r="F193" s="204" t="s">
        <v>309</v>
      </c>
      <c r="G193" s="205" t="s">
        <v>293</v>
      </c>
      <c r="H193" s="232"/>
      <c r="I193" s="207"/>
      <c r="J193" s="207"/>
      <c r="K193" s="208">
        <f>ROUND(P193*H193,2)</f>
        <v>0</v>
      </c>
      <c r="L193" s="209"/>
      <c r="M193" s="36"/>
      <c r="N193" s="210" t="s">
        <v>1</v>
      </c>
      <c r="O193" s="211" t="s">
        <v>41</v>
      </c>
      <c r="P193" s="212">
        <f>I193+J193</f>
        <v>0</v>
      </c>
      <c r="Q193" s="212">
        <f>ROUND(I193*H193,2)</f>
        <v>0</v>
      </c>
      <c r="R193" s="212">
        <f>ROUND(J193*H193,2)</f>
        <v>0</v>
      </c>
      <c r="S193" s="72"/>
      <c r="T193" s="213">
        <f>S193*H193</f>
        <v>0</v>
      </c>
      <c r="U193" s="213">
        <v>0</v>
      </c>
      <c r="V193" s="213">
        <f>U193*H193</f>
        <v>0</v>
      </c>
      <c r="W193" s="213">
        <v>0</v>
      </c>
      <c r="X193" s="214">
        <f>W193*H193</f>
        <v>0</v>
      </c>
      <c r="Y193" s="31"/>
      <c r="Z193" s="31"/>
      <c r="AA193" s="31"/>
      <c r="AB193" s="31"/>
      <c r="AC193" s="31"/>
      <c r="AD193" s="31"/>
      <c r="AE193" s="31"/>
      <c r="AR193" s="215" t="s">
        <v>143</v>
      </c>
      <c r="AT193" s="215" t="s">
        <v>139</v>
      </c>
      <c r="AU193" s="215" t="s">
        <v>91</v>
      </c>
      <c r="AY193" s="14" t="s">
        <v>136</v>
      </c>
      <c r="BE193" s="216">
        <f>IF(O193="základná",K193,0)</f>
        <v>0</v>
      </c>
      <c r="BF193" s="216">
        <f>IF(O193="znížená",K193,0)</f>
        <v>0</v>
      </c>
      <c r="BG193" s="216">
        <f>IF(O193="zákl. prenesená",K193,0)</f>
        <v>0</v>
      </c>
      <c r="BH193" s="216">
        <f>IF(O193="zníž. prenesená",K193,0)</f>
        <v>0</v>
      </c>
      <c r="BI193" s="216">
        <f>IF(O193="nulová",K193,0)</f>
        <v>0</v>
      </c>
      <c r="BJ193" s="14" t="s">
        <v>91</v>
      </c>
      <c r="BK193" s="216">
        <f>ROUND(P193*H193,2)</f>
        <v>0</v>
      </c>
      <c r="BL193" s="14" t="s">
        <v>143</v>
      </c>
      <c r="BM193" s="215" t="s">
        <v>680</v>
      </c>
    </row>
    <row r="194" spans="1:65" s="12" customFormat="1" ht="22.75" customHeight="1">
      <c r="B194" s="185"/>
      <c r="C194" s="186"/>
      <c r="D194" s="187" t="s">
        <v>76</v>
      </c>
      <c r="E194" s="200" t="s">
        <v>311</v>
      </c>
      <c r="F194" s="200" t="s">
        <v>312</v>
      </c>
      <c r="G194" s="186"/>
      <c r="H194" s="186"/>
      <c r="I194" s="189"/>
      <c r="J194" s="189"/>
      <c r="K194" s="201">
        <f>BK194</f>
        <v>0</v>
      </c>
      <c r="L194" s="186"/>
      <c r="M194" s="191"/>
      <c r="N194" s="192"/>
      <c r="O194" s="193"/>
      <c r="P194" s="193"/>
      <c r="Q194" s="194">
        <f>Q195</f>
        <v>0</v>
      </c>
      <c r="R194" s="194">
        <f>R195</f>
        <v>0</v>
      </c>
      <c r="S194" s="193"/>
      <c r="T194" s="195">
        <f>T195</f>
        <v>0</v>
      </c>
      <c r="U194" s="193"/>
      <c r="V194" s="195">
        <f>V195</f>
        <v>0</v>
      </c>
      <c r="W194" s="193"/>
      <c r="X194" s="196">
        <f>X195</f>
        <v>0</v>
      </c>
      <c r="AR194" s="197" t="s">
        <v>135</v>
      </c>
      <c r="AT194" s="198" t="s">
        <v>76</v>
      </c>
      <c r="AU194" s="198" t="s">
        <v>85</v>
      </c>
      <c r="AY194" s="197" t="s">
        <v>136</v>
      </c>
      <c r="BK194" s="199">
        <f>BK195</f>
        <v>0</v>
      </c>
    </row>
    <row r="195" spans="1:65" s="2" customFormat="1" ht="24.25" customHeight="1">
      <c r="A195" s="31"/>
      <c r="B195" s="32"/>
      <c r="C195" s="202" t="s">
        <v>681</v>
      </c>
      <c r="D195" s="202" t="s">
        <v>139</v>
      </c>
      <c r="E195" s="203" t="s">
        <v>314</v>
      </c>
      <c r="F195" s="204" t="s">
        <v>315</v>
      </c>
      <c r="G195" s="205" t="s">
        <v>316</v>
      </c>
      <c r="H195" s="206">
        <v>1</v>
      </c>
      <c r="I195" s="207"/>
      <c r="J195" s="207"/>
      <c r="K195" s="208">
        <f>ROUND(P195*H195,2)</f>
        <v>0</v>
      </c>
      <c r="L195" s="209"/>
      <c r="M195" s="36"/>
      <c r="N195" s="237" t="s">
        <v>1</v>
      </c>
      <c r="O195" s="238" t="s">
        <v>41</v>
      </c>
      <c r="P195" s="239">
        <f>I195+J195</f>
        <v>0</v>
      </c>
      <c r="Q195" s="239">
        <f>ROUND(I195*H195,2)</f>
        <v>0</v>
      </c>
      <c r="R195" s="239">
        <f>ROUND(J195*H195,2)</f>
        <v>0</v>
      </c>
      <c r="S195" s="235"/>
      <c r="T195" s="240">
        <f>S195*H195</f>
        <v>0</v>
      </c>
      <c r="U195" s="240">
        <v>0</v>
      </c>
      <c r="V195" s="240">
        <f>U195*H195</f>
        <v>0</v>
      </c>
      <c r="W195" s="240">
        <v>0</v>
      </c>
      <c r="X195" s="241">
        <f>W195*H195</f>
        <v>0</v>
      </c>
      <c r="Y195" s="31"/>
      <c r="Z195" s="31"/>
      <c r="AA195" s="31"/>
      <c r="AB195" s="31"/>
      <c r="AC195" s="31"/>
      <c r="AD195" s="31"/>
      <c r="AE195" s="31"/>
      <c r="AR195" s="215" t="s">
        <v>143</v>
      </c>
      <c r="AT195" s="215" t="s">
        <v>139</v>
      </c>
      <c r="AU195" s="215" t="s">
        <v>91</v>
      </c>
      <c r="AY195" s="14" t="s">
        <v>136</v>
      </c>
      <c r="BE195" s="216">
        <f>IF(O195="základná",K195,0)</f>
        <v>0</v>
      </c>
      <c r="BF195" s="216">
        <f>IF(O195="znížená",K195,0)</f>
        <v>0</v>
      </c>
      <c r="BG195" s="216">
        <f>IF(O195="zákl. prenesená",K195,0)</f>
        <v>0</v>
      </c>
      <c r="BH195" s="216">
        <f>IF(O195="zníž. prenesená",K195,0)</f>
        <v>0</v>
      </c>
      <c r="BI195" s="216">
        <f>IF(O195="nulová",K195,0)</f>
        <v>0</v>
      </c>
      <c r="BJ195" s="14" t="s">
        <v>91</v>
      </c>
      <c r="BK195" s="216">
        <f>ROUND(P195*H195,2)</f>
        <v>0</v>
      </c>
      <c r="BL195" s="14" t="s">
        <v>143</v>
      </c>
      <c r="BM195" s="215" t="s">
        <v>682</v>
      </c>
    </row>
    <row r="196" spans="1:65" s="2" customFormat="1" ht="7" customHeight="1">
      <c r="A196" s="31"/>
      <c r="B196" s="55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36"/>
      <c r="N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</row>
  </sheetData>
  <sheetProtection algorithmName="SHA-512" hashValue="6IAP+UbU+vnR1xuZU1yGQvNk1NFZyY2D/9tERg1VT4vgINzw7bA5Rve1t6aitBcKC3dxCJiYdMXWYUt8wnGQdQ==" saltValue="tBnVe+RV8FpRpdHZAtmOH05JDz6Yxl6e8h0Rxo5ZnbRFWPwC06y1E1XZeN1SCdR6z3cVRr2k2ZdFQEbwSlkM3g==" spinCount="100000" sheet="1" objects="1" scenarios="1" formatColumns="0" formatRows="0" autoFilter="0"/>
  <autoFilter ref="C120:L195" xr:uid="{00000000-0009-0000-0000-000005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BL - Bleskozvod a uzemnenie</vt:lpstr>
      <vt:lpstr>FTV - Fotovoltický zdroj</vt:lpstr>
      <vt:lpstr>RFTVE - Rozvádzač</vt:lpstr>
      <vt:lpstr>RH - Rozvádzač</vt:lpstr>
      <vt:lpstr>SV - Umelé osvetlenie, vn...</vt:lpstr>
      <vt:lpstr>'BL - Bleskozvod a uzemnenie'!Názvy_tlače</vt:lpstr>
      <vt:lpstr>'FTV - Fotovoltický zdroj'!Názvy_tlače</vt:lpstr>
      <vt:lpstr>'Rekapitulácia stavby'!Názvy_tlače</vt:lpstr>
      <vt:lpstr>'RFTVE - Rozvádzač'!Názvy_tlače</vt:lpstr>
      <vt:lpstr>'RH - Rozvádzač'!Názvy_tlače</vt:lpstr>
      <vt:lpstr>'SV - Umelé osvetlenie, vn...'!Názvy_tlače</vt:lpstr>
      <vt:lpstr>'BL - Bleskozvod a uzemnenie'!Oblasť_tlače</vt:lpstr>
      <vt:lpstr>'FTV - Fotovoltický zdroj'!Oblasť_tlače</vt:lpstr>
      <vt:lpstr>'Rekapitulácia stavby'!Oblasť_tlače</vt:lpstr>
      <vt:lpstr>'RFTVE - Rozvádzač'!Oblasť_tlače</vt:lpstr>
      <vt:lpstr>'RH - Rozvádzač'!Oblasť_tlače</vt:lpstr>
      <vt:lpstr>'SV - Umelé osvetlenie, vn...'!Oblasť_tlače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Microsoft Office User</cp:lastModifiedBy>
  <dcterms:created xsi:type="dcterms:W3CDTF">2021-07-20T10:53:27Z</dcterms:created>
  <dcterms:modified xsi:type="dcterms:W3CDTF">2021-07-30T08:04:54Z</dcterms:modified>
</cp:coreProperties>
</file>