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ťažba 2020\DNS ťažba 2021 podklady\VO - ťažba - DNS - Rozsah a cenová ponuka\Tretie výzvy\LS 07\"/>
    </mc:Choice>
  </mc:AlternateContent>
  <bookViews>
    <workbookView xWindow="0" yWindow="0" windowWidth="10020" windowHeight="6750" activeTab="1"/>
  </bookViews>
  <sheets>
    <sheet name="zákazka a cenová ponuka 1 " sheetId="1" r:id="rId1"/>
    <sheet name="zákazka a cenová ponuka 2" sheetId="4" r:id="rId2"/>
    <sheet name="zákazka a cenová ponuka 8" sheetId="10" state="hidden" r:id="rId3"/>
    <sheet name="zákazka a cenová ponuka 9" sheetId="11" state="hidden" r:id="rId4"/>
    <sheet name="Sumár" sheetId="17" r:id="rId5"/>
    <sheet name="Vysvetlívky" sheetId="3" r:id="rId6"/>
  </sheets>
  <definedNames>
    <definedName name="_xlnm.Print_Area" localSheetId="0">'zákazka a cenová ponuka 1 '!$A$1:$O$37</definedName>
    <definedName name="_xlnm.Print_Area" localSheetId="1">'zákazka a cenová ponuka 2'!$A$1:$O$37</definedName>
    <definedName name="_xlnm.Print_Area" localSheetId="2">'zákazka a cenová ponuka 8'!$A$1:$O$33</definedName>
    <definedName name="_xlnm.Print_Area" localSheetId="3">'zákazka a cenová ponuka 9'!$A$1:$O$33</definedName>
  </definedNames>
  <calcPr calcId="152511"/>
</workbook>
</file>

<file path=xl/calcChain.xml><?xml version="1.0" encoding="utf-8"?>
<calcChain xmlns="http://schemas.openxmlformats.org/spreadsheetml/2006/main">
  <c r="L19" i="17" l="1"/>
  <c r="L18" i="17"/>
  <c r="L15" i="17"/>
  <c r="L14" i="17"/>
  <c r="L11" i="17"/>
  <c r="L10" i="17"/>
  <c r="F19" i="17"/>
  <c r="E19" i="17"/>
  <c r="F18" i="17"/>
  <c r="E18" i="17"/>
  <c r="F15" i="17"/>
  <c r="E15" i="17"/>
  <c r="F14" i="17"/>
  <c r="E14" i="17"/>
  <c r="F11" i="17"/>
  <c r="E11" i="17"/>
  <c r="F10" i="17"/>
  <c r="E10" i="17"/>
  <c r="C10" i="17"/>
  <c r="H32" i="17" l="1"/>
  <c r="H31" i="17"/>
  <c r="H30" i="17"/>
  <c r="H29" i="17"/>
  <c r="H28" i="17"/>
  <c r="B4" i="17"/>
  <c r="C3" i="17"/>
  <c r="B4" i="11"/>
  <c r="C3" i="11"/>
  <c r="B4" i="10"/>
  <c r="C3" i="10"/>
  <c r="H32" i="11"/>
  <c r="H31" i="11"/>
  <c r="H30" i="11"/>
  <c r="H29" i="11"/>
  <c r="H28" i="11"/>
  <c r="H32" i="10"/>
  <c r="H31" i="10"/>
  <c r="H30" i="10"/>
  <c r="H29" i="10"/>
  <c r="H28" i="10"/>
  <c r="A8" i="17"/>
  <c r="A8" i="11"/>
  <c r="A8" i="10"/>
  <c r="H29" i="4"/>
  <c r="H30" i="4"/>
  <c r="H31" i="4"/>
  <c r="H32" i="4"/>
  <c r="H28" i="4"/>
  <c r="A8" i="4"/>
  <c r="A7" i="4"/>
  <c r="B4" i="4"/>
  <c r="C3" i="4"/>
  <c r="L20" i="4"/>
  <c r="F20" i="4"/>
  <c r="E20" i="4"/>
  <c r="O19" i="4"/>
  <c r="P17" i="4"/>
  <c r="L16" i="4"/>
  <c r="F16" i="4"/>
  <c r="E16" i="4"/>
  <c r="O14" i="4"/>
  <c r="L12" i="4"/>
  <c r="F12" i="4"/>
  <c r="E12" i="4"/>
  <c r="O11" i="4"/>
  <c r="P11" i="4" s="1"/>
  <c r="G12" i="4"/>
  <c r="P17" i="17"/>
  <c r="L20" i="11"/>
  <c r="F20" i="11"/>
  <c r="E20" i="11"/>
  <c r="G19" i="11"/>
  <c r="O19" i="11" s="1"/>
  <c r="P19" i="11" s="1"/>
  <c r="G18" i="11"/>
  <c r="P17" i="11"/>
  <c r="L16" i="11"/>
  <c r="F16" i="11"/>
  <c r="E16" i="11"/>
  <c r="G15" i="11"/>
  <c r="O15" i="11" s="1"/>
  <c r="G14" i="11"/>
  <c r="O14" i="11" s="1"/>
  <c r="L12" i="11"/>
  <c r="F12" i="11"/>
  <c r="E12" i="11"/>
  <c r="G11" i="11"/>
  <c r="O11" i="11" s="1"/>
  <c r="G10" i="11"/>
  <c r="G12" i="11" s="1"/>
  <c r="L20" i="10"/>
  <c r="F20" i="10"/>
  <c r="E20" i="10"/>
  <c r="G19" i="10"/>
  <c r="O19" i="10" s="1"/>
  <c r="P19" i="10" s="1"/>
  <c r="G18" i="10"/>
  <c r="G20" i="10" s="1"/>
  <c r="P17" i="10"/>
  <c r="L16" i="10"/>
  <c r="F16" i="10"/>
  <c r="E16" i="10"/>
  <c r="G15" i="10"/>
  <c r="G16" i="10" s="1"/>
  <c r="O14" i="10"/>
  <c r="G14" i="10"/>
  <c r="L12" i="10"/>
  <c r="F12" i="10"/>
  <c r="E12" i="10"/>
  <c r="G11" i="10"/>
  <c r="O11" i="10" s="1"/>
  <c r="O10" i="10"/>
  <c r="P10" i="10" s="1"/>
  <c r="G10" i="10"/>
  <c r="L16" i="1"/>
  <c r="F16" i="1"/>
  <c r="E16" i="1"/>
  <c r="O15" i="1"/>
  <c r="P19" i="4" l="1"/>
  <c r="O19" i="17"/>
  <c r="L22" i="4"/>
  <c r="G20" i="4"/>
  <c r="G16" i="4"/>
  <c r="G16" i="1"/>
  <c r="O14" i="1"/>
  <c r="L12" i="17"/>
  <c r="L20" i="17"/>
  <c r="L22" i="10"/>
  <c r="G19" i="17"/>
  <c r="F20" i="17"/>
  <c r="G15" i="17"/>
  <c r="G12" i="10"/>
  <c r="L22" i="11"/>
  <c r="G20" i="11"/>
  <c r="F16" i="17"/>
  <c r="O10" i="11"/>
  <c r="P10" i="11" s="1"/>
  <c r="G11" i="17"/>
  <c r="L16" i="17"/>
  <c r="E20" i="17"/>
  <c r="G14" i="17"/>
  <c r="E12" i="17"/>
  <c r="G10" i="17"/>
  <c r="G18" i="17"/>
  <c r="E16" i="17"/>
  <c r="F12" i="17"/>
  <c r="O10" i="4"/>
  <c r="O12" i="4" s="1"/>
  <c r="O15" i="4"/>
  <c r="O16" i="4" s="1"/>
  <c r="O18" i="4"/>
  <c r="O16" i="11"/>
  <c r="P11" i="11"/>
  <c r="G16" i="11"/>
  <c r="O18" i="11"/>
  <c r="O20" i="11" s="1"/>
  <c r="P20" i="11" s="1"/>
  <c r="P11" i="10"/>
  <c r="O12" i="10"/>
  <c r="O15" i="10"/>
  <c r="O16" i="10" s="1"/>
  <c r="O18" i="10"/>
  <c r="O20" i="10" s="1"/>
  <c r="P20" i="10" s="1"/>
  <c r="L20" i="1"/>
  <c r="G19" i="1"/>
  <c r="G18" i="1"/>
  <c r="L12" i="1"/>
  <c r="F12" i="1"/>
  <c r="E12" i="1"/>
  <c r="O20" i="4" l="1"/>
  <c r="P20" i="4" s="1"/>
  <c r="O18" i="17"/>
  <c r="O15" i="17"/>
  <c r="O16" i="1"/>
  <c r="O14" i="17"/>
  <c r="L22" i="1"/>
  <c r="P10" i="4"/>
  <c r="P12" i="4"/>
  <c r="O22" i="4"/>
  <c r="G20" i="1"/>
  <c r="G20" i="17"/>
  <c r="O18" i="1"/>
  <c r="G16" i="17"/>
  <c r="G12" i="1"/>
  <c r="L22" i="17"/>
  <c r="F21" i="17"/>
  <c r="O22" i="10"/>
  <c r="G12" i="17"/>
  <c r="E21" i="17"/>
  <c r="O12" i="11"/>
  <c r="O22" i="11" s="1"/>
  <c r="P12" i="11"/>
  <c r="P12" i="10"/>
  <c r="O10" i="1"/>
  <c r="O10" i="17" l="1"/>
  <c r="P10" i="17" s="1"/>
  <c r="O16" i="17"/>
  <c r="G21" i="17"/>
  <c r="O23" i="4"/>
  <c r="O24" i="4" s="1"/>
  <c r="P22" i="4"/>
  <c r="O23" i="11"/>
  <c r="O24" i="11" s="1"/>
  <c r="P22" i="11"/>
  <c r="O23" i="10"/>
  <c r="O24" i="10" s="1"/>
  <c r="P22" i="10"/>
  <c r="P10" i="1"/>
  <c r="O19" i="1" l="1"/>
  <c r="P17" i="1"/>
  <c r="O11" i="1"/>
  <c r="O11" i="17" s="1"/>
  <c r="P19" i="1" l="1"/>
  <c r="O20" i="1"/>
  <c r="P20" i="1" s="1"/>
  <c r="P11" i="17"/>
  <c r="O12" i="17"/>
  <c r="O12" i="1"/>
  <c r="P11" i="1"/>
  <c r="O22" i="1" l="1"/>
  <c r="P22" i="1" s="1"/>
  <c r="P19" i="17"/>
  <c r="O20" i="17"/>
  <c r="P20" i="17" s="1"/>
  <c r="P12" i="17"/>
  <c r="P12" i="1"/>
  <c r="O22" i="17" l="1"/>
  <c r="O23" i="17" s="1"/>
  <c r="O24" i="17" s="1"/>
  <c r="O23" i="1"/>
  <c r="O24" i="1" s="1"/>
  <c r="P22" i="17" l="1"/>
</calcChain>
</file>

<file path=xl/sharedStrings.xml><?xml version="1.0" encoding="utf-8"?>
<sst xmlns="http://schemas.openxmlformats.org/spreadsheetml/2006/main" count="329" uniqueCount="95">
  <si>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</si>
  <si>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</si>
  <si>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</si>
  <si>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</si>
  <si>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</si>
  <si>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</si>
  <si>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</si>
  <si>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</si>
  <si>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</si>
  <si>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</si>
  <si>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</si>
  <si>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</si>
  <si>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</si>
  <si>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</si>
  <si>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</si>
  <si>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</si>
  <si>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</si>
  <si>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</si>
  <si>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</si>
  <si>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</si>
  <si>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</si>
  <si>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</si>
  <si>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</si>
  <si>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</si>
  <si>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</si>
  <si>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</si>
  <si>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</si>
  <si>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</si>
  <si>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</si>
  <si>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</si>
  <si>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</si>
  <si>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</si>
  <si>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</si>
  <si>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</si>
  <si>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</si>
  <si>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</si>
  <si>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</si>
  <si>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</si>
  <si>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</si>
  <si>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</si>
  <si>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</si>
  <si>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</si>
  <si>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</si>
  <si>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</si>
  <si>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</si>
  <si>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</si>
  <si>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</si>
  <si>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</si>
  <si>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</si>
  <si>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</si>
  <si>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</si>
  <si>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</si>
  <si>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</si>
  <si>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</si>
  <si>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</si>
  <si>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</si>
  <si>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</si>
  <si>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</si>
  <si>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</si>
  <si>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</si>
  <si>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</si>
  <si>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</si>
  <si>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</si>
  <si>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</si>
  <si>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</si>
  <si>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</si>
  <si>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</si>
  <si>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</si>
  <si>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</si>
  <si>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</si>
  <si>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</si>
  <si>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Vranov n/T</t>
  </si>
  <si>
    <t>LS/VC/LO</t>
  </si>
  <si>
    <t>spolu</t>
  </si>
  <si>
    <t>1,2,4a,6(skm),7</t>
  </si>
  <si>
    <t>1,2,4a,6(sort),7</t>
  </si>
  <si>
    <t>Cena bez DPH (ponuka dodávateľa) v €/m³ na dve desatiiné miesta</t>
  </si>
  <si>
    <t>Celkom cena bez DPH (ponuka dodávateľa)
v €</t>
  </si>
  <si>
    <t>listnaté (m³)</t>
  </si>
  <si>
    <t>spolu (m³)</t>
  </si>
  <si>
    <t xml:space="preserve">* Požiadavky </t>
  </si>
  <si>
    <t>Lesnícke služby v ťažbovom procese na OZ Vranov n/T, VC LS Nižná Jablonka</t>
  </si>
  <si>
    <t>58a1</t>
  </si>
  <si>
    <t>59 1</t>
  </si>
  <si>
    <t>1,2,4b,6(skm),7</t>
  </si>
  <si>
    <t>1,2,4b,6(sort),7</t>
  </si>
  <si>
    <t>175/1100</t>
  </si>
  <si>
    <t>250/1100</t>
  </si>
  <si>
    <t>N.Jablonka</t>
  </si>
  <si>
    <t>312 0</t>
  </si>
  <si>
    <t>313a1</t>
  </si>
  <si>
    <t>320 0</t>
  </si>
  <si>
    <t>200/200</t>
  </si>
  <si>
    <t>80/450</t>
  </si>
  <si>
    <t>270/150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</si>
</sst>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20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3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3" fillId="0" borderId="0" xfId="0" applyFont="1" applyProtection="1"/>
    <xf numFmtId="0" fontId="12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</xf>
    <xf numFmtId="2" fontId="10" fillId="3" borderId="16" xfId="0" applyNumberFormat="1" applyFont="1" applyFill="1" applyBorder="1" applyAlignment="1" applyProtection="1">
      <alignment horizontal="center" vertical="center"/>
      <protection locked="0"/>
    </xf>
    <xf numFmtId="4" fontId="10" fillId="3" borderId="30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  <protection locked="0"/>
    </xf>
    <xf numFmtId="2" fontId="10" fillId="3" borderId="16" xfId="0" applyNumberFormat="1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center" vertical="center"/>
    </xf>
    <xf numFmtId="2" fontId="10" fillId="3" borderId="31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2" fontId="3" fillId="3" borderId="31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2" fontId="10" fillId="3" borderId="35" xfId="0" applyNumberFormat="1" applyFont="1" applyFill="1" applyBorder="1" applyAlignment="1" applyProtection="1">
      <alignment horizontal="center" vertical="center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6" fillId="3" borderId="20" xfId="0" applyFont="1" applyFill="1" applyBorder="1" applyAlignment="1" applyProtection="1">
      <alignment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3" fontId="10" fillId="3" borderId="51" xfId="0" applyNumberFormat="1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3" fontId="10" fillId="3" borderId="48" xfId="0" applyNumberFormat="1" applyFont="1" applyFill="1" applyBorder="1" applyAlignment="1" applyProtection="1">
      <alignment vertical="center"/>
    </xf>
    <xf numFmtId="3" fontId="10" fillId="3" borderId="48" xfId="0" applyNumberFormat="1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4" fontId="10" fillId="3" borderId="41" xfId="0" applyNumberFormat="1" applyFont="1" applyFill="1" applyBorder="1" applyAlignment="1" applyProtection="1">
      <alignment horizontal="center" vertical="center"/>
      <protection locked="0"/>
    </xf>
    <xf numFmtId="4" fontId="10" fillId="3" borderId="47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</xf>
    <xf numFmtId="0" fontId="15" fillId="3" borderId="37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 wrapText="1"/>
      <protection locked="0"/>
    </xf>
    <xf numFmtId="0" fontId="0" fillId="3" borderId="40" xfId="0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Alignment="1" applyProtection="1">
      <alignment horizontal="center" vertical="top" wrapText="1"/>
      <protection locked="0"/>
    </xf>
    <xf numFmtId="0" fontId="0" fillId="3" borderId="44" xfId="0" applyFill="1" applyBorder="1" applyAlignment="1" applyProtection="1">
      <alignment horizontal="center" vertical="top" wrapText="1"/>
      <protection locked="0"/>
    </xf>
    <xf numFmtId="0" fontId="0" fillId="3" borderId="45" xfId="0" applyFill="1" applyBorder="1" applyAlignment="1" applyProtection="1">
      <alignment horizontal="center" vertical="top" wrapText="1"/>
      <protection locked="0"/>
    </xf>
    <xf numFmtId="0" fontId="0" fillId="3" borderId="41" xfId="0" applyFill="1" applyBorder="1" applyAlignment="1" applyProtection="1">
      <alignment horizontal="center" vertical="top" wrapText="1"/>
      <protection locked="0"/>
    </xf>
    <xf numFmtId="0" fontId="0" fillId="3" borderId="46" xfId="0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/>
    <xf numFmtId="0" fontId="0" fillId="2" borderId="0" xfId="0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3" borderId="42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43" xfId="0" applyFill="1" applyBorder="1" applyAlignment="1" applyProtection="1">
      <alignment horizontal="center" vertical="top" wrapText="1"/>
    </xf>
    <xf numFmtId="0" fontId="0" fillId="3" borderId="40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44" xfId="0" applyFill="1" applyBorder="1" applyAlignment="1" applyProtection="1">
      <alignment horizontal="center" vertical="top" wrapText="1"/>
    </xf>
    <xf numFmtId="0" fontId="0" fillId="3" borderId="45" xfId="0" applyFill="1" applyBorder="1" applyAlignment="1" applyProtection="1">
      <alignment horizontal="center" vertical="top" wrapText="1"/>
    </xf>
    <xf numFmtId="0" fontId="0" fillId="3" borderId="41" xfId="0" applyFill="1" applyBorder="1" applyAlignment="1" applyProtection="1">
      <alignment horizontal="center" vertical="top" wrapText="1"/>
    </xf>
    <xf numFmtId="0" fontId="0" fillId="3" borderId="46" xfId="0" applyFill="1" applyBorder="1" applyAlignment="1" applyProtection="1">
      <alignment horizontal="center" vertical="top" wrapText="1"/>
    </xf>
    <xf numFmtId="0" fontId="5" fillId="2" borderId="25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0" fillId="3" borderId="46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view="pageBreakPreview" topLeftCell="A7" zoomScaleNormal="100" zoomScaleSheetLayoutView="100" workbookViewId="0">
      <selection activeCell="G14" sqref="G14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21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21" ht="11.2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4" t="s">
        <v>70</v>
      </c>
      <c r="O2" s="13"/>
    </row>
    <row r="3" spans="1:21" ht="18" x14ac:dyDescent="0.25">
      <c r="A3" s="69" t="s">
        <v>0</v>
      </c>
      <c r="B3" s="70"/>
      <c r="C3" s="162" t="s">
        <v>81</v>
      </c>
      <c r="D3" s="163"/>
      <c r="E3" s="163"/>
      <c r="F3" s="163"/>
      <c r="G3" s="163"/>
      <c r="H3" s="163"/>
      <c r="I3" s="163"/>
      <c r="J3" s="163"/>
      <c r="K3" s="163"/>
      <c r="L3" s="49"/>
      <c r="N3" s="12"/>
      <c r="O3" s="13"/>
    </row>
    <row r="4" spans="1:21" x14ac:dyDescent="0.25">
      <c r="A4" s="71" t="s">
        <v>1</v>
      </c>
      <c r="B4" s="159" t="s">
        <v>71</v>
      </c>
      <c r="C4" s="159"/>
      <c r="D4" s="159"/>
      <c r="E4" s="159"/>
      <c r="F4" s="159"/>
      <c r="G4" s="72"/>
      <c r="H4" s="73"/>
      <c r="I4" s="73"/>
      <c r="J4" s="74"/>
      <c r="K4" s="73"/>
      <c r="L4" s="16"/>
      <c r="M4" s="16"/>
      <c r="N4" s="16"/>
      <c r="O4" s="16"/>
    </row>
    <row r="5" spans="1:21" ht="6" customHeight="1" thickBot="1" x14ac:dyDescent="0.3">
      <c r="A5" s="50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21" ht="16.5" customHeight="1" thickBot="1" x14ac:dyDescent="0.3">
      <c r="A6" s="157" t="s">
        <v>66</v>
      </c>
      <c r="B6" s="158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21" ht="21" customHeight="1" thickBot="1" x14ac:dyDescent="0.3">
      <c r="A7" s="104" t="s">
        <v>72</v>
      </c>
      <c r="B7" s="164" t="s">
        <v>2</v>
      </c>
      <c r="C7" s="166" t="s">
        <v>53</v>
      </c>
      <c r="D7" s="167"/>
      <c r="E7" s="174" t="s">
        <v>3</v>
      </c>
      <c r="F7" s="175"/>
      <c r="G7" s="176"/>
      <c r="H7" s="147" t="s">
        <v>4</v>
      </c>
      <c r="I7" s="150" t="s">
        <v>5</v>
      </c>
      <c r="J7" s="152" t="s">
        <v>6</v>
      </c>
      <c r="K7" s="155" t="s">
        <v>7</v>
      </c>
      <c r="L7" s="150" t="s">
        <v>54</v>
      </c>
      <c r="M7" s="150" t="s">
        <v>60</v>
      </c>
      <c r="N7" s="168" t="s">
        <v>58</v>
      </c>
      <c r="O7" s="170" t="s">
        <v>59</v>
      </c>
    </row>
    <row r="8" spans="1:21" ht="21.75" customHeight="1" x14ac:dyDescent="0.25">
      <c r="A8" s="137" t="s">
        <v>88</v>
      </c>
      <c r="B8" s="165"/>
      <c r="C8" s="172" t="s">
        <v>68</v>
      </c>
      <c r="D8" s="173"/>
      <c r="E8" s="172" t="s">
        <v>9</v>
      </c>
      <c r="F8" s="151" t="s">
        <v>10</v>
      </c>
      <c r="G8" s="150" t="s">
        <v>11</v>
      </c>
      <c r="H8" s="148"/>
      <c r="I8" s="151"/>
      <c r="J8" s="153"/>
      <c r="K8" s="156"/>
      <c r="L8" s="151"/>
      <c r="M8" s="151"/>
      <c r="N8" s="169"/>
      <c r="O8" s="171"/>
    </row>
    <row r="9" spans="1:21" ht="50.25" customHeight="1" thickBot="1" x14ac:dyDescent="0.3">
      <c r="A9" s="138"/>
      <c r="B9" s="165"/>
      <c r="C9" s="172"/>
      <c r="D9" s="173"/>
      <c r="E9" s="172"/>
      <c r="F9" s="151"/>
      <c r="G9" s="151"/>
      <c r="H9" s="149"/>
      <c r="I9" s="151"/>
      <c r="J9" s="154"/>
      <c r="K9" s="156"/>
      <c r="L9" s="161"/>
      <c r="M9" s="161"/>
      <c r="N9" s="169"/>
      <c r="O9" s="171"/>
      <c r="T9" s="100"/>
      <c r="U9" s="100"/>
    </row>
    <row r="10" spans="1:21" x14ac:dyDescent="0.25">
      <c r="A10" s="20"/>
      <c r="B10" s="103" t="s">
        <v>82</v>
      </c>
      <c r="C10" s="145" t="s">
        <v>84</v>
      </c>
      <c r="D10" s="146"/>
      <c r="E10" s="77">
        <v>0</v>
      </c>
      <c r="F10" s="77">
        <v>154</v>
      </c>
      <c r="G10" s="77">
        <v>154</v>
      </c>
      <c r="H10" s="77" t="s">
        <v>12</v>
      </c>
      <c r="I10" s="77">
        <v>60</v>
      </c>
      <c r="J10" s="77">
        <v>1.8</v>
      </c>
      <c r="K10" s="117" t="s">
        <v>86</v>
      </c>
      <c r="L10" s="82">
        <v>4048.66</v>
      </c>
      <c r="M10" s="123" t="s">
        <v>61</v>
      </c>
      <c r="N10" s="133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21" x14ac:dyDescent="0.25">
      <c r="A11" s="21"/>
      <c r="B11" s="22" t="s">
        <v>82</v>
      </c>
      <c r="C11" s="141" t="s">
        <v>85</v>
      </c>
      <c r="D11" s="142"/>
      <c r="E11" s="60">
        <v>0</v>
      </c>
      <c r="F11" s="60">
        <v>54</v>
      </c>
      <c r="G11" s="60">
        <v>54</v>
      </c>
      <c r="H11" s="23"/>
      <c r="I11" s="22"/>
      <c r="J11" s="22"/>
      <c r="K11" s="125"/>
      <c r="L11" s="86">
        <v>1499.0400000000002</v>
      </c>
      <c r="M11" s="84" t="s">
        <v>61</v>
      </c>
      <c r="N11" s="85"/>
      <c r="O11" s="86">
        <f>SUM(N11*G11)</f>
        <v>0</v>
      </c>
      <c r="P11" s="68" t="str">
        <f t="shared" ref="P11" si="0">IF( O11=0," ", IF(100-((L11/O11)*100)&gt;20,"viac ako 20%",0))</f>
        <v xml:space="preserve"> </v>
      </c>
    </row>
    <row r="12" spans="1:21" x14ac:dyDescent="0.25">
      <c r="A12" s="24"/>
      <c r="B12" s="25" t="s">
        <v>73</v>
      </c>
      <c r="C12" s="141"/>
      <c r="D12" s="143"/>
      <c r="E12" s="61">
        <f>SUM(E10:E11)</f>
        <v>0</v>
      </c>
      <c r="F12" s="61">
        <f t="shared" ref="F12:G12" si="1">SUM(F10:F11)</f>
        <v>208</v>
      </c>
      <c r="G12" s="61">
        <f t="shared" si="1"/>
        <v>208</v>
      </c>
      <c r="H12" s="26"/>
      <c r="I12" s="25"/>
      <c r="J12" s="25"/>
      <c r="K12" s="115"/>
      <c r="L12" s="86">
        <f>SUM(L10:L11)</f>
        <v>5547.7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21" x14ac:dyDescent="0.25">
      <c r="A13" s="24"/>
      <c r="B13" s="22"/>
      <c r="C13" s="125"/>
      <c r="D13" s="126"/>
      <c r="E13" s="60"/>
      <c r="F13" s="60"/>
      <c r="G13" s="60"/>
      <c r="H13" s="23"/>
      <c r="I13" s="22"/>
      <c r="J13" s="22"/>
      <c r="K13" s="125"/>
      <c r="L13" s="86"/>
      <c r="M13" s="89"/>
      <c r="N13" s="90"/>
      <c r="O13" s="86"/>
      <c r="P13" s="68"/>
    </row>
    <row r="14" spans="1:21" x14ac:dyDescent="0.25">
      <c r="A14" s="24"/>
      <c r="B14" s="26" t="s">
        <v>83</v>
      </c>
      <c r="C14" s="139" t="s">
        <v>84</v>
      </c>
      <c r="D14" s="140"/>
      <c r="E14" s="25">
        <v>0</v>
      </c>
      <c r="F14" s="25">
        <v>135.06</v>
      </c>
      <c r="G14" s="25">
        <v>135.06</v>
      </c>
      <c r="H14" s="25" t="s">
        <v>12</v>
      </c>
      <c r="I14" s="25">
        <v>60</v>
      </c>
      <c r="J14" s="25">
        <v>3.25</v>
      </c>
      <c r="K14" s="115" t="s">
        <v>87</v>
      </c>
      <c r="L14" s="88">
        <v>3661.4766</v>
      </c>
      <c r="M14" s="127" t="s">
        <v>61</v>
      </c>
      <c r="N14" s="134"/>
      <c r="O14" s="88">
        <f>SUM(N14*G14)</f>
        <v>0</v>
      </c>
      <c r="P14" s="68"/>
    </row>
    <row r="15" spans="1:21" x14ac:dyDescent="0.25">
      <c r="A15" s="24"/>
      <c r="B15" s="22" t="s">
        <v>83</v>
      </c>
      <c r="C15" s="141" t="s">
        <v>85</v>
      </c>
      <c r="D15" s="142"/>
      <c r="E15" s="60">
        <v>0</v>
      </c>
      <c r="F15" s="60">
        <v>64.83</v>
      </c>
      <c r="G15" s="60">
        <v>64.83</v>
      </c>
      <c r="H15" s="23"/>
      <c r="I15" s="22"/>
      <c r="J15" s="22"/>
      <c r="K15" s="125"/>
      <c r="L15" s="86">
        <v>1836.6338999999998</v>
      </c>
      <c r="M15" s="84" t="s">
        <v>61</v>
      </c>
      <c r="N15" s="85"/>
      <c r="O15" s="86">
        <f>SUM(N15*G15)</f>
        <v>0</v>
      </c>
      <c r="P15" s="68"/>
    </row>
    <row r="16" spans="1:21" x14ac:dyDescent="0.25">
      <c r="A16" s="24"/>
      <c r="B16" s="25" t="s">
        <v>73</v>
      </c>
      <c r="C16" s="141"/>
      <c r="D16" s="143"/>
      <c r="E16" s="61">
        <f>SUM(E14:E15)</f>
        <v>0</v>
      </c>
      <c r="F16" s="61">
        <f t="shared" ref="F16:G16" si="2">SUM(F14:F15)</f>
        <v>199.89</v>
      </c>
      <c r="G16" s="61">
        <f t="shared" si="2"/>
        <v>199.89</v>
      </c>
      <c r="H16" s="26"/>
      <c r="I16" s="25"/>
      <c r="J16" s="25"/>
      <c r="K16" s="115"/>
      <c r="L16" s="86">
        <f>SUM(L14:L15)</f>
        <v>5498.1104999999998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41"/>
      <c r="D17" s="142"/>
      <c r="E17" s="60"/>
      <c r="F17" s="60"/>
      <c r="G17" s="60"/>
      <c r="H17" s="23"/>
      <c r="I17" s="22"/>
      <c r="J17" s="22"/>
      <c r="K17" s="125"/>
      <c r="L17" s="86"/>
      <c r="M17" s="89"/>
      <c r="N17" s="90"/>
      <c r="O17" s="86"/>
      <c r="P17" s="68" t="str">
        <f t="shared" ref="P17:P20" si="3">IF( O17=0," ", IF(100-((L17/O17)*100)&gt;20,"viac ako 20%",0))</f>
        <v xml:space="preserve"> </v>
      </c>
    </row>
    <row r="18" spans="1:16" x14ac:dyDescent="0.25">
      <c r="A18" s="21"/>
      <c r="B18" s="22"/>
      <c r="C18" s="139"/>
      <c r="D18" s="140"/>
      <c r="E18" s="25"/>
      <c r="F18" s="25"/>
      <c r="G18" s="25">
        <f>SUM(E18:F18)</f>
        <v>0</v>
      </c>
      <c r="H18" s="23"/>
      <c r="I18" s="22"/>
      <c r="J18" s="22"/>
      <c r="K18" s="125"/>
      <c r="L18" s="86"/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/>
      <c r="C19" s="141"/>
      <c r="D19" s="142"/>
      <c r="E19" s="60"/>
      <c r="F19" s="60"/>
      <c r="G19" s="60">
        <f t="shared" ref="G19" si="4">SUM(E19:F19)</f>
        <v>0</v>
      </c>
      <c r="H19" s="23"/>
      <c r="I19" s="22"/>
      <c r="J19" s="22"/>
      <c r="K19" s="125"/>
      <c r="L19" s="86"/>
      <c r="M19" s="89" t="s">
        <v>61</v>
      </c>
      <c r="N19" s="85"/>
      <c r="O19" s="86">
        <f t="shared" ref="O19" si="5">SUM(N19*G19)</f>
        <v>0</v>
      </c>
      <c r="P19" s="68" t="str">
        <f t="shared" si="3"/>
        <v xml:space="preserve"> </v>
      </c>
    </row>
    <row r="20" spans="1:16" ht="15.75" thickBot="1" x14ac:dyDescent="0.3">
      <c r="A20" s="27"/>
      <c r="B20" s="28" t="s">
        <v>73</v>
      </c>
      <c r="C20" s="141"/>
      <c r="D20" s="143"/>
      <c r="E20" s="61"/>
      <c r="F20" s="61"/>
      <c r="G20" s="61">
        <f t="shared" ref="G20" si="6">SUM(G18:G19)</f>
        <v>0</v>
      </c>
      <c r="H20" s="29"/>
      <c r="I20" s="28"/>
      <c r="J20" s="28"/>
      <c r="K20" s="135"/>
      <c r="L20" s="97">
        <f>SUM(L18:L19)</f>
        <v>0</v>
      </c>
      <c r="M20" s="98"/>
      <c r="N20" s="99"/>
      <c r="O20" s="97">
        <f>SUM(O18:O19)</f>
        <v>0</v>
      </c>
      <c r="P20" s="68" t="str">
        <f t="shared" si="3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94" t="s">
        <v>13</v>
      </c>
      <c r="K22" s="194"/>
      <c r="L22" s="36">
        <f>L12+L16+L20</f>
        <v>11045.8105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95" t="s">
        <v>15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7"/>
      <c r="O23" s="36">
        <f>O22*0.2</f>
        <v>0</v>
      </c>
    </row>
    <row r="24" spans="1:16" ht="15.75" thickBot="1" x14ac:dyDescent="0.3">
      <c r="A24" s="195" t="s">
        <v>16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36">
        <f>O22+O23</f>
        <v>0</v>
      </c>
    </row>
    <row r="25" spans="1:16" x14ac:dyDescent="0.25">
      <c r="A25" s="183" t="s">
        <v>17</v>
      </c>
      <c r="B25" s="183"/>
      <c r="C25" s="18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98" t="s">
        <v>65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6" ht="25.5" customHeight="1" x14ac:dyDescent="0.25">
      <c r="A27" s="52" t="s">
        <v>57</v>
      </c>
      <c r="B27" s="52"/>
      <c r="C27" s="52"/>
      <c r="D27" s="52"/>
      <c r="E27" s="52"/>
      <c r="F27" s="52"/>
      <c r="G27" s="51" t="s">
        <v>55</v>
      </c>
      <c r="H27" s="52"/>
      <c r="I27" s="52"/>
      <c r="J27" s="43"/>
      <c r="K27" s="43"/>
      <c r="L27" s="43"/>
      <c r="M27" s="43"/>
      <c r="N27" s="43"/>
      <c r="O27" s="43"/>
    </row>
    <row r="28" spans="1:16" ht="15" customHeight="1" x14ac:dyDescent="0.25">
      <c r="A28" s="185" t="s">
        <v>67</v>
      </c>
      <c r="B28" s="186"/>
      <c r="C28" s="186"/>
      <c r="D28" s="186"/>
      <c r="E28" s="187"/>
      <c r="F28" s="184" t="s">
        <v>56</v>
      </c>
      <c r="G28" s="44" t="s">
        <v>18</v>
      </c>
      <c r="H28" s="177"/>
      <c r="I28" s="178"/>
      <c r="J28" s="178"/>
      <c r="K28" s="178"/>
      <c r="L28" s="178"/>
      <c r="M28" s="178"/>
      <c r="N28" s="178"/>
      <c r="O28" s="179"/>
    </row>
    <row r="29" spans="1:16" x14ac:dyDescent="0.25">
      <c r="A29" s="188"/>
      <c r="B29" s="189"/>
      <c r="C29" s="189"/>
      <c r="D29" s="189"/>
      <c r="E29" s="190"/>
      <c r="F29" s="184"/>
      <c r="G29" s="44" t="s">
        <v>19</v>
      </c>
      <c r="H29" s="177"/>
      <c r="I29" s="178"/>
      <c r="J29" s="178"/>
      <c r="K29" s="178"/>
      <c r="L29" s="178"/>
      <c r="M29" s="178"/>
      <c r="N29" s="178"/>
      <c r="O29" s="179"/>
    </row>
    <row r="30" spans="1:16" ht="18" customHeight="1" x14ac:dyDescent="0.25">
      <c r="A30" s="188"/>
      <c r="B30" s="189"/>
      <c r="C30" s="189"/>
      <c r="D30" s="189"/>
      <c r="E30" s="190"/>
      <c r="F30" s="184"/>
      <c r="G30" s="44" t="s">
        <v>20</v>
      </c>
      <c r="H30" s="177"/>
      <c r="I30" s="178"/>
      <c r="J30" s="178"/>
      <c r="K30" s="178"/>
      <c r="L30" s="178"/>
      <c r="M30" s="178"/>
      <c r="N30" s="178"/>
      <c r="O30" s="179"/>
    </row>
    <row r="31" spans="1:16" x14ac:dyDescent="0.25">
      <c r="A31" s="188"/>
      <c r="B31" s="189"/>
      <c r="C31" s="189"/>
      <c r="D31" s="189"/>
      <c r="E31" s="190"/>
      <c r="F31" s="184"/>
      <c r="G31" s="44" t="s">
        <v>21</v>
      </c>
      <c r="H31" s="177"/>
      <c r="I31" s="178"/>
      <c r="J31" s="178"/>
      <c r="K31" s="178"/>
      <c r="L31" s="178"/>
      <c r="M31" s="178"/>
      <c r="N31" s="178"/>
      <c r="O31" s="179"/>
    </row>
    <row r="32" spans="1:16" x14ac:dyDescent="0.25">
      <c r="A32" s="188"/>
      <c r="B32" s="189"/>
      <c r="C32" s="189"/>
      <c r="D32" s="189"/>
      <c r="E32" s="190"/>
      <c r="F32" s="184"/>
      <c r="G32" s="44" t="s">
        <v>22</v>
      </c>
      <c r="H32" s="177"/>
      <c r="I32" s="178"/>
      <c r="J32" s="178"/>
      <c r="K32" s="178"/>
      <c r="L32" s="178"/>
      <c r="M32" s="178"/>
      <c r="N32" s="178"/>
      <c r="O32" s="179"/>
    </row>
    <row r="33" spans="1:15" x14ac:dyDescent="0.25">
      <c r="A33" s="188"/>
      <c r="B33" s="189"/>
      <c r="C33" s="189"/>
      <c r="D33" s="189"/>
      <c r="E33" s="19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88"/>
      <c r="B34" s="189"/>
      <c r="C34" s="189"/>
      <c r="D34" s="189"/>
      <c r="E34" s="19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91"/>
      <c r="B35" s="192"/>
      <c r="C35" s="192"/>
      <c r="D35" s="192"/>
      <c r="E35" s="193"/>
      <c r="F35" s="43"/>
      <c r="G35" s="16"/>
      <c r="H35" s="16"/>
      <c r="I35" s="16"/>
      <c r="J35" s="16" t="s">
        <v>23</v>
      </c>
      <c r="K35" s="16"/>
      <c r="L35" s="180"/>
      <c r="M35" s="181"/>
      <c r="N35" s="18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63eurVFDIxpOospycmlo3yaUlFb2J0bewV0k5prBazdtJbMEx1Xj6u5agqBe0opx4toJVfk9ckzwiV9GJfVPmw==" saltValue="L8X/gm09vTeeUFC1fenmPw==" spinCount="100000" sheet="1" objects="1" scenarios="1"/>
  <mergeCells count="44">
    <mergeCell ref="C19:D19"/>
    <mergeCell ref="J22:K22"/>
    <mergeCell ref="A23:N23"/>
    <mergeCell ref="A24:N24"/>
    <mergeCell ref="A26:O26"/>
    <mergeCell ref="C20:D20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N7:N9"/>
    <mergeCell ref="O7:O9"/>
    <mergeCell ref="C8:D9"/>
    <mergeCell ref="E8:E9"/>
    <mergeCell ref="F8:F9"/>
    <mergeCell ref="G8:G9"/>
    <mergeCell ref="M7:M9"/>
    <mergeCell ref="E7:G7"/>
    <mergeCell ref="A1:L1"/>
    <mergeCell ref="C10:D10"/>
    <mergeCell ref="C11:D11"/>
    <mergeCell ref="C12:D12"/>
    <mergeCell ref="C17:D17"/>
    <mergeCell ref="H7:H9"/>
    <mergeCell ref="I7:I9"/>
    <mergeCell ref="J7:J9"/>
    <mergeCell ref="K7:K9"/>
    <mergeCell ref="A6:B6"/>
    <mergeCell ref="B4:F4"/>
    <mergeCell ref="B5:F5"/>
    <mergeCell ref="L7:L9"/>
    <mergeCell ref="C3:K3"/>
    <mergeCell ref="B7:B9"/>
    <mergeCell ref="C7:D7"/>
    <mergeCell ref="A8:A9"/>
    <mergeCell ref="C18:D18"/>
    <mergeCell ref="C14:D14"/>
    <mergeCell ref="C15:D15"/>
    <mergeCell ref="C16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7" zoomScaleNormal="100" zoomScaleSheetLayoutView="100" workbookViewId="0">
      <selection activeCell="J15" sqref="J15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4" t="s">
        <v>70</v>
      </c>
      <c r="O2" s="13"/>
    </row>
    <row r="3" spans="1:16" ht="18" x14ac:dyDescent="0.25">
      <c r="A3" s="15" t="s">
        <v>0</v>
      </c>
      <c r="B3" s="116"/>
      <c r="C3" s="199" t="str">
        <f>'zákazka a cenová ponuka 1 '!C3:K3</f>
        <v>Lesnícke služby v ťažbovom procese na OZ Vranov n/T, VC LS Nižná Jablonka</v>
      </c>
      <c r="D3" s="200"/>
      <c r="E3" s="200"/>
      <c r="F3" s="200"/>
      <c r="G3" s="200"/>
      <c r="H3" s="200"/>
      <c r="I3" s="200"/>
      <c r="J3" s="200"/>
      <c r="K3" s="200"/>
      <c r="L3" s="116"/>
      <c r="N3" s="12"/>
      <c r="O3" s="13"/>
    </row>
    <row r="4" spans="1:16" x14ac:dyDescent="0.25">
      <c r="A4" s="18" t="s">
        <v>1</v>
      </c>
      <c r="B4" s="201" t="str">
        <f>'zákazka a cenová ponuka 1 '!B4:F4</f>
        <v>Lesy SR š.p. OZ Vranov n/T</v>
      </c>
      <c r="C4" s="201"/>
      <c r="D4" s="201"/>
      <c r="E4" s="201"/>
      <c r="F4" s="201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8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02" t="s">
        <v>66</v>
      </c>
      <c r="B6" s="203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7" t="str">
        <f>'zákazka a cenová ponuka 1 '!A7</f>
        <v>LS/VC/LO</v>
      </c>
      <c r="B7" s="164" t="s">
        <v>2</v>
      </c>
      <c r="C7" s="166" t="s">
        <v>53</v>
      </c>
      <c r="D7" s="167"/>
      <c r="E7" s="174" t="s">
        <v>3</v>
      </c>
      <c r="F7" s="175"/>
      <c r="G7" s="176"/>
      <c r="H7" s="147" t="s">
        <v>4</v>
      </c>
      <c r="I7" s="150" t="s">
        <v>5</v>
      </c>
      <c r="J7" s="152" t="s">
        <v>6</v>
      </c>
      <c r="K7" s="155" t="s">
        <v>7</v>
      </c>
      <c r="L7" s="150" t="s">
        <v>54</v>
      </c>
      <c r="M7" s="150" t="s">
        <v>60</v>
      </c>
      <c r="N7" s="168" t="s">
        <v>76</v>
      </c>
      <c r="O7" s="170" t="s">
        <v>77</v>
      </c>
    </row>
    <row r="8" spans="1:16" ht="21.75" customHeight="1" x14ac:dyDescent="0.25">
      <c r="A8" s="150" t="str">
        <f>'zákazka a cenová ponuka 1 '!A8:A9</f>
        <v>N.Jablonka</v>
      </c>
      <c r="B8" s="165"/>
      <c r="C8" s="172" t="s">
        <v>68</v>
      </c>
      <c r="D8" s="173"/>
      <c r="E8" s="172" t="s">
        <v>9</v>
      </c>
      <c r="F8" s="151" t="s">
        <v>78</v>
      </c>
      <c r="G8" s="150" t="s">
        <v>79</v>
      </c>
      <c r="H8" s="148"/>
      <c r="I8" s="151"/>
      <c r="J8" s="153"/>
      <c r="K8" s="156"/>
      <c r="L8" s="151"/>
      <c r="M8" s="151"/>
      <c r="N8" s="169"/>
      <c r="O8" s="171"/>
    </row>
    <row r="9" spans="1:16" ht="50.25" customHeight="1" thickBot="1" x14ac:dyDescent="0.3">
      <c r="A9" s="161"/>
      <c r="B9" s="165"/>
      <c r="C9" s="172"/>
      <c r="D9" s="173"/>
      <c r="E9" s="172"/>
      <c r="F9" s="151"/>
      <c r="G9" s="151"/>
      <c r="H9" s="149"/>
      <c r="I9" s="151"/>
      <c r="J9" s="154"/>
      <c r="K9" s="156"/>
      <c r="L9" s="161"/>
      <c r="M9" s="161"/>
      <c r="N9" s="169"/>
      <c r="O9" s="171"/>
    </row>
    <row r="10" spans="1:16" x14ac:dyDescent="0.25">
      <c r="A10" s="20"/>
      <c r="B10" s="103" t="s">
        <v>89</v>
      </c>
      <c r="C10" s="145" t="s">
        <v>84</v>
      </c>
      <c r="D10" s="146"/>
      <c r="E10" s="77">
        <v>3.4</v>
      </c>
      <c r="F10" s="77">
        <v>200</v>
      </c>
      <c r="G10" s="77">
        <v>203.4</v>
      </c>
      <c r="H10" s="77" t="s">
        <v>12</v>
      </c>
      <c r="I10" s="77">
        <v>60</v>
      </c>
      <c r="J10" s="77">
        <v>1.21</v>
      </c>
      <c r="K10" s="117" t="s">
        <v>92</v>
      </c>
      <c r="L10" s="82">
        <v>5211.1080000000002</v>
      </c>
      <c r="M10" s="123" t="s">
        <v>61</v>
      </c>
      <c r="N10" s="133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 t="s">
        <v>89</v>
      </c>
      <c r="C11" s="141" t="s">
        <v>85</v>
      </c>
      <c r="D11" s="142"/>
      <c r="E11" s="60">
        <v>0</v>
      </c>
      <c r="F11" s="60">
        <v>48.17</v>
      </c>
      <c r="G11" s="60">
        <v>48.17</v>
      </c>
      <c r="H11" s="23"/>
      <c r="I11" s="22"/>
      <c r="J11" s="22"/>
      <c r="K11" s="125"/>
      <c r="L11" s="86">
        <v>1302.0351000000001</v>
      </c>
      <c r="M11" s="84" t="s">
        <v>61</v>
      </c>
      <c r="N11" s="85"/>
      <c r="O11" s="86">
        <f>SUM(N11*G11)</f>
        <v>0</v>
      </c>
      <c r="P11" s="68" t="str">
        <f t="shared" ref="P11" si="0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41"/>
      <c r="D12" s="143"/>
      <c r="E12" s="61">
        <f>SUM(E10:E11)</f>
        <v>3.4</v>
      </c>
      <c r="F12" s="61">
        <f t="shared" ref="F12:G12" si="1">SUM(F10:F11)</f>
        <v>248.17000000000002</v>
      </c>
      <c r="G12" s="61">
        <f t="shared" si="1"/>
        <v>251.57</v>
      </c>
      <c r="H12" s="26"/>
      <c r="I12" s="25"/>
      <c r="J12" s="25"/>
      <c r="K12" s="115"/>
      <c r="L12" s="86">
        <f>SUM(L10:L11)</f>
        <v>6513.1431000000002</v>
      </c>
      <c r="M12" s="84" t="s">
        <v>61</v>
      </c>
      <c r="N12" s="121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5"/>
      <c r="D13" s="126"/>
      <c r="E13" s="60"/>
      <c r="F13" s="60"/>
      <c r="G13" s="60"/>
      <c r="H13" s="23"/>
      <c r="I13" s="22"/>
      <c r="J13" s="22"/>
      <c r="K13" s="125"/>
      <c r="L13" s="86"/>
      <c r="M13" s="89"/>
      <c r="N13" s="85"/>
      <c r="O13" s="86"/>
      <c r="P13" s="68"/>
    </row>
    <row r="14" spans="1:16" x14ac:dyDescent="0.25">
      <c r="A14" s="24"/>
      <c r="B14" s="26" t="s">
        <v>90</v>
      </c>
      <c r="C14" s="139" t="s">
        <v>84</v>
      </c>
      <c r="D14" s="140"/>
      <c r="E14" s="25">
        <v>0</v>
      </c>
      <c r="F14" s="25">
        <v>190.53</v>
      </c>
      <c r="G14" s="25">
        <v>190.53</v>
      </c>
      <c r="H14" s="25" t="s">
        <v>12</v>
      </c>
      <c r="I14" s="25">
        <v>65</v>
      </c>
      <c r="J14" s="25">
        <v>2.39</v>
      </c>
      <c r="K14" s="115" t="s">
        <v>93</v>
      </c>
      <c r="L14" s="88">
        <v>5254.8173999999999</v>
      </c>
      <c r="M14" s="127" t="s">
        <v>61</v>
      </c>
      <c r="N14" s="134"/>
      <c r="O14" s="88">
        <f>SUM(N14*G14)</f>
        <v>0</v>
      </c>
      <c r="P14" s="68"/>
    </row>
    <row r="15" spans="1:16" x14ac:dyDescent="0.25">
      <c r="A15" s="24"/>
      <c r="B15" s="22" t="s">
        <v>90</v>
      </c>
      <c r="C15" s="141" t="s">
        <v>84</v>
      </c>
      <c r="D15" s="142"/>
      <c r="E15" s="60">
        <v>0</v>
      </c>
      <c r="F15" s="60">
        <v>81.650000000000006</v>
      </c>
      <c r="G15" s="60">
        <v>81.650000000000006</v>
      </c>
      <c r="H15" s="23"/>
      <c r="I15" s="22"/>
      <c r="J15" s="22"/>
      <c r="K15" s="125"/>
      <c r="L15" s="86">
        <v>2380.9140000000002</v>
      </c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41"/>
      <c r="D16" s="143"/>
      <c r="E16" s="61">
        <f>SUM(E14:E15)</f>
        <v>0</v>
      </c>
      <c r="F16" s="61">
        <f t="shared" ref="F16:G16" si="2">SUM(F14:F15)</f>
        <v>272.18</v>
      </c>
      <c r="G16" s="61">
        <f t="shared" si="2"/>
        <v>272.18</v>
      </c>
      <c r="H16" s="26"/>
      <c r="I16" s="25"/>
      <c r="J16" s="25"/>
      <c r="K16" s="115"/>
      <c r="L16" s="86">
        <f>SUM(L14:L15)</f>
        <v>7635.7314000000006</v>
      </c>
      <c r="M16" s="84" t="s">
        <v>61</v>
      </c>
      <c r="N16" s="121"/>
      <c r="O16" s="88">
        <f>SUM(O14:O15)</f>
        <v>0</v>
      </c>
      <c r="P16" s="68"/>
    </row>
    <row r="17" spans="1:16" x14ac:dyDescent="0.25">
      <c r="A17" s="21"/>
      <c r="B17" s="22"/>
      <c r="C17" s="141"/>
      <c r="D17" s="142"/>
      <c r="E17" s="60"/>
      <c r="F17" s="60"/>
      <c r="G17" s="60"/>
      <c r="H17" s="23"/>
      <c r="I17" s="22"/>
      <c r="J17" s="22"/>
      <c r="K17" s="125"/>
      <c r="L17" s="86"/>
      <c r="M17" s="89"/>
      <c r="N17" s="85"/>
      <c r="O17" s="86"/>
      <c r="P17" s="68" t="str">
        <f t="shared" ref="P17:P20" si="3">IF( O17=0," ", IF(100-((L17/O17)*100)&gt;20,"viac ako 20%",0))</f>
        <v xml:space="preserve"> </v>
      </c>
    </row>
    <row r="18" spans="1:16" x14ac:dyDescent="0.25">
      <c r="A18" s="21"/>
      <c r="B18" s="22" t="s">
        <v>91</v>
      </c>
      <c r="C18" s="139" t="s">
        <v>84</v>
      </c>
      <c r="D18" s="140"/>
      <c r="E18" s="25">
        <v>0</v>
      </c>
      <c r="F18" s="25">
        <v>68.13</v>
      </c>
      <c r="G18" s="25">
        <v>68.13</v>
      </c>
      <c r="H18" s="23" t="s">
        <v>35</v>
      </c>
      <c r="I18" s="22">
        <v>65</v>
      </c>
      <c r="J18" s="22">
        <v>0.91</v>
      </c>
      <c r="K18" s="125" t="s">
        <v>94</v>
      </c>
      <c r="L18" s="86">
        <v>2307.5630999999998</v>
      </c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 t="s">
        <v>91</v>
      </c>
      <c r="C19" s="141" t="s">
        <v>84</v>
      </c>
      <c r="D19" s="142"/>
      <c r="E19" s="60">
        <v>0</v>
      </c>
      <c r="F19" s="60">
        <v>204.41</v>
      </c>
      <c r="G19" s="60">
        <v>204.41</v>
      </c>
      <c r="H19" s="23"/>
      <c r="I19" s="22"/>
      <c r="J19" s="22"/>
      <c r="K19" s="125"/>
      <c r="L19" s="86">
        <v>7350.5835999999999</v>
      </c>
      <c r="M19" s="89" t="s">
        <v>61</v>
      </c>
      <c r="N19" s="85"/>
      <c r="O19" s="86">
        <f t="shared" ref="O19" si="4">SUM(N19*G19)</f>
        <v>0</v>
      </c>
      <c r="P19" s="68" t="str">
        <f t="shared" si="3"/>
        <v xml:space="preserve"> </v>
      </c>
    </row>
    <row r="20" spans="1:16" ht="15.75" thickBot="1" x14ac:dyDescent="0.3">
      <c r="A20" s="27"/>
      <c r="B20" s="28" t="s">
        <v>73</v>
      </c>
      <c r="C20" s="141"/>
      <c r="D20" s="143"/>
      <c r="E20" s="61">
        <f>SUM(E18:E19)</f>
        <v>0</v>
      </c>
      <c r="F20" s="61">
        <f t="shared" ref="F20:G20" si="5">SUM(F18:F19)</f>
        <v>272.53999999999996</v>
      </c>
      <c r="G20" s="61">
        <f t="shared" si="5"/>
        <v>272.53999999999996</v>
      </c>
      <c r="H20" s="29"/>
      <c r="I20" s="28"/>
      <c r="J20" s="28"/>
      <c r="K20" s="135"/>
      <c r="L20" s="97">
        <f>SUM(L18:L19)</f>
        <v>9658.1466999999993</v>
      </c>
      <c r="M20" s="98"/>
      <c r="N20" s="122"/>
      <c r="O20" s="97">
        <f>SUM(O18:O19)</f>
        <v>0</v>
      </c>
      <c r="P20" s="68" t="str">
        <f t="shared" si="3"/>
        <v xml:space="preserve"> </v>
      </c>
    </row>
    <row r="21" spans="1:16" ht="15.75" thickBot="1" x14ac:dyDescent="0.3">
      <c r="A21" s="30"/>
      <c r="B21" s="31"/>
      <c r="C21" s="35"/>
      <c r="D21" s="136"/>
      <c r="E21" s="34"/>
      <c r="F21" s="34"/>
      <c r="G21" s="34"/>
      <c r="H21" s="35"/>
      <c r="I21" s="31"/>
      <c r="J21" s="31"/>
      <c r="K21" s="35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94" t="s">
        <v>13</v>
      </c>
      <c r="K22" s="194"/>
      <c r="L22" s="36">
        <f>L12+L16+L20</f>
        <v>23807.021200000003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95" t="s">
        <v>15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7"/>
      <c r="O23" s="36">
        <f>O22*0.2</f>
        <v>0</v>
      </c>
    </row>
    <row r="24" spans="1:16" ht="15.75" thickBot="1" x14ac:dyDescent="0.3">
      <c r="A24" s="195" t="s">
        <v>16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36">
        <f>O22+O23</f>
        <v>0</v>
      </c>
    </row>
    <row r="25" spans="1:16" x14ac:dyDescent="0.25">
      <c r="A25" s="183" t="s">
        <v>17</v>
      </c>
      <c r="B25" s="183"/>
      <c r="C25" s="18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98" t="s">
        <v>65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6" ht="25.5" customHeight="1" x14ac:dyDescent="0.25">
      <c r="A27" s="120" t="s">
        <v>57</v>
      </c>
      <c r="B27" s="120"/>
      <c r="C27" s="120"/>
      <c r="D27" s="120"/>
      <c r="E27" s="120"/>
      <c r="F27" s="120"/>
      <c r="G27" s="119" t="s">
        <v>55</v>
      </c>
      <c r="H27" s="120"/>
      <c r="I27" s="120"/>
      <c r="J27" s="43"/>
      <c r="K27" s="43"/>
      <c r="L27" s="43"/>
      <c r="M27" s="43"/>
      <c r="N27" s="43"/>
      <c r="O27" s="43"/>
    </row>
    <row r="28" spans="1:16" ht="15" customHeight="1" x14ac:dyDescent="0.25">
      <c r="A28" s="204" t="s">
        <v>80</v>
      </c>
      <c r="B28" s="205"/>
      <c r="C28" s="205"/>
      <c r="D28" s="205"/>
      <c r="E28" s="206"/>
      <c r="F28" s="184" t="s">
        <v>56</v>
      </c>
      <c r="G28" s="44" t="s">
        <v>18</v>
      </c>
      <c r="H28" s="213">
        <f>'zákazka a cenová ponuka 1 '!H28:O28</f>
        <v>0</v>
      </c>
      <c r="I28" s="214"/>
      <c r="J28" s="214"/>
      <c r="K28" s="214"/>
      <c r="L28" s="214"/>
      <c r="M28" s="214"/>
      <c r="N28" s="214"/>
      <c r="O28" s="215"/>
    </row>
    <row r="29" spans="1:16" x14ac:dyDescent="0.25">
      <c r="A29" s="207"/>
      <c r="B29" s="208"/>
      <c r="C29" s="208"/>
      <c r="D29" s="208"/>
      <c r="E29" s="209"/>
      <c r="F29" s="184"/>
      <c r="G29" s="44" t="s">
        <v>19</v>
      </c>
      <c r="H29" s="213">
        <f>'zákazka a cenová ponuka 1 '!H29:O29</f>
        <v>0</v>
      </c>
      <c r="I29" s="214"/>
      <c r="J29" s="214"/>
      <c r="K29" s="214"/>
      <c r="L29" s="214"/>
      <c r="M29" s="214"/>
      <c r="N29" s="214"/>
      <c r="O29" s="215"/>
    </row>
    <row r="30" spans="1:16" ht="18" customHeight="1" x14ac:dyDescent="0.25">
      <c r="A30" s="207"/>
      <c r="B30" s="208"/>
      <c r="C30" s="208"/>
      <c r="D30" s="208"/>
      <c r="E30" s="209"/>
      <c r="F30" s="184"/>
      <c r="G30" s="44" t="s">
        <v>20</v>
      </c>
      <c r="H30" s="213">
        <f>'zákazka a cenová ponuka 1 '!H30:O30</f>
        <v>0</v>
      </c>
      <c r="I30" s="214"/>
      <c r="J30" s="214"/>
      <c r="K30" s="214"/>
      <c r="L30" s="214"/>
      <c r="M30" s="214"/>
      <c r="N30" s="214"/>
      <c r="O30" s="215"/>
    </row>
    <row r="31" spans="1:16" x14ac:dyDescent="0.25">
      <c r="A31" s="207"/>
      <c r="B31" s="208"/>
      <c r="C31" s="208"/>
      <c r="D31" s="208"/>
      <c r="E31" s="209"/>
      <c r="F31" s="184"/>
      <c r="G31" s="44" t="s">
        <v>21</v>
      </c>
      <c r="H31" s="213">
        <f>'zákazka a cenová ponuka 1 '!H31:O31</f>
        <v>0</v>
      </c>
      <c r="I31" s="214"/>
      <c r="J31" s="214"/>
      <c r="K31" s="214"/>
      <c r="L31" s="214"/>
      <c r="M31" s="214"/>
      <c r="N31" s="214"/>
      <c r="O31" s="215"/>
    </row>
    <row r="32" spans="1:16" x14ac:dyDescent="0.25">
      <c r="A32" s="207"/>
      <c r="B32" s="208"/>
      <c r="C32" s="208"/>
      <c r="D32" s="208"/>
      <c r="E32" s="209"/>
      <c r="F32" s="184"/>
      <c r="G32" s="44" t="s">
        <v>22</v>
      </c>
      <c r="H32" s="213">
        <f>'zákazka a cenová ponuka 1 '!H32:O32</f>
        <v>0</v>
      </c>
      <c r="I32" s="214"/>
      <c r="J32" s="214"/>
      <c r="K32" s="214"/>
      <c r="L32" s="214"/>
      <c r="M32" s="214"/>
      <c r="N32" s="214"/>
      <c r="O32" s="215"/>
    </row>
    <row r="33" spans="1:15" x14ac:dyDescent="0.25">
      <c r="A33" s="207"/>
      <c r="B33" s="208"/>
      <c r="C33" s="208"/>
      <c r="D33" s="208"/>
      <c r="E33" s="209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7"/>
      <c r="B34" s="208"/>
      <c r="C34" s="208"/>
      <c r="D34" s="208"/>
      <c r="E34" s="209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10"/>
      <c r="B35" s="211"/>
      <c r="C35" s="211"/>
      <c r="D35" s="211"/>
      <c r="E35" s="212"/>
      <c r="F35" s="43"/>
      <c r="G35" s="16"/>
      <c r="H35" s="16"/>
      <c r="I35" s="16"/>
      <c r="J35" s="16" t="s">
        <v>23</v>
      </c>
      <c r="K35" s="16"/>
      <c r="L35" s="180"/>
      <c r="M35" s="181"/>
      <c r="N35" s="18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tLJ5looYKNoc1BgtHWOPutMZkSHojb19cGJuIpqpdpa86e4c1Bg7Vk/yeelL/oSeQg7USaO9mzl36H3cc2aJkg==" saltValue="QOG8Yf813KrU0YgiSbLW9w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B18" sqref="B18:B19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62" t="str">
        <f>'zákazka a cenová ponuka 1 '!C3:K3</f>
        <v>Lesnícke služby v ťažbovom procese na OZ Vranov n/T, VC LS Nižná Jablonka</v>
      </c>
      <c r="D3" s="163"/>
      <c r="E3" s="163"/>
      <c r="F3" s="163"/>
      <c r="G3" s="163"/>
      <c r="H3" s="163"/>
      <c r="I3" s="163"/>
      <c r="J3" s="163"/>
      <c r="K3" s="163"/>
      <c r="L3" s="57"/>
      <c r="N3" s="12"/>
      <c r="O3" s="13"/>
    </row>
    <row r="4" spans="1:16" x14ac:dyDescent="0.25">
      <c r="A4" s="71" t="s">
        <v>1</v>
      </c>
      <c r="B4" s="159" t="str">
        <f>'zákazka a cenová ponuka 1 '!B4:F4</f>
        <v>Lesy SR š.p. OZ Vranov n/T</v>
      </c>
      <c r="C4" s="159"/>
      <c r="D4" s="159"/>
      <c r="E4" s="159"/>
      <c r="F4" s="159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64" t="s">
        <v>2</v>
      </c>
      <c r="C7" s="166" t="s">
        <v>53</v>
      </c>
      <c r="D7" s="167"/>
      <c r="E7" s="174" t="s">
        <v>3</v>
      </c>
      <c r="F7" s="175"/>
      <c r="G7" s="176"/>
      <c r="H7" s="147" t="s">
        <v>4</v>
      </c>
      <c r="I7" s="150" t="s">
        <v>5</v>
      </c>
      <c r="J7" s="152" t="s">
        <v>6</v>
      </c>
      <c r="K7" s="155" t="s">
        <v>7</v>
      </c>
      <c r="L7" s="150" t="s">
        <v>54</v>
      </c>
      <c r="M7" s="150" t="s">
        <v>60</v>
      </c>
      <c r="N7" s="168" t="s">
        <v>58</v>
      </c>
      <c r="O7" s="170" t="s">
        <v>59</v>
      </c>
    </row>
    <row r="8" spans="1:16" ht="21.75" customHeight="1" x14ac:dyDescent="0.25">
      <c r="A8" s="137" t="str">
        <f>'zákazka a cenová ponuka 1 '!A8:A9</f>
        <v>N.Jablonka</v>
      </c>
      <c r="B8" s="165"/>
      <c r="C8" s="172" t="s">
        <v>68</v>
      </c>
      <c r="D8" s="173"/>
      <c r="E8" s="172" t="s">
        <v>9</v>
      </c>
      <c r="F8" s="151" t="s">
        <v>10</v>
      </c>
      <c r="G8" s="150" t="s">
        <v>11</v>
      </c>
      <c r="H8" s="148"/>
      <c r="I8" s="151"/>
      <c r="J8" s="153"/>
      <c r="K8" s="156"/>
      <c r="L8" s="151"/>
      <c r="M8" s="151"/>
      <c r="N8" s="169"/>
      <c r="O8" s="171"/>
    </row>
    <row r="9" spans="1:16" ht="50.25" customHeight="1" thickBot="1" x14ac:dyDescent="0.3">
      <c r="A9" s="138"/>
      <c r="B9" s="165"/>
      <c r="C9" s="172"/>
      <c r="D9" s="173"/>
      <c r="E9" s="172"/>
      <c r="F9" s="151"/>
      <c r="G9" s="151"/>
      <c r="H9" s="149"/>
      <c r="I9" s="151"/>
      <c r="J9" s="154"/>
      <c r="K9" s="156"/>
      <c r="L9" s="161"/>
      <c r="M9" s="161"/>
      <c r="N9" s="169"/>
      <c r="O9" s="171"/>
    </row>
    <row r="10" spans="1:16" x14ac:dyDescent="0.25">
      <c r="A10" s="101"/>
      <c r="B10" s="75"/>
      <c r="C10" s="223" t="s">
        <v>75</v>
      </c>
      <c r="D10" s="224"/>
      <c r="E10" s="76"/>
      <c r="F10" s="76"/>
      <c r="G10" s="77">
        <f>SUM(E10:F10)</f>
        <v>0</v>
      </c>
      <c r="H10" s="76"/>
      <c r="I10" s="76"/>
      <c r="J10" s="76"/>
      <c r="K10" s="78"/>
      <c r="L10" s="79"/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102"/>
      <c r="B11" s="62"/>
      <c r="C11" s="221" t="s">
        <v>74</v>
      </c>
      <c r="D11" s="222"/>
      <c r="E11" s="63"/>
      <c r="F11" s="63"/>
      <c r="G11" s="60">
        <f t="shared" ref="G11" si="0">SUM(E11:F11)</f>
        <v>0</v>
      </c>
      <c r="H11" s="64"/>
      <c r="I11" s="62"/>
      <c r="J11" s="62"/>
      <c r="K11" s="65"/>
      <c r="L11" s="83"/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6"/>
      <c r="D12" s="220"/>
      <c r="E12" s="61">
        <f>SUM(E10:E11)</f>
        <v>0</v>
      </c>
      <c r="F12" s="61">
        <f t="shared" ref="F12:G12" si="2">SUM(F10:F11)</f>
        <v>0</v>
      </c>
      <c r="G12" s="61">
        <f t="shared" si="2"/>
        <v>0</v>
      </c>
      <c r="H12" s="26"/>
      <c r="I12" s="25"/>
      <c r="J12" s="25"/>
      <c r="K12" s="46"/>
      <c r="L12" s="86">
        <f>SUM(L10:L11)</f>
        <v>0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56"/>
      <c r="D13" s="58"/>
      <c r="E13" s="60"/>
      <c r="F13" s="60"/>
      <c r="G13" s="60"/>
      <c r="H13" s="23"/>
      <c r="I13" s="22"/>
      <c r="J13" s="22"/>
      <c r="K13" s="56"/>
      <c r="L13" s="86"/>
      <c r="M13" s="89"/>
      <c r="N13" s="90"/>
      <c r="O13" s="86"/>
      <c r="P13" s="68"/>
    </row>
    <row r="14" spans="1:16" x14ac:dyDescent="0.25">
      <c r="A14" s="105"/>
      <c r="B14" s="91"/>
      <c r="C14" s="218" t="s">
        <v>75</v>
      </c>
      <c r="D14" s="219"/>
      <c r="E14" s="92"/>
      <c r="F14" s="92"/>
      <c r="G14" s="25">
        <f>SUM(E14:F14)</f>
        <v>0</v>
      </c>
      <c r="H14" s="92"/>
      <c r="I14" s="92"/>
      <c r="J14" s="92"/>
      <c r="K14" s="93"/>
      <c r="L14" s="94"/>
      <c r="M14" s="95" t="s">
        <v>61</v>
      </c>
      <c r="N14" s="96"/>
      <c r="O14" s="88">
        <f>SUM(N14*G14)</f>
        <v>0</v>
      </c>
      <c r="P14" s="68"/>
    </row>
    <row r="15" spans="1:16" x14ac:dyDescent="0.25">
      <c r="A15" s="105"/>
      <c r="B15" s="62"/>
      <c r="C15" s="221" t="s">
        <v>74</v>
      </c>
      <c r="D15" s="222"/>
      <c r="E15" s="63"/>
      <c r="F15" s="63"/>
      <c r="G15" s="60">
        <f t="shared" ref="G15" si="3">SUM(E15:F15)</f>
        <v>0</v>
      </c>
      <c r="H15" s="64"/>
      <c r="I15" s="62"/>
      <c r="J15" s="62"/>
      <c r="K15" s="65"/>
      <c r="L15" s="83"/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216"/>
      <c r="D16" s="220"/>
      <c r="E16" s="61">
        <f>SUM(E14:E15)</f>
        <v>0</v>
      </c>
      <c r="F16" s="61">
        <f t="shared" ref="F16:G16" si="4">SUM(F14:F15)</f>
        <v>0</v>
      </c>
      <c r="G16" s="61">
        <f t="shared" si="4"/>
        <v>0</v>
      </c>
      <c r="H16" s="26"/>
      <c r="I16" s="25"/>
      <c r="J16" s="25"/>
      <c r="K16" s="46"/>
      <c r="L16" s="86">
        <f>SUM(L14:L15)</f>
        <v>0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216"/>
      <c r="D17" s="217"/>
      <c r="E17" s="60"/>
      <c r="F17" s="60"/>
      <c r="G17" s="60"/>
      <c r="H17" s="23"/>
      <c r="I17" s="22"/>
      <c r="J17" s="22"/>
      <c r="K17" s="56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102"/>
      <c r="B18" s="62"/>
      <c r="C18" s="218" t="s">
        <v>75</v>
      </c>
      <c r="D18" s="219"/>
      <c r="E18" s="92"/>
      <c r="F18" s="92"/>
      <c r="G18" s="25">
        <f>SUM(E18:F18)</f>
        <v>0</v>
      </c>
      <c r="H18" s="64"/>
      <c r="I18" s="62"/>
      <c r="J18" s="62"/>
      <c r="K18" s="65"/>
      <c r="L18" s="83"/>
      <c r="M18" s="89" t="s">
        <v>61</v>
      </c>
      <c r="N18" s="85"/>
      <c r="O18" s="86">
        <f>SUM(N18*G18)</f>
        <v>0</v>
      </c>
      <c r="P18" s="68"/>
    </row>
    <row r="19" spans="1:16" x14ac:dyDescent="0.25">
      <c r="A19" s="102"/>
      <c r="B19" s="62"/>
      <c r="C19" s="221" t="s">
        <v>74</v>
      </c>
      <c r="D19" s="222"/>
      <c r="E19" s="63"/>
      <c r="F19" s="63"/>
      <c r="G19" s="60">
        <f t="shared" ref="G19" si="6">SUM(E19:F19)</f>
        <v>0</v>
      </c>
      <c r="H19" s="64"/>
      <c r="I19" s="62"/>
      <c r="J19" s="62"/>
      <c r="K19" s="65"/>
      <c r="L19" s="83"/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6"/>
      <c r="D20" s="220"/>
      <c r="E20" s="61">
        <f>SUM(E18:E19)</f>
        <v>0</v>
      </c>
      <c r="F20" s="61">
        <f t="shared" ref="F20:G20" si="8">SUM(F18:F19)</f>
        <v>0</v>
      </c>
      <c r="G20" s="61">
        <f t="shared" si="8"/>
        <v>0</v>
      </c>
      <c r="H20" s="29"/>
      <c r="I20" s="28"/>
      <c r="J20" s="28"/>
      <c r="K20" s="53"/>
      <c r="L20" s="97">
        <f>SUM(L18:L19)</f>
        <v>0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94" t="s">
        <v>13</v>
      </c>
      <c r="K22" s="194"/>
      <c r="L22" s="36">
        <f>L12+L16+L20</f>
        <v>0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95" t="s">
        <v>15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7"/>
      <c r="O23" s="36">
        <f>O22*0.2</f>
        <v>0</v>
      </c>
    </row>
    <row r="24" spans="1:16" ht="15.75" thickBot="1" x14ac:dyDescent="0.3">
      <c r="A24" s="195" t="s">
        <v>16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36">
        <f>O22+O23</f>
        <v>0</v>
      </c>
    </row>
    <row r="25" spans="1:16" x14ac:dyDescent="0.25">
      <c r="A25" s="183" t="s">
        <v>17</v>
      </c>
      <c r="B25" s="183"/>
      <c r="C25" s="18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98" t="s">
        <v>65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85" t="s">
        <v>67</v>
      </c>
      <c r="B28" s="186"/>
      <c r="C28" s="186"/>
      <c r="D28" s="186"/>
      <c r="E28" s="187"/>
      <c r="F28" s="184" t="s">
        <v>56</v>
      </c>
      <c r="G28" s="44" t="s">
        <v>18</v>
      </c>
      <c r="H28" s="213">
        <f>'zákazka a cenová ponuka 1 '!H28:O28</f>
        <v>0</v>
      </c>
      <c r="I28" s="214"/>
      <c r="J28" s="214"/>
      <c r="K28" s="214"/>
      <c r="L28" s="214"/>
      <c r="M28" s="214"/>
      <c r="N28" s="214"/>
      <c r="O28" s="215"/>
    </row>
    <row r="29" spans="1:16" x14ac:dyDescent="0.25">
      <c r="A29" s="188"/>
      <c r="B29" s="189"/>
      <c r="C29" s="189"/>
      <c r="D29" s="189"/>
      <c r="E29" s="190"/>
      <c r="F29" s="184"/>
      <c r="G29" s="44" t="s">
        <v>19</v>
      </c>
      <c r="H29" s="213">
        <f>'zákazka a cenová ponuka 1 '!H29:O29</f>
        <v>0</v>
      </c>
      <c r="I29" s="214"/>
      <c r="J29" s="214"/>
      <c r="K29" s="214"/>
      <c r="L29" s="214"/>
      <c r="M29" s="214"/>
      <c r="N29" s="214"/>
      <c r="O29" s="215"/>
    </row>
    <row r="30" spans="1:16" ht="18" customHeight="1" x14ac:dyDescent="0.25">
      <c r="A30" s="188"/>
      <c r="B30" s="189"/>
      <c r="C30" s="189"/>
      <c r="D30" s="189"/>
      <c r="E30" s="190"/>
      <c r="F30" s="184"/>
      <c r="G30" s="44" t="s">
        <v>20</v>
      </c>
      <c r="H30" s="213">
        <f>'zákazka a cenová ponuka 1 '!H30:O30</f>
        <v>0</v>
      </c>
      <c r="I30" s="214"/>
      <c r="J30" s="214"/>
      <c r="K30" s="214"/>
      <c r="L30" s="214"/>
      <c r="M30" s="214"/>
      <c r="N30" s="214"/>
      <c r="O30" s="215"/>
    </row>
    <row r="31" spans="1:16" x14ac:dyDescent="0.25">
      <c r="A31" s="188"/>
      <c r="B31" s="189"/>
      <c r="C31" s="189"/>
      <c r="D31" s="189"/>
      <c r="E31" s="190"/>
      <c r="F31" s="184"/>
      <c r="G31" s="44" t="s">
        <v>21</v>
      </c>
      <c r="H31" s="213">
        <f>'zákazka a cenová ponuka 1 '!H31:O31</f>
        <v>0</v>
      </c>
      <c r="I31" s="214"/>
      <c r="J31" s="214"/>
      <c r="K31" s="214"/>
      <c r="L31" s="214"/>
      <c r="M31" s="214"/>
      <c r="N31" s="214"/>
      <c r="O31" s="215"/>
    </row>
    <row r="32" spans="1:16" x14ac:dyDescent="0.25">
      <c r="A32" s="188"/>
      <c r="B32" s="189"/>
      <c r="C32" s="189"/>
      <c r="D32" s="189"/>
      <c r="E32" s="190"/>
      <c r="F32" s="184"/>
      <c r="G32" s="44" t="s">
        <v>22</v>
      </c>
      <c r="H32" s="213">
        <f>'zákazka a cenová ponuka 1 '!H32:O32</f>
        <v>0</v>
      </c>
      <c r="I32" s="214"/>
      <c r="J32" s="214"/>
      <c r="K32" s="214"/>
      <c r="L32" s="214"/>
      <c r="M32" s="214"/>
      <c r="N32" s="214"/>
      <c r="O32" s="215"/>
    </row>
    <row r="33" spans="1:15" x14ac:dyDescent="0.25">
      <c r="A33" s="188"/>
      <c r="B33" s="189"/>
      <c r="C33" s="189"/>
      <c r="D33" s="189"/>
      <c r="E33" s="19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88"/>
      <c r="B34" s="189"/>
      <c r="C34" s="189"/>
      <c r="D34" s="189"/>
      <c r="E34" s="19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91"/>
      <c r="B35" s="192"/>
      <c r="C35" s="192"/>
      <c r="D35" s="192"/>
      <c r="E35" s="193"/>
      <c r="F35" s="43"/>
      <c r="G35" s="16"/>
      <c r="H35" s="16"/>
      <c r="I35" s="16"/>
      <c r="J35" s="16" t="s">
        <v>23</v>
      </c>
      <c r="K35" s="16"/>
      <c r="L35" s="180"/>
      <c r="M35" s="181"/>
      <c r="N35" s="18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XSlMU78YWBYf5po3ztQ69KXxaf/MMjBlJDkjuFoKacDdv3Ze4VfwL7MFsbN6VGNAbF7Y2LXBflsEJ2EghOKoiQ==" saltValue="EPLj4IqPAHtmiNmBiVOX1g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B18" sqref="B18:B19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62" t="str">
        <f>'zákazka a cenová ponuka 1 '!C3:K3</f>
        <v>Lesnícke služby v ťažbovom procese na OZ Vranov n/T, VC LS Nižná Jablonka</v>
      </c>
      <c r="D3" s="163"/>
      <c r="E3" s="163"/>
      <c r="F3" s="163"/>
      <c r="G3" s="163"/>
      <c r="H3" s="163"/>
      <c r="I3" s="163"/>
      <c r="J3" s="163"/>
      <c r="K3" s="163"/>
      <c r="L3" s="57"/>
      <c r="N3" s="12"/>
      <c r="O3" s="13"/>
    </row>
    <row r="4" spans="1:16" x14ac:dyDescent="0.25">
      <c r="A4" s="71" t="s">
        <v>1</v>
      </c>
      <c r="B4" s="159" t="str">
        <f>'zákazka a cenová ponuka 1 '!B4:F4</f>
        <v>Lesy SR š.p. OZ Vranov n/T</v>
      </c>
      <c r="C4" s="159"/>
      <c r="D4" s="159"/>
      <c r="E4" s="159"/>
      <c r="F4" s="159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64" t="s">
        <v>2</v>
      </c>
      <c r="C7" s="166" t="s">
        <v>53</v>
      </c>
      <c r="D7" s="167"/>
      <c r="E7" s="174" t="s">
        <v>3</v>
      </c>
      <c r="F7" s="175"/>
      <c r="G7" s="176"/>
      <c r="H7" s="147" t="s">
        <v>4</v>
      </c>
      <c r="I7" s="150" t="s">
        <v>5</v>
      </c>
      <c r="J7" s="152" t="s">
        <v>6</v>
      </c>
      <c r="K7" s="155" t="s">
        <v>7</v>
      </c>
      <c r="L7" s="150" t="s">
        <v>54</v>
      </c>
      <c r="M7" s="150" t="s">
        <v>60</v>
      </c>
      <c r="N7" s="168" t="s">
        <v>58</v>
      </c>
      <c r="O7" s="170" t="s">
        <v>59</v>
      </c>
    </row>
    <row r="8" spans="1:16" ht="21.75" customHeight="1" x14ac:dyDescent="0.25">
      <c r="A8" s="137" t="str">
        <f>'zákazka a cenová ponuka 1 '!A8:A9</f>
        <v>N.Jablonka</v>
      </c>
      <c r="B8" s="165"/>
      <c r="C8" s="172" t="s">
        <v>68</v>
      </c>
      <c r="D8" s="173"/>
      <c r="E8" s="172" t="s">
        <v>9</v>
      </c>
      <c r="F8" s="151" t="s">
        <v>10</v>
      </c>
      <c r="G8" s="150" t="s">
        <v>11</v>
      </c>
      <c r="H8" s="148"/>
      <c r="I8" s="151"/>
      <c r="J8" s="153"/>
      <c r="K8" s="156"/>
      <c r="L8" s="151"/>
      <c r="M8" s="151"/>
      <c r="N8" s="169"/>
      <c r="O8" s="171"/>
    </row>
    <row r="9" spans="1:16" ht="50.25" customHeight="1" thickBot="1" x14ac:dyDescent="0.3">
      <c r="A9" s="138"/>
      <c r="B9" s="165"/>
      <c r="C9" s="172"/>
      <c r="D9" s="173"/>
      <c r="E9" s="172"/>
      <c r="F9" s="151"/>
      <c r="G9" s="151"/>
      <c r="H9" s="149"/>
      <c r="I9" s="151"/>
      <c r="J9" s="154"/>
      <c r="K9" s="156"/>
      <c r="L9" s="161"/>
      <c r="M9" s="161"/>
      <c r="N9" s="169"/>
      <c r="O9" s="171"/>
    </row>
    <row r="10" spans="1:16" x14ac:dyDescent="0.25">
      <c r="A10" s="101"/>
      <c r="B10" s="75"/>
      <c r="C10" s="223" t="s">
        <v>75</v>
      </c>
      <c r="D10" s="224"/>
      <c r="E10" s="76"/>
      <c r="F10" s="76"/>
      <c r="G10" s="77">
        <f>SUM(E10:F10)</f>
        <v>0</v>
      </c>
      <c r="H10" s="76"/>
      <c r="I10" s="76"/>
      <c r="J10" s="76"/>
      <c r="K10" s="78"/>
      <c r="L10" s="79"/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102"/>
      <c r="B11" s="62"/>
      <c r="C11" s="221" t="s">
        <v>74</v>
      </c>
      <c r="D11" s="222"/>
      <c r="E11" s="63"/>
      <c r="F11" s="63"/>
      <c r="G11" s="60">
        <f t="shared" ref="G11" si="0">SUM(E11:F11)</f>
        <v>0</v>
      </c>
      <c r="H11" s="64"/>
      <c r="I11" s="62"/>
      <c r="J11" s="62"/>
      <c r="K11" s="65"/>
      <c r="L11" s="83"/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6"/>
      <c r="D12" s="220"/>
      <c r="E12" s="61">
        <f>SUM(E10:E11)</f>
        <v>0</v>
      </c>
      <c r="F12" s="61">
        <f t="shared" ref="F12:G12" si="2">SUM(F10:F11)</f>
        <v>0</v>
      </c>
      <c r="G12" s="61">
        <f t="shared" si="2"/>
        <v>0</v>
      </c>
      <c r="H12" s="26"/>
      <c r="I12" s="25"/>
      <c r="J12" s="25"/>
      <c r="K12" s="46"/>
      <c r="L12" s="86">
        <f>SUM(L10:L11)</f>
        <v>0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56"/>
      <c r="D13" s="58"/>
      <c r="E13" s="60"/>
      <c r="F13" s="60"/>
      <c r="G13" s="60"/>
      <c r="H13" s="23"/>
      <c r="I13" s="22"/>
      <c r="J13" s="22"/>
      <c r="K13" s="56"/>
      <c r="L13" s="86"/>
      <c r="M13" s="89"/>
      <c r="N13" s="90"/>
      <c r="O13" s="86"/>
      <c r="P13" s="68"/>
    </row>
    <row r="14" spans="1:16" x14ac:dyDescent="0.25">
      <c r="A14" s="105"/>
      <c r="B14" s="91"/>
      <c r="C14" s="218" t="s">
        <v>75</v>
      </c>
      <c r="D14" s="219"/>
      <c r="E14" s="92"/>
      <c r="F14" s="92"/>
      <c r="G14" s="25">
        <f>SUM(E14:F14)</f>
        <v>0</v>
      </c>
      <c r="H14" s="92"/>
      <c r="I14" s="92"/>
      <c r="J14" s="92"/>
      <c r="K14" s="93"/>
      <c r="L14" s="94"/>
      <c r="M14" s="95" t="s">
        <v>61</v>
      </c>
      <c r="N14" s="96"/>
      <c r="O14" s="88">
        <f>SUM(N14*G14)</f>
        <v>0</v>
      </c>
      <c r="P14" s="68"/>
    </row>
    <row r="15" spans="1:16" x14ac:dyDescent="0.25">
      <c r="A15" s="105"/>
      <c r="B15" s="62"/>
      <c r="C15" s="221" t="s">
        <v>74</v>
      </c>
      <c r="D15" s="222"/>
      <c r="E15" s="63"/>
      <c r="F15" s="63"/>
      <c r="G15" s="60">
        <f t="shared" ref="G15" si="3">SUM(E15:F15)</f>
        <v>0</v>
      </c>
      <c r="H15" s="64"/>
      <c r="I15" s="62"/>
      <c r="J15" s="62"/>
      <c r="K15" s="65"/>
      <c r="L15" s="83"/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216"/>
      <c r="D16" s="220"/>
      <c r="E16" s="61">
        <f>SUM(E14:E15)</f>
        <v>0</v>
      </c>
      <c r="F16" s="61">
        <f t="shared" ref="F16:G16" si="4">SUM(F14:F15)</f>
        <v>0</v>
      </c>
      <c r="G16" s="61">
        <f t="shared" si="4"/>
        <v>0</v>
      </c>
      <c r="H16" s="26"/>
      <c r="I16" s="25"/>
      <c r="J16" s="25"/>
      <c r="K16" s="46"/>
      <c r="L16" s="86">
        <f>SUM(L14:L15)</f>
        <v>0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216"/>
      <c r="D17" s="217"/>
      <c r="E17" s="60"/>
      <c r="F17" s="60"/>
      <c r="G17" s="60"/>
      <c r="H17" s="23"/>
      <c r="I17" s="22"/>
      <c r="J17" s="22"/>
      <c r="K17" s="56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102"/>
      <c r="B18" s="62"/>
      <c r="C18" s="218" t="s">
        <v>75</v>
      </c>
      <c r="D18" s="219"/>
      <c r="E18" s="92"/>
      <c r="F18" s="92"/>
      <c r="G18" s="25">
        <f>SUM(E18:F18)</f>
        <v>0</v>
      </c>
      <c r="H18" s="64"/>
      <c r="I18" s="62"/>
      <c r="J18" s="62"/>
      <c r="K18" s="65"/>
      <c r="L18" s="83"/>
      <c r="M18" s="89" t="s">
        <v>61</v>
      </c>
      <c r="N18" s="85"/>
      <c r="O18" s="86">
        <f>SUM(N18*G18)</f>
        <v>0</v>
      </c>
      <c r="P18" s="68"/>
    </row>
    <row r="19" spans="1:16" x14ac:dyDescent="0.25">
      <c r="A19" s="102"/>
      <c r="B19" s="62"/>
      <c r="C19" s="221" t="s">
        <v>74</v>
      </c>
      <c r="D19" s="222"/>
      <c r="E19" s="63"/>
      <c r="F19" s="63"/>
      <c r="G19" s="60">
        <f t="shared" ref="G19" si="6">SUM(E19:F19)</f>
        <v>0</v>
      </c>
      <c r="H19" s="64"/>
      <c r="I19" s="62"/>
      <c r="J19" s="62"/>
      <c r="K19" s="65"/>
      <c r="L19" s="83"/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6"/>
      <c r="D20" s="220"/>
      <c r="E20" s="61">
        <f>SUM(E18:E19)</f>
        <v>0</v>
      </c>
      <c r="F20" s="61">
        <f t="shared" ref="F20:G20" si="8">SUM(F18:F19)</f>
        <v>0</v>
      </c>
      <c r="G20" s="61">
        <f t="shared" si="8"/>
        <v>0</v>
      </c>
      <c r="H20" s="29"/>
      <c r="I20" s="28"/>
      <c r="J20" s="28"/>
      <c r="K20" s="53"/>
      <c r="L20" s="97">
        <f>SUM(L18:L19)</f>
        <v>0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94" t="s">
        <v>13</v>
      </c>
      <c r="K22" s="194"/>
      <c r="L22" s="36">
        <f>L12+L16+L20</f>
        <v>0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95" t="s">
        <v>15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7"/>
      <c r="O23" s="36">
        <f>O22*0.2</f>
        <v>0</v>
      </c>
    </row>
    <row r="24" spans="1:16" ht="15.75" thickBot="1" x14ac:dyDescent="0.3">
      <c r="A24" s="195" t="s">
        <v>16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36">
        <f>O22+O23</f>
        <v>0</v>
      </c>
    </row>
    <row r="25" spans="1:16" x14ac:dyDescent="0.25">
      <c r="A25" s="183" t="s">
        <v>17</v>
      </c>
      <c r="B25" s="183"/>
      <c r="C25" s="18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98" t="s">
        <v>65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85" t="s">
        <v>67</v>
      </c>
      <c r="B28" s="186"/>
      <c r="C28" s="186"/>
      <c r="D28" s="186"/>
      <c r="E28" s="187"/>
      <c r="F28" s="184" t="s">
        <v>56</v>
      </c>
      <c r="G28" s="44" t="s">
        <v>18</v>
      </c>
      <c r="H28" s="213">
        <f>'zákazka a cenová ponuka 1 '!H28:O28</f>
        <v>0</v>
      </c>
      <c r="I28" s="214"/>
      <c r="J28" s="214"/>
      <c r="K28" s="214"/>
      <c r="L28" s="214"/>
      <c r="M28" s="214"/>
      <c r="N28" s="214"/>
      <c r="O28" s="215"/>
    </row>
    <row r="29" spans="1:16" x14ac:dyDescent="0.25">
      <c r="A29" s="188"/>
      <c r="B29" s="189"/>
      <c r="C29" s="189"/>
      <c r="D29" s="189"/>
      <c r="E29" s="190"/>
      <c r="F29" s="184"/>
      <c r="G29" s="44" t="s">
        <v>19</v>
      </c>
      <c r="H29" s="213">
        <f>'zákazka a cenová ponuka 1 '!H29:O29</f>
        <v>0</v>
      </c>
      <c r="I29" s="214"/>
      <c r="J29" s="214"/>
      <c r="K29" s="214"/>
      <c r="L29" s="214"/>
      <c r="M29" s="214"/>
      <c r="N29" s="214"/>
      <c r="O29" s="215"/>
    </row>
    <row r="30" spans="1:16" ht="18" customHeight="1" x14ac:dyDescent="0.25">
      <c r="A30" s="188"/>
      <c r="B30" s="189"/>
      <c r="C30" s="189"/>
      <c r="D30" s="189"/>
      <c r="E30" s="190"/>
      <c r="F30" s="184"/>
      <c r="G30" s="44" t="s">
        <v>20</v>
      </c>
      <c r="H30" s="213">
        <f>'zákazka a cenová ponuka 1 '!H30:O30</f>
        <v>0</v>
      </c>
      <c r="I30" s="214"/>
      <c r="J30" s="214"/>
      <c r="K30" s="214"/>
      <c r="L30" s="214"/>
      <c r="M30" s="214"/>
      <c r="N30" s="214"/>
      <c r="O30" s="215"/>
    </row>
    <row r="31" spans="1:16" x14ac:dyDescent="0.25">
      <c r="A31" s="188"/>
      <c r="B31" s="189"/>
      <c r="C31" s="189"/>
      <c r="D31" s="189"/>
      <c r="E31" s="190"/>
      <c r="F31" s="184"/>
      <c r="G31" s="44" t="s">
        <v>21</v>
      </c>
      <c r="H31" s="213">
        <f>'zákazka a cenová ponuka 1 '!H31:O31</f>
        <v>0</v>
      </c>
      <c r="I31" s="214"/>
      <c r="J31" s="214"/>
      <c r="K31" s="214"/>
      <c r="L31" s="214"/>
      <c r="M31" s="214"/>
      <c r="N31" s="214"/>
      <c r="O31" s="215"/>
    </row>
    <row r="32" spans="1:16" x14ac:dyDescent="0.25">
      <c r="A32" s="188"/>
      <c r="B32" s="189"/>
      <c r="C32" s="189"/>
      <c r="D32" s="189"/>
      <c r="E32" s="190"/>
      <c r="F32" s="184"/>
      <c r="G32" s="44" t="s">
        <v>22</v>
      </c>
      <c r="H32" s="213">
        <f>'zákazka a cenová ponuka 1 '!H32:O32</f>
        <v>0</v>
      </c>
      <c r="I32" s="214"/>
      <c r="J32" s="214"/>
      <c r="K32" s="214"/>
      <c r="L32" s="214"/>
      <c r="M32" s="214"/>
      <c r="N32" s="214"/>
      <c r="O32" s="215"/>
    </row>
    <row r="33" spans="1:15" x14ac:dyDescent="0.25">
      <c r="A33" s="188"/>
      <c r="B33" s="189"/>
      <c r="C33" s="189"/>
      <c r="D33" s="189"/>
      <c r="E33" s="19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88"/>
      <c r="B34" s="189"/>
      <c r="C34" s="189"/>
      <c r="D34" s="189"/>
      <c r="E34" s="19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91"/>
      <c r="B35" s="192"/>
      <c r="C35" s="192"/>
      <c r="D35" s="192"/>
      <c r="E35" s="193"/>
      <c r="F35" s="43"/>
      <c r="G35" s="16"/>
      <c r="H35" s="16"/>
      <c r="I35" s="16"/>
      <c r="J35" s="16" t="s">
        <v>23</v>
      </c>
      <c r="K35" s="16"/>
      <c r="L35" s="180"/>
      <c r="M35" s="181"/>
      <c r="N35" s="18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HqkXFUbckSeBdPEh/ukw9sXHQgJLBNOLP8OqXXEIJgKBudCljIU8ixmksPxKYPlUuBo1oRnCSM4rj8Zl8GDz2Q==" saltValue="RVh7iqHYJdq4fPNIFAmKAQ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J13" sqref="J13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4" t="s">
        <v>70</v>
      </c>
      <c r="O2" s="13"/>
    </row>
    <row r="3" spans="1:16" ht="18" x14ac:dyDescent="0.25">
      <c r="A3" s="15" t="s">
        <v>0</v>
      </c>
      <c r="B3" s="116"/>
      <c r="C3" s="199" t="str">
        <f>'zákazka a cenová ponuka 1 '!C3:K3</f>
        <v>Lesnícke služby v ťažbovom procese na OZ Vranov n/T, VC LS Nižná Jablonka</v>
      </c>
      <c r="D3" s="200"/>
      <c r="E3" s="200"/>
      <c r="F3" s="200"/>
      <c r="G3" s="200"/>
      <c r="H3" s="200"/>
      <c r="I3" s="200"/>
      <c r="J3" s="200"/>
      <c r="K3" s="200"/>
      <c r="L3" s="116"/>
      <c r="N3" s="12"/>
      <c r="O3" s="13"/>
    </row>
    <row r="4" spans="1:16" x14ac:dyDescent="0.25">
      <c r="A4" s="18" t="s">
        <v>1</v>
      </c>
      <c r="B4" s="201" t="str">
        <f>'zákazka a cenová ponuka 1 '!B4:F4</f>
        <v>Lesy SR š.p. OZ Vranov n/T</v>
      </c>
      <c r="C4" s="201"/>
      <c r="D4" s="201"/>
      <c r="E4" s="201"/>
      <c r="F4" s="201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8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02" t="s">
        <v>66</v>
      </c>
      <c r="B6" s="203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7" t="s">
        <v>72</v>
      </c>
      <c r="B7" s="164" t="s">
        <v>2</v>
      </c>
      <c r="C7" s="166" t="s">
        <v>53</v>
      </c>
      <c r="D7" s="167"/>
      <c r="E7" s="174" t="s">
        <v>3</v>
      </c>
      <c r="F7" s="175"/>
      <c r="G7" s="176"/>
      <c r="H7" s="147" t="s">
        <v>4</v>
      </c>
      <c r="I7" s="150" t="s">
        <v>5</v>
      </c>
      <c r="J7" s="152" t="s">
        <v>6</v>
      </c>
      <c r="K7" s="155" t="s">
        <v>7</v>
      </c>
      <c r="L7" s="150" t="s">
        <v>54</v>
      </c>
      <c r="M7" s="150" t="s">
        <v>60</v>
      </c>
      <c r="N7" s="168" t="s">
        <v>58</v>
      </c>
      <c r="O7" s="170" t="s">
        <v>59</v>
      </c>
    </row>
    <row r="8" spans="1:16" ht="21.75" customHeight="1" x14ac:dyDescent="0.25">
      <c r="A8" s="150" t="str">
        <f>'zákazka a cenová ponuka 1 '!A8:A9</f>
        <v>N.Jablonka</v>
      </c>
      <c r="B8" s="165"/>
      <c r="C8" s="172" t="s">
        <v>68</v>
      </c>
      <c r="D8" s="173"/>
      <c r="E8" s="172" t="s">
        <v>9</v>
      </c>
      <c r="F8" s="151" t="s">
        <v>10</v>
      </c>
      <c r="G8" s="150" t="s">
        <v>11</v>
      </c>
      <c r="H8" s="148"/>
      <c r="I8" s="151"/>
      <c r="J8" s="153"/>
      <c r="K8" s="156"/>
      <c r="L8" s="151"/>
      <c r="M8" s="151"/>
      <c r="N8" s="169"/>
      <c r="O8" s="171"/>
    </row>
    <row r="9" spans="1:16" ht="50.25" customHeight="1" thickBot="1" x14ac:dyDescent="0.3">
      <c r="A9" s="161"/>
      <c r="B9" s="165"/>
      <c r="C9" s="172"/>
      <c r="D9" s="173"/>
      <c r="E9" s="172"/>
      <c r="F9" s="151"/>
      <c r="G9" s="151"/>
      <c r="H9" s="149"/>
      <c r="I9" s="151"/>
      <c r="J9" s="154"/>
      <c r="K9" s="156"/>
      <c r="L9" s="161"/>
      <c r="M9" s="161"/>
      <c r="N9" s="169"/>
      <c r="O9" s="171"/>
    </row>
    <row r="10" spans="1:16" x14ac:dyDescent="0.25">
      <c r="A10" s="20"/>
      <c r="B10" s="103"/>
      <c r="C10" s="145" t="str">
        <f>'zákazka a cenová ponuka 1 '!C10:D10</f>
        <v>1,2,4b,6(skm),7</v>
      </c>
      <c r="D10" s="146"/>
      <c r="E10" s="77">
        <f>'zákazka a cenová ponuka 1 '!E10+'zákazka a cenová ponuka 2'!E10</f>
        <v>3.4</v>
      </c>
      <c r="F10" s="77">
        <f>'zákazka a cenová ponuka 1 '!F10+'zákazka a cenová ponuka 2'!F10</f>
        <v>354</v>
      </c>
      <c r="G10" s="77">
        <f>SUM(E10:F10)</f>
        <v>357.4</v>
      </c>
      <c r="H10" s="77"/>
      <c r="I10" s="77"/>
      <c r="J10" s="77"/>
      <c r="K10" s="117"/>
      <c r="L10" s="82">
        <f>'zákazka a cenová ponuka 1 '!L10+'zákazka a cenová ponuka 2'!L10</f>
        <v>9259.768</v>
      </c>
      <c r="M10" s="123" t="s">
        <v>61</v>
      </c>
      <c r="N10" s="124"/>
      <c r="O10" s="82">
        <f>'zákazka a cenová ponuka 1 '!O10+'zákazka a cenová ponuka 2'!O10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/>
      <c r="C11" s="141" t="s">
        <v>84</v>
      </c>
      <c r="D11" s="142"/>
      <c r="E11" s="60">
        <f>'zákazka a cenová ponuka 1 '!E11+'zákazka a cenová ponuka 2'!E11</f>
        <v>0</v>
      </c>
      <c r="F11" s="60">
        <f>'zákazka a cenová ponuka 1 '!F11+'zákazka a cenová ponuka 2'!F11</f>
        <v>102.17</v>
      </c>
      <c r="G11" s="60">
        <f t="shared" ref="G11" si="0">SUM(E11:F11)</f>
        <v>102.17</v>
      </c>
      <c r="H11" s="23"/>
      <c r="I11" s="22"/>
      <c r="J11" s="22"/>
      <c r="K11" s="125"/>
      <c r="L11" s="86">
        <f>'zákazka a cenová ponuka 1 '!L11+'zákazka a cenová ponuka 2'!L11</f>
        <v>2801.0751</v>
      </c>
      <c r="M11" s="84" t="s">
        <v>61</v>
      </c>
      <c r="N11" s="90"/>
      <c r="O11" s="86">
        <f>'zákazka a cenová ponuka 1 '!O11+'zákazka a cenová ponuka 2'!O11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41"/>
      <c r="D12" s="143"/>
      <c r="E12" s="61">
        <f>SUM(E10:E11)</f>
        <v>3.4</v>
      </c>
      <c r="F12" s="61">
        <f t="shared" ref="F12:G12" si="2">SUM(F10:F11)</f>
        <v>456.17</v>
      </c>
      <c r="G12" s="61">
        <f t="shared" si="2"/>
        <v>459.57</v>
      </c>
      <c r="H12" s="26"/>
      <c r="I12" s="25"/>
      <c r="J12" s="25"/>
      <c r="K12" s="115"/>
      <c r="L12" s="86">
        <f>SUM(L10:L11)</f>
        <v>12060.8431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5"/>
      <c r="D13" s="126"/>
      <c r="E13" s="60"/>
      <c r="F13" s="60"/>
      <c r="G13" s="60"/>
      <c r="H13" s="23"/>
      <c r="I13" s="22"/>
      <c r="J13" s="22"/>
      <c r="K13" s="125"/>
      <c r="L13" s="86"/>
      <c r="M13" s="89"/>
      <c r="N13" s="90"/>
      <c r="O13" s="86"/>
      <c r="P13" s="68"/>
    </row>
    <row r="14" spans="1:16" x14ac:dyDescent="0.25">
      <c r="A14" s="24"/>
      <c r="B14" s="26"/>
      <c r="C14" s="139" t="s">
        <v>84</v>
      </c>
      <c r="D14" s="140"/>
      <c r="E14" s="25">
        <f>'zákazka a cenová ponuka 1 '!E14+'zákazka a cenová ponuka 2'!E14</f>
        <v>0</v>
      </c>
      <c r="F14" s="25">
        <f>'zákazka a cenová ponuka 1 '!F14+'zákazka a cenová ponuka 2'!F14</f>
        <v>325.59000000000003</v>
      </c>
      <c r="G14" s="25">
        <f>SUM(E14:F14)</f>
        <v>325.59000000000003</v>
      </c>
      <c r="H14" s="25"/>
      <c r="I14" s="25"/>
      <c r="J14" s="25"/>
      <c r="K14" s="115"/>
      <c r="L14" s="88">
        <f>'zákazka a cenová ponuka 1 '!L14+'zákazka a cenová ponuka 2'!L14</f>
        <v>8916.2939999999999</v>
      </c>
      <c r="M14" s="127" t="s">
        <v>61</v>
      </c>
      <c r="N14" s="128"/>
      <c r="O14" s="88">
        <f>'zákazka a cenová ponuka 1 '!O14+'zákazka a cenová ponuka 2'!O14</f>
        <v>0</v>
      </c>
      <c r="P14" s="68"/>
    </row>
    <row r="15" spans="1:16" x14ac:dyDescent="0.25">
      <c r="A15" s="24"/>
      <c r="B15" s="22"/>
      <c r="C15" s="141" t="s">
        <v>84</v>
      </c>
      <c r="D15" s="142"/>
      <c r="E15" s="60">
        <f>'zákazka a cenová ponuka 1 '!E15+'zákazka a cenová ponuka 2'!E15</f>
        <v>0</v>
      </c>
      <c r="F15" s="60">
        <f>'zákazka a cenová ponuka 1 '!F15+'zákazka a cenová ponuka 2'!F15</f>
        <v>146.48000000000002</v>
      </c>
      <c r="G15" s="60">
        <f t="shared" ref="G15" si="3">SUM(E15:F15)</f>
        <v>146.48000000000002</v>
      </c>
      <c r="H15" s="23"/>
      <c r="I15" s="22"/>
      <c r="J15" s="22"/>
      <c r="K15" s="125"/>
      <c r="L15" s="86">
        <f>'zákazka a cenová ponuka 1 '!L15+'zákazka a cenová ponuka 2'!L15</f>
        <v>4217.5478999999996</v>
      </c>
      <c r="M15" s="84" t="s">
        <v>61</v>
      </c>
      <c r="N15" s="90"/>
      <c r="O15" s="86">
        <f>'zákazka a cenová ponuka 1 '!O15+'zákazka a cenová ponuka 2'!O15</f>
        <v>0</v>
      </c>
      <c r="P15" s="68"/>
    </row>
    <row r="16" spans="1:16" x14ac:dyDescent="0.25">
      <c r="A16" s="24"/>
      <c r="B16" s="25" t="s">
        <v>73</v>
      </c>
      <c r="C16" s="141"/>
      <c r="D16" s="143"/>
      <c r="E16" s="61">
        <f>SUM(E14:E15)</f>
        <v>0</v>
      </c>
      <c r="F16" s="61">
        <f t="shared" ref="F16:G16" si="4">SUM(F14:F15)</f>
        <v>472.07000000000005</v>
      </c>
      <c r="G16" s="61">
        <f t="shared" si="4"/>
        <v>472.07000000000005</v>
      </c>
      <c r="H16" s="26"/>
      <c r="I16" s="25"/>
      <c r="J16" s="25"/>
      <c r="K16" s="115"/>
      <c r="L16" s="86">
        <f>SUM(L14:L15)</f>
        <v>13133.841899999999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41"/>
      <c r="D17" s="142"/>
      <c r="E17" s="60"/>
      <c r="F17" s="60"/>
      <c r="G17" s="60"/>
      <c r="H17" s="23"/>
      <c r="I17" s="22"/>
      <c r="J17" s="22"/>
      <c r="K17" s="125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139" t="s">
        <v>84</v>
      </c>
      <c r="D18" s="140"/>
      <c r="E18" s="25">
        <f>'zákazka a cenová ponuka 1 '!E18+'zákazka a cenová ponuka 2'!E18</f>
        <v>0</v>
      </c>
      <c r="F18" s="25">
        <f>'zákazka a cenová ponuka 1 '!F18+'zákazka a cenová ponuka 2'!F18</f>
        <v>68.13</v>
      </c>
      <c r="G18" s="25">
        <f>SUM(E18:F18)</f>
        <v>68.13</v>
      </c>
      <c r="H18" s="23"/>
      <c r="I18" s="22"/>
      <c r="J18" s="22"/>
      <c r="K18" s="125"/>
      <c r="L18" s="86">
        <f>'zákazka a cenová ponuka 1 '!L18+'zákazka a cenová ponuka 2'!L18</f>
        <v>2307.5630999999998</v>
      </c>
      <c r="M18" s="89" t="s">
        <v>61</v>
      </c>
      <c r="N18" s="90"/>
      <c r="O18" s="86">
        <f>'zákazka a cenová ponuka 1 '!O18+'zákazka a cenová ponuka 2'!O18</f>
        <v>0</v>
      </c>
      <c r="P18" s="68"/>
    </row>
    <row r="19" spans="1:16" x14ac:dyDescent="0.25">
      <c r="A19" s="21"/>
      <c r="B19" s="22"/>
      <c r="C19" s="141" t="s">
        <v>84</v>
      </c>
      <c r="D19" s="142"/>
      <c r="E19" s="60">
        <f>'zákazka a cenová ponuka 1 '!E19+'zákazka a cenová ponuka 2'!E19</f>
        <v>0</v>
      </c>
      <c r="F19" s="60">
        <f>'zákazka a cenová ponuka 1 '!F19+'zákazka a cenová ponuka 2'!F19</f>
        <v>204.41</v>
      </c>
      <c r="G19" s="60">
        <f t="shared" ref="G19" si="6">SUM(E19:F19)</f>
        <v>204.41</v>
      </c>
      <c r="H19" s="23"/>
      <c r="I19" s="22"/>
      <c r="J19" s="22"/>
      <c r="K19" s="125"/>
      <c r="L19" s="86">
        <f>'zákazka a cenová ponuka 1 '!L19+'zákazka a cenová ponuka 2'!L19</f>
        <v>7350.5835999999999</v>
      </c>
      <c r="M19" s="89" t="s">
        <v>61</v>
      </c>
      <c r="N19" s="90"/>
      <c r="O19" s="86">
        <f>'zákazka a cenová ponuka 1 '!O19+'zákazka a cenová ponuka 2'!O19</f>
        <v>0</v>
      </c>
      <c r="P19" s="68" t="str">
        <f t="shared" si="5"/>
        <v xml:space="preserve"> </v>
      </c>
    </row>
    <row r="20" spans="1:16" ht="15.75" thickBot="1" x14ac:dyDescent="0.3">
      <c r="A20" s="107"/>
      <c r="B20" s="108" t="s">
        <v>73</v>
      </c>
      <c r="C20" s="225"/>
      <c r="D20" s="226"/>
      <c r="E20" s="109">
        <f>SUM(E18:E19)</f>
        <v>0</v>
      </c>
      <c r="F20" s="109">
        <f t="shared" ref="F20:G20" si="7">SUM(F18:F19)</f>
        <v>272.53999999999996</v>
      </c>
      <c r="G20" s="109">
        <f t="shared" si="7"/>
        <v>272.53999999999996</v>
      </c>
      <c r="H20" s="110"/>
      <c r="I20" s="108"/>
      <c r="J20" s="108"/>
      <c r="K20" s="129"/>
      <c r="L20" s="97">
        <f>SUM(L18:L19)</f>
        <v>9658.1466999999993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111"/>
      <c r="B21" s="112"/>
      <c r="C21" s="130"/>
      <c r="D21" s="131"/>
      <c r="E21" s="113">
        <f>E12+E16+E20</f>
        <v>3.4</v>
      </c>
      <c r="F21" s="114">
        <f t="shared" ref="F21:G21" si="8">F12+F16+F20</f>
        <v>1200.78</v>
      </c>
      <c r="G21" s="114">
        <f t="shared" si="8"/>
        <v>1204.18</v>
      </c>
      <c r="H21" s="106"/>
      <c r="I21" s="112"/>
      <c r="J21" s="112"/>
      <c r="K21" s="1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94" t="s">
        <v>13</v>
      </c>
      <c r="K22" s="194"/>
      <c r="L22" s="36">
        <f>L12+L16+L20</f>
        <v>34852.831699999995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95" t="s">
        <v>15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7"/>
      <c r="O23" s="36">
        <f>O22*0.2</f>
        <v>0</v>
      </c>
    </row>
    <row r="24" spans="1:16" ht="15.75" thickBot="1" x14ac:dyDescent="0.3">
      <c r="A24" s="195" t="s">
        <v>16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36">
        <f>O22+O23</f>
        <v>0</v>
      </c>
    </row>
    <row r="25" spans="1:16" x14ac:dyDescent="0.25">
      <c r="A25" s="183" t="s">
        <v>17</v>
      </c>
      <c r="B25" s="183"/>
      <c r="C25" s="18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98" t="s">
        <v>65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1:16" ht="25.5" customHeight="1" x14ac:dyDescent="0.25">
      <c r="A27" s="120" t="s">
        <v>57</v>
      </c>
      <c r="B27" s="120"/>
      <c r="C27" s="120"/>
      <c r="D27" s="120"/>
      <c r="E27" s="120"/>
      <c r="F27" s="120"/>
      <c r="G27" s="119" t="s">
        <v>55</v>
      </c>
      <c r="H27" s="120"/>
      <c r="I27" s="120"/>
      <c r="J27" s="43"/>
      <c r="K27" s="43"/>
      <c r="L27" s="43"/>
      <c r="M27" s="43"/>
      <c r="N27" s="43"/>
      <c r="O27" s="43"/>
    </row>
    <row r="28" spans="1:16" ht="15" customHeight="1" x14ac:dyDescent="0.25">
      <c r="A28" s="204" t="s">
        <v>67</v>
      </c>
      <c r="B28" s="205"/>
      <c r="C28" s="205"/>
      <c r="D28" s="205"/>
      <c r="E28" s="206"/>
      <c r="F28" s="184" t="s">
        <v>56</v>
      </c>
      <c r="G28" s="44" t="s">
        <v>18</v>
      </c>
      <c r="H28" s="213">
        <f>'zákazka a cenová ponuka 1 '!H28:O28</f>
        <v>0</v>
      </c>
      <c r="I28" s="214"/>
      <c r="J28" s="214"/>
      <c r="K28" s="214"/>
      <c r="L28" s="214"/>
      <c r="M28" s="214"/>
      <c r="N28" s="214"/>
      <c r="O28" s="215"/>
    </row>
    <row r="29" spans="1:16" x14ac:dyDescent="0.25">
      <c r="A29" s="207"/>
      <c r="B29" s="208"/>
      <c r="C29" s="208"/>
      <c r="D29" s="208"/>
      <c r="E29" s="209"/>
      <c r="F29" s="184"/>
      <c r="G29" s="44" t="s">
        <v>19</v>
      </c>
      <c r="H29" s="213">
        <f>'zákazka a cenová ponuka 1 '!H29:O29</f>
        <v>0</v>
      </c>
      <c r="I29" s="214"/>
      <c r="J29" s="214"/>
      <c r="K29" s="214"/>
      <c r="L29" s="214"/>
      <c r="M29" s="214"/>
      <c r="N29" s="214"/>
      <c r="O29" s="215"/>
    </row>
    <row r="30" spans="1:16" ht="18" customHeight="1" x14ac:dyDescent="0.25">
      <c r="A30" s="207"/>
      <c r="B30" s="208"/>
      <c r="C30" s="208"/>
      <c r="D30" s="208"/>
      <c r="E30" s="209"/>
      <c r="F30" s="184"/>
      <c r="G30" s="44" t="s">
        <v>20</v>
      </c>
      <c r="H30" s="213">
        <f>'zákazka a cenová ponuka 1 '!H30:O30</f>
        <v>0</v>
      </c>
      <c r="I30" s="214"/>
      <c r="J30" s="214"/>
      <c r="K30" s="214"/>
      <c r="L30" s="214"/>
      <c r="M30" s="214"/>
      <c r="N30" s="214"/>
      <c r="O30" s="215"/>
    </row>
    <row r="31" spans="1:16" x14ac:dyDescent="0.25">
      <c r="A31" s="207"/>
      <c r="B31" s="208"/>
      <c r="C31" s="208"/>
      <c r="D31" s="208"/>
      <c r="E31" s="209"/>
      <c r="F31" s="184"/>
      <c r="G31" s="44" t="s">
        <v>21</v>
      </c>
      <c r="H31" s="213">
        <f>'zákazka a cenová ponuka 1 '!H31:O31</f>
        <v>0</v>
      </c>
      <c r="I31" s="214"/>
      <c r="J31" s="214"/>
      <c r="K31" s="214"/>
      <c r="L31" s="214"/>
      <c r="M31" s="214"/>
      <c r="N31" s="214"/>
      <c r="O31" s="215"/>
    </row>
    <row r="32" spans="1:16" x14ac:dyDescent="0.25">
      <c r="A32" s="207"/>
      <c r="B32" s="208"/>
      <c r="C32" s="208"/>
      <c r="D32" s="208"/>
      <c r="E32" s="209"/>
      <c r="F32" s="184"/>
      <c r="G32" s="44" t="s">
        <v>22</v>
      </c>
      <c r="H32" s="213">
        <f>'zákazka a cenová ponuka 1 '!H32:O32</f>
        <v>0</v>
      </c>
      <c r="I32" s="214"/>
      <c r="J32" s="214"/>
      <c r="K32" s="214"/>
      <c r="L32" s="214"/>
      <c r="M32" s="214"/>
      <c r="N32" s="214"/>
      <c r="O32" s="215"/>
    </row>
    <row r="33" spans="1:15" x14ac:dyDescent="0.25">
      <c r="A33" s="207"/>
      <c r="B33" s="208"/>
      <c r="C33" s="208"/>
      <c r="D33" s="208"/>
      <c r="E33" s="209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7"/>
      <c r="B34" s="208"/>
      <c r="C34" s="208"/>
      <c r="D34" s="208"/>
      <c r="E34" s="209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10"/>
      <c r="B35" s="211"/>
      <c r="C35" s="211"/>
      <c r="D35" s="211"/>
      <c r="E35" s="212"/>
      <c r="F35" s="43"/>
      <c r="G35" s="16"/>
      <c r="H35" s="16"/>
      <c r="I35" s="16"/>
      <c r="J35" s="16" t="s">
        <v>23</v>
      </c>
      <c r="K35" s="16"/>
      <c r="L35" s="180"/>
      <c r="M35" s="181"/>
      <c r="N35" s="18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TW6NkdDEqogLo+ktqMsqI8KyH8OdPUjt8PM55k+4cJbCEplZGWHrLbJJ+NtD7FfW8Wnro5ymJMqnmKuzyklOrQ==" saltValue="K9ArIyduWvoiA6F1Tat8FQ==" spinCount="100000" sheet="1" objects="1" scenarios="1"/>
  <mergeCells count="44">
    <mergeCell ref="A8:A9"/>
    <mergeCell ref="A24:N24"/>
    <mergeCell ref="A25:C25"/>
    <mergeCell ref="A26:O26"/>
    <mergeCell ref="A28:E35"/>
    <mergeCell ref="F28:F32"/>
    <mergeCell ref="H29:O29"/>
    <mergeCell ref="H30:O30"/>
    <mergeCell ref="H31:O31"/>
    <mergeCell ref="H32:O32"/>
    <mergeCell ref="L35:N35"/>
    <mergeCell ref="L7:L9"/>
    <mergeCell ref="M7:M9"/>
    <mergeCell ref="N7:N9"/>
    <mergeCell ref="O7:O9"/>
    <mergeCell ref="B7:B9"/>
    <mergeCell ref="A1:L1"/>
    <mergeCell ref="C3:K3"/>
    <mergeCell ref="B4:F4"/>
    <mergeCell ref="B5:F5"/>
    <mergeCell ref="A6:B6"/>
    <mergeCell ref="C10:D10"/>
    <mergeCell ref="C11:D11"/>
    <mergeCell ref="J7:J9"/>
    <mergeCell ref="K7:K9"/>
    <mergeCell ref="C17:D17"/>
    <mergeCell ref="C7:D7"/>
    <mergeCell ref="E7:G7"/>
    <mergeCell ref="H7:H9"/>
    <mergeCell ref="I7:I9"/>
    <mergeCell ref="C8:D9"/>
    <mergeCell ref="E8:E9"/>
    <mergeCell ref="F8:F9"/>
    <mergeCell ref="G8:G9"/>
    <mergeCell ref="C18:D18"/>
    <mergeCell ref="C12:D12"/>
    <mergeCell ref="C14:D14"/>
    <mergeCell ref="C15:D15"/>
    <mergeCell ref="C16:D16"/>
    <mergeCell ref="H28:O28"/>
    <mergeCell ref="C19:D19"/>
    <mergeCell ref="C20:D20"/>
    <mergeCell ref="J22:K22"/>
    <mergeCell ref="A23:N23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231" t="s">
        <v>51</v>
      </c>
      <c r="M2" s="231"/>
    </row>
    <row r="3" spans="1:14" x14ac:dyDescent="0.25">
      <c r="A3" s="5" t="s">
        <v>25</v>
      </c>
      <c r="B3" s="228" t="s">
        <v>26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4" x14ac:dyDescent="0.25">
      <c r="A4" s="5" t="s">
        <v>27</v>
      </c>
      <c r="B4" s="228" t="s">
        <v>28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</row>
    <row r="5" spans="1:14" x14ac:dyDescent="0.25">
      <c r="A5" s="5" t="s">
        <v>8</v>
      </c>
      <c r="B5" s="228" t="s">
        <v>29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 x14ac:dyDescent="0.25">
      <c r="A6" s="5" t="s">
        <v>2</v>
      </c>
      <c r="B6" s="228" t="s">
        <v>30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</row>
    <row r="7" spans="1:14" x14ac:dyDescent="0.25">
      <c r="A7" s="6" t="s">
        <v>31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30"/>
    </row>
    <row r="8" spans="1:14" x14ac:dyDescent="0.25">
      <c r="A8" s="5" t="s">
        <v>12</v>
      </c>
      <c r="B8" s="228" t="s">
        <v>32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</row>
    <row r="9" spans="1:14" x14ac:dyDescent="0.25">
      <c r="A9" s="7" t="s">
        <v>33</v>
      </c>
      <c r="B9" s="228" t="s">
        <v>34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</row>
    <row r="10" spans="1:14" x14ac:dyDescent="0.25">
      <c r="A10" s="7" t="s">
        <v>35</v>
      </c>
      <c r="B10" s="228" t="s">
        <v>36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</row>
    <row r="11" spans="1:14" x14ac:dyDescent="0.25">
      <c r="A11" s="8" t="s">
        <v>37</v>
      </c>
      <c r="B11" s="228" t="s">
        <v>38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</row>
    <row r="12" spans="1:14" x14ac:dyDescent="0.25">
      <c r="A12" s="9" t="s">
        <v>39</v>
      </c>
      <c r="B12" s="228" t="s">
        <v>40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</row>
    <row r="13" spans="1:14" ht="24" customHeight="1" x14ac:dyDescent="0.25">
      <c r="A13" s="8" t="s">
        <v>41</v>
      </c>
      <c r="B13" s="228" t="s">
        <v>42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</row>
    <row r="14" spans="1:14" ht="16.5" customHeight="1" x14ac:dyDescent="0.25">
      <c r="A14" s="8" t="s">
        <v>5</v>
      </c>
      <c r="B14" s="228" t="s">
        <v>52</v>
      </c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</row>
    <row r="15" spans="1:14" x14ac:dyDescent="0.25">
      <c r="A15" s="8" t="s">
        <v>43</v>
      </c>
      <c r="B15" s="228" t="s">
        <v>44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</row>
    <row r="16" spans="1:14" ht="38.25" x14ac:dyDescent="0.25">
      <c r="A16" s="10" t="s">
        <v>45</v>
      </c>
      <c r="B16" s="228" t="s">
        <v>46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</row>
    <row r="17" spans="1:14" ht="28.5" customHeight="1" x14ac:dyDescent="0.25">
      <c r="A17" s="10" t="s">
        <v>47</v>
      </c>
      <c r="B17" s="228" t="s">
        <v>48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</row>
    <row r="18" spans="1:14" ht="27" customHeight="1" x14ac:dyDescent="0.25">
      <c r="A18" s="11" t="s">
        <v>49</v>
      </c>
      <c r="B18" s="228" t="s">
        <v>50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</row>
    <row r="19" spans="1:14" ht="75" customHeight="1" x14ac:dyDescent="0.25">
      <c r="A19" s="45" t="s">
        <v>62</v>
      </c>
      <c r="B19" s="227" t="s">
        <v>63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zákazka a cenová ponuka 1 </vt:lpstr>
      <vt:lpstr>zákazka a cenová ponuka 2</vt:lpstr>
      <vt:lpstr>zákazka a cenová ponuka 8</vt:lpstr>
      <vt:lpstr>zákazka a cenová ponuka 9</vt:lpstr>
      <vt:lpstr>Sumár</vt:lpstr>
      <vt:lpstr>Vysvetlívky</vt:lpstr>
      <vt:lpstr>'zákazka a cenová ponuka 1 '!Oblasť_tlače</vt:lpstr>
      <vt:lpstr>'zákazka a cenová ponuka 2'!Oblasť_tlače</vt:lpstr>
      <vt:lpstr>'zákazka a cenová ponuka 8'!Oblasť_tlače</vt:lpstr>
      <vt:lpstr>'zákazka a cenová ponuka 9'!Oblasť_tlače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miroslav.baca</cp:lastModifiedBy>
  <cp:lastPrinted>2021-03-23T07:01:12Z</cp:lastPrinted>
  <dcterms:created xsi:type="dcterms:W3CDTF">2012-08-13T12:29:09Z</dcterms:created>
  <dcterms:modified xsi:type="dcterms:W3CDTF">2021-08-26T10:57:35Z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